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GitHub/WFATradeModule/data/"/>
    </mc:Choice>
  </mc:AlternateContent>
  <xr:revisionPtr revIDLastSave="7962" documentId="8_{7CEB3858-7EE9-401D-8203-83EEB04E7A96}" xr6:coauthVersionLast="46" xr6:coauthVersionMax="47" xr10:uidLastSave="{227993FC-CD15-4E7E-94E6-BAD0A76442F2}"/>
  <bookViews>
    <workbookView xWindow="-120" yWindow="-120" windowWidth="29040" windowHeight="15840" xr2:uid="{00452105-0F98-4F83-BB11-9A525BB9F83E}"/>
  </bookViews>
  <sheets>
    <sheet name="Latest symbols" sheetId="11" r:id="rId1"/>
    <sheet name="Cap Category Range" sheetId="12" r:id="rId2"/>
    <sheet name="Data and calc&gt;&gt;" sheetId="9" r:id="rId3"/>
    <sheet name="Raw Yahoox" sheetId="10" r:id="rId4"/>
    <sheet name="Raw Yahoo" sheetId="1" state="hidden" r:id="rId5"/>
    <sheet name="Clean Yahoo" sheetId="2" state="hidden" r:id="rId6"/>
    <sheet name="Pivot" sheetId="4" state="hidden" r:id="rId7"/>
    <sheet name="Final Yahoo" sheetId="3" state="hidden" r:id="rId8"/>
    <sheet name="Compare &amp; combine" sheetId="5" state="hidden" r:id="rId9"/>
    <sheet name="Stockbit" sheetId="7" state="hidden" r:id="rId10"/>
    <sheet name="Final Symbols" sheetId="6" state="hidden" r:id="rId11"/>
  </sheets>
  <definedNames>
    <definedName name="_xlnm._FilterDatabase" localSheetId="5" hidden="1">'Clean Yahoo'!$B$1:$L$726</definedName>
    <definedName name="_xlnm._FilterDatabase" localSheetId="7" hidden="1">'Final Yahoo'!$A$1:$F$584</definedName>
    <definedName name="_xlnm._FilterDatabase" localSheetId="3" hidden="1">'Raw Yahoox'!$AE$2:$AI$711</definedName>
    <definedName name="_xlnm._FilterDatabase" localSheetId="9" hidden="1">Stockbit!$B$2:$G$826</definedName>
  </definedName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2" i="11"/>
  <c r="AI4" i="10"/>
  <c r="AI5" i="10"/>
  <c r="AI6" i="10"/>
  <c r="AI7" i="10"/>
  <c r="AI8" i="10"/>
  <c r="AI9" i="10"/>
  <c r="AI10" i="10"/>
  <c r="E9" i="11" s="1"/>
  <c r="AI11" i="10"/>
  <c r="AI12" i="10"/>
  <c r="AI13" i="10"/>
  <c r="AI14" i="10"/>
  <c r="AI15" i="10"/>
  <c r="E14" i="11" s="1"/>
  <c r="AI16" i="10"/>
  <c r="AI17" i="10"/>
  <c r="AI18" i="10"/>
  <c r="AI19" i="10"/>
  <c r="AI20" i="10"/>
  <c r="AI21" i="10"/>
  <c r="AI22" i="10"/>
  <c r="E21" i="11" s="1"/>
  <c r="AI23" i="10"/>
  <c r="AI24" i="10"/>
  <c r="AI25" i="10"/>
  <c r="AI26" i="10"/>
  <c r="AI27" i="10"/>
  <c r="E26" i="11" s="1"/>
  <c r="AI28" i="10"/>
  <c r="AI29" i="10"/>
  <c r="AI30" i="10"/>
  <c r="AI31" i="10"/>
  <c r="AI32" i="10"/>
  <c r="AI33" i="10"/>
  <c r="AI34" i="10"/>
  <c r="E33" i="11" s="1"/>
  <c r="AI35" i="10"/>
  <c r="AI36" i="10"/>
  <c r="AI37" i="10"/>
  <c r="AI38" i="10"/>
  <c r="AI39" i="10"/>
  <c r="E38" i="11" s="1"/>
  <c r="AI40" i="10"/>
  <c r="AI41" i="10"/>
  <c r="AI42" i="10"/>
  <c r="AI43" i="10"/>
  <c r="AI44" i="10"/>
  <c r="AI45" i="10"/>
  <c r="AI46" i="10"/>
  <c r="E45" i="11" s="1"/>
  <c r="AI47" i="10"/>
  <c r="AI48" i="10"/>
  <c r="AI49" i="10"/>
  <c r="AI50" i="10"/>
  <c r="AI51" i="10"/>
  <c r="E50" i="11" s="1"/>
  <c r="AI52" i="10"/>
  <c r="AI53" i="10"/>
  <c r="AI54" i="10"/>
  <c r="AI55" i="10"/>
  <c r="AI56" i="10"/>
  <c r="AI57" i="10"/>
  <c r="AI58" i="10"/>
  <c r="E57" i="11" s="1"/>
  <c r="AI59" i="10"/>
  <c r="AI60" i="10"/>
  <c r="AI61" i="10"/>
  <c r="AI62" i="10"/>
  <c r="AI63" i="10"/>
  <c r="E62" i="11" s="1"/>
  <c r="AI64" i="10"/>
  <c r="AI65" i="10"/>
  <c r="AI66" i="10"/>
  <c r="AI67" i="10"/>
  <c r="AI68" i="10"/>
  <c r="AI69" i="10"/>
  <c r="AI70" i="10"/>
  <c r="E69" i="11" s="1"/>
  <c r="AI71" i="10"/>
  <c r="AI72" i="10"/>
  <c r="AI73" i="10"/>
  <c r="AI74" i="10"/>
  <c r="AI75" i="10"/>
  <c r="E74" i="11" s="1"/>
  <c r="AI76" i="10"/>
  <c r="AI77" i="10"/>
  <c r="AI78" i="10"/>
  <c r="AI79" i="10"/>
  <c r="AI80" i="10"/>
  <c r="AI81" i="10"/>
  <c r="AI82" i="10"/>
  <c r="E81" i="11" s="1"/>
  <c r="AI83" i="10"/>
  <c r="AI84" i="10"/>
  <c r="AI85" i="10"/>
  <c r="AI86" i="10"/>
  <c r="AI87" i="10"/>
  <c r="E86" i="11" s="1"/>
  <c r="AI88" i="10"/>
  <c r="AI89" i="10"/>
  <c r="AI90" i="10"/>
  <c r="AI91" i="10"/>
  <c r="AI92" i="10"/>
  <c r="AI93" i="10"/>
  <c r="AI94" i="10"/>
  <c r="E93" i="11" s="1"/>
  <c r="AI95" i="10"/>
  <c r="AI96" i="10"/>
  <c r="AI97" i="10"/>
  <c r="AI98" i="10"/>
  <c r="AI99" i="10"/>
  <c r="E98" i="11" s="1"/>
  <c r="AI100" i="10"/>
  <c r="AI101" i="10"/>
  <c r="AI102" i="10"/>
  <c r="AI103" i="10"/>
  <c r="AI104" i="10"/>
  <c r="AI105" i="10"/>
  <c r="AI106" i="10"/>
  <c r="E105" i="11" s="1"/>
  <c r="AI107" i="10"/>
  <c r="AI108" i="10"/>
  <c r="AI109" i="10"/>
  <c r="AI110" i="10"/>
  <c r="AI111" i="10"/>
  <c r="E110" i="11" s="1"/>
  <c r="AI112" i="10"/>
  <c r="AI113" i="10"/>
  <c r="AI114" i="10"/>
  <c r="AI115" i="10"/>
  <c r="AI116" i="10"/>
  <c r="AI117" i="10"/>
  <c r="AI118" i="10"/>
  <c r="E117" i="11" s="1"/>
  <c r="AI119" i="10"/>
  <c r="AI120" i="10"/>
  <c r="AI121" i="10"/>
  <c r="AI122" i="10"/>
  <c r="AI123" i="10"/>
  <c r="E122" i="11" s="1"/>
  <c r="AI124" i="10"/>
  <c r="AI125" i="10"/>
  <c r="AI126" i="10"/>
  <c r="AI127" i="10"/>
  <c r="AI128" i="10"/>
  <c r="AI129" i="10"/>
  <c r="AI130" i="10"/>
  <c r="E129" i="11" s="1"/>
  <c r="AI131" i="10"/>
  <c r="AI132" i="10"/>
  <c r="AI133" i="10"/>
  <c r="AI134" i="10"/>
  <c r="AI135" i="10"/>
  <c r="E134" i="11" s="1"/>
  <c r="AI136" i="10"/>
  <c r="AI137" i="10"/>
  <c r="AI138" i="10"/>
  <c r="AI139" i="10"/>
  <c r="AI140" i="10"/>
  <c r="AI141" i="10"/>
  <c r="AI142" i="10"/>
  <c r="E141" i="11" s="1"/>
  <c r="AI143" i="10"/>
  <c r="AI144" i="10"/>
  <c r="AI145" i="10"/>
  <c r="AI146" i="10"/>
  <c r="AI147" i="10"/>
  <c r="E146" i="11" s="1"/>
  <c r="AI148" i="10"/>
  <c r="AI149" i="10"/>
  <c r="AI150" i="10"/>
  <c r="AI151" i="10"/>
  <c r="AI152" i="10"/>
  <c r="AI153" i="10"/>
  <c r="AI154" i="10"/>
  <c r="E153" i="11" s="1"/>
  <c r="AI155" i="10"/>
  <c r="AI156" i="10"/>
  <c r="AI157" i="10"/>
  <c r="AI158" i="10"/>
  <c r="AI159" i="10"/>
  <c r="E158" i="11" s="1"/>
  <c r="AI160" i="10"/>
  <c r="AI161" i="10"/>
  <c r="AI162" i="10"/>
  <c r="AI163" i="10"/>
  <c r="AI164" i="10"/>
  <c r="AI165" i="10"/>
  <c r="AI166" i="10"/>
  <c r="E165" i="11" s="1"/>
  <c r="AI167" i="10"/>
  <c r="AI168" i="10"/>
  <c r="AI169" i="10"/>
  <c r="AI170" i="10"/>
  <c r="AI171" i="10"/>
  <c r="E170" i="11" s="1"/>
  <c r="AI172" i="10"/>
  <c r="AI173" i="10"/>
  <c r="AI174" i="10"/>
  <c r="AI175" i="10"/>
  <c r="AI176" i="10"/>
  <c r="AI177" i="10"/>
  <c r="AI178" i="10"/>
  <c r="E177" i="11" s="1"/>
  <c r="AI179" i="10"/>
  <c r="AI180" i="10"/>
  <c r="AI181" i="10"/>
  <c r="AI182" i="10"/>
  <c r="AI183" i="10"/>
  <c r="E182" i="11" s="1"/>
  <c r="AI184" i="10"/>
  <c r="AI185" i="10"/>
  <c r="AI186" i="10"/>
  <c r="AI187" i="10"/>
  <c r="AI188" i="10"/>
  <c r="AI189" i="10"/>
  <c r="AI190" i="10"/>
  <c r="E189" i="11" s="1"/>
  <c r="AI191" i="10"/>
  <c r="AI192" i="10"/>
  <c r="AI193" i="10"/>
  <c r="AI194" i="10"/>
  <c r="AI195" i="10"/>
  <c r="E194" i="11" s="1"/>
  <c r="AI196" i="10"/>
  <c r="AI197" i="10"/>
  <c r="AI198" i="10"/>
  <c r="AI199" i="10"/>
  <c r="AI200" i="10"/>
  <c r="AI201" i="10"/>
  <c r="AI202" i="10"/>
  <c r="E201" i="11" s="1"/>
  <c r="AI203" i="10"/>
  <c r="AI204" i="10"/>
  <c r="AI205" i="10"/>
  <c r="AI206" i="10"/>
  <c r="AI207" i="10"/>
  <c r="E206" i="11" s="1"/>
  <c r="AI208" i="10"/>
  <c r="AI209" i="10"/>
  <c r="AI210" i="10"/>
  <c r="AI211" i="10"/>
  <c r="AI212" i="10"/>
  <c r="AI213" i="10"/>
  <c r="AI214" i="10"/>
  <c r="E213" i="11" s="1"/>
  <c r="AI215" i="10"/>
  <c r="AI216" i="10"/>
  <c r="AI217" i="10"/>
  <c r="AI218" i="10"/>
  <c r="AI219" i="10"/>
  <c r="E218" i="11" s="1"/>
  <c r="AI220" i="10"/>
  <c r="AI221" i="10"/>
  <c r="AI222" i="10"/>
  <c r="AI223" i="10"/>
  <c r="AI224" i="10"/>
  <c r="AI225" i="10"/>
  <c r="AI226" i="10"/>
  <c r="E225" i="11" s="1"/>
  <c r="AI227" i="10"/>
  <c r="AI228" i="10"/>
  <c r="AI229" i="10"/>
  <c r="AI230" i="10"/>
  <c r="AI231" i="10"/>
  <c r="E230" i="11" s="1"/>
  <c r="AI232" i="10"/>
  <c r="AI233" i="10"/>
  <c r="AI234" i="10"/>
  <c r="AI235" i="10"/>
  <c r="AI236" i="10"/>
  <c r="AI237" i="10"/>
  <c r="AI238" i="10"/>
  <c r="E237" i="11" s="1"/>
  <c r="AI239" i="10"/>
  <c r="AI240" i="10"/>
  <c r="AI241" i="10"/>
  <c r="AI242" i="10"/>
  <c r="AI243" i="10"/>
  <c r="E242" i="11" s="1"/>
  <c r="AI244" i="10"/>
  <c r="AI245" i="10"/>
  <c r="AI246" i="10"/>
  <c r="AI247" i="10"/>
  <c r="AI248" i="10"/>
  <c r="AI249" i="10"/>
  <c r="AI250" i="10"/>
  <c r="E249" i="11" s="1"/>
  <c r="AI251" i="10"/>
  <c r="AI252" i="10"/>
  <c r="AI253" i="10"/>
  <c r="AI254" i="10"/>
  <c r="AI255" i="10"/>
  <c r="E254" i="11" s="1"/>
  <c r="AI256" i="10"/>
  <c r="AI257" i="10"/>
  <c r="AI258" i="10"/>
  <c r="AI259" i="10"/>
  <c r="AI260" i="10"/>
  <c r="AI261" i="10"/>
  <c r="AI262" i="10"/>
  <c r="E261" i="11" s="1"/>
  <c r="AI263" i="10"/>
  <c r="AI264" i="10"/>
  <c r="AI265" i="10"/>
  <c r="AI266" i="10"/>
  <c r="AI267" i="10"/>
  <c r="E266" i="11" s="1"/>
  <c r="AI268" i="10"/>
  <c r="AI269" i="10"/>
  <c r="AI270" i="10"/>
  <c r="AI271" i="10"/>
  <c r="AI272" i="10"/>
  <c r="AI273" i="10"/>
  <c r="AI274" i="10"/>
  <c r="E273" i="11" s="1"/>
  <c r="AI275" i="10"/>
  <c r="AI276" i="10"/>
  <c r="AI277" i="10"/>
  <c r="AI278" i="10"/>
  <c r="AI279" i="10"/>
  <c r="E278" i="11" s="1"/>
  <c r="AI280" i="10"/>
  <c r="AI281" i="10"/>
  <c r="AI282" i="10"/>
  <c r="AI283" i="10"/>
  <c r="AI284" i="10"/>
  <c r="AI285" i="10"/>
  <c r="AI286" i="10"/>
  <c r="E285" i="11" s="1"/>
  <c r="AI287" i="10"/>
  <c r="AI288" i="10"/>
  <c r="AI289" i="10"/>
  <c r="AI290" i="10"/>
  <c r="AI291" i="10"/>
  <c r="E290" i="11" s="1"/>
  <c r="AI292" i="10"/>
  <c r="AI293" i="10"/>
  <c r="AI294" i="10"/>
  <c r="AI295" i="10"/>
  <c r="AI296" i="10"/>
  <c r="AI297" i="10"/>
  <c r="AI298" i="10"/>
  <c r="E297" i="11" s="1"/>
  <c r="AI299" i="10"/>
  <c r="AI300" i="10"/>
  <c r="AI301" i="10"/>
  <c r="AI302" i="10"/>
  <c r="AI303" i="10"/>
  <c r="E302" i="11" s="1"/>
  <c r="AI304" i="10"/>
  <c r="AI305" i="10"/>
  <c r="AI306" i="10"/>
  <c r="AI307" i="10"/>
  <c r="AI308" i="10"/>
  <c r="AI309" i="10"/>
  <c r="AI310" i="10"/>
  <c r="E309" i="11" s="1"/>
  <c r="AI311" i="10"/>
  <c r="AI312" i="10"/>
  <c r="AI313" i="10"/>
  <c r="AI314" i="10"/>
  <c r="AI315" i="10"/>
  <c r="E314" i="11" s="1"/>
  <c r="AI316" i="10"/>
  <c r="AI317" i="10"/>
  <c r="AI318" i="10"/>
  <c r="AI319" i="10"/>
  <c r="AI320" i="10"/>
  <c r="AI321" i="10"/>
  <c r="AI322" i="10"/>
  <c r="E321" i="11" s="1"/>
  <c r="AI323" i="10"/>
  <c r="AI324" i="10"/>
  <c r="AI325" i="10"/>
  <c r="AI326" i="10"/>
  <c r="AI327" i="10"/>
  <c r="E326" i="11" s="1"/>
  <c r="AI328" i="10"/>
  <c r="AI329" i="10"/>
  <c r="AI330" i="10"/>
  <c r="AI331" i="10"/>
  <c r="AI332" i="10"/>
  <c r="AI333" i="10"/>
  <c r="AI334" i="10"/>
  <c r="E333" i="11" s="1"/>
  <c r="AI335" i="10"/>
  <c r="AI336" i="10"/>
  <c r="AI337" i="10"/>
  <c r="AI338" i="10"/>
  <c r="AI339" i="10"/>
  <c r="E338" i="11" s="1"/>
  <c r="AI340" i="10"/>
  <c r="AI341" i="10"/>
  <c r="AI342" i="10"/>
  <c r="AI343" i="10"/>
  <c r="AI344" i="10"/>
  <c r="AI345" i="10"/>
  <c r="AI346" i="10"/>
  <c r="E345" i="11" s="1"/>
  <c r="AI347" i="10"/>
  <c r="AI348" i="10"/>
  <c r="AI349" i="10"/>
  <c r="AI350" i="10"/>
  <c r="AI351" i="10"/>
  <c r="E350" i="11" s="1"/>
  <c r="AI352" i="10"/>
  <c r="AI353" i="10"/>
  <c r="AI354" i="10"/>
  <c r="AI355" i="10"/>
  <c r="AI356" i="10"/>
  <c r="AI357" i="10"/>
  <c r="AI358" i="10"/>
  <c r="E357" i="11" s="1"/>
  <c r="AI359" i="10"/>
  <c r="AI360" i="10"/>
  <c r="AI361" i="10"/>
  <c r="AI362" i="10"/>
  <c r="AI363" i="10"/>
  <c r="E362" i="11" s="1"/>
  <c r="AI364" i="10"/>
  <c r="AI365" i="10"/>
  <c r="AI366" i="10"/>
  <c r="AI367" i="10"/>
  <c r="AI368" i="10"/>
  <c r="AI369" i="10"/>
  <c r="AI370" i="10"/>
  <c r="E369" i="11" s="1"/>
  <c r="AI371" i="10"/>
  <c r="AI372" i="10"/>
  <c r="AI373" i="10"/>
  <c r="AI374" i="10"/>
  <c r="AI375" i="10"/>
  <c r="E374" i="11" s="1"/>
  <c r="AI376" i="10"/>
  <c r="AI377" i="10"/>
  <c r="AI378" i="10"/>
  <c r="AI379" i="10"/>
  <c r="AI380" i="10"/>
  <c r="AI381" i="10"/>
  <c r="AI382" i="10"/>
  <c r="E381" i="11" s="1"/>
  <c r="AI383" i="10"/>
  <c r="AI384" i="10"/>
  <c r="AI385" i="10"/>
  <c r="AI386" i="10"/>
  <c r="AI387" i="10"/>
  <c r="E386" i="11" s="1"/>
  <c r="AI388" i="10"/>
  <c r="AI389" i="10"/>
  <c r="AI390" i="10"/>
  <c r="AI391" i="10"/>
  <c r="AI392" i="10"/>
  <c r="AI393" i="10"/>
  <c r="AI394" i="10"/>
  <c r="E393" i="11" s="1"/>
  <c r="AI395" i="10"/>
  <c r="AI396" i="10"/>
  <c r="AI397" i="10"/>
  <c r="AI398" i="10"/>
  <c r="AI399" i="10"/>
  <c r="E398" i="11" s="1"/>
  <c r="AI400" i="10"/>
  <c r="AI401" i="10"/>
  <c r="AI402" i="10"/>
  <c r="AI403" i="10"/>
  <c r="AI404" i="10"/>
  <c r="AI405" i="10"/>
  <c r="AI406" i="10"/>
  <c r="E405" i="11" s="1"/>
  <c r="AI407" i="10"/>
  <c r="AI408" i="10"/>
  <c r="AI409" i="10"/>
  <c r="AI410" i="10"/>
  <c r="AI411" i="10"/>
  <c r="E410" i="11" s="1"/>
  <c r="AI412" i="10"/>
  <c r="AI413" i="10"/>
  <c r="AI414" i="10"/>
  <c r="AI415" i="10"/>
  <c r="AI416" i="10"/>
  <c r="AI417" i="10"/>
  <c r="AI418" i="10"/>
  <c r="E417" i="11" s="1"/>
  <c r="AI419" i="10"/>
  <c r="AI420" i="10"/>
  <c r="AI421" i="10"/>
  <c r="AI422" i="10"/>
  <c r="AI423" i="10"/>
  <c r="E422" i="11" s="1"/>
  <c r="AI424" i="10"/>
  <c r="AI425" i="10"/>
  <c r="AI426" i="10"/>
  <c r="AI427" i="10"/>
  <c r="AI428" i="10"/>
  <c r="AI429" i="10"/>
  <c r="AI430" i="10"/>
  <c r="E429" i="11" s="1"/>
  <c r="AI431" i="10"/>
  <c r="AI432" i="10"/>
  <c r="AI433" i="10"/>
  <c r="AI434" i="10"/>
  <c r="AI435" i="10"/>
  <c r="E434" i="11" s="1"/>
  <c r="AI436" i="10"/>
  <c r="AI437" i="10"/>
  <c r="AI438" i="10"/>
  <c r="AI439" i="10"/>
  <c r="AI440" i="10"/>
  <c r="AI441" i="10"/>
  <c r="AI442" i="10"/>
  <c r="E441" i="11" s="1"/>
  <c r="AI443" i="10"/>
  <c r="AI444" i="10"/>
  <c r="AI445" i="10"/>
  <c r="AI446" i="10"/>
  <c r="AI447" i="10"/>
  <c r="E446" i="11" s="1"/>
  <c r="AI448" i="10"/>
  <c r="AI449" i="10"/>
  <c r="AI450" i="10"/>
  <c r="AI451" i="10"/>
  <c r="AI452" i="10"/>
  <c r="AI453" i="10"/>
  <c r="AI454" i="10"/>
  <c r="E453" i="11" s="1"/>
  <c r="AI455" i="10"/>
  <c r="AI456" i="10"/>
  <c r="AI457" i="10"/>
  <c r="AI458" i="10"/>
  <c r="AI459" i="10"/>
  <c r="E458" i="11" s="1"/>
  <c r="AI460" i="10"/>
  <c r="AI461" i="10"/>
  <c r="AI462" i="10"/>
  <c r="AI463" i="10"/>
  <c r="AI464" i="10"/>
  <c r="AI465" i="10"/>
  <c r="AI466" i="10"/>
  <c r="E465" i="11" s="1"/>
  <c r="AI467" i="10"/>
  <c r="AI468" i="10"/>
  <c r="AI469" i="10"/>
  <c r="AI470" i="10"/>
  <c r="AI471" i="10"/>
  <c r="E470" i="11" s="1"/>
  <c r="AI472" i="10"/>
  <c r="AI473" i="10"/>
  <c r="AI474" i="10"/>
  <c r="AI475" i="10"/>
  <c r="AI476" i="10"/>
  <c r="AI477" i="10"/>
  <c r="AI478" i="10"/>
  <c r="E477" i="11" s="1"/>
  <c r="AI479" i="10"/>
  <c r="AI480" i="10"/>
  <c r="AI481" i="10"/>
  <c r="AI482" i="10"/>
  <c r="AI483" i="10"/>
  <c r="E482" i="11" s="1"/>
  <c r="AI484" i="10"/>
  <c r="AI485" i="10"/>
  <c r="AI486" i="10"/>
  <c r="AI487" i="10"/>
  <c r="AI488" i="10"/>
  <c r="AI489" i="10"/>
  <c r="AI490" i="10"/>
  <c r="E489" i="11" s="1"/>
  <c r="AI491" i="10"/>
  <c r="AI492" i="10"/>
  <c r="AI493" i="10"/>
  <c r="AI494" i="10"/>
  <c r="AI495" i="10"/>
  <c r="E494" i="11" s="1"/>
  <c r="AI496" i="10"/>
  <c r="AI497" i="10"/>
  <c r="AI498" i="10"/>
  <c r="AI499" i="10"/>
  <c r="AI500" i="10"/>
  <c r="AI501" i="10"/>
  <c r="AI502" i="10"/>
  <c r="E501" i="11" s="1"/>
  <c r="AI503" i="10"/>
  <c r="AI504" i="10"/>
  <c r="AI505" i="10"/>
  <c r="AI506" i="10"/>
  <c r="AI507" i="10"/>
  <c r="E506" i="11" s="1"/>
  <c r="AI508" i="10"/>
  <c r="AI509" i="10"/>
  <c r="AI510" i="10"/>
  <c r="AI511" i="10"/>
  <c r="AI512" i="10"/>
  <c r="AI513" i="10"/>
  <c r="AI514" i="10"/>
  <c r="E513" i="11" s="1"/>
  <c r="AI515" i="10"/>
  <c r="AI516" i="10"/>
  <c r="AI517" i="10"/>
  <c r="AI518" i="10"/>
  <c r="AI519" i="10"/>
  <c r="E518" i="11" s="1"/>
  <c r="AI520" i="10"/>
  <c r="AI521" i="10"/>
  <c r="AI522" i="10"/>
  <c r="AI523" i="10"/>
  <c r="AI524" i="10"/>
  <c r="AI525" i="10"/>
  <c r="AI526" i="10"/>
  <c r="E525" i="11" s="1"/>
  <c r="AI527" i="10"/>
  <c r="AI528" i="10"/>
  <c r="AI529" i="10"/>
  <c r="AI530" i="10"/>
  <c r="AI531" i="10"/>
  <c r="E530" i="11" s="1"/>
  <c r="AI532" i="10"/>
  <c r="AI533" i="10"/>
  <c r="AI534" i="10"/>
  <c r="AI535" i="10"/>
  <c r="AI536" i="10"/>
  <c r="AI537" i="10"/>
  <c r="AI538" i="10"/>
  <c r="E537" i="11" s="1"/>
  <c r="AI539" i="10"/>
  <c r="AI540" i="10"/>
  <c r="AI541" i="10"/>
  <c r="AI542" i="10"/>
  <c r="AI543" i="10"/>
  <c r="E542" i="11" s="1"/>
  <c r="AI544" i="10"/>
  <c r="AI545" i="10"/>
  <c r="AI546" i="10"/>
  <c r="AI547" i="10"/>
  <c r="AI548" i="10"/>
  <c r="AI549" i="10"/>
  <c r="AI550" i="10"/>
  <c r="E549" i="11" s="1"/>
  <c r="AI551" i="10"/>
  <c r="AI552" i="10"/>
  <c r="AI553" i="10"/>
  <c r="AI554" i="10"/>
  <c r="AI555" i="10"/>
  <c r="E554" i="11" s="1"/>
  <c r="AI556" i="10"/>
  <c r="AI557" i="10"/>
  <c r="AI558" i="10"/>
  <c r="AI559" i="10"/>
  <c r="AI560" i="10"/>
  <c r="AI561" i="10"/>
  <c r="AI562" i="10"/>
  <c r="E561" i="11" s="1"/>
  <c r="AI563" i="10"/>
  <c r="AI564" i="10"/>
  <c r="AI565" i="10"/>
  <c r="AI566" i="10"/>
  <c r="AI567" i="10"/>
  <c r="E566" i="11" s="1"/>
  <c r="AI568" i="10"/>
  <c r="AI569" i="10"/>
  <c r="AI570" i="10"/>
  <c r="AI571" i="10"/>
  <c r="AI572" i="10"/>
  <c r="AI573" i="10"/>
  <c r="AI574" i="10"/>
  <c r="E573" i="11" s="1"/>
  <c r="AI575" i="10"/>
  <c r="AI576" i="10"/>
  <c r="AI577" i="10"/>
  <c r="AI578" i="10"/>
  <c r="AI579" i="10"/>
  <c r="E578" i="11" s="1"/>
  <c r="AI580" i="10"/>
  <c r="AI581" i="10"/>
  <c r="AI582" i="10"/>
  <c r="AI583" i="10"/>
  <c r="AI584" i="10"/>
  <c r="AI585" i="10"/>
  <c r="AI586" i="10"/>
  <c r="E585" i="11" s="1"/>
  <c r="AI587" i="10"/>
  <c r="AI588" i="10"/>
  <c r="AI589" i="10"/>
  <c r="AI590" i="10"/>
  <c r="AI591" i="10"/>
  <c r="E590" i="11" s="1"/>
  <c r="AI592" i="10"/>
  <c r="AI593" i="10"/>
  <c r="AI594" i="10"/>
  <c r="AI595" i="10"/>
  <c r="AI596" i="10"/>
  <c r="AI597" i="10"/>
  <c r="AI598" i="10"/>
  <c r="E597" i="11" s="1"/>
  <c r="AI599" i="10"/>
  <c r="AI600" i="10"/>
  <c r="AI601" i="10"/>
  <c r="AI602" i="10"/>
  <c r="AI603" i="10"/>
  <c r="E602" i="11" s="1"/>
  <c r="AI604" i="10"/>
  <c r="AI605" i="10"/>
  <c r="AI606" i="10"/>
  <c r="AI607" i="10"/>
  <c r="AI608" i="10"/>
  <c r="AI609" i="10"/>
  <c r="AI610" i="10"/>
  <c r="E609" i="11" s="1"/>
  <c r="AI611" i="10"/>
  <c r="AI612" i="10"/>
  <c r="AI613" i="10"/>
  <c r="AI614" i="10"/>
  <c r="AI615" i="10"/>
  <c r="E614" i="11" s="1"/>
  <c r="AI616" i="10"/>
  <c r="AI617" i="10"/>
  <c r="AI618" i="10"/>
  <c r="AI619" i="10"/>
  <c r="AI620" i="10"/>
  <c r="AI621" i="10"/>
  <c r="AI622" i="10"/>
  <c r="E621" i="11" s="1"/>
  <c r="AI623" i="10"/>
  <c r="AI624" i="10"/>
  <c r="AI625" i="10"/>
  <c r="AI626" i="10"/>
  <c r="AI627" i="10"/>
  <c r="E626" i="11" s="1"/>
  <c r="AI628" i="10"/>
  <c r="AI629" i="10"/>
  <c r="AI630" i="10"/>
  <c r="AI631" i="10"/>
  <c r="AI632" i="10"/>
  <c r="AI633" i="10"/>
  <c r="AI634" i="10"/>
  <c r="E633" i="11" s="1"/>
  <c r="AI635" i="10"/>
  <c r="AI636" i="10"/>
  <c r="AI637" i="10"/>
  <c r="AI638" i="10"/>
  <c r="AI639" i="10"/>
  <c r="E638" i="11" s="1"/>
  <c r="AI640" i="10"/>
  <c r="AI641" i="10"/>
  <c r="AI642" i="10"/>
  <c r="AI643" i="10"/>
  <c r="AI644" i="10"/>
  <c r="AI645" i="10"/>
  <c r="AI646" i="10"/>
  <c r="E645" i="11" s="1"/>
  <c r="AI647" i="10"/>
  <c r="AI648" i="10"/>
  <c r="AI649" i="10"/>
  <c r="AI650" i="10"/>
  <c r="AI651" i="10"/>
  <c r="E650" i="11" s="1"/>
  <c r="AI652" i="10"/>
  <c r="AI653" i="10"/>
  <c r="AI654" i="10"/>
  <c r="AI655" i="10"/>
  <c r="AI656" i="10"/>
  <c r="AI657" i="10"/>
  <c r="AI658" i="10"/>
  <c r="E657" i="11" s="1"/>
  <c r="AI659" i="10"/>
  <c r="AI660" i="10"/>
  <c r="AI661" i="10"/>
  <c r="AI662" i="10"/>
  <c r="AI663" i="10"/>
  <c r="E662" i="11" s="1"/>
  <c r="AI664" i="10"/>
  <c r="AI665" i="10"/>
  <c r="AI666" i="10"/>
  <c r="AI667" i="10"/>
  <c r="AI668" i="10"/>
  <c r="AI669" i="10"/>
  <c r="AI670" i="10"/>
  <c r="E669" i="11" s="1"/>
  <c r="AI671" i="10"/>
  <c r="AI672" i="10"/>
  <c r="AI673" i="10"/>
  <c r="AI674" i="10"/>
  <c r="AI675" i="10"/>
  <c r="E674" i="11" s="1"/>
  <c r="AI676" i="10"/>
  <c r="AI677" i="10"/>
  <c r="AI678" i="10"/>
  <c r="AI679" i="10"/>
  <c r="AI680" i="10"/>
  <c r="AI681" i="10"/>
  <c r="AI682" i="10"/>
  <c r="E681" i="11" s="1"/>
  <c r="AI683" i="10"/>
  <c r="AI684" i="10"/>
  <c r="AI685" i="10"/>
  <c r="AI686" i="10"/>
  <c r="AI687" i="10"/>
  <c r="E686" i="11" s="1"/>
  <c r="AI688" i="10"/>
  <c r="AI689" i="10"/>
  <c r="AI690" i="10"/>
  <c r="AI691" i="10"/>
  <c r="AI692" i="10"/>
  <c r="AI693" i="10"/>
  <c r="AI694" i="10"/>
  <c r="E693" i="11" s="1"/>
  <c r="AI695" i="10"/>
  <c r="AI696" i="10"/>
  <c r="AI697" i="10"/>
  <c r="AI698" i="10"/>
  <c r="AI699" i="10"/>
  <c r="E698" i="11" s="1"/>
  <c r="AI700" i="10"/>
  <c r="AI701" i="10"/>
  <c r="AI702" i="10"/>
  <c r="AI703" i="10"/>
  <c r="AI704" i="10"/>
  <c r="AI705" i="10"/>
  <c r="AI706" i="10"/>
  <c r="E705" i="11" s="1"/>
  <c r="AI707" i="10"/>
  <c r="AI708" i="10"/>
  <c r="AI709" i="10"/>
  <c r="AI710" i="10"/>
  <c r="AI711" i="10"/>
  <c r="E710" i="11" s="1"/>
  <c r="AI3" i="10"/>
  <c r="A1" i="12"/>
  <c r="B1" i="12"/>
  <c r="C1" i="12"/>
  <c r="D1" i="12"/>
  <c r="E1" i="12"/>
  <c r="A2" i="12"/>
  <c r="B2" i="12"/>
  <c r="C2" i="12"/>
  <c r="A3" i="12"/>
  <c r="B3" i="12"/>
  <c r="C3" i="12"/>
  <c r="A4" i="12"/>
  <c r="B4" i="12"/>
  <c r="C4" i="12"/>
  <c r="A5" i="12"/>
  <c r="B5" i="12"/>
  <c r="C5" i="12"/>
  <c r="A6" i="12"/>
  <c r="B6" i="12"/>
  <c r="C6" i="12"/>
  <c r="A7" i="12"/>
  <c r="B7" i="12"/>
  <c r="C7" i="12"/>
  <c r="A1" i="11"/>
  <c r="B1" i="11"/>
  <c r="C1" i="11"/>
  <c r="D1" i="11"/>
  <c r="E1" i="11"/>
  <c r="F1" i="11"/>
  <c r="A2" i="11"/>
  <c r="C2" i="11"/>
  <c r="D2" i="11"/>
  <c r="E2" i="11"/>
  <c r="F2" i="11"/>
  <c r="A3" i="11"/>
  <c r="C3" i="11"/>
  <c r="D3" i="11"/>
  <c r="E3" i="11"/>
  <c r="F3" i="11"/>
  <c r="A4" i="11"/>
  <c r="C4" i="11"/>
  <c r="D4" i="11"/>
  <c r="E4" i="11"/>
  <c r="F4" i="11"/>
  <c r="A5" i="11"/>
  <c r="C5" i="11"/>
  <c r="D5" i="11"/>
  <c r="E5" i="11"/>
  <c r="F5" i="11"/>
  <c r="A6" i="11"/>
  <c r="C6" i="11"/>
  <c r="D6" i="11"/>
  <c r="E6" i="11"/>
  <c r="F6" i="11"/>
  <c r="A7" i="11"/>
  <c r="C7" i="11"/>
  <c r="D7" i="11"/>
  <c r="E7" i="11"/>
  <c r="F7" i="11"/>
  <c r="A8" i="11"/>
  <c r="C8" i="11"/>
  <c r="D8" i="11"/>
  <c r="E8" i="11"/>
  <c r="F8" i="11"/>
  <c r="A9" i="11"/>
  <c r="C9" i="11"/>
  <c r="D9" i="11"/>
  <c r="F9" i="11"/>
  <c r="A10" i="11"/>
  <c r="C10" i="11"/>
  <c r="D10" i="11"/>
  <c r="E10" i="11"/>
  <c r="F10" i="11"/>
  <c r="A11" i="11"/>
  <c r="C11" i="11"/>
  <c r="D11" i="11"/>
  <c r="E11" i="11"/>
  <c r="F11" i="11"/>
  <c r="A12" i="11"/>
  <c r="C12" i="11"/>
  <c r="D12" i="11"/>
  <c r="E12" i="11"/>
  <c r="F12" i="11"/>
  <c r="A13" i="11"/>
  <c r="C13" i="11"/>
  <c r="D13" i="11"/>
  <c r="E13" i="11"/>
  <c r="F13" i="11"/>
  <c r="A14" i="11"/>
  <c r="C14" i="11"/>
  <c r="D14" i="11"/>
  <c r="F14" i="11"/>
  <c r="A15" i="11"/>
  <c r="C15" i="11"/>
  <c r="D15" i="11"/>
  <c r="E15" i="11"/>
  <c r="F15" i="11"/>
  <c r="A16" i="11"/>
  <c r="C16" i="11"/>
  <c r="D16" i="11"/>
  <c r="E16" i="11"/>
  <c r="F16" i="11"/>
  <c r="A17" i="11"/>
  <c r="C17" i="11"/>
  <c r="D17" i="11"/>
  <c r="E17" i="11"/>
  <c r="F17" i="11"/>
  <c r="A18" i="11"/>
  <c r="C18" i="11"/>
  <c r="D18" i="11"/>
  <c r="E18" i="11"/>
  <c r="F18" i="11"/>
  <c r="A19" i="11"/>
  <c r="C19" i="11"/>
  <c r="D19" i="11"/>
  <c r="E19" i="11"/>
  <c r="F19" i="11"/>
  <c r="A20" i="11"/>
  <c r="C20" i="11"/>
  <c r="D20" i="11"/>
  <c r="E20" i="11"/>
  <c r="F20" i="11"/>
  <c r="A21" i="11"/>
  <c r="C21" i="11"/>
  <c r="D21" i="11"/>
  <c r="F21" i="11"/>
  <c r="A22" i="11"/>
  <c r="C22" i="11"/>
  <c r="D22" i="11"/>
  <c r="E22" i="11"/>
  <c r="F22" i="11"/>
  <c r="A23" i="11"/>
  <c r="C23" i="11"/>
  <c r="D23" i="11"/>
  <c r="E23" i="11"/>
  <c r="F23" i="11"/>
  <c r="A24" i="11"/>
  <c r="C24" i="11"/>
  <c r="D24" i="11"/>
  <c r="E24" i="11"/>
  <c r="F24" i="11"/>
  <c r="A25" i="11"/>
  <c r="C25" i="11"/>
  <c r="D25" i="11"/>
  <c r="E25" i="11"/>
  <c r="F25" i="11"/>
  <c r="A26" i="11"/>
  <c r="C26" i="11"/>
  <c r="D26" i="11"/>
  <c r="F26" i="11"/>
  <c r="A27" i="11"/>
  <c r="C27" i="11"/>
  <c r="D27" i="11"/>
  <c r="E27" i="11"/>
  <c r="F27" i="11"/>
  <c r="A28" i="11"/>
  <c r="C28" i="11"/>
  <c r="D28" i="11"/>
  <c r="E28" i="11"/>
  <c r="F28" i="11"/>
  <c r="A29" i="11"/>
  <c r="C29" i="11"/>
  <c r="D29" i="11"/>
  <c r="E29" i="11"/>
  <c r="F29" i="11"/>
  <c r="A30" i="11"/>
  <c r="C30" i="11"/>
  <c r="D30" i="11"/>
  <c r="E30" i="11"/>
  <c r="F30" i="11"/>
  <c r="A31" i="11"/>
  <c r="C31" i="11"/>
  <c r="D31" i="11"/>
  <c r="E31" i="11"/>
  <c r="F31" i="11"/>
  <c r="A32" i="11"/>
  <c r="C32" i="11"/>
  <c r="D32" i="11"/>
  <c r="E32" i="11"/>
  <c r="F32" i="11"/>
  <c r="A33" i="11"/>
  <c r="C33" i="11"/>
  <c r="D33" i="11"/>
  <c r="F33" i="11"/>
  <c r="A34" i="11"/>
  <c r="C34" i="11"/>
  <c r="D34" i="11"/>
  <c r="E34" i="11"/>
  <c r="F34" i="11"/>
  <c r="A35" i="11"/>
  <c r="C35" i="11"/>
  <c r="D35" i="11"/>
  <c r="E35" i="11"/>
  <c r="F35" i="11"/>
  <c r="A36" i="11"/>
  <c r="C36" i="11"/>
  <c r="D36" i="11"/>
  <c r="E36" i="11"/>
  <c r="F36" i="11"/>
  <c r="A37" i="11"/>
  <c r="C37" i="11"/>
  <c r="D37" i="11"/>
  <c r="E37" i="11"/>
  <c r="F37" i="11"/>
  <c r="A38" i="11"/>
  <c r="C38" i="11"/>
  <c r="D38" i="11"/>
  <c r="F38" i="11"/>
  <c r="A39" i="11"/>
  <c r="C39" i="11"/>
  <c r="D39" i="11"/>
  <c r="E39" i="11"/>
  <c r="F39" i="11"/>
  <c r="A40" i="11"/>
  <c r="C40" i="11"/>
  <c r="D40" i="11"/>
  <c r="E40" i="11"/>
  <c r="F40" i="11"/>
  <c r="A41" i="11"/>
  <c r="C41" i="11"/>
  <c r="D41" i="11"/>
  <c r="E41" i="11"/>
  <c r="F41" i="11"/>
  <c r="A42" i="11"/>
  <c r="C42" i="11"/>
  <c r="D42" i="11"/>
  <c r="E42" i="11"/>
  <c r="F42" i="11"/>
  <c r="A43" i="11"/>
  <c r="C43" i="11"/>
  <c r="D43" i="11"/>
  <c r="E43" i="11"/>
  <c r="F43" i="11"/>
  <c r="A44" i="11"/>
  <c r="C44" i="11"/>
  <c r="D44" i="11"/>
  <c r="E44" i="11"/>
  <c r="F44" i="11"/>
  <c r="A45" i="11"/>
  <c r="C45" i="11"/>
  <c r="D45" i="11"/>
  <c r="F45" i="11"/>
  <c r="A46" i="11"/>
  <c r="C46" i="11"/>
  <c r="D46" i="11"/>
  <c r="E46" i="11"/>
  <c r="F46" i="11"/>
  <c r="A47" i="11"/>
  <c r="C47" i="11"/>
  <c r="D47" i="11"/>
  <c r="E47" i="11"/>
  <c r="F47" i="11"/>
  <c r="A48" i="11"/>
  <c r="C48" i="11"/>
  <c r="D48" i="11"/>
  <c r="E48" i="11"/>
  <c r="F48" i="11"/>
  <c r="A49" i="11"/>
  <c r="C49" i="11"/>
  <c r="D49" i="11"/>
  <c r="E49" i="11"/>
  <c r="F49" i="11"/>
  <c r="A50" i="11"/>
  <c r="C50" i="11"/>
  <c r="D50" i="11"/>
  <c r="F50" i="11"/>
  <c r="A51" i="11"/>
  <c r="C51" i="11"/>
  <c r="D51" i="11"/>
  <c r="E51" i="11"/>
  <c r="F51" i="11"/>
  <c r="A52" i="11"/>
  <c r="C52" i="11"/>
  <c r="D52" i="11"/>
  <c r="E52" i="11"/>
  <c r="F52" i="11"/>
  <c r="A53" i="11"/>
  <c r="C53" i="11"/>
  <c r="D53" i="11"/>
  <c r="E53" i="11"/>
  <c r="F53" i="11"/>
  <c r="A54" i="11"/>
  <c r="C54" i="11"/>
  <c r="D54" i="11"/>
  <c r="E54" i="11"/>
  <c r="F54" i="11"/>
  <c r="A55" i="11"/>
  <c r="C55" i="11"/>
  <c r="D55" i="11"/>
  <c r="E55" i="11"/>
  <c r="F55" i="11"/>
  <c r="A56" i="11"/>
  <c r="C56" i="11"/>
  <c r="D56" i="11"/>
  <c r="E56" i="11"/>
  <c r="F56" i="11"/>
  <c r="A57" i="11"/>
  <c r="C57" i="11"/>
  <c r="D57" i="11"/>
  <c r="F57" i="11"/>
  <c r="A58" i="11"/>
  <c r="C58" i="11"/>
  <c r="D58" i="11"/>
  <c r="E58" i="11"/>
  <c r="F58" i="11"/>
  <c r="A59" i="11"/>
  <c r="C59" i="11"/>
  <c r="D59" i="11"/>
  <c r="E59" i="11"/>
  <c r="F59" i="11"/>
  <c r="A60" i="11"/>
  <c r="C60" i="11"/>
  <c r="D60" i="11"/>
  <c r="E60" i="11"/>
  <c r="F60" i="11"/>
  <c r="A61" i="11"/>
  <c r="C61" i="11"/>
  <c r="D61" i="11"/>
  <c r="E61" i="11"/>
  <c r="F61" i="11"/>
  <c r="A62" i="11"/>
  <c r="C62" i="11"/>
  <c r="D62" i="11"/>
  <c r="F62" i="11"/>
  <c r="A63" i="11"/>
  <c r="C63" i="11"/>
  <c r="D63" i="11"/>
  <c r="E63" i="11"/>
  <c r="F63" i="11"/>
  <c r="A64" i="11"/>
  <c r="C64" i="11"/>
  <c r="D64" i="11"/>
  <c r="E64" i="11"/>
  <c r="F64" i="11"/>
  <c r="A65" i="11"/>
  <c r="C65" i="11"/>
  <c r="D65" i="11"/>
  <c r="E65" i="11"/>
  <c r="F65" i="11"/>
  <c r="A66" i="11"/>
  <c r="C66" i="11"/>
  <c r="D66" i="11"/>
  <c r="E66" i="11"/>
  <c r="F66" i="11"/>
  <c r="A67" i="11"/>
  <c r="C67" i="11"/>
  <c r="D67" i="11"/>
  <c r="E67" i="11"/>
  <c r="F67" i="11"/>
  <c r="A68" i="11"/>
  <c r="C68" i="11"/>
  <c r="D68" i="11"/>
  <c r="E68" i="11"/>
  <c r="F68" i="11"/>
  <c r="A69" i="11"/>
  <c r="C69" i="11"/>
  <c r="D69" i="11"/>
  <c r="F69" i="11"/>
  <c r="A70" i="11"/>
  <c r="C70" i="11"/>
  <c r="D70" i="11"/>
  <c r="E70" i="11"/>
  <c r="F70" i="11"/>
  <c r="A71" i="11"/>
  <c r="C71" i="11"/>
  <c r="D71" i="11"/>
  <c r="E71" i="11"/>
  <c r="F71" i="11"/>
  <c r="A72" i="11"/>
  <c r="C72" i="11"/>
  <c r="D72" i="11"/>
  <c r="E72" i="11"/>
  <c r="F72" i="11"/>
  <c r="A73" i="11"/>
  <c r="C73" i="11"/>
  <c r="D73" i="11"/>
  <c r="E73" i="11"/>
  <c r="F73" i="11"/>
  <c r="A74" i="11"/>
  <c r="C74" i="11"/>
  <c r="D74" i="11"/>
  <c r="F74" i="11"/>
  <c r="A75" i="11"/>
  <c r="C75" i="11"/>
  <c r="D75" i="11"/>
  <c r="E75" i="11"/>
  <c r="F75" i="11"/>
  <c r="A76" i="11"/>
  <c r="C76" i="11"/>
  <c r="D76" i="11"/>
  <c r="E76" i="11"/>
  <c r="F76" i="11"/>
  <c r="A77" i="11"/>
  <c r="C77" i="11"/>
  <c r="D77" i="11"/>
  <c r="E77" i="11"/>
  <c r="F77" i="11"/>
  <c r="A78" i="11"/>
  <c r="C78" i="11"/>
  <c r="D78" i="11"/>
  <c r="E78" i="11"/>
  <c r="F78" i="11"/>
  <c r="A79" i="11"/>
  <c r="C79" i="11"/>
  <c r="D79" i="11"/>
  <c r="E79" i="11"/>
  <c r="F79" i="11"/>
  <c r="A80" i="11"/>
  <c r="C80" i="11"/>
  <c r="D80" i="11"/>
  <c r="E80" i="11"/>
  <c r="F80" i="11"/>
  <c r="A81" i="11"/>
  <c r="C81" i="11"/>
  <c r="D81" i="11"/>
  <c r="F81" i="11"/>
  <c r="A82" i="11"/>
  <c r="C82" i="11"/>
  <c r="D82" i="11"/>
  <c r="E82" i="11"/>
  <c r="F82" i="11"/>
  <c r="A83" i="11"/>
  <c r="C83" i="11"/>
  <c r="D83" i="11"/>
  <c r="E83" i="11"/>
  <c r="F83" i="11"/>
  <c r="A84" i="11"/>
  <c r="C84" i="11"/>
  <c r="D84" i="11"/>
  <c r="E84" i="11"/>
  <c r="F84" i="11"/>
  <c r="A85" i="11"/>
  <c r="C85" i="11"/>
  <c r="D85" i="11"/>
  <c r="E85" i="11"/>
  <c r="F85" i="11"/>
  <c r="A86" i="11"/>
  <c r="C86" i="11"/>
  <c r="D86" i="11"/>
  <c r="F86" i="11"/>
  <c r="A87" i="11"/>
  <c r="C87" i="11"/>
  <c r="D87" i="11"/>
  <c r="E87" i="11"/>
  <c r="F87" i="11"/>
  <c r="A88" i="11"/>
  <c r="C88" i="11"/>
  <c r="D88" i="11"/>
  <c r="E88" i="11"/>
  <c r="F88" i="11"/>
  <c r="A89" i="11"/>
  <c r="C89" i="11"/>
  <c r="D89" i="11"/>
  <c r="E89" i="11"/>
  <c r="F89" i="11"/>
  <c r="A90" i="11"/>
  <c r="C90" i="11"/>
  <c r="D90" i="11"/>
  <c r="E90" i="11"/>
  <c r="F90" i="11"/>
  <c r="A91" i="11"/>
  <c r="C91" i="11"/>
  <c r="D91" i="11"/>
  <c r="E91" i="11"/>
  <c r="F91" i="11"/>
  <c r="A92" i="11"/>
  <c r="C92" i="11"/>
  <c r="D92" i="11"/>
  <c r="E92" i="11"/>
  <c r="F92" i="11"/>
  <c r="A93" i="11"/>
  <c r="C93" i="11"/>
  <c r="D93" i="11"/>
  <c r="F93" i="11"/>
  <c r="A94" i="11"/>
  <c r="C94" i="11"/>
  <c r="D94" i="11"/>
  <c r="E94" i="11"/>
  <c r="F94" i="11"/>
  <c r="A95" i="11"/>
  <c r="C95" i="11"/>
  <c r="D95" i="11"/>
  <c r="E95" i="11"/>
  <c r="F95" i="11"/>
  <c r="A96" i="11"/>
  <c r="C96" i="11"/>
  <c r="D96" i="11"/>
  <c r="E96" i="11"/>
  <c r="F96" i="11"/>
  <c r="A97" i="11"/>
  <c r="C97" i="11"/>
  <c r="D97" i="11"/>
  <c r="E97" i="11"/>
  <c r="F97" i="11"/>
  <c r="A98" i="11"/>
  <c r="C98" i="11"/>
  <c r="D98" i="11"/>
  <c r="F98" i="11"/>
  <c r="A99" i="11"/>
  <c r="C99" i="11"/>
  <c r="D99" i="11"/>
  <c r="E99" i="11"/>
  <c r="F99" i="11"/>
  <c r="A100" i="11"/>
  <c r="C100" i="11"/>
  <c r="D100" i="11"/>
  <c r="E100" i="11"/>
  <c r="F100" i="11"/>
  <c r="A101" i="11"/>
  <c r="C101" i="11"/>
  <c r="D101" i="11"/>
  <c r="E101" i="11"/>
  <c r="F101" i="11"/>
  <c r="A102" i="11"/>
  <c r="C102" i="11"/>
  <c r="D102" i="11"/>
  <c r="E102" i="11"/>
  <c r="F102" i="11"/>
  <c r="A103" i="11"/>
  <c r="C103" i="11"/>
  <c r="D103" i="11"/>
  <c r="E103" i="11"/>
  <c r="F103" i="11"/>
  <c r="A104" i="11"/>
  <c r="C104" i="11"/>
  <c r="D104" i="11"/>
  <c r="E104" i="11"/>
  <c r="F104" i="11"/>
  <c r="A105" i="11"/>
  <c r="C105" i="11"/>
  <c r="D105" i="11"/>
  <c r="F105" i="11"/>
  <c r="A106" i="11"/>
  <c r="C106" i="11"/>
  <c r="D106" i="11"/>
  <c r="E106" i="11"/>
  <c r="F106" i="11"/>
  <c r="A107" i="11"/>
  <c r="C107" i="11"/>
  <c r="D107" i="11"/>
  <c r="E107" i="11"/>
  <c r="F107" i="11"/>
  <c r="A108" i="11"/>
  <c r="C108" i="11"/>
  <c r="D108" i="11"/>
  <c r="E108" i="11"/>
  <c r="F108" i="11"/>
  <c r="A109" i="11"/>
  <c r="C109" i="11"/>
  <c r="D109" i="11"/>
  <c r="E109" i="11"/>
  <c r="F109" i="11"/>
  <c r="A110" i="11"/>
  <c r="C110" i="11"/>
  <c r="D110" i="11"/>
  <c r="F110" i="11"/>
  <c r="A111" i="11"/>
  <c r="C111" i="11"/>
  <c r="D111" i="11"/>
  <c r="E111" i="11"/>
  <c r="F111" i="11"/>
  <c r="A112" i="11"/>
  <c r="C112" i="11"/>
  <c r="D112" i="11"/>
  <c r="E112" i="11"/>
  <c r="F112" i="11"/>
  <c r="A113" i="11"/>
  <c r="C113" i="11"/>
  <c r="D113" i="11"/>
  <c r="E113" i="11"/>
  <c r="F113" i="11"/>
  <c r="A114" i="11"/>
  <c r="C114" i="11"/>
  <c r="D114" i="11"/>
  <c r="E114" i="11"/>
  <c r="F114" i="11"/>
  <c r="A115" i="11"/>
  <c r="C115" i="11"/>
  <c r="D115" i="11"/>
  <c r="E115" i="11"/>
  <c r="F115" i="11"/>
  <c r="A116" i="11"/>
  <c r="C116" i="11"/>
  <c r="D116" i="11"/>
  <c r="E116" i="11"/>
  <c r="F116" i="11"/>
  <c r="A117" i="11"/>
  <c r="C117" i="11"/>
  <c r="D117" i="11"/>
  <c r="F117" i="11"/>
  <c r="A118" i="11"/>
  <c r="C118" i="11"/>
  <c r="D118" i="11"/>
  <c r="E118" i="11"/>
  <c r="F118" i="11"/>
  <c r="A119" i="11"/>
  <c r="C119" i="11"/>
  <c r="D119" i="11"/>
  <c r="E119" i="11"/>
  <c r="F119" i="11"/>
  <c r="A120" i="11"/>
  <c r="C120" i="11"/>
  <c r="D120" i="11"/>
  <c r="E120" i="11"/>
  <c r="F120" i="11"/>
  <c r="A121" i="11"/>
  <c r="C121" i="11"/>
  <c r="D121" i="11"/>
  <c r="E121" i="11"/>
  <c r="F121" i="11"/>
  <c r="A122" i="11"/>
  <c r="C122" i="11"/>
  <c r="D122" i="11"/>
  <c r="F122" i="11"/>
  <c r="A123" i="11"/>
  <c r="C123" i="11"/>
  <c r="D123" i="11"/>
  <c r="E123" i="11"/>
  <c r="F123" i="11"/>
  <c r="A124" i="11"/>
  <c r="C124" i="11"/>
  <c r="D124" i="11"/>
  <c r="E124" i="11"/>
  <c r="F124" i="11"/>
  <c r="A125" i="11"/>
  <c r="C125" i="11"/>
  <c r="D125" i="11"/>
  <c r="E125" i="11"/>
  <c r="F125" i="11"/>
  <c r="A126" i="11"/>
  <c r="C126" i="11"/>
  <c r="D126" i="11"/>
  <c r="E126" i="11"/>
  <c r="F126" i="11"/>
  <c r="A127" i="11"/>
  <c r="C127" i="11"/>
  <c r="D127" i="11"/>
  <c r="E127" i="11"/>
  <c r="F127" i="11"/>
  <c r="A128" i="11"/>
  <c r="C128" i="11"/>
  <c r="D128" i="11"/>
  <c r="E128" i="11"/>
  <c r="F128" i="11"/>
  <c r="A129" i="11"/>
  <c r="C129" i="11"/>
  <c r="D129" i="11"/>
  <c r="F129" i="11"/>
  <c r="A130" i="11"/>
  <c r="C130" i="11"/>
  <c r="D130" i="11"/>
  <c r="E130" i="11"/>
  <c r="F130" i="11"/>
  <c r="A131" i="11"/>
  <c r="C131" i="11"/>
  <c r="D131" i="11"/>
  <c r="E131" i="11"/>
  <c r="F131" i="11"/>
  <c r="A132" i="11"/>
  <c r="C132" i="11"/>
  <c r="D132" i="11"/>
  <c r="E132" i="11"/>
  <c r="F132" i="11"/>
  <c r="A133" i="11"/>
  <c r="C133" i="11"/>
  <c r="D133" i="11"/>
  <c r="E133" i="11"/>
  <c r="F133" i="11"/>
  <c r="A134" i="11"/>
  <c r="C134" i="11"/>
  <c r="D134" i="11"/>
  <c r="F134" i="11"/>
  <c r="A135" i="11"/>
  <c r="C135" i="11"/>
  <c r="D135" i="11"/>
  <c r="E135" i="11"/>
  <c r="F135" i="11"/>
  <c r="A136" i="11"/>
  <c r="C136" i="11"/>
  <c r="D136" i="11"/>
  <c r="E136" i="11"/>
  <c r="F136" i="11"/>
  <c r="A137" i="11"/>
  <c r="C137" i="11"/>
  <c r="D137" i="11"/>
  <c r="E137" i="11"/>
  <c r="F137" i="11"/>
  <c r="A138" i="11"/>
  <c r="C138" i="11"/>
  <c r="D138" i="11"/>
  <c r="E138" i="11"/>
  <c r="F138" i="11"/>
  <c r="A139" i="11"/>
  <c r="C139" i="11"/>
  <c r="D139" i="11"/>
  <c r="E139" i="11"/>
  <c r="F139" i="11"/>
  <c r="A140" i="11"/>
  <c r="C140" i="11"/>
  <c r="D140" i="11"/>
  <c r="E140" i="11"/>
  <c r="F140" i="11"/>
  <c r="A141" i="11"/>
  <c r="C141" i="11"/>
  <c r="D141" i="11"/>
  <c r="F141" i="11"/>
  <c r="A142" i="11"/>
  <c r="C142" i="11"/>
  <c r="D142" i="11"/>
  <c r="E142" i="11"/>
  <c r="F142" i="11"/>
  <c r="A143" i="11"/>
  <c r="C143" i="11"/>
  <c r="D143" i="11"/>
  <c r="E143" i="11"/>
  <c r="F143" i="11"/>
  <c r="A144" i="11"/>
  <c r="C144" i="11"/>
  <c r="D144" i="11"/>
  <c r="E144" i="11"/>
  <c r="F144" i="11"/>
  <c r="A145" i="11"/>
  <c r="C145" i="11"/>
  <c r="D145" i="11"/>
  <c r="E145" i="11"/>
  <c r="F145" i="11"/>
  <c r="A146" i="11"/>
  <c r="C146" i="11"/>
  <c r="D146" i="11"/>
  <c r="F146" i="11"/>
  <c r="A147" i="11"/>
  <c r="C147" i="11"/>
  <c r="D147" i="11"/>
  <c r="E147" i="11"/>
  <c r="F147" i="11"/>
  <c r="A148" i="11"/>
  <c r="C148" i="11"/>
  <c r="D148" i="11"/>
  <c r="E148" i="11"/>
  <c r="F148" i="11"/>
  <c r="A149" i="11"/>
  <c r="C149" i="11"/>
  <c r="D149" i="11"/>
  <c r="E149" i="11"/>
  <c r="F149" i="11"/>
  <c r="A150" i="11"/>
  <c r="C150" i="11"/>
  <c r="D150" i="11"/>
  <c r="E150" i="11"/>
  <c r="F150" i="11"/>
  <c r="A151" i="11"/>
  <c r="C151" i="11"/>
  <c r="D151" i="11"/>
  <c r="E151" i="11"/>
  <c r="F151" i="11"/>
  <c r="A152" i="11"/>
  <c r="C152" i="11"/>
  <c r="D152" i="11"/>
  <c r="E152" i="11"/>
  <c r="F152" i="11"/>
  <c r="A153" i="11"/>
  <c r="C153" i="11"/>
  <c r="D153" i="11"/>
  <c r="F153" i="11"/>
  <c r="A154" i="11"/>
  <c r="C154" i="11"/>
  <c r="D154" i="11"/>
  <c r="E154" i="11"/>
  <c r="F154" i="11"/>
  <c r="A155" i="11"/>
  <c r="C155" i="11"/>
  <c r="D155" i="11"/>
  <c r="E155" i="11"/>
  <c r="F155" i="11"/>
  <c r="A156" i="11"/>
  <c r="C156" i="11"/>
  <c r="D156" i="11"/>
  <c r="E156" i="11"/>
  <c r="F156" i="11"/>
  <c r="A157" i="11"/>
  <c r="C157" i="11"/>
  <c r="D157" i="11"/>
  <c r="E157" i="11"/>
  <c r="F157" i="11"/>
  <c r="A158" i="11"/>
  <c r="C158" i="11"/>
  <c r="D158" i="11"/>
  <c r="F158" i="11"/>
  <c r="A159" i="11"/>
  <c r="C159" i="11"/>
  <c r="D159" i="11"/>
  <c r="E159" i="11"/>
  <c r="F159" i="11"/>
  <c r="A160" i="11"/>
  <c r="C160" i="11"/>
  <c r="D160" i="11"/>
  <c r="E160" i="11"/>
  <c r="F160" i="11"/>
  <c r="A161" i="11"/>
  <c r="C161" i="11"/>
  <c r="D161" i="11"/>
  <c r="E161" i="11"/>
  <c r="F161" i="11"/>
  <c r="A162" i="11"/>
  <c r="C162" i="11"/>
  <c r="D162" i="11"/>
  <c r="E162" i="11"/>
  <c r="F162" i="11"/>
  <c r="A163" i="11"/>
  <c r="C163" i="11"/>
  <c r="D163" i="11"/>
  <c r="E163" i="11"/>
  <c r="F163" i="11"/>
  <c r="A164" i="11"/>
  <c r="C164" i="11"/>
  <c r="D164" i="11"/>
  <c r="E164" i="11"/>
  <c r="F164" i="11"/>
  <c r="A165" i="11"/>
  <c r="C165" i="11"/>
  <c r="D165" i="11"/>
  <c r="F165" i="11"/>
  <c r="A166" i="11"/>
  <c r="C166" i="11"/>
  <c r="D166" i="11"/>
  <c r="E166" i="11"/>
  <c r="F166" i="11"/>
  <c r="A167" i="11"/>
  <c r="C167" i="11"/>
  <c r="D167" i="11"/>
  <c r="E167" i="11"/>
  <c r="F167" i="11"/>
  <c r="A168" i="11"/>
  <c r="C168" i="11"/>
  <c r="D168" i="11"/>
  <c r="E168" i="11"/>
  <c r="F168" i="11"/>
  <c r="A169" i="11"/>
  <c r="C169" i="11"/>
  <c r="D169" i="11"/>
  <c r="E169" i="11"/>
  <c r="F169" i="11"/>
  <c r="A170" i="11"/>
  <c r="C170" i="11"/>
  <c r="D170" i="11"/>
  <c r="F170" i="11"/>
  <c r="A171" i="11"/>
  <c r="C171" i="11"/>
  <c r="D171" i="11"/>
  <c r="E171" i="11"/>
  <c r="F171" i="11"/>
  <c r="A172" i="11"/>
  <c r="C172" i="11"/>
  <c r="D172" i="11"/>
  <c r="E172" i="11"/>
  <c r="F172" i="11"/>
  <c r="A173" i="11"/>
  <c r="C173" i="11"/>
  <c r="D173" i="11"/>
  <c r="E173" i="11"/>
  <c r="F173" i="11"/>
  <c r="A174" i="11"/>
  <c r="C174" i="11"/>
  <c r="D174" i="11"/>
  <c r="E174" i="11"/>
  <c r="F174" i="11"/>
  <c r="A175" i="11"/>
  <c r="C175" i="11"/>
  <c r="D175" i="11"/>
  <c r="E175" i="11"/>
  <c r="F175" i="11"/>
  <c r="A176" i="11"/>
  <c r="C176" i="11"/>
  <c r="D176" i="11"/>
  <c r="E176" i="11"/>
  <c r="F176" i="11"/>
  <c r="A177" i="11"/>
  <c r="C177" i="11"/>
  <c r="D177" i="11"/>
  <c r="F177" i="11"/>
  <c r="A178" i="11"/>
  <c r="C178" i="11"/>
  <c r="D178" i="11"/>
  <c r="E178" i="11"/>
  <c r="F178" i="11"/>
  <c r="A179" i="11"/>
  <c r="C179" i="11"/>
  <c r="D179" i="11"/>
  <c r="E179" i="11"/>
  <c r="F179" i="11"/>
  <c r="A180" i="11"/>
  <c r="C180" i="11"/>
  <c r="D180" i="11"/>
  <c r="E180" i="11"/>
  <c r="F180" i="11"/>
  <c r="A181" i="11"/>
  <c r="C181" i="11"/>
  <c r="D181" i="11"/>
  <c r="E181" i="11"/>
  <c r="F181" i="11"/>
  <c r="A182" i="11"/>
  <c r="C182" i="11"/>
  <c r="D182" i="11"/>
  <c r="F182" i="11"/>
  <c r="A183" i="11"/>
  <c r="C183" i="11"/>
  <c r="D183" i="11"/>
  <c r="E183" i="11"/>
  <c r="F183" i="11"/>
  <c r="A184" i="11"/>
  <c r="C184" i="11"/>
  <c r="D184" i="11"/>
  <c r="E184" i="11"/>
  <c r="F184" i="11"/>
  <c r="A185" i="11"/>
  <c r="C185" i="11"/>
  <c r="D185" i="11"/>
  <c r="E185" i="11"/>
  <c r="F185" i="11"/>
  <c r="A186" i="11"/>
  <c r="C186" i="11"/>
  <c r="D186" i="11"/>
  <c r="E186" i="11"/>
  <c r="F186" i="11"/>
  <c r="A187" i="11"/>
  <c r="C187" i="11"/>
  <c r="D187" i="11"/>
  <c r="E187" i="11"/>
  <c r="F187" i="11"/>
  <c r="A188" i="11"/>
  <c r="C188" i="11"/>
  <c r="D188" i="11"/>
  <c r="E188" i="11"/>
  <c r="F188" i="11"/>
  <c r="A189" i="11"/>
  <c r="C189" i="11"/>
  <c r="D189" i="11"/>
  <c r="F189" i="11"/>
  <c r="A190" i="11"/>
  <c r="C190" i="11"/>
  <c r="D190" i="11"/>
  <c r="E190" i="11"/>
  <c r="F190" i="11"/>
  <c r="A191" i="11"/>
  <c r="C191" i="11"/>
  <c r="D191" i="11"/>
  <c r="E191" i="11"/>
  <c r="F191" i="11"/>
  <c r="A192" i="11"/>
  <c r="C192" i="11"/>
  <c r="D192" i="11"/>
  <c r="E192" i="11"/>
  <c r="F192" i="11"/>
  <c r="A193" i="11"/>
  <c r="C193" i="11"/>
  <c r="D193" i="11"/>
  <c r="E193" i="11"/>
  <c r="F193" i="11"/>
  <c r="A194" i="11"/>
  <c r="C194" i="11"/>
  <c r="D194" i="11"/>
  <c r="F194" i="11"/>
  <c r="A195" i="11"/>
  <c r="C195" i="11"/>
  <c r="D195" i="11"/>
  <c r="E195" i="11"/>
  <c r="F195" i="11"/>
  <c r="A196" i="11"/>
  <c r="C196" i="11"/>
  <c r="D196" i="11"/>
  <c r="E196" i="11"/>
  <c r="F196" i="11"/>
  <c r="A197" i="11"/>
  <c r="C197" i="11"/>
  <c r="D197" i="11"/>
  <c r="E197" i="11"/>
  <c r="F197" i="11"/>
  <c r="A198" i="11"/>
  <c r="C198" i="11"/>
  <c r="D198" i="11"/>
  <c r="E198" i="11"/>
  <c r="F198" i="11"/>
  <c r="A199" i="11"/>
  <c r="C199" i="11"/>
  <c r="D199" i="11"/>
  <c r="E199" i="11"/>
  <c r="F199" i="11"/>
  <c r="A200" i="11"/>
  <c r="C200" i="11"/>
  <c r="D200" i="11"/>
  <c r="E200" i="11"/>
  <c r="F200" i="11"/>
  <c r="A201" i="11"/>
  <c r="C201" i="11"/>
  <c r="D201" i="11"/>
  <c r="F201" i="11"/>
  <c r="A202" i="11"/>
  <c r="C202" i="11"/>
  <c r="D202" i="11"/>
  <c r="E202" i="11"/>
  <c r="F202" i="11"/>
  <c r="A203" i="11"/>
  <c r="C203" i="11"/>
  <c r="D203" i="11"/>
  <c r="E203" i="11"/>
  <c r="F203" i="11"/>
  <c r="A204" i="11"/>
  <c r="C204" i="11"/>
  <c r="D204" i="11"/>
  <c r="E204" i="11"/>
  <c r="F204" i="11"/>
  <c r="A205" i="11"/>
  <c r="C205" i="11"/>
  <c r="D205" i="11"/>
  <c r="E205" i="11"/>
  <c r="F205" i="11"/>
  <c r="A206" i="11"/>
  <c r="C206" i="11"/>
  <c r="D206" i="11"/>
  <c r="F206" i="11"/>
  <c r="A207" i="11"/>
  <c r="C207" i="11"/>
  <c r="D207" i="11"/>
  <c r="E207" i="11"/>
  <c r="F207" i="11"/>
  <c r="A208" i="11"/>
  <c r="C208" i="11"/>
  <c r="D208" i="11"/>
  <c r="E208" i="11"/>
  <c r="F208" i="11"/>
  <c r="A209" i="11"/>
  <c r="C209" i="11"/>
  <c r="D209" i="11"/>
  <c r="E209" i="11"/>
  <c r="F209" i="11"/>
  <c r="A210" i="11"/>
  <c r="C210" i="11"/>
  <c r="D210" i="11"/>
  <c r="E210" i="11"/>
  <c r="F210" i="11"/>
  <c r="A211" i="11"/>
  <c r="C211" i="11"/>
  <c r="D211" i="11"/>
  <c r="E211" i="11"/>
  <c r="F211" i="11"/>
  <c r="A212" i="11"/>
  <c r="C212" i="11"/>
  <c r="D212" i="11"/>
  <c r="E212" i="11"/>
  <c r="F212" i="11"/>
  <c r="A213" i="11"/>
  <c r="C213" i="11"/>
  <c r="D213" i="11"/>
  <c r="F213" i="11"/>
  <c r="A214" i="11"/>
  <c r="C214" i="11"/>
  <c r="D214" i="11"/>
  <c r="E214" i="11"/>
  <c r="F214" i="11"/>
  <c r="A215" i="11"/>
  <c r="C215" i="11"/>
  <c r="D215" i="11"/>
  <c r="E215" i="11"/>
  <c r="F215" i="11"/>
  <c r="A216" i="11"/>
  <c r="C216" i="11"/>
  <c r="D216" i="11"/>
  <c r="E216" i="11"/>
  <c r="F216" i="11"/>
  <c r="A217" i="11"/>
  <c r="C217" i="11"/>
  <c r="D217" i="11"/>
  <c r="E217" i="11"/>
  <c r="F217" i="11"/>
  <c r="A218" i="11"/>
  <c r="C218" i="11"/>
  <c r="D218" i="11"/>
  <c r="F218" i="11"/>
  <c r="A219" i="11"/>
  <c r="C219" i="11"/>
  <c r="D219" i="11"/>
  <c r="E219" i="11"/>
  <c r="F219" i="11"/>
  <c r="A220" i="11"/>
  <c r="C220" i="11"/>
  <c r="D220" i="11"/>
  <c r="E220" i="11"/>
  <c r="F220" i="11"/>
  <c r="A221" i="11"/>
  <c r="C221" i="11"/>
  <c r="D221" i="11"/>
  <c r="E221" i="11"/>
  <c r="F221" i="11"/>
  <c r="A222" i="11"/>
  <c r="C222" i="11"/>
  <c r="D222" i="11"/>
  <c r="E222" i="11"/>
  <c r="F222" i="11"/>
  <c r="A223" i="11"/>
  <c r="C223" i="11"/>
  <c r="D223" i="11"/>
  <c r="E223" i="11"/>
  <c r="F223" i="11"/>
  <c r="A224" i="11"/>
  <c r="C224" i="11"/>
  <c r="D224" i="11"/>
  <c r="E224" i="11"/>
  <c r="F224" i="11"/>
  <c r="A225" i="11"/>
  <c r="C225" i="11"/>
  <c r="D225" i="11"/>
  <c r="F225" i="11"/>
  <c r="A226" i="11"/>
  <c r="C226" i="11"/>
  <c r="D226" i="11"/>
  <c r="E226" i="11"/>
  <c r="F226" i="11"/>
  <c r="A227" i="11"/>
  <c r="C227" i="11"/>
  <c r="D227" i="11"/>
  <c r="E227" i="11"/>
  <c r="F227" i="11"/>
  <c r="A228" i="11"/>
  <c r="C228" i="11"/>
  <c r="D228" i="11"/>
  <c r="E228" i="11"/>
  <c r="F228" i="11"/>
  <c r="A229" i="11"/>
  <c r="C229" i="11"/>
  <c r="D229" i="11"/>
  <c r="E229" i="11"/>
  <c r="F229" i="11"/>
  <c r="A230" i="11"/>
  <c r="C230" i="11"/>
  <c r="D230" i="11"/>
  <c r="F230" i="11"/>
  <c r="A231" i="11"/>
  <c r="C231" i="11"/>
  <c r="D231" i="11"/>
  <c r="E231" i="11"/>
  <c r="F231" i="11"/>
  <c r="A232" i="11"/>
  <c r="C232" i="11"/>
  <c r="D232" i="11"/>
  <c r="E232" i="11"/>
  <c r="F232" i="11"/>
  <c r="A233" i="11"/>
  <c r="C233" i="11"/>
  <c r="D233" i="11"/>
  <c r="E233" i="11"/>
  <c r="F233" i="11"/>
  <c r="A234" i="11"/>
  <c r="C234" i="11"/>
  <c r="D234" i="11"/>
  <c r="E234" i="11"/>
  <c r="F234" i="11"/>
  <c r="A235" i="11"/>
  <c r="C235" i="11"/>
  <c r="D235" i="11"/>
  <c r="E235" i="11"/>
  <c r="F235" i="11"/>
  <c r="A236" i="11"/>
  <c r="C236" i="11"/>
  <c r="D236" i="11"/>
  <c r="E236" i="11"/>
  <c r="F236" i="11"/>
  <c r="A237" i="11"/>
  <c r="C237" i="11"/>
  <c r="D237" i="11"/>
  <c r="F237" i="11"/>
  <c r="A238" i="11"/>
  <c r="C238" i="11"/>
  <c r="D238" i="11"/>
  <c r="E238" i="11"/>
  <c r="F238" i="11"/>
  <c r="A239" i="11"/>
  <c r="C239" i="11"/>
  <c r="D239" i="11"/>
  <c r="E239" i="11"/>
  <c r="F239" i="11"/>
  <c r="A240" i="11"/>
  <c r="C240" i="11"/>
  <c r="D240" i="11"/>
  <c r="E240" i="11"/>
  <c r="F240" i="11"/>
  <c r="A241" i="11"/>
  <c r="C241" i="11"/>
  <c r="D241" i="11"/>
  <c r="E241" i="11"/>
  <c r="F241" i="11"/>
  <c r="A242" i="11"/>
  <c r="C242" i="11"/>
  <c r="D242" i="11"/>
  <c r="F242" i="11"/>
  <c r="A243" i="11"/>
  <c r="C243" i="11"/>
  <c r="D243" i="11"/>
  <c r="E243" i="11"/>
  <c r="F243" i="11"/>
  <c r="A244" i="11"/>
  <c r="C244" i="11"/>
  <c r="D244" i="11"/>
  <c r="E244" i="11"/>
  <c r="F244" i="11"/>
  <c r="A245" i="11"/>
  <c r="C245" i="11"/>
  <c r="D245" i="11"/>
  <c r="E245" i="11"/>
  <c r="F245" i="11"/>
  <c r="A246" i="11"/>
  <c r="C246" i="11"/>
  <c r="D246" i="11"/>
  <c r="E246" i="11"/>
  <c r="F246" i="11"/>
  <c r="A247" i="11"/>
  <c r="C247" i="11"/>
  <c r="D247" i="11"/>
  <c r="E247" i="11"/>
  <c r="F247" i="11"/>
  <c r="A248" i="11"/>
  <c r="C248" i="11"/>
  <c r="D248" i="11"/>
  <c r="E248" i="11"/>
  <c r="F248" i="11"/>
  <c r="A249" i="11"/>
  <c r="C249" i="11"/>
  <c r="D249" i="11"/>
  <c r="F249" i="11"/>
  <c r="A250" i="11"/>
  <c r="C250" i="11"/>
  <c r="D250" i="11"/>
  <c r="E250" i="11"/>
  <c r="F250" i="11"/>
  <c r="A251" i="11"/>
  <c r="C251" i="11"/>
  <c r="D251" i="11"/>
  <c r="E251" i="11"/>
  <c r="F251" i="11"/>
  <c r="A252" i="11"/>
  <c r="C252" i="11"/>
  <c r="D252" i="11"/>
  <c r="E252" i="11"/>
  <c r="F252" i="11"/>
  <c r="A253" i="11"/>
  <c r="C253" i="11"/>
  <c r="D253" i="11"/>
  <c r="E253" i="11"/>
  <c r="F253" i="11"/>
  <c r="A254" i="11"/>
  <c r="C254" i="11"/>
  <c r="D254" i="11"/>
  <c r="F254" i="11"/>
  <c r="A255" i="11"/>
  <c r="C255" i="11"/>
  <c r="D255" i="11"/>
  <c r="E255" i="11"/>
  <c r="F255" i="11"/>
  <c r="A256" i="11"/>
  <c r="C256" i="11"/>
  <c r="D256" i="11"/>
  <c r="E256" i="11"/>
  <c r="F256" i="11"/>
  <c r="A257" i="11"/>
  <c r="C257" i="11"/>
  <c r="D257" i="11"/>
  <c r="E257" i="11"/>
  <c r="F257" i="11"/>
  <c r="A258" i="11"/>
  <c r="C258" i="11"/>
  <c r="D258" i="11"/>
  <c r="E258" i="11"/>
  <c r="F258" i="11"/>
  <c r="A259" i="11"/>
  <c r="C259" i="11"/>
  <c r="D259" i="11"/>
  <c r="E259" i="11"/>
  <c r="F259" i="11"/>
  <c r="A260" i="11"/>
  <c r="C260" i="11"/>
  <c r="D260" i="11"/>
  <c r="E260" i="11"/>
  <c r="F260" i="11"/>
  <c r="A261" i="11"/>
  <c r="C261" i="11"/>
  <c r="D261" i="11"/>
  <c r="F261" i="11"/>
  <c r="A262" i="11"/>
  <c r="C262" i="11"/>
  <c r="D262" i="11"/>
  <c r="E262" i="11"/>
  <c r="F262" i="11"/>
  <c r="A263" i="11"/>
  <c r="C263" i="11"/>
  <c r="D263" i="11"/>
  <c r="E263" i="11"/>
  <c r="F263" i="11"/>
  <c r="A264" i="11"/>
  <c r="C264" i="11"/>
  <c r="D264" i="11"/>
  <c r="E264" i="11"/>
  <c r="F264" i="11"/>
  <c r="A265" i="11"/>
  <c r="C265" i="11"/>
  <c r="D265" i="11"/>
  <c r="E265" i="11"/>
  <c r="F265" i="11"/>
  <c r="A266" i="11"/>
  <c r="C266" i="11"/>
  <c r="D266" i="11"/>
  <c r="F266" i="11"/>
  <c r="A267" i="11"/>
  <c r="C267" i="11"/>
  <c r="D267" i="11"/>
  <c r="E267" i="11"/>
  <c r="F267" i="11"/>
  <c r="A268" i="11"/>
  <c r="C268" i="11"/>
  <c r="D268" i="11"/>
  <c r="E268" i="11"/>
  <c r="F268" i="11"/>
  <c r="A269" i="11"/>
  <c r="C269" i="11"/>
  <c r="D269" i="11"/>
  <c r="E269" i="11"/>
  <c r="F269" i="11"/>
  <c r="A270" i="11"/>
  <c r="C270" i="11"/>
  <c r="D270" i="11"/>
  <c r="E270" i="11"/>
  <c r="F270" i="11"/>
  <c r="A271" i="11"/>
  <c r="C271" i="11"/>
  <c r="D271" i="11"/>
  <c r="E271" i="11"/>
  <c r="F271" i="11"/>
  <c r="A272" i="11"/>
  <c r="C272" i="11"/>
  <c r="D272" i="11"/>
  <c r="E272" i="11"/>
  <c r="F272" i="11"/>
  <c r="A273" i="11"/>
  <c r="C273" i="11"/>
  <c r="D273" i="11"/>
  <c r="F273" i="11"/>
  <c r="A274" i="11"/>
  <c r="C274" i="11"/>
  <c r="D274" i="11"/>
  <c r="E274" i="11"/>
  <c r="F274" i="11"/>
  <c r="A275" i="11"/>
  <c r="C275" i="11"/>
  <c r="D275" i="11"/>
  <c r="E275" i="11"/>
  <c r="F275" i="11"/>
  <c r="A276" i="11"/>
  <c r="C276" i="11"/>
  <c r="D276" i="11"/>
  <c r="E276" i="11"/>
  <c r="F276" i="11"/>
  <c r="A277" i="11"/>
  <c r="C277" i="11"/>
  <c r="D277" i="11"/>
  <c r="E277" i="11"/>
  <c r="F277" i="11"/>
  <c r="A278" i="11"/>
  <c r="C278" i="11"/>
  <c r="D278" i="11"/>
  <c r="F278" i="11"/>
  <c r="A279" i="11"/>
  <c r="C279" i="11"/>
  <c r="D279" i="11"/>
  <c r="E279" i="11"/>
  <c r="F279" i="11"/>
  <c r="A280" i="11"/>
  <c r="C280" i="11"/>
  <c r="D280" i="11"/>
  <c r="E280" i="11"/>
  <c r="F280" i="11"/>
  <c r="A281" i="11"/>
  <c r="C281" i="11"/>
  <c r="D281" i="11"/>
  <c r="E281" i="11"/>
  <c r="F281" i="11"/>
  <c r="A282" i="11"/>
  <c r="C282" i="11"/>
  <c r="D282" i="11"/>
  <c r="E282" i="11"/>
  <c r="F282" i="11"/>
  <c r="A283" i="11"/>
  <c r="C283" i="11"/>
  <c r="D283" i="11"/>
  <c r="E283" i="11"/>
  <c r="F283" i="11"/>
  <c r="A284" i="11"/>
  <c r="C284" i="11"/>
  <c r="D284" i="11"/>
  <c r="E284" i="11"/>
  <c r="F284" i="11"/>
  <c r="A285" i="11"/>
  <c r="C285" i="11"/>
  <c r="D285" i="11"/>
  <c r="F285" i="11"/>
  <c r="A286" i="11"/>
  <c r="C286" i="11"/>
  <c r="D286" i="11"/>
  <c r="E286" i="11"/>
  <c r="F286" i="11"/>
  <c r="A287" i="11"/>
  <c r="C287" i="11"/>
  <c r="D287" i="11"/>
  <c r="E287" i="11"/>
  <c r="F287" i="11"/>
  <c r="A288" i="11"/>
  <c r="C288" i="11"/>
  <c r="D288" i="11"/>
  <c r="E288" i="11"/>
  <c r="F288" i="11"/>
  <c r="A289" i="11"/>
  <c r="C289" i="11"/>
  <c r="D289" i="11"/>
  <c r="E289" i="11"/>
  <c r="F289" i="11"/>
  <c r="A290" i="11"/>
  <c r="C290" i="11"/>
  <c r="D290" i="11"/>
  <c r="F290" i="11"/>
  <c r="A291" i="11"/>
  <c r="C291" i="11"/>
  <c r="D291" i="11"/>
  <c r="E291" i="11"/>
  <c r="F291" i="11"/>
  <c r="A292" i="11"/>
  <c r="C292" i="11"/>
  <c r="D292" i="11"/>
  <c r="E292" i="11"/>
  <c r="F292" i="11"/>
  <c r="A293" i="11"/>
  <c r="C293" i="11"/>
  <c r="D293" i="11"/>
  <c r="E293" i="11"/>
  <c r="F293" i="11"/>
  <c r="A294" i="11"/>
  <c r="C294" i="11"/>
  <c r="D294" i="11"/>
  <c r="E294" i="11"/>
  <c r="F294" i="11"/>
  <c r="A295" i="11"/>
  <c r="C295" i="11"/>
  <c r="D295" i="11"/>
  <c r="E295" i="11"/>
  <c r="F295" i="11"/>
  <c r="A296" i="11"/>
  <c r="C296" i="11"/>
  <c r="D296" i="11"/>
  <c r="E296" i="11"/>
  <c r="F296" i="11"/>
  <c r="A297" i="11"/>
  <c r="C297" i="11"/>
  <c r="D297" i="11"/>
  <c r="F297" i="11"/>
  <c r="A298" i="11"/>
  <c r="C298" i="11"/>
  <c r="D298" i="11"/>
  <c r="E298" i="11"/>
  <c r="F298" i="11"/>
  <c r="A299" i="11"/>
  <c r="C299" i="11"/>
  <c r="D299" i="11"/>
  <c r="E299" i="11"/>
  <c r="F299" i="11"/>
  <c r="A300" i="11"/>
  <c r="C300" i="11"/>
  <c r="D300" i="11"/>
  <c r="E300" i="11"/>
  <c r="F300" i="11"/>
  <c r="A301" i="11"/>
  <c r="C301" i="11"/>
  <c r="D301" i="11"/>
  <c r="E301" i="11"/>
  <c r="F301" i="11"/>
  <c r="A302" i="11"/>
  <c r="C302" i="11"/>
  <c r="D302" i="11"/>
  <c r="F302" i="11"/>
  <c r="A303" i="11"/>
  <c r="C303" i="11"/>
  <c r="D303" i="11"/>
  <c r="E303" i="11"/>
  <c r="F303" i="11"/>
  <c r="A304" i="11"/>
  <c r="C304" i="11"/>
  <c r="D304" i="11"/>
  <c r="E304" i="11"/>
  <c r="F304" i="11"/>
  <c r="A305" i="11"/>
  <c r="C305" i="11"/>
  <c r="D305" i="11"/>
  <c r="E305" i="11"/>
  <c r="F305" i="11"/>
  <c r="A306" i="11"/>
  <c r="C306" i="11"/>
  <c r="D306" i="11"/>
  <c r="E306" i="11"/>
  <c r="F306" i="11"/>
  <c r="A307" i="11"/>
  <c r="C307" i="11"/>
  <c r="D307" i="11"/>
  <c r="E307" i="11"/>
  <c r="F307" i="11"/>
  <c r="A308" i="11"/>
  <c r="C308" i="11"/>
  <c r="D308" i="11"/>
  <c r="E308" i="11"/>
  <c r="F308" i="11"/>
  <c r="A309" i="11"/>
  <c r="C309" i="11"/>
  <c r="D309" i="11"/>
  <c r="F309" i="11"/>
  <c r="A310" i="11"/>
  <c r="C310" i="11"/>
  <c r="D310" i="11"/>
  <c r="E310" i="11"/>
  <c r="F310" i="11"/>
  <c r="A311" i="11"/>
  <c r="C311" i="11"/>
  <c r="D311" i="11"/>
  <c r="E311" i="11"/>
  <c r="F311" i="11"/>
  <c r="A312" i="11"/>
  <c r="C312" i="11"/>
  <c r="D312" i="11"/>
  <c r="E312" i="11"/>
  <c r="F312" i="11"/>
  <c r="A313" i="11"/>
  <c r="C313" i="11"/>
  <c r="D313" i="11"/>
  <c r="E313" i="11"/>
  <c r="F313" i="11"/>
  <c r="A314" i="11"/>
  <c r="C314" i="11"/>
  <c r="D314" i="11"/>
  <c r="F314" i="11"/>
  <c r="A315" i="11"/>
  <c r="C315" i="11"/>
  <c r="D315" i="11"/>
  <c r="E315" i="11"/>
  <c r="F315" i="11"/>
  <c r="A316" i="11"/>
  <c r="C316" i="11"/>
  <c r="D316" i="11"/>
  <c r="E316" i="11"/>
  <c r="F316" i="11"/>
  <c r="A317" i="11"/>
  <c r="C317" i="11"/>
  <c r="D317" i="11"/>
  <c r="E317" i="11"/>
  <c r="F317" i="11"/>
  <c r="A318" i="11"/>
  <c r="C318" i="11"/>
  <c r="D318" i="11"/>
  <c r="E318" i="11"/>
  <c r="F318" i="11"/>
  <c r="A319" i="11"/>
  <c r="C319" i="11"/>
  <c r="D319" i="11"/>
  <c r="E319" i="11"/>
  <c r="F319" i="11"/>
  <c r="A320" i="11"/>
  <c r="C320" i="11"/>
  <c r="D320" i="11"/>
  <c r="E320" i="11"/>
  <c r="F320" i="11"/>
  <c r="A321" i="11"/>
  <c r="C321" i="11"/>
  <c r="D321" i="11"/>
  <c r="F321" i="11"/>
  <c r="A322" i="11"/>
  <c r="C322" i="11"/>
  <c r="D322" i="11"/>
  <c r="E322" i="11"/>
  <c r="F322" i="11"/>
  <c r="A323" i="11"/>
  <c r="C323" i="11"/>
  <c r="D323" i="11"/>
  <c r="E323" i="11"/>
  <c r="F323" i="11"/>
  <c r="A324" i="11"/>
  <c r="C324" i="11"/>
  <c r="D324" i="11"/>
  <c r="E324" i="11"/>
  <c r="F324" i="11"/>
  <c r="A325" i="11"/>
  <c r="C325" i="11"/>
  <c r="D325" i="11"/>
  <c r="E325" i="11"/>
  <c r="F325" i="11"/>
  <c r="A326" i="11"/>
  <c r="C326" i="11"/>
  <c r="D326" i="11"/>
  <c r="F326" i="11"/>
  <c r="A327" i="11"/>
  <c r="C327" i="11"/>
  <c r="D327" i="11"/>
  <c r="E327" i="11"/>
  <c r="F327" i="11"/>
  <c r="A328" i="11"/>
  <c r="C328" i="11"/>
  <c r="D328" i="11"/>
  <c r="E328" i="11"/>
  <c r="F328" i="11"/>
  <c r="A329" i="11"/>
  <c r="C329" i="11"/>
  <c r="D329" i="11"/>
  <c r="E329" i="11"/>
  <c r="F329" i="11"/>
  <c r="A330" i="11"/>
  <c r="C330" i="11"/>
  <c r="D330" i="11"/>
  <c r="E330" i="11"/>
  <c r="F330" i="11"/>
  <c r="A331" i="11"/>
  <c r="C331" i="11"/>
  <c r="D331" i="11"/>
  <c r="E331" i="11"/>
  <c r="F331" i="11"/>
  <c r="A332" i="11"/>
  <c r="C332" i="11"/>
  <c r="D332" i="11"/>
  <c r="E332" i="11"/>
  <c r="F332" i="11"/>
  <c r="A333" i="11"/>
  <c r="C333" i="11"/>
  <c r="D333" i="11"/>
  <c r="F333" i="11"/>
  <c r="A334" i="11"/>
  <c r="C334" i="11"/>
  <c r="D334" i="11"/>
  <c r="E334" i="11"/>
  <c r="F334" i="11"/>
  <c r="A335" i="11"/>
  <c r="C335" i="11"/>
  <c r="D335" i="11"/>
  <c r="E335" i="11"/>
  <c r="F335" i="11"/>
  <c r="A336" i="11"/>
  <c r="C336" i="11"/>
  <c r="D336" i="11"/>
  <c r="E336" i="11"/>
  <c r="F336" i="11"/>
  <c r="A337" i="11"/>
  <c r="C337" i="11"/>
  <c r="D337" i="11"/>
  <c r="E337" i="11"/>
  <c r="F337" i="11"/>
  <c r="A338" i="11"/>
  <c r="C338" i="11"/>
  <c r="D338" i="11"/>
  <c r="F338" i="11"/>
  <c r="A339" i="11"/>
  <c r="C339" i="11"/>
  <c r="D339" i="11"/>
  <c r="E339" i="11"/>
  <c r="F339" i="11"/>
  <c r="A340" i="11"/>
  <c r="C340" i="11"/>
  <c r="D340" i="11"/>
  <c r="E340" i="11"/>
  <c r="F340" i="11"/>
  <c r="A341" i="11"/>
  <c r="C341" i="11"/>
  <c r="D341" i="11"/>
  <c r="E341" i="11"/>
  <c r="F341" i="11"/>
  <c r="A342" i="11"/>
  <c r="C342" i="11"/>
  <c r="D342" i="11"/>
  <c r="E342" i="11"/>
  <c r="F342" i="11"/>
  <c r="A343" i="11"/>
  <c r="C343" i="11"/>
  <c r="D343" i="11"/>
  <c r="E343" i="11"/>
  <c r="F343" i="11"/>
  <c r="A344" i="11"/>
  <c r="C344" i="11"/>
  <c r="D344" i="11"/>
  <c r="E344" i="11"/>
  <c r="F344" i="11"/>
  <c r="A345" i="11"/>
  <c r="C345" i="11"/>
  <c r="D345" i="11"/>
  <c r="F345" i="11"/>
  <c r="A346" i="11"/>
  <c r="C346" i="11"/>
  <c r="D346" i="11"/>
  <c r="E346" i="11"/>
  <c r="F346" i="11"/>
  <c r="A347" i="11"/>
  <c r="C347" i="11"/>
  <c r="D347" i="11"/>
  <c r="E347" i="11"/>
  <c r="F347" i="11"/>
  <c r="A348" i="11"/>
  <c r="C348" i="11"/>
  <c r="D348" i="11"/>
  <c r="E348" i="11"/>
  <c r="F348" i="11"/>
  <c r="A349" i="11"/>
  <c r="C349" i="11"/>
  <c r="D349" i="11"/>
  <c r="E349" i="11"/>
  <c r="F349" i="11"/>
  <c r="A350" i="11"/>
  <c r="C350" i="11"/>
  <c r="D350" i="11"/>
  <c r="F350" i="11"/>
  <c r="A351" i="11"/>
  <c r="C351" i="11"/>
  <c r="D351" i="11"/>
  <c r="E351" i="11"/>
  <c r="F351" i="11"/>
  <c r="A352" i="11"/>
  <c r="C352" i="11"/>
  <c r="D352" i="11"/>
  <c r="E352" i="11"/>
  <c r="F352" i="11"/>
  <c r="A353" i="11"/>
  <c r="C353" i="11"/>
  <c r="D353" i="11"/>
  <c r="E353" i="11"/>
  <c r="F353" i="11"/>
  <c r="A354" i="11"/>
  <c r="C354" i="11"/>
  <c r="D354" i="11"/>
  <c r="E354" i="11"/>
  <c r="F354" i="11"/>
  <c r="A355" i="11"/>
  <c r="C355" i="11"/>
  <c r="D355" i="11"/>
  <c r="E355" i="11"/>
  <c r="F355" i="11"/>
  <c r="A356" i="11"/>
  <c r="C356" i="11"/>
  <c r="D356" i="11"/>
  <c r="E356" i="11"/>
  <c r="F356" i="11"/>
  <c r="A357" i="11"/>
  <c r="C357" i="11"/>
  <c r="D357" i="11"/>
  <c r="F357" i="11"/>
  <c r="A358" i="11"/>
  <c r="C358" i="11"/>
  <c r="D358" i="11"/>
  <c r="E358" i="11"/>
  <c r="F358" i="11"/>
  <c r="A359" i="11"/>
  <c r="C359" i="11"/>
  <c r="D359" i="11"/>
  <c r="E359" i="11"/>
  <c r="F359" i="11"/>
  <c r="A360" i="11"/>
  <c r="C360" i="11"/>
  <c r="D360" i="11"/>
  <c r="E360" i="11"/>
  <c r="F360" i="11"/>
  <c r="A361" i="11"/>
  <c r="C361" i="11"/>
  <c r="D361" i="11"/>
  <c r="E361" i="11"/>
  <c r="F361" i="11"/>
  <c r="A362" i="11"/>
  <c r="C362" i="11"/>
  <c r="D362" i="11"/>
  <c r="F362" i="11"/>
  <c r="A363" i="11"/>
  <c r="C363" i="11"/>
  <c r="D363" i="11"/>
  <c r="E363" i="11"/>
  <c r="F363" i="11"/>
  <c r="A364" i="11"/>
  <c r="C364" i="11"/>
  <c r="D364" i="11"/>
  <c r="E364" i="11"/>
  <c r="F364" i="11"/>
  <c r="A365" i="11"/>
  <c r="C365" i="11"/>
  <c r="D365" i="11"/>
  <c r="E365" i="11"/>
  <c r="F365" i="11"/>
  <c r="A366" i="11"/>
  <c r="C366" i="11"/>
  <c r="D366" i="11"/>
  <c r="E366" i="11"/>
  <c r="F366" i="11"/>
  <c r="A367" i="11"/>
  <c r="C367" i="11"/>
  <c r="D367" i="11"/>
  <c r="E367" i="11"/>
  <c r="F367" i="11"/>
  <c r="A368" i="11"/>
  <c r="C368" i="11"/>
  <c r="D368" i="11"/>
  <c r="E368" i="11"/>
  <c r="F368" i="11"/>
  <c r="A369" i="11"/>
  <c r="C369" i="11"/>
  <c r="D369" i="11"/>
  <c r="F369" i="11"/>
  <c r="A370" i="11"/>
  <c r="C370" i="11"/>
  <c r="D370" i="11"/>
  <c r="E370" i="11"/>
  <c r="F370" i="11"/>
  <c r="A371" i="11"/>
  <c r="C371" i="11"/>
  <c r="D371" i="11"/>
  <c r="E371" i="11"/>
  <c r="F371" i="11"/>
  <c r="A372" i="11"/>
  <c r="C372" i="11"/>
  <c r="D372" i="11"/>
  <c r="E372" i="11"/>
  <c r="F372" i="11"/>
  <c r="A373" i="11"/>
  <c r="C373" i="11"/>
  <c r="D373" i="11"/>
  <c r="E373" i="11"/>
  <c r="F373" i="11"/>
  <c r="A374" i="11"/>
  <c r="C374" i="11"/>
  <c r="D374" i="11"/>
  <c r="F374" i="11"/>
  <c r="A375" i="11"/>
  <c r="C375" i="11"/>
  <c r="D375" i="11"/>
  <c r="E375" i="11"/>
  <c r="F375" i="11"/>
  <c r="A376" i="11"/>
  <c r="C376" i="11"/>
  <c r="D376" i="11"/>
  <c r="E376" i="11"/>
  <c r="F376" i="11"/>
  <c r="A377" i="11"/>
  <c r="C377" i="11"/>
  <c r="D377" i="11"/>
  <c r="E377" i="11"/>
  <c r="F377" i="11"/>
  <c r="A378" i="11"/>
  <c r="C378" i="11"/>
  <c r="D378" i="11"/>
  <c r="E378" i="11"/>
  <c r="F378" i="11"/>
  <c r="A379" i="11"/>
  <c r="C379" i="11"/>
  <c r="D379" i="11"/>
  <c r="E379" i="11"/>
  <c r="F379" i="11"/>
  <c r="A380" i="11"/>
  <c r="C380" i="11"/>
  <c r="D380" i="11"/>
  <c r="E380" i="11"/>
  <c r="F380" i="11"/>
  <c r="A381" i="11"/>
  <c r="C381" i="11"/>
  <c r="D381" i="11"/>
  <c r="F381" i="11"/>
  <c r="A382" i="11"/>
  <c r="C382" i="11"/>
  <c r="D382" i="11"/>
  <c r="E382" i="11"/>
  <c r="F382" i="11"/>
  <c r="A383" i="11"/>
  <c r="C383" i="11"/>
  <c r="D383" i="11"/>
  <c r="E383" i="11"/>
  <c r="F383" i="11"/>
  <c r="A384" i="11"/>
  <c r="C384" i="11"/>
  <c r="D384" i="11"/>
  <c r="E384" i="11"/>
  <c r="F384" i="11"/>
  <c r="A385" i="11"/>
  <c r="C385" i="11"/>
  <c r="D385" i="11"/>
  <c r="E385" i="11"/>
  <c r="F385" i="11"/>
  <c r="A386" i="11"/>
  <c r="C386" i="11"/>
  <c r="D386" i="11"/>
  <c r="F386" i="11"/>
  <c r="A387" i="11"/>
  <c r="C387" i="11"/>
  <c r="D387" i="11"/>
  <c r="E387" i="11"/>
  <c r="F387" i="11"/>
  <c r="A388" i="11"/>
  <c r="C388" i="11"/>
  <c r="D388" i="11"/>
  <c r="E388" i="11"/>
  <c r="F388" i="11"/>
  <c r="A389" i="11"/>
  <c r="C389" i="11"/>
  <c r="D389" i="11"/>
  <c r="E389" i="11"/>
  <c r="F389" i="11"/>
  <c r="A390" i="11"/>
  <c r="C390" i="11"/>
  <c r="D390" i="11"/>
  <c r="E390" i="11"/>
  <c r="F390" i="11"/>
  <c r="A391" i="11"/>
  <c r="C391" i="11"/>
  <c r="D391" i="11"/>
  <c r="E391" i="11"/>
  <c r="F391" i="11"/>
  <c r="A392" i="11"/>
  <c r="C392" i="11"/>
  <c r="D392" i="11"/>
  <c r="E392" i="11"/>
  <c r="F392" i="11"/>
  <c r="A393" i="11"/>
  <c r="C393" i="11"/>
  <c r="D393" i="11"/>
  <c r="F393" i="11"/>
  <c r="A394" i="11"/>
  <c r="C394" i="11"/>
  <c r="D394" i="11"/>
  <c r="E394" i="11"/>
  <c r="F394" i="11"/>
  <c r="A395" i="11"/>
  <c r="C395" i="11"/>
  <c r="D395" i="11"/>
  <c r="E395" i="11"/>
  <c r="F395" i="11"/>
  <c r="A396" i="11"/>
  <c r="C396" i="11"/>
  <c r="D396" i="11"/>
  <c r="E396" i="11"/>
  <c r="F396" i="11"/>
  <c r="A397" i="11"/>
  <c r="C397" i="11"/>
  <c r="D397" i="11"/>
  <c r="E397" i="11"/>
  <c r="F397" i="11"/>
  <c r="A398" i="11"/>
  <c r="C398" i="11"/>
  <c r="D398" i="11"/>
  <c r="F398" i="11"/>
  <c r="A399" i="11"/>
  <c r="C399" i="11"/>
  <c r="D399" i="11"/>
  <c r="E399" i="11"/>
  <c r="F399" i="11"/>
  <c r="A400" i="11"/>
  <c r="C400" i="11"/>
  <c r="D400" i="11"/>
  <c r="E400" i="11"/>
  <c r="F400" i="11"/>
  <c r="A401" i="11"/>
  <c r="C401" i="11"/>
  <c r="D401" i="11"/>
  <c r="E401" i="11"/>
  <c r="F401" i="11"/>
  <c r="A402" i="11"/>
  <c r="C402" i="11"/>
  <c r="D402" i="11"/>
  <c r="E402" i="11"/>
  <c r="F402" i="11"/>
  <c r="A403" i="11"/>
  <c r="C403" i="11"/>
  <c r="D403" i="11"/>
  <c r="E403" i="11"/>
  <c r="F403" i="11"/>
  <c r="A404" i="11"/>
  <c r="C404" i="11"/>
  <c r="D404" i="11"/>
  <c r="E404" i="11"/>
  <c r="F404" i="11"/>
  <c r="A405" i="11"/>
  <c r="C405" i="11"/>
  <c r="D405" i="11"/>
  <c r="F405" i="11"/>
  <c r="A406" i="11"/>
  <c r="C406" i="11"/>
  <c r="D406" i="11"/>
  <c r="E406" i="11"/>
  <c r="F406" i="11"/>
  <c r="A407" i="11"/>
  <c r="C407" i="11"/>
  <c r="D407" i="11"/>
  <c r="E407" i="11"/>
  <c r="F407" i="11"/>
  <c r="A408" i="11"/>
  <c r="C408" i="11"/>
  <c r="D408" i="11"/>
  <c r="E408" i="11"/>
  <c r="F408" i="11"/>
  <c r="A409" i="11"/>
  <c r="C409" i="11"/>
  <c r="D409" i="11"/>
  <c r="E409" i="11"/>
  <c r="F409" i="11"/>
  <c r="A410" i="11"/>
  <c r="C410" i="11"/>
  <c r="D410" i="11"/>
  <c r="F410" i="11"/>
  <c r="A411" i="11"/>
  <c r="C411" i="11"/>
  <c r="D411" i="11"/>
  <c r="E411" i="11"/>
  <c r="F411" i="11"/>
  <c r="A412" i="11"/>
  <c r="C412" i="11"/>
  <c r="D412" i="11"/>
  <c r="E412" i="11"/>
  <c r="F412" i="11"/>
  <c r="A413" i="11"/>
  <c r="C413" i="11"/>
  <c r="D413" i="11"/>
  <c r="E413" i="11"/>
  <c r="F413" i="11"/>
  <c r="A414" i="11"/>
  <c r="C414" i="11"/>
  <c r="D414" i="11"/>
  <c r="E414" i="11"/>
  <c r="F414" i="11"/>
  <c r="A415" i="11"/>
  <c r="C415" i="11"/>
  <c r="D415" i="11"/>
  <c r="E415" i="11"/>
  <c r="F415" i="11"/>
  <c r="A416" i="11"/>
  <c r="C416" i="11"/>
  <c r="D416" i="11"/>
  <c r="E416" i="11"/>
  <c r="F416" i="11"/>
  <c r="A417" i="11"/>
  <c r="C417" i="11"/>
  <c r="D417" i="11"/>
  <c r="F417" i="11"/>
  <c r="A418" i="11"/>
  <c r="C418" i="11"/>
  <c r="D418" i="11"/>
  <c r="E418" i="11"/>
  <c r="F418" i="11"/>
  <c r="A419" i="11"/>
  <c r="C419" i="11"/>
  <c r="D419" i="11"/>
  <c r="E419" i="11"/>
  <c r="F419" i="11"/>
  <c r="A420" i="11"/>
  <c r="C420" i="11"/>
  <c r="D420" i="11"/>
  <c r="E420" i="11"/>
  <c r="F420" i="11"/>
  <c r="A421" i="11"/>
  <c r="C421" i="11"/>
  <c r="D421" i="11"/>
  <c r="E421" i="11"/>
  <c r="F421" i="11"/>
  <c r="A422" i="11"/>
  <c r="C422" i="11"/>
  <c r="D422" i="11"/>
  <c r="F422" i="11"/>
  <c r="A423" i="11"/>
  <c r="C423" i="11"/>
  <c r="D423" i="11"/>
  <c r="E423" i="11"/>
  <c r="F423" i="11"/>
  <c r="A424" i="11"/>
  <c r="C424" i="11"/>
  <c r="D424" i="11"/>
  <c r="E424" i="11"/>
  <c r="F424" i="11"/>
  <c r="A425" i="11"/>
  <c r="C425" i="11"/>
  <c r="D425" i="11"/>
  <c r="E425" i="11"/>
  <c r="F425" i="11"/>
  <c r="A426" i="11"/>
  <c r="C426" i="11"/>
  <c r="D426" i="11"/>
  <c r="E426" i="11"/>
  <c r="F426" i="11"/>
  <c r="A427" i="11"/>
  <c r="C427" i="11"/>
  <c r="D427" i="11"/>
  <c r="E427" i="11"/>
  <c r="F427" i="11"/>
  <c r="A428" i="11"/>
  <c r="C428" i="11"/>
  <c r="D428" i="11"/>
  <c r="E428" i="11"/>
  <c r="F428" i="11"/>
  <c r="A429" i="11"/>
  <c r="C429" i="11"/>
  <c r="D429" i="11"/>
  <c r="F429" i="11"/>
  <c r="A430" i="11"/>
  <c r="C430" i="11"/>
  <c r="D430" i="11"/>
  <c r="E430" i="11"/>
  <c r="F430" i="11"/>
  <c r="A431" i="11"/>
  <c r="C431" i="11"/>
  <c r="D431" i="11"/>
  <c r="E431" i="11"/>
  <c r="F431" i="11"/>
  <c r="A432" i="11"/>
  <c r="C432" i="11"/>
  <c r="D432" i="11"/>
  <c r="E432" i="11"/>
  <c r="F432" i="11"/>
  <c r="A433" i="11"/>
  <c r="C433" i="11"/>
  <c r="D433" i="11"/>
  <c r="E433" i="11"/>
  <c r="F433" i="11"/>
  <c r="A434" i="11"/>
  <c r="C434" i="11"/>
  <c r="D434" i="11"/>
  <c r="F434" i="11"/>
  <c r="A435" i="11"/>
  <c r="C435" i="11"/>
  <c r="D435" i="11"/>
  <c r="E435" i="11"/>
  <c r="F435" i="11"/>
  <c r="A436" i="11"/>
  <c r="C436" i="11"/>
  <c r="D436" i="11"/>
  <c r="E436" i="11"/>
  <c r="F436" i="11"/>
  <c r="A437" i="11"/>
  <c r="C437" i="11"/>
  <c r="D437" i="11"/>
  <c r="E437" i="11"/>
  <c r="F437" i="11"/>
  <c r="A438" i="11"/>
  <c r="C438" i="11"/>
  <c r="D438" i="11"/>
  <c r="E438" i="11"/>
  <c r="F438" i="11"/>
  <c r="A439" i="11"/>
  <c r="C439" i="11"/>
  <c r="D439" i="11"/>
  <c r="E439" i="11"/>
  <c r="F439" i="11"/>
  <c r="A440" i="11"/>
  <c r="C440" i="11"/>
  <c r="D440" i="11"/>
  <c r="E440" i="11"/>
  <c r="F440" i="11"/>
  <c r="A441" i="11"/>
  <c r="C441" i="11"/>
  <c r="D441" i="11"/>
  <c r="F441" i="11"/>
  <c r="A442" i="11"/>
  <c r="C442" i="11"/>
  <c r="D442" i="11"/>
  <c r="E442" i="11"/>
  <c r="F442" i="11"/>
  <c r="A443" i="11"/>
  <c r="C443" i="11"/>
  <c r="D443" i="11"/>
  <c r="E443" i="11"/>
  <c r="F443" i="11"/>
  <c r="A444" i="11"/>
  <c r="C444" i="11"/>
  <c r="D444" i="11"/>
  <c r="E444" i="11"/>
  <c r="F444" i="11"/>
  <c r="A445" i="11"/>
  <c r="C445" i="11"/>
  <c r="D445" i="11"/>
  <c r="E445" i="11"/>
  <c r="F445" i="11"/>
  <c r="A446" i="11"/>
  <c r="C446" i="11"/>
  <c r="D446" i="11"/>
  <c r="F446" i="11"/>
  <c r="A447" i="11"/>
  <c r="C447" i="11"/>
  <c r="D447" i="11"/>
  <c r="E447" i="11"/>
  <c r="F447" i="11"/>
  <c r="A448" i="11"/>
  <c r="C448" i="11"/>
  <c r="D448" i="11"/>
  <c r="E448" i="11"/>
  <c r="F448" i="11"/>
  <c r="A449" i="11"/>
  <c r="C449" i="11"/>
  <c r="D449" i="11"/>
  <c r="E449" i="11"/>
  <c r="F449" i="11"/>
  <c r="A450" i="11"/>
  <c r="C450" i="11"/>
  <c r="D450" i="11"/>
  <c r="E450" i="11"/>
  <c r="F450" i="11"/>
  <c r="A451" i="11"/>
  <c r="C451" i="11"/>
  <c r="D451" i="11"/>
  <c r="E451" i="11"/>
  <c r="F451" i="11"/>
  <c r="A452" i="11"/>
  <c r="C452" i="11"/>
  <c r="D452" i="11"/>
  <c r="E452" i="11"/>
  <c r="F452" i="11"/>
  <c r="A453" i="11"/>
  <c r="C453" i="11"/>
  <c r="D453" i="11"/>
  <c r="F453" i="11"/>
  <c r="A454" i="11"/>
  <c r="C454" i="11"/>
  <c r="D454" i="11"/>
  <c r="E454" i="11"/>
  <c r="F454" i="11"/>
  <c r="A455" i="11"/>
  <c r="C455" i="11"/>
  <c r="D455" i="11"/>
  <c r="E455" i="11"/>
  <c r="F455" i="11"/>
  <c r="A456" i="11"/>
  <c r="C456" i="11"/>
  <c r="D456" i="11"/>
  <c r="E456" i="11"/>
  <c r="F456" i="11"/>
  <c r="A457" i="11"/>
  <c r="C457" i="11"/>
  <c r="D457" i="11"/>
  <c r="E457" i="11"/>
  <c r="F457" i="11"/>
  <c r="A458" i="11"/>
  <c r="C458" i="11"/>
  <c r="D458" i="11"/>
  <c r="F458" i="11"/>
  <c r="A459" i="11"/>
  <c r="C459" i="11"/>
  <c r="D459" i="11"/>
  <c r="E459" i="11"/>
  <c r="F459" i="11"/>
  <c r="A460" i="11"/>
  <c r="C460" i="11"/>
  <c r="D460" i="11"/>
  <c r="E460" i="11"/>
  <c r="F460" i="11"/>
  <c r="A461" i="11"/>
  <c r="C461" i="11"/>
  <c r="D461" i="11"/>
  <c r="E461" i="11"/>
  <c r="F461" i="11"/>
  <c r="A462" i="11"/>
  <c r="C462" i="11"/>
  <c r="D462" i="11"/>
  <c r="E462" i="11"/>
  <c r="F462" i="11"/>
  <c r="A463" i="11"/>
  <c r="C463" i="11"/>
  <c r="D463" i="11"/>
  <c r="E463" i="11"/>
  <c r="F463" i="11"/>
  <c r="A464" i="11"/>
  <c r="C464" i="11"/>
  <c r="D464" i="11"/>
  <c r="E464" i="11"/>
  <c r="F464" i="11"/>
  <c r="A465" i="11"/>
  <c r="C465" i="11"/>
  <c r="D465" i="11"/>
  <c r="F465" i="11"/>
  <c r="A466" i="11"/>
  <c r="C466" i="11"/>
  <c r="D466" i="11"/>
  <c r="E466" i="11"/>
  <c r="F466" i="11"/>
  <c r="A467" i="11"/>
  <c r="C467" i="11"/>
  <c r="D467" i="11"/>
  <c r="E467" i="11"/>
  <c r="F467" i="11"/>
  <c r="A468" i="11"/>
  <c r="C468" i="11"/>
  <c r="D468" i="11"/>
  <c r="E468" i="11"/>
  <c r="F468" i="11"/>
  <c r="A469" i="11"/>
  <c r="C469" i="11"/>
  <c r="D469" i="11"/>
  <c r="E469" i="11"/>
  <c r="F469" i="11"/>
  <c r="A470" i="11"/>
  <c r="C470" i="11"/>
  <c r="D470" i="11"/>
  <c r="F470" i="11"/>
  <c r="A471" i="11"/>
  <c r="C471" i="11"/>
  <c r="D471" i="11"/>
  <c r="E471" i="11"/>
  <c r="F471" i="11"/>
  <c r="A472" i="11"/>
  <c r="C472" i="11"/>
  <c r="D472" i="11"/>
  <c r="E472" i="11"/>
  <c r="F472" i="11"/>
  <c r="A473" i="11"/>
  <c r="C473" i="11"/>
  <c r="D473" i="11"/>
  <c r="E473" i="11"/>
  <c r="F473" i="11"/>
  <c r="A474" i="11"/>
  <c r="C474" i="11"/>
  <c r="D474" i="11"/>
  <c r="E474" i="11"/>
  <c r="F474" i="11"/>
  <c r="A475" i="11"/>
  <c r="C475" i="11"/>
  <c r="D475" i="11"/>
  <c r="E475" i="11"/>
  <c r="F475" i="11"/>
  <c r="A476" i="11"/>
  <c r="C476" i="11"/>
  <c r="D476" i="11"/>
  <c r="E476" i="11"/>
  <c r="F476" i="11"/>
  <c r="A477" i="11"/>
  <c r="C477" i="11"/>
  <c r="D477" i="11"/>
  <c r="F477" i="11"/>
  <c r="A478" i="11"/>
  <c r="C478" i="11"/>
  <c r="D478" i="11"/>
  <c r="E478" i="11"/>
  <c r="F478" i="11"/>
  <c r="A479" i="11"/>
  <c r="C479" i="11"/>
  <c r="D479" i="11"/>
  <c r="E479" i="11"/>
  <c r="F479" i="11"/>
  <c r="A480" i="11"/>
  <c r="C480" i="11"/>
  <c r="D480" i="11"/>
  <c r="E480" i="11"/>
  <c r="F480" i="11"/>
  <c r="A481" i="11"/>
  <c r="C481" i="11"/>
  <c r="D481" i="11"/>
  <c r="E481" i="11"/>
  <c r="F481" i="11"/>
  <c r="A482" i="11"/>
  <c r="C482" i="11"/>
  <c r="D482" i="11"/>
  <c r="F482" i="11"/>
  <c r="A483" i="11"/>
  <c r="C483" i="11"/>
  <c r="D483" i="11"/>
  <c r="E483" i="11"/>
  <c r="F483" i="11"/>
  <c r="A484" i="11"/>
  <c r="C484" i="11"/>
  <c r="D484" i="11"/>
  <c r="E484" i="11"/>
  <c r="F484" i="11"/>
  <c r="A485" i="11"/>
  <c r="C485" i="11"/>
  <c r="D485" i="11"/>
  <c r="E485" i="11"/>
  <c r="F485" i="11"/>
  <c r="A486" i="11"/>
  <c r="C486" i="11"/>
  <c r="D486" i="11"/>
  <c r="E486" i="11"/>
  <c r="F486" i="11"/>
  <c r="A487" i="11"/>
  <c r="C487" i="11"/>
  <c r="D487" i="11"/>
  <c r="E487" i="11"/>
  <c r="F487" i="11"/>
  <c r="A488" i="11"/>
  <c r="C488" i="11"/>
  <c r="D488" i="11"/>
  <c r="E488" i="11"/>
  <c r="F488" i="11"/>
  <c r="A489" i="11"/>
  <c r="C489" i="11"/>
  <c r="D489" i="11"/>
  <c r="F489" i="11"/>
  <c r="A490" i="11"/>
  <c r="C490" i="11"/>
  <c r="D490" i="11"/>
  <c r="E490" i="11"/>
  <c r="F490" i="11"/>
  <c r="A491" i="11"/>
  <c r="C491" i="11"/>
  <c r="D491" i="11"/>
  <c r="E491" i="11"/>
  <c r="F491" i="11"/>
  <c r="A492" i="11"/>
  <c r="C492" i="11"/>
  <c r="D492" i="11"/>
  <c r="E492" i="11"/>
  <c r="F492" i="11"/>
  <c r="A493" i="11"/>
  <c r="C493" i="11"/>
  <c r="D493" i="11"/>
  <c r="E493" i="11"/>
  <c r="F493" i="11"/>
  <c r="A494" i="11"/>
  <c r="C494" i="11"/>
  <c r="D494" i="11"/>
  <c r="F494" i="11"/>
  <c r="A495" i="11"/>
  <c r="C495" i="11"/>
  <c r="D495" i="11"/>
  <c r="E495" i="11"/>
  <c r="F495" i="11"/>
  <c r="A496" i="11"/>
  <c r="C496" i="11"/>
  <c r="D496" i="11"/>
  <c r="E496" i="11"/>
  <c r="F496" i="11"/>
  <c r="A497" i="11"/>
  <c r="C497" i="11"/>
  <c r="D497" i="11"/>
  <c r="E497" i="11"/>
  <c r="F497" i="11"/>
  <c r="A498" i="11"/>
  <c r="C498" i="11"/>
  <c r="D498" i="11"/>
  <c r="E498" i="11"/>
  <c r="F498" i="11"/>
  <c r="A499" i="11"/>
  <c r="C499" i="11"/>
  <c r="D499" i="11"/>
  <c r="E499" i="11"/>
  <c r="F499" i="11"/>
  <c r="A500" i="11"/>
  <c r="C500" i="11"/>
  <c r="D500" i="11"/>
  <c r="E500" i="11"/>
  <c r="F500" i="11"/>
  <c r="A501" i="11"/>
  <c r="C501" i="11"/>
  <c r="D501" i="11"/>
  <c r="F501" i="11"/>
  <c r="A502" i="11"/>
  <c r="C502" i="11"/>
  <c r="D502" i="11"/>
  <c r="E502" i="11"/>
  <c r="F502" i="11"/>
  <c r="A503" i="11"/>
  <c r="C503" i="11"/>
  <c r="D503" i="11"/>
  <c r="E503" i="11"/>
  <c r="F503" i="11"/>
  <c r="A504" i="11"/>
  <c r="C504" i="11"/>
  <c r="D504" i="11"/>
  <c r="E504" i="11"/>
  <c r="F504" i="11"/>
  <c r="A505" i="11"/>
  <c r="C505" i="11"/>
  <c r="D505" i="11"/>
  <c r="E505" i="11"/>
  <c r="F505" i="11"/>
  <c r="A506" i="11"/>
  <c r="C506" i="11"/>
  <c r="D506" i="11"/>
  <c r="F506" i="11"/>
  <c r="A507" i="11"/>
  <c r="C507" i="11"/>
  <c r="D507" i="11"/>
  <c r="E507" i="11"/>
  <c r="F507" i="11"/>
  <c r="A508" i="11"/>
  <c r="C508" i="11"/>
  <c r="D508" i="11"/>
  <c r="E508" i="11"/>
  <c r="F508" i="11"/>
  <c r="A509" i="11"/>
  <c r="C509" i="11"/>
  <c r="D509" i="11"/>
  <c r="E509" i="11"/>
  <c r="F509" i="11"/>
  <c r="A510" i="11"/>
  <c r="C510" i="11"/>
  <c r="D510" i="11"/>
  <c r="E510" i="11"/>
  <c r="F510" i="11"/>
  <c r="A511" i="11"/>
  <c r="C511" i="11"/>
  <c r="D511" i="11"/>
  <c r="E511" i="11"/>
  <c r="F511" i="11"/>
  <c r="A512" i="11"/>
  <c r="C512" i="11"/>
  <c r="D512" i="11"/>
  <c r="E512" i="11"/>
  <c r="F512" i="11"/>
  <c r="A513" i="11"/>
  <c r="C513" i="11"/>
  <c r="D513" i="11"/>
  <c r="F513" i="11"/>
  <c r="A514" i="11"/>
  <c r="C514" i="11"/>
  <c r="D514" i="11"/>
  <c r="E514" i="11"/>
  <c r="F514" i="11"/>
  <c r="A515" i="11"/>
  <c r="C515" i="11"/>
  <c r="D515" i="11"/>
  <c r="E515" i="11"/>
  <c r="F515" i="11"/>
  <c r="A516" i="11"/>
  <c r="C516" i="11"/>
  <c r="D516" i="11"/>
  <c r="E516" i="11"/>
  <c r="F516" i="11"/>
  <c r="A517" i="11"/>
  <c r="C517" i="11"/>
  <c r="D517" i="11"/>
  <c r="E517" i="11"/>
  <c r="F517" i="11"/>
  <c r="A518" i="11"/>
  <c r="C518" i="11"/>
  <c r="D518" i="11"/>
  <c r="F518" i="11"/>
  <c r="A519" i="11"/>
  <c r="C519" i="11"/>
  <c r="D519" i="11"/>
  <c r="E519" i="11"/>
  <c r="F519" i="11"/>
  <c r="A520" i="11"/>
  <c r="C520" i="11"/>
  <c r="D520" i="11"/>
  <c r="E520" i="11"/>
  <c r="F520" i="11"/>
  <c r="A521" i="11"/>
  <c r="C521" i="11"/>
  <c r="D521" i="11"/>
  <c r="E521" i="11"/>
  <c r="F521" i="11"/>
  <c r="A522" i="11"/>
  <c r="C522" i="11"/>
  <c r="D522" i="11"/>
  <c r="E522" i="11"/>
  <c r="F522" i="11"/>
  <c r="A523" i="11"/>
  <c r="C523" i="11"/>
  <c r="D523" i="11"/>
  <c r="E523" i="11"/>
  <c r="F523" i="11"/>
  <c r="A524" i="11"/>
  <c r="C524" i="11"/>
  <c r="D524" i="11"/>
  <c r="E524" i="11"/>
  <c r="F524" i="11"/>
  <c r="A525" i="11"/>
  <c r="C525" i="11"/>
  <c r="D525" i="11"/>
  <c r="F525" i="11"/>
  <c r="A526" i="11"/>
  <c r="C526" i="11"/>
  <c r="D526" i="11"/>
  <c r="E526" i="11"/>
  <c r="F526" i="11"/>
  <c r="A527" i="11"/>
  <c r="C527" i="11"/>
  <c r="D527" i="11"/>
  <c r="E527" i="11"/>
  <c r="F527" i="11"/>
  <c r="A528" i="11"/>
  <c r="C528" i="11"/>
  <c r="D528" i="11"/>
  <c r="E528" i="11"/>
  <c r="F528" i="11"/>
  <c r="A529" i="11"/>
  <c r="C529" i="11"/>
  <c r="D529" i="11"/>
  <c r="E529" i="11"/>
  <c r="F529" i="11"/>
  <c r="A530" i="11"/>
  <c r="C530" i="11"/>
  <c r="D530" i="11"/>
  <c r="F530" i="11"/>
  <c r="A531" i="11"/>
  <c r="C531" i="11"/>
  <c r="D531" i="11"/>
  <c r="E531" i="11"/>
  <c r="F531" i="11"/>
  <c r="A532" i="11"/>
  <c r="C532" i="11"/>
  <c r="D532" i="11"/>
  <c r="E532" i="11"/>
  <c r="F532" i="11"/>
  <c r="A533" i="11"/>
  <c r="C533" i="11"/>
  <c r="D533" i="11"/>
  <c r="E533" i="11"/>
  <c r="F533" i="11"/>
  <c r="A534" i="11"/>
  <c r="C534" i="11"/>
  <c r="D534" i="11"/>
  <c r="E534" i="11"/>
  <c r="F534" i="11"/>
  <c r="A535" i="11"/>
  <c r="C535" i="11"/>
  <c r="D535" i="11"/>
  <c r="E535" i="11"/>
  <c r="F535" i="11"/>
  <c r="A536" i="11"/>
  <c r="C536" i="11"/>
  <c r="D536" i="11"/>
  <c r="E536" i="11"/>
  <c r="F536" i="11"/>
  <c r="A537" i="11"/>
  <c r="C537" i="11"/>
  <c r="D537" i="11"/>
  <c r="F537" i="11"/>
  <c r="A538" i="11"/>
  <c r="C538" i="11"/>
  <c r="D538" i="11"/>
  <c r="E538" i="11"/>
  <c r="F538" i="11"/>
  <c r="A539" i="11"/>
  <c r="C539" i="11"/>
  <c r="D539" i="11"/>
  <c r="E539" i="11"/>
  <c r="F539" i="11"/>
  <c r="A540" i="11"/>
  <c r="C540" i="11"/>
  <c r="D540" i="11"/>
  <c r="E540" i="11"/>
  <c r="F540" i="11"/>
  <c r="A541" i="11"/>
  <c r="C541" i="11"/>
  <c r="D541" i="11"/>
  <c r="E541" i="11"/>
  <c r="F541" i="11"/>
  <c r="A542" i="11"/>
  <c r="C542" i="11"/>
  <c r="D542" i="11"/>
  <c r="F542" i="11"/>
  <c r="A543" i="11"/>
  <c r="C543" i="11"/>
  <c r="D543" i="11"/>
  <c r="E543" i="11"/>
  <c r="F543" i="11"/>
  <c r="A544" i="11"/>
  <c r="C544" i="11"/>
  <c r="D544" i="11"/>
  <c r="E544" i="11"/>
  <c r="F544" i="11"/>
  <c r="A545" i="11"/>
  <c r="C545" i="11"/>
  <c r="D545" i="11"/>
  <c r="E545" i="11"/>
  <c r="F545" i="11"/>
  <c r="A546" i="11"/>
  <c r="C546" i="11"/>
  <c r="D546" i="11"/>
  <c r="E546" i="11"/>
  <c r="F546" i="11"/>
  <c r="A547" i="11"/>
  <c r="C547" i="11"/>
  <c r="D547" i="11"/>
  <c r="E547" i="11"/>
  <c r="F547" i="11"/>
  <c r="A548" i="11"/>
  <c r="C548" i="11"/>
  <c r="D548" i="11"/>
  <c r="E548" i="11"/>
  <c r="F548" i="11"/>
  <c r="A549" i="11"/>
  <c r="C549" i="11"/>
  <c r="D549" i="11"/>
  <c r="F549" i="11"/>
  <c r="A550" i="11"/>
  <c r="C550" i="11"/>
  <c r="D550" i="11"/>
  <c r="E550" i="11"/>
  <c r="F550" i="11"/>
  <c r="A551" i="11"/>
  <c r="C551" i="11"/>
  <c r="D551" i="11"/>
  <c r="E551" i="11"/>
  <c r="F551" i="11"/>
  <c r="A552" i="11"/>
  <c r="C552" i="11"/>
  <c r="D552" i="11"/>
  <c r="E552" i="11"/>
  <c r="F552" i="11"/>
  <c r="A553" i="11"/>
  <c r="C553" i="11"/>
  <c r="D553" i="11"/>
  <c r="E553" i="11"/>
  <c r="F553" i="11"/>
  <c r="A554" i="11"/>
  <c r="C554" i="11"/>
  <c r="D554" i="11"/>
  <c r="F554" i="11"/>
  <c r="A555" i="11"/>
  <c r="C555" i="11"/>
  <c r="D555" i="11"/>
  <c r="E555" i="11"/>
  <c r="F555" i="11"/>
  <c r="A556" i="11"/>
  <c r="C556" i="11"/>
  <c r="D556" i="11"/>
  <c r="E556" i="11"/>
  <c r="F556" i="11"/>
  <c r="A557" i="11"/>
  <c r="C557" i="11"/>
  <c r="D557" i="11"/>
  <c r="E557" i="11"/>
  <c r="F557" i="11"/>
  <c r="A558" i="11"/>
  <c r="C558" i="11"/>
  <c r="D558" i="11"/>
  <c r="E558" i="11"/>
  <c r="F558" i="11"/>
  <c r="A559" i="11"/>
  <c r="C559" i="11"/>
  <c r="D559" i="11"/>
  <c r="E559" i="11"/>
  <c r="F559" i="11"/>
  <c r="A560" i="11"/>
  <c r="C560" i="11"/>
  <c r="D560" i="11"/>
  <c r="E560" i="11"/>
  <c r="F560" i="11"/>
  <c r="A561" i="11"/>
  <c r="C561" i="11"/>
  <c r="D561" i="11"/>
  <c r="F561" i="11"/>
  <c r="A562" i="11"/>
  <c r="C562" i="11"/>
  <c r="D562" i="11"/>
  <c r="E562" i="11"/>
  <c r="F562" i="11"/>
  <c r="A563" i="11"/>
  <c r="C563" i="11"/>
  <c r="D563" i="11"/>
  <c r="E563" i="11"/>
  <c r="F563" i="11"/>
  <c r="A564" i="11"/>
  <c r="C564" i="11"/>
  <c r="D564" i="11"/>
  <c r="E564" i="11"/>
  <c r="F564" i="11"/>
  <c r="A565" i="11"/>
  <c r="C565" i="11"/>
  <c r="D565" i="11"/>
  <c r="E565" i="11"/>
  <c r="F565" i="11"/>
  <c r="A566" i="11"/>
  <c r="C566" i="11"/>
  <c r="D566" i="11"/>
  <c r="F566" i="11"/>
  <c r="A567" i="11"/>
  <c r="C567" i="11"/>
  <c r="D567" i="11"/>
  <c r="E567" i="11"/>
  <c r="F567" i="11"/>
  <c r="A568" i="11"/>
  <c r="C568" i="11"/>
  <c r="D568" i="11"/>
  <c r="E568" i="11"/>
  <c r="F568" i="11"/>
  <c r="A569" i="11"/>
  <c r="C569" i="11"/>
  <c r="D569" i="11"/>
  <c r="E569" i="11"/>
  <c r="F569" i="11"/>
  <c r="A570" i="11"/>
  <c r="C570" i="11"/>
  <c r="D570" i="11"/>
  <c r="E570" i="11"/>
  <c r="F570" i="11"/>
  <c r="A571" i="11"/>
  <c r="C571" i="11"/>
  <c r="D571" i="11"/>
  <c r="E571" i="11"/>
  <c r="F571" i="11"/>
  <c r="A572" i="11"/>
  <c r="C572" i="11"/>
  <c r="D572" i="11"/>
  <c r="E572" i="11"/>
  <c r="F572" i="11"/>
  <c r="A573" i="11"/>
  <c r="C573" i="11"/>
  <c r="D573" i="11"/>
  <c r="F573" i="11"/>
  <c r="A574" i="11"/>
  <c r="C574" i="11"/>
  <c r="D574" i="11"/>
  <c r="E574" i="11"/>
  <c r="F574" i="11"/>
  <c r="A575" i="11"/>
  <c r="C575" i="11"/>
  <c r="D575" i="11"/>
  <c r="E575" i="11"/>
  <c r="F575" i="11"/>
  <c r="A576" i="11"/>
  <c r="C576" i="11"/>
  <c r="D576" i="11"/>
  <c r="E576" i="11"/>
  <c r="F576" i="11"/>
  <c r="A577" i="11"/>
  <c r="C577" i="11"/>
  <c r="D577" i="11"/>
  <c r="E577" i="11"/>
  <c r="F577" i="11"/>
  <c r="A578" i="11"/>
  <c r="C578" i="11"/>
  <c r="D578" i="11"/>
  <c r="F578" i="11"/>
  <c r="A579" i="11"/>
  <c r="C579" i="11"/>
  <c r="D579" i="11"/>
  <c r="E579" i="11"/>
  <c r="F579" i="11"/>
  <c r="A580" i="11"/>
  <c r="C580" i="11"/>
  <c r="D580" i="11"/>
  <c r="E580" i="11"/>
  <c r="F580" i="11"/>
  <c r="A581" i="11"/>
  <c r="C581" i="11"/>
  <c r="D581" i="11"/>
  <c r="E581" i="11"/>
  <c r="F581" i="11"/>
  <c r="A582" i="11"/>
  <c r="C582" i="11"/>
  <c r="D582" i="11"/>
  <c r="E582" i="11"/>
  <c r="F582" i="11"/>
  <c r="A583" i="11"/>
  <c r="C583" i="11"/>
  <c r="D583" i="11"/>
  <c r="E583" i="11"/>
  <c r="F583" i="11"/>
  <c r="A584" i="11"/>
  <c r="C584" i="11"/>
  <c r="D584" i="11"/>
  <c r="E584" i="11"/>
  <c r="F584" i="11"/>
  <c r="A585" i="11"/>
  <c r="C585" i="11"/>
  <c r="D585" i="11"/>
  <c r="F585" i="11"/>
  <c r="A586" i="11"/>
  <c r="C586" i="11"/>
  <c r="D586" i="11"/>
  <c r="E586" i="11"/>
  <c r="F586" i="11"/>
  <c r="A587" i="11"/>
  <c r="C587" i="11"/>
  <c r="D587" i="11"/>
  <c r="E587" i="11"/>
  <c r="F587" i="11"/>
  <c r="A588" i="11"/>
  <c r="C588" i="11"/>
  <c r="D588" i="11"/>
  <c r="E588" i="11"/>
  <c r="F588" i="11"/>
  <c r="A589" i="11"/>
  <c r="C589" i="11"/>
  <c r="D589" i="11"/>
  <c r="E589" i="11"/>
  <c r="F589" i="11"/>
  <c r="A590" i="11"/>
  <c r="C590" i="11"/>
  <c r="D590" i="11"/>
  <c r="F590" i="11"/>
  <c r="A591" i="11"/>
  <c r="C591" i="11"/>
  <c r="D591" i="11"/>
  <c r="E591" i="11"/>
  <c r="F591" i="11"/>
  <c r="A592" i="11"/>
  <c r="C592" i="11"/>
  <c r="D592" i="11"/>
  <c r="E592" i="11"/>
  <c r="F592" i="11"/>
  <c r="A593" i="11"/>
  <c r="C593" i="11"/>
  <c r="D593" i="11"/>
  <c r="E593" i="11"/>
  <c r="F593" i="11"/>
  <c r="A594" i="11"/>
  <c r="C594" i="11"/>
  <c r="D594" i="11"/>
  <c r="E594" i="11"/>
  <c r="F594" i="11"/>
  <c r="A595" i="11"/>
  <c r="C595" i="11"/>
  <c r="D595" i="11"/>
  <c r="E595" i="11"/>
  <c r="F595" i="11"/>
  <c r="A596" i="11"/>
  <c r="C596" i="11"/>
  <c r="D596" i="11"/>
  <c r="E596" i="11"/>
  <c r="F596" i="11"/>
  <c r="A597" i="11"/>
  <c r="C597" i="11"/>
  <c r="D597" i="11"/>
  <c r="F597" i="11"/>
  <c r="A598" i="11"/>
  <c r="C598" i="11"/>
  <c r="D598" i="11"/>
  <c r="E598" i="11"/>
  <c r="F598" i="11"/>
  <c r="A599" i="11"/>
  <c r="C599" i="11"/>
  <c r="D599" i="11"/>
  <c r="E599" i="11"/>
  <c r="F599" i="11"/>
  <c r="A600" i="11"/>
  <c r="C600" i="11"/>
  <c r="D600" i="11"/>
  <c r="E600" i="11"/>
  <c r="F600" i="11"/>
  <c r="A601" i="11"/>
  <c r="C601" i="11"/>
  <c r="D601" i="11"/>
  <c r="E601" i="11"/>
  <c r="F601" i="11"/>
  <c r="A602" i="11"/>
  <c r="C602" i="11"/>
  <c r="D602" i="11"/>
  <c r="F602" i="11"/>
  <c r="A603" i="11"/>
  <c r="C603" i="11"/>
  <c r="D603" i="11"/>
  <c r="E603" i="11"/>
  <c r="F603" i="11"/>
  <c r="A604" i="11"/>
  <c r="C604" i="11"/>
  <c r="D604" i="11"/>
  <c r="E604" i="11"/>
  <c r="F604" i="11"/>
  <c r="A605" i="11"/>
  <c r="C605" i="11"/>
  <c r="D605" i="11"/>
  <c r="E605" i="11"/>
  <c r="F605" i="11"/>
  <c r="A606" i="11"/>
  <c r="C606" i="11"/>
  <c r="D606" i="11"/>
  <c r="E606" i="11"/>
  <c r="F606" i="11"/>
  <c r="A607" i="11"/>
  <c r="C607" i="11"/>
  <c r="D607" i="11"/>
  <c r="E607" i="11"/>
  <c r="F607" i="11"/>
  <c r="A608" i="11"/>
  <c r="C608" i="11"/>
  <c r="D608" i="11"/>
  <c r="E608" i="11"/>
  <c r="F608" i="11"/>
  <c r="A609" i="11"/>
  <c r="C609" i="11"/>
  <c r="D609" i="11"/>
  <c r="F609" i="11"/>
  <c r="A610" i="11"/>
  <c r="C610" i="11"/>
  <c r="D610" i="11"/>
  <c r="E610" i="11"/>
  <c r="F610" i="11"/>
  <c r="A611" i="11"/>
  <c r="C611" i="11"/>
  <c r="D611" i="11"/>
  <c r="E611" i="11"/>
  <c r="F611" i="11"/>
  <c r="A612" i="11"/>
  <c r="C612" i="11"/>
  <c r="D612" i="11"/>
  <c r="E612" i="11"/>
  <c r="F612" i="11"/>
  <c r="A613" i="11"/>
  <c r="C613" i="11"/>
  <c r="D613" i="11"/>
  <c r="E613" i="11"/>
  <c r="F613" i="11"/>
  <c r="A614" i="11"/>
  <c r="C614" i="11"/>
  <c r="D614" i="11"/>
  <c r="F614" i="11"/>
  <c r="A615" i="11"/>
  <c r="C615" i="11"/>
  <c r="D615" i="11"/>
  <c r="E615" i="11"/>
  <c r="F615" i="11"/>
  <c r="A616" i="11"/>
  <c r="C616" i="11"/>
  <c r="D616" i="11"/>
  <c r="E616" i="11"/>
  <c r="F616" i="11"/>
  <c r="A617" i="11"/>
  <c r="C617" i="11"/>
  <c r="D617" i="11"/>
  <c r="E617" i="11"/>
  <c r="F617" i="11"/>
  <c r="A618" i="11"/>
  <c r="C618" i="11"/>
  <c r="D618" i="11"/>
  <c r="E618" i="11"/>
  <c r="F618" i="11"/>
  <c r="A619" i="11"/>
  <c r="C619" i="11"/>
  <c r="D619" i="11"/>
  <c r="E619" i="11"/>
  <c r="F619" i="11"/>
  <c r="A620" i="11"/>
  <c r="C620" i="11"/>
  <c r="D620" i="11"/>
  <c r="E620" i="11"/>
  <c r="F620" i="11"/>
  <c r="A621" i="11"/>
  <c r="C621" i="11"/>
  <c r="D621" i="11"/>
  <c r="F621" i="11"/>
  <c r="A622" i="11"/>
  <c r="C622" i="11"/>
  <c r="D622" i="11"/>
  <c r="E622" i="11"/>
  <c r="F622" i="11"/>
  <c r="A623" i="11"/>
  <c r="C623" i="11"/>
  <c r="D623" i="11"/>
  <c r="E623" i="11"/>
  <c r="F623" i="11"/>
  <c r="A624" i="11"/>
  <c r="C624" i="11"/>
  <c r="D624" i="11"/>
  <c r="E624" i="11"/>
  <c r="F624" i="11"/>
  <c r="A625" i="11"/>
  <c r="C625" i="11"/>
  <c r="D625" i="11"/>
  <c r="E625" i="11"/>
  <c r="F625" i="11"/>
  <c r="A626" i="11"/>
  <c r="C626" i="11"/>
  <c r="D626" i="11"/>
  <c r="F626" i="11"/>
  <c r="A627" i="11"/>
  <c r="C627" i="11"/>
  <c r="D627" i="11"/>
  <c r="E627" i="11"/>
  <c r="F627" i="11"/>
  <c r="A628" i="11"/>
  <c r="C628" i="11"/>
  <c r="D628" i="11"/>
  <c r="E628" i="11"/>
  <c r="F628" i="11"/>
  <c r="A629" i="11"/>
  <c r="C629" i="11"/>
  <c r="D629" i="11"/>
  <c r="E629" i="11"/>
  <c r="F629" i="11"/>
  <c r="A630" i="11"/>
  <c r="C630" i="11"/>
  <c r="D630" i="11"/>
  <c r="E630" i="11"/>
  <c r="F630" i="11"/>
  <c r="A631" i="11"/>
  <c r="C631" i="11"/>
  <c r="D631" i="11"/>
  <c r="E631" i="11"/>
  <c r="F631" i="11"/>
  <c r="A632" i="11"/>
  <c r="C632" i="11"/>
  <c r="D632" i="11"/>
  <c r="E632" i="11"/>
  <c r="F632" i="11"/>
  <c r="A633" i="11"/>
  <c r="C633" i="11"/>
  <c r="D633" i="11"/>
  <c r="F633" i="11"/>
  <c r="A634" i="11"/>
  <c r="C634" i="11"/>
  <c r="D634" i="11"/>
  <c r="E634" i="11"/>
  <c r="F634" i="11"/>
  <c r="A635" i="11"/>
  <c r="C635" i="11"/>
  <c r="D635" i="11"/>
  <c r="E635" i="11"/>
  <c r="F635" i="11"/>
  <c r="A636" i="11"/>
  <c r="C636" i="11"/>
  <c r="D636" i="11"/>
  <c r="E636" i="11"/>
  <c r="F636" i="11"/>
  <c r="A637" i="11"/>
  <c r="C637" i="11"/>
  <c r="D637" i="11"/>
  <c r="E637" i="11"/>
  <c r="F637" i="11"/>
  <c r="A638" i="11"/>
  <c r="C638" i="11"/>
  <c r="D638" i="11"/>
  <c r="F638" i="11"/>
  <c r="A639" i="11"/>
  <c r="C639" i="11"/>
  <c r="D639" i="11"/>
  <c r="E639" i="11"/>
  <c r="F639" i="11"/>
  <c r="A640" i="11"/>
  <c r="C640" i="11"/>
  <c r="D640" i="11"/>
  <c r="E640" i="11"/>
  <c r="F640" i="11"/>
  <c r="A641" i="11"/>
  <c r="C641" i="11"/>
  <c r="D641" i="11"/>
  <c r="E641" i="11"/>
  <c r="F641" i="11"/>
  <c r="A642" i="11"/>
  <c r="C642" i="11"/>
  <c r="D642" i="11"/>
  <c r="E642" i="11"/>
  <c r="F642" i="11"/>
  <c r="A643" i="11"/>
  <c r="C643" i="11"/>
  <c r="D643" i="11"/>
  <c r="E643" i="11"/>
  <c r="F643" i="11"/>
  <c r="A644" i="11"/>
  <c r="C644" i="11"/>
  <c r="D644" i="11"/>
  <c r="E644" i="11"/>
  <c r="F644" i="11"/>
  <c r="A645" i="11"/>
  <c r="C645" i="11"/>
  <c r="D645" i="11"/>
  <c r="F645" i="11"/>
  <c r="A646" i="11"/>
  <c r="C646" i="11"/>
  <c r="D646" i="11"/>
  <c r="E646" i="11"/>
  <c r="F646" i="11"/>
  <c r="A647" i="11"/>
  <c r="C647" i="11"/>
  <c r="D647" i="11"/>
  <c r="E647" i="11"/>
  <c r="F647" i="11"/>
  <c r="A648" i="11"/>
  <c r="C648" i="11"/>
  <c r="D648" i="11"/>
  <c r="E648" i="11"/>
  <c r="F648" i="11"/>
  <c r="A649" i="11"/>
  <c r="C649" i="11"/>
  <c r="D649" i="11"/>
  <c r="E649" i="11"/>
  <c r="F649" i="11"/>
  <c r="A650" i="11"/>
  <c r="C650" i="11"/>
  <c r="D650" i="11"/>
  <c r="F650" i="11"/>
  <c r="A651" i="11"/>
  <c r="C651" i="11"/>
  <c r="D651" i="11"/>
  <c r="E651" i="11"/>
  <c r="F651" i="11"/>
  <c r="A652" i="11"/>
  <c r="C652" i="11"/>
  <c r="D652" i="11"/>
  <c r="E652" i="11"/>
  <c r="F652" i="11"/>
  <c r="A653" i="11"/>
  <c r="C653" i="11"/>
  <c r="D653" i="11"/>
  <c r="E653" i="11"/>
  <c r="F653" i="11"/>
  <c r="A654" i="11"/>
  <c r="C654" i="11"/>
  <c r="D654" i="11"/>
  <c r="E654" i="11"/>
  <c r="F654" i="11"/>
  <c r="A655" i="11"/>
  <c r="C655" i="11"/>
  <c r="D655" i="11"/>
  <c r="E655" i="11"/>
  <c r="F655" i="11"/>
  <c r="A656" i="11"/>
  <c r="C656" i="11"/>
  <c r="D656" i="11"/>
  <c r="E656" i="11"/>
  <c r="F656" i="11"/>
  <c r="A657" i="11"/>
  <c r="C657" i="11"/>
  <c r="D657" i="11"/>
  <c r="F657" i="11"/>
  <c r="A658" i="11"/>
  <c r="C658" i="11"/>
  <c r="D658" i="11"/>
  <c r="E658" i="11"/>
  <c r="F658" i="11"/>
  <c r="A659" i="11"/>
  <c r="C659" i="11"/>
  <c r="D659" i="11"/>
  <c r="E659" i="11"/>
  <c r="F659" i="11"/>
  <c r="A660" i="11"/>
  <c r="C660" i="11"/>
  <c r="D660" i="11"/>
  <c r="E660" i="11"/>
  <c r="F660" i="11"/>
  <c r="A661" i="11"/>
  <c r="C661" i="11"/>
  <c r="D661" i="11"/>
  <c r="E661" i="11"/>
  <c r="F661" i="11"/>
  <c r="A662" i="11"/>
  <c r="C662" i="11"/>
  <c r="D662" i="11"/>
  <c r="F662" i="11"/>
  <c r="A663" i="11"/>
  <c r="C663" i="11"/>
  <c r="D663" i="11"/>
  <c r="E663" i="11"/>
  <c r="F663" i="11"/>
  <c r="A664" i="11"/>
  <c r="C664" i="11"/>
  <c r="D664" i="11"/>
  <c r="E664" i="11"/>
  <c r="F664" i="11"/>
  <c r="A665" i="11"/>
  <c r="C665" i="11"/>
  <c r="D665" i="11"/>
  <c r="E665" i="11"/>
  <c r="F665" i="11"/>
  <c r="A666" i="11"/>
  <c r="C666" i="11"/>
  <c r="D666" i="11"/>
  <c r="E666" i="11"/>
  <c r="F666" i="11"/>
  <c r="A667" i="11"/>
  <c r="C667" i="11"/>
  <c r="D667" i="11"/>
  <c r="E667" i="11"/>
  <c r="F667" i="11"/>
  <c r="A668" i="11"/>
  <c r="C668" i="11"/>
  <c r="D668" i="11"/>
  <c r="E668" i="11"/>
  <c r="F668" i="11"/>
  <c r="A669" i="11"/>
  <c r="C669" i="11"/>
  <c r="D669" i="11"/>
  <c r="F669" i="11"/>
  <c r="A670" i="11"/>
  <c r="C670" i="11"/>
  <c r="D670" i="11"/>
  <c r="E670" i="11"/>
  <c r="F670" i="11"/>
  <c r="A671" i="11"/>
  <c r="C671" i="11"/>
  <c r="D671" i="11"/>
  <c r="E671" i="11"/>
  <c r="F671" i="11"/>
  <c r="A672" i="11"/>
  <c r="C672" i="11"/>
  <c r="D672" i="11"/>
  <c r="E672" i="11"/>
  <c r="F672" i="11"/>
  <c r="A673" i="11"/>
  <c r="C673" i="11"/>
  <c r="D673" i="11"/>
  <c r="E673" i="11"/>
  <c r="F673" i="11"/>
  <c r="A674" i="11"/>
  <c r="C674" i="11"/>
  <c r="D674" i="11"/>
  <c r="F674" i="11"/>
  <c r="A675" i="11"/>
  <c r="C675" i="11"/>
  <c r="D675" i="11"/>
  <c r="E675" i="11"/>
  <c r="F675" i="11"/>
  <c r="A676" i="11"/>
  <c r="C676" i="11"/>
  <c r="D676" i="11"/>
  <c r="E676" i="11"/>
  <c r="F676" i="11"/>
  <c r="A677" i="11"/>
  <c r="C677" i="11"/>
  <c r="D677" i="11"/>
  <c r="E677" i="11"/>
  <c r="F677" i="11"/>
  <c r="A678" i="11"/>
  <c r="C678" i="11"/>
  <c r="D678" i="11"/>
  <c r="E678" i="11"/>
  <c r="F678" i="11"/>
  <c r="A679" i="11"/>
  <c r="C679" i="11"/>
  <c r="D679" i="11"/>
  <c r="E679" i="11"/>
  <c r="F679" i="11"/>
  <c r="A680" i="11"/>
  <c r="C680" i="11"/>
  <c r="D680" i="11"/>
  <c r="E680" i="11"/>
  <c r="F680" i="11"/>
  <c r="A681" i="11"/>
  <c r="C681" i="11"/>
  <c r="D681" i="11"/>
  <c r="F681" i="11"/>
  <c r="A682" i="11"/>
  <c r="C682" i="11"/>
  <c r="D682" i="11"/>
  <c r="E682" i="11"/>
  <c r="F682" i="11"/>
  <c r="A683" i="11"/>
  <c r="C683" i="11"/>
  <c r="D683" i="11"/>
  <c r="E683" i="11"/>
  <c r="F683" i="11"/>
  <c r="A684" i="11"/>
  <c r="C684" i="11"/>
  <c r="D684" i="11"/>
  <c r="E684" i="11"/>
  <c r="F684" i="11"/>
  <c r="A685" i="11"/>
  <c r="C685" i="11"/>
  <c r="D685" i="11"/>
  <c r="E685" i="11"/>
  <c r="F685" i="11"/>
  <c r="A686" i="11"/>
  <c r="C686" i="11"/>
  <c r="D686" i="11"/>
  <c r="F686" i="11"/>
  <c r="A687" i="11"/>
  <c r="C687" i="11"/>
  <c r="D687" i="11"/>
  <c r="E687" i="11"/>
  <c r="F687" i="11"/>
  <c r="A688" i="11"/>
  <c r="C688" i="11"/>
  <c r="D688" i="11"/>
  <c r="E688" i="11"/>
  <c r="F688" i="11"/>
  <c r="A689" i="11"/>
  <c r="C689" i="11"/>
  <c r="D689" i="11"/>
  <c r="E689" i="11"/>
  <c r="F689" i="11"/>
  <c r="A690" i="11"/>
  <c r="C690" i="11"/>
  <c r="D690" i="11"/>
  <c r="E690" i="11"/>
  <c r="F690" i="11"/>
  <c r="A691" i="11"/>
  <c r="C691" i="11"/>
  <c r="D691" i="11"/>
  <c r="E691" i="11"/>
  <c r="F691" i="11"/>
  <c r="A692" i="11"/>
  <c r="C692" i="11"/>
  <c r="D692" i="11"/>
  <c r="E692" i="11"/>
  <c r="F692" i="11"/>
  <c r="A693" i="11"/>
  <c r="C693" i="11"/>
  <c r="D693" i="11"/>
  <c r="F693" i="11"/>
  <c r="A694" i="11"/>
  <c r="C694" i="11"/>
  <c r="D694" i="11"/>
  <c r="E694" i="11"/>
  <c r="F694" i="11"/>
  <c r="A695" i="11"/>
  <c r="C695" i="11"/>
  <c r="D695" i="11"/>
  <c r="E695" i="11"/>
  <c r="F695" i="11"/>
  <c r="A696" i="11"/>
  <c r="C696" i="11"/>
  <c r="D696" i="11"/>
  <c r="E696" i="11"/>
  <c r="F696" i="11"/>
  <c r="A697" i="11"/>
  <c r="C697" i="11"/>
  <c r="D697" i="11"/>
  <c r="E697" i="11"/>
  <c r="F697" i="11"/>
  <c r="A698" i="11"/>
  <c r="C698" i="11"/>
  <c r="D698" i="11"/>
  <c r="F698" i="11"/>
  <c r="A699" i="11"/>
  <c r="C699" i="11"/>
  <c r="D699" i="11"/>
  <c r="E699" i="11"/>
  <c r="F699" i="11"/>
  <c r="A700" i="11"/>
  <c r="C700" i="11"/>
  <c r="D700" i="11"/>
  <c r="E700" i="11"/>
  <c r="F700" i="11"/>
  <c r="A701" i="11"/>
  <c r="C701" i="11"/>
  <c r="D701" i="11"/>
  <c r="E701" i="11"/>
  <c r="F701" i="11"/>
  <c r="A702" i="11"/>
  <c r="C702" i="11"/>
  <c r="D702" i="11"/>
  <c r="E702" i="11"/>
  <c r="F702" i="11"/>
  <c r="A703" i="11"/>
  <c r="C703" i="11"/>
  <c r="D703" i="11"/>
  <c r="E703" i="11"/>
  <c r="F703" i="11"/>
  <c r="A704" i="11"/>
  <c r="C704" i="11"/>
  <c r="D704" i="11"/>
  <c r="E704" i="11"/>
  <c r="F704" i="11"/>
  <c r="A705" i="11"/>
  <c r="C705" i="11"/>
  <c r="D705" i="11"/>
  <c r="F705" i="11"/>
  <c r="A706" i="11"/>
  <c r="C706" i="11"/>
  <c r="D706" i="11"/>
  <c r="E706" i="11"/>
  <c r="F706" i="11"/>
  <c r="A707" i="11"/>
  <c r="C707" i="11"/>
  <c r="D707" i="11"/>
  <c r="E707" i="11"/>
  <c r="F707" i="11"/>
  <c r="A708" i="11"/>
  <c r="C708" i="11"/>
  <c r="D708" i="11"/>
  <c r="E708" i="11"/>
  <c r="F708" i="11"/>
  <c r="A709" i="11"/>
  <c r="C709" i="11"/>
  <c r="D709" i="11"/>
  <c r="E709" i="11"/>
  <c r="F709" i="11"/>
  <c r="A710" i="11"/>
  <c r="C710" i="11"/>
  <c r="D710" i="11"/>
  <c r="F710" i="11"/>
  <c r="AJ2" i="10"/>
  <c r="AR2" i="10"/>
  <c r="Z2" i="10"/>
  <c r="AA2" i="10" s="1"/>
  <c r="V2" i="10"/>
  <c r="W2" i="10" s="1"/>
  <c r="AE2" i="10"/>
  <c r="AF2" i="10"/>
  <c r="AG2" i="10"/>
  <c r="AH2" i="10"/>
  <c r="AF3" i="10"/>
  <c r="AF4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48" i="10"/>
  <c r="AF49" i="10"/>
  <c r="AF50" i="10"/>
  <c r="AF51" i="10"/>
  <c r="AF52" i="10"/>
  <c r="AF53" i="10"/>
  <c r="AF54" i="10"/>
  <c r="AF55" i="10"/>
  <c r="AF56" i="10"/>
  <c r="AF57" i="10"/>
  <c r="AF58" i="10"/>
  <c r="AF59" i="10"/>
  <c r="AF60" i="10"/>
  <c r="AF61" i="10"/>
  <c r="AF62" i="10"/>
  <c r="AF63" i="10"/>
  <c r="AF64" i="10"/>
  <c r="AF65" i="10"/>
  <c r="AF66" i="10"/>
  <c r="AF67" i="10"/>
  <c r="AF68" i="10"/>
  <c r="AF69" i="10"/>
  <c r="AF70" i="10"/>
  <c r="AF71" i="10"/>
  <c r="AF72" i="10"/>
  <c r="AF73" i="10"/>
  <c r="AF74" i="10"/>
  <c r="AF75" i="10"/>
  <c r="AF76" i="10"/>
  <c r="AF77" i="10"/>
  <c r="AF78" i="10"/>
  <c r="AF79" i="10"/>
  <c r="AF80" i="10"/>
  <c r="AF81" i="10"/>
  <c r="AF82" i="10"/>
  <c r="AF83" i="10"/>
  <c r="AF84" i="10"/>
  <c r="AF85" i="10"/>
  <c r="AF86" i="10"/>
  <c r="AF87" i="10"/>
  <c r="AF88" i="10"/>
  <c r="AF89" i="10"/>
  <c r="AF90" i="10"/>
  <c r="AF91" i="10"/>
  <c r="AF92" i="10"/>
  <c r="AF93" i="10"/>
  <c r="AF94" i="10"/>
  <c r="AF95" i="10"/>
  <c r="AF96" i="10"/>
  <c r="AF97" i="10"/>
  <c r="AF98" i="10"/>
  <c r="AF99" i="10"/>
  <c r="AF100" i="10"/>
  <c r="AF101" i="10"/>
  <c r="AF102" i="10"/>
  <c r="AF103" i="10"/>
  <c r="AF104" i="10"/>
  <c r="AF105" i="10"/>
  <c r="AF106" i="10"/>
  <c r="AF107" i="10"/>
  <c r="AF108" i="10"/>
  <c r="AF109" i="10"/>
  <c r="AF110" i="10"/>
  <c r="AF111" i="10"/>
  <c r="AF112" i="10"/>
  <c r="AF113" i="10"/>
  <c r="AF114" i="10"/>
  <c r="AF115" i="10"/>
  <c r="AF116" i="10"/>
  <c r="AF117" i="10"/>
  <c r="AF118" i="10"/>
  <c r="AF119" i="10"/>
  <c r="AF120" i="10"/>
  <c r="AF121" i="10"/>
  <c r="AF122" i="10"/>
  <c r="AF123" i="10"/>
  <c r="AF124" i="10"/>
  <c r="AF125" i="10"/>
  <c r="AF126" i="10"/>
  <c r="AF127" i="10"/>
  <c r="AF128" i="10"/>
  <c r="AF129" i="10"/>
  <c r="AF130" i="10"/>
  <c r="AF131" i="10"/>
  <c r="AF132" i="10"/>
  <c r="AF133" i="10"/>
  <c r="AF134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8" i="10"/>
  <c r="AF149" i="10"/>
  <c r="AF150" i="10"/>
  <c r="AF151" i="10"/>
  <c r="AF152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6" i="10"/>
  <c r="AF167" i="10"/>
  <c r="AF168" i="10"/>
  <c r="AF169" i="10"/>
  <c r="AF170" i="10"/>
  <c r="AF171" i="10"/>
  <c r="AF172" i="10"/>
  <c r="AF173" i="10"/>
  <c r="AF174" i="10"/>
  <c r="AF175" i="10"/>
  <c r="AF176" i="10"/>
  <c r="AF177" i="10"/>
  <c r="AF178" i="10"/>
  <c r="AF179" i="10"/>
  <c r="AF180" i="10"/>
  <c r="AF181" i="10"/>
  <c r="AF182" i="10"/>
  <c r="AF183" i="10"/>
  <c r="AF184" i="10"/>
  <c r="AF185" i="10"/>
  <c r="AF186" i="10"/>
  <c r="AF187" i="10"/>
  <c r="AF188" i="10"/>
  <c r="AF189" i="10"/>
  <c r="AF190" i="10"/>
  <c r="AF191" i="10"/>
  <c r="AF192" i="10"/>
  <c r="AF193" i="10"/>
  <c r="AF194" i="10"/>
  <c r="AF195" i="10"/>
  <c r="AF196" i="10"/>
  <c r="AF197" i="10"/>
  <c r="AF198" i="10"/>
  <c r="AF199" i="10"/>
  <c r="AF200" i="10"/>
  <c r="AF201" i="10"/>
  <c r="AF202" i="10"/>
  <c r="AF203" i="10"/>
  <c r="AF204" i="10"/>
  <c r="AF205" i="10"/>
  <c r="AF206" i="10"/>
  <c r="AF207" i="10"/>
  <c r="AF208" i="10"/>
  <c r="AF209" i="10"/>
  <c r="AF210" i="10"/>
  <c r="AF211" i="10"/>
  <c r="AF212" i="10"/>
  <c r="AF213" i="10"/>
  <c r="AF214" i="10"/>
  <c r="AF215" i="10"/>
  <c r="AF216" i="10"/>
  <c r="AF217" i="10"/>
  <c r="AF218" i="10"/>
  <c r="AF219" i="10"/>
  <c r="AF220" i="10"/>
  <c r="AF221" i="10"/>
  <c r="AF222" i="10"/>
  <c r="AF223" i="10"/>
  <c r="AF224" i="10"/>
  <c r="AF225" i="10"/>
  <c r="AF226" i="10"/>
  <c r="AF227" i="10"/>
  <c r="AF228" i="10"/>
  <c r="AF229" i="10"/>
  <c r="AF230" i="10"/>
  <c r="AF231" i="10"/>
  <c r="AF232" i="10"/>
  <c r="AF233" i="10"/>
  <c r="AF234" i="10"/>
  <c r="AF235" i="10"/>
  <c r="AF236" i="10"/>
  <c r="AF237" i="10"/>
  <c r="AF238" i="10"/>
  <c r="AF239" i="10"/>
  <c r="AF240" i="10"/>
  <c r="AF241" i="10"/>
  <c r="AF242" i="10"/>
  <c r="AF243" i="10"/>
  <c r="AF244" i="10"/>
  <c r="AF245" i="10"/>
  <c r="AF246" i="10"/>
  <c r="AF247" i="10"/>
  <c r="AF248" i="10"/>
  <c r="AF249" i="10"/>
  <c r="AF250" i="10"/>
  <c r="AF251" i="10"/>
  <c r="AF252" i="10"/>
  <c r="AF253" i="10"/>
  <c r="AF254" i="10"/>
  <c r="AF255" i="10"/>
  <c r="AF256" i="10"/>
  <c r="AF257" i="10"/>
  <c r="AF258" i="10"/>
  <c r="AF259" i="10"/>
  <c r="AF260" i="10"/>
  <c r="AF261" i="10"/>
  <c r="AF262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79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7" i="10"/>
  <c r="AF298" i="10"/>
  <c r="AF299" i="10"/>
  <c r="AF300" i="10"/>
  <c r="AF301" i="10"/>
  <c r="AF302" i="10"/>
  <c r="AF303" i="10"/>
  <c r="AF304" i="10"/>
  <c r="AF305" i="10"/>
  <c r="AF306" i="10"/>
  <c r="AF307" i="10"/>
  <c r="AF308" i="10"/>
  <c r="AF309" i="10"/>
  <c r="AF310" i="10"/>
  <c r="AF311" i="10"/>
  <c r="AF312" i="10"/>
  <c r="AF313" i="10"/>
  <c r="AF314" i="10"/>
  <c r="AF315" i="10"/>
  <c r="AF316" i="10"/>
  <c r="AF317" i="10"/>
  <c r="AF318" i="10"/>
  <c r="AF319" i="10"/>
  <c r="AF320" i="10"/>
  <c r="AF321" i="10"/>
  <c r="AF322" i="10"/>
  <c r="AF323" i="10"/>
  <c r="AF324" i="10"/>
  <c r="AF325" i="10"/>
  <c r="AF326" i="10"/>
  <c r="AF327" i="10"/>
  <c r="AF328" i="10"/>
  <c r="AF329" i="10"/>
  <c r="AF330" i="10"/>
  <c r="AF331" i="10"/>
  <c r="AF332" i="10"/>
  <c r="AF333" i="10"/>
  <c r="AF334" i="10"/>
  <c r="AF335" i="10"/>
  <c r="AF336" i="10"/>
  <c r="AF337" i="10"/>
  <c r="AF338" i="10"/>
  <c r="AF339" i="10"/>
  <c r="AF340" i="10"/>
  <c r="AF341" i="10"/>
  <c r="AF342" i="10"/>
  <c r="AF343" i="10"/>
  <c r="AF344" i="10"/>
  <c r="AF345" i="10"/>
  <c r="AF346" i="10"/>
  <c r="AF347" i="10"/>
  <c r="AF348" i="10"/>
  <c r="AF349" i="10"/>
  <c r="AF350" i="10"/>
  <c r="AF351" i="10"/>
  <c r="AF352" i="10"/>
  <c r="AF353" i="10"/>
  <c r="AF354" i="10"/>
  <c r="AF355" i="10"/>
  <c r="AF356" i="10"/>
  <c r="AF357" i="10"/>
  <c r="AF358" i="10"/>
  <c r="AF359" i="10"/>
  <c r="AF360" i="10"/>
  <c r="AF361" i="10"/>
  <c r="AF362" i="10"/>
  <c r="AF363" i="10"/>
  <c r="AF364" i="10"/>
  <c r="AF365" i="10"/>
  <c r="AF366" i="10"/>
  <c r="AF367" i="10"/>
  <c r="AF368" i="10"/>
  <c r="AF369" i="10"/>
  <c r="AF370" i="10"/>
  <c r="AF371" i="10"/>
  <c r="AF372" i="10"/>
  <c r="AF373" i="10"/>
  <c r="AF374" i="10"/>
  <c r="AF375" i="10"/>
  <c r="AF376" i="10"/>
  <c r="AF377" i="10"/>
  <c r="AF378" i="10"/>
  <c r="AF379" i="10"/>
  <c r="AF380" i="10"/>
  <c r="AF381" i="10"/>
  <c r="AF382" i="10"/>
  <c r="AF383" i="10"/>
  <c r="AF384" i="10"/>
  <c r="AF385" i="10"/>
  <c r="AF386" i="10"/>
  <c r="AF387" i="10"/>
  <c r="AF388" i="10"/>
  <c r="AF389" i="10"/>
  <c r="AF390" i="10"/>
  <c r="AF391" i="10"/>
  <c r="AF392" i="10"/>
  <c r="AF393" i="10"/>
  <c r="AF394" i="10"/>
  <c r="AF395" i="10"/>
  <c r="AF396" i="10"/>
  <c r="AF397" i="10"/>
  <c r="AF398" i="10"/>
  <c r="AF399" i="10"/>
  <c r="AF400" i="10"/>
  <c r="AF401" i="10"/>
  <c r="AF402" i="10"/>
  <c r="AF403" i="10"/>
  <c r="AF404" i="10"/>
  <c r="AF405" i="10"/>
  <c r="AF406" i="10"/>
  <c r="AF407" i="10"/>
  <c r="AF408" i="10"/>
  <c r="AF409" i="10"/>
  <c r="AF410" i="10"/>
  <c r="AF411" i="10"/>
  <c r="AF412" i="10"/>
  <c r="AF413" i="10"/>
  <c r="AF414" i="10"/>
  <c r="AF415" i="10"/>
  <c r="AF416" i="10"/>
  <c r="AF417" i="10"/>
  <c r="AF418" i="10"/>
  <c r="AF419" i="10"/>
  <c r="AF420" i="10"/>
  <c r="AF421" i="10"/>
  <c r="AF422" i="10"/>
  <c r="AF423" i="10"/>
  <c r="AF424" i="10"/>
  <c r="AF425" i="10"/>
  <c r="AF426" i="10"/>
  <c r="AF427" i="10"/>
  <c r="AF428" i="10"/>
  <c r="AF429" i="10"/>
  <c r="AF430" i="10"/>
  <c r="AF431" i="10"/>
  <c r="AF432" i="10"/>
  <c r="AF433" i="10"/>
  <c r="AF434" i="10"/>
  <c r="AF435" i="10"/>
  <c r="AF436" i="10"/>
  <c r="AF437" i="10"/>
  <c r="AF438" i="10"/>
  <c r="AF439" i="10"/>
  <c r="AF440" i="10"/>
  <c r="AF441" i="10"/>
  <c r="AF442" i="10"/>
  <c r="AF443" i="10"/>
  <c r="AF444" i="10"/>
  <c r="AF445" i="10"/>
  <c r="AF446" i="10"/>
  <c r="AF447" i="10"/>
  <c r="AF448" i="10"/>
  <c r="AF449" i="10"/>
  <c r="AF450" i="10"/>
  <c r="AF451" i="10"/>
  <c r="AF452" i="10"/>
  <c r="AF453" i="10"/>
  <c r="AF454" i="10"/>
  <c r="AF455" i="10"/>
  <c r="AF456" i="10"/>
  <c r="AF457" i="10"/>
  <c r="AF458" i="10"/>
  <c r="AF459" i="10"/>
  <c r="AF460" i="10"/>
  <c r="AF461" i="10"/>
  <c r="AF462" i="10"/>
  <c r="AF463" i="10"/>
  <c r="AF464" i="10"/>
  <c r="AF465" i="10"/>
  <c r="AF466" i="10"/>
  <c r="AF467" i="10"/>
  <c r="AF468" i="10"/>
  <c r="AF469" i="10"/>
  <c r="AF470" i="10"/>
  <c r="AF471" i="10"/>
  <c r="AF472" i="10"/>
  <c r="AF473" i="10"/>
  <c r="AF474" i="10"/>
  <c r="AF475" i="10"/>
  <c r="AF476" i="10"/>
  <c r="AF477" i="10"/>
  <c r="AF478" i="10"/>
  <c r="AF479" i="10"/>
  <c r="AF480" i="10"/>
  <c r="AF481" i="10"/>
  <c r="AF482" i="10"/>
  <c r="AF483" i="10"/>
  <c r="AF484" i="10"/>
  <c r="AF485" i="10"/>
  <c r="AF486" i="10"/>
  <c r="AF487" i="10"/>
  <c r="AF488" i="10"/>
  <c r="AF489" i="10"/>
  <c r="AF490" i="10"/>
  <c r="AF491" i="10"/>
  <c r="AF492" i="10"/>
  <c r="AF493" i="10"/>
  <c r="AF494" i="10"/>
  <c r="AF495" i="10"/>
  <c r="AF496" i="10"/>
  <c r="AF497" i="10"/>
  <c r="AF498" i="10"/>
  <c r="AF499" i="10"/>
  <c r="AF500" i="10"/>
  <c r="AF501" i="10"/>
  <c r="AF502" i="10"/>
  <c r="AF503" i="10"/>
  <c r="AF504" i="10"/>
  <c r="AF505" i="10"/>
  <c r="AF506" i="10"/>
  <c r="AF507" i="10"/>
  <c r="AF508" i="10"/>
  <c r="AF509" i="10"/>
  <c r="AF510" i="10"/>
  <c r="AF511" i="10"/>
  <c r="AF512" i="10"/>
  <c r="AF513" i="10"/>
  <c r="AF514" i="10"/>
  <c r="AF515" i="10"/>
  <c r="AF516" i="10"/>
  <c r="AF517" i="10"/>
  <c r="AF518" i="10"/>
  <c r="AF519" i="10"/>
  <c r="AF520" i="10"/>
  <c r="AF521" i="10"/>
  <c r="AF522" i="10"/>
  <c r="AF523" i="10"/>
  <c r="AF524" i="10"/>
  <c r="AF525" i="10"/>
  <c r="AF526" i="10"/>
  <c r="AF527" i="10"/>
  <c r="AF528" i="10"/>
  <c r="AF529" i="10"/>
  <c r="AF530" i="10"/>
  <c r="AF531" i="10"/>
  <c r="AF532" i="10"/>
  <c r="AF533" i="10"/>
  <c r="AF534" i="10"/>
  <c r="AF535" i="10"/>
  <c r="AF536" i="10"/>
  <c r="AF537" i="10"/>
  <c r="AF538" i="10"/>
  <c r="AF539" i="10"/>
  <c r="AF540" i="10"/>
  <c r="AF541" i="10"/>
  <c r="AF542" i="10"/>
  <c r="AF543" i="10"/>
  <c r="AF544" i="10"/>
  <c r="AF545" i="10"/>
  <c r="AF546" i="10"/>
  <c r="AF547" i="10"/>
  <c r="AF548" i="10"/>
  <c r="AF549" i="10"/>
  <c r="AF550" i="10"/>
  <c r="AF551" i="10"/>
  <c r="AF552" i="10"/>
  <c r="AF553" i="10"/>
  <c r="AF554" i="10"/>
  <c r="AF555" i="10"/>
  <c r="AF556" i="10"/>
  <c r="AF557" i="10"/>
  <c r="AF558" i="10"/>
  <c r="AF559" i="10"/>
  <c r="AF560" i="10"/>
  <c r="AF561" i="10"/>
  <c r="AF562" i="10"/>
  <c r="AF563" i="10"/>
  <c r="AF564" i="10"/>
  <c r="AF565" i="10"/>
  <c r="AF566" i="10"/>
  <c r="AF567" i="10"/>
  <c r="AF568" i="10"/>
  <c r="AF569" i="10"/>
  <c r="AF570" i="10"/>
  <c r="AF571" i="10"/>
  <c r="AF572" i="10"/>
  <c r="AF573" i="10"/>
  <c r="AF574" i="10"/>
  <c r="AF575" i="10"/>
  <c r="AF576" i="10"/>
  <c r="AF577" i="10"/>
  <c r="AF578" i="10"/>
  <c r="AF579" i="10"/>
  <c r="AF580" i="10"/>
  <c r="AF581" i="10"/>
  <c r="AF582" i="10"/>
  <c r="AF583" i="10"/>
  <c r="AF584" i="10"/>
  <c r="AF585" i="10"/>
  <c r="AF586" i="10"/>
  <c r="AF587" i="10"/>
  <c r="AF588" i="10"/>
  <c r="AF589" i="10"/>
  <c r="AF590" i="10"/>
  <c r="AF591" i="10"/>
  <c r="AF592" i="10"/>
  <c r="AF593" i="10"/>
  <c r="AF594" i="10"/>
  <c r="AF595" i="10"/>
  <c r="AF596" i="10"/>
  <c r="AF597" i="10"/>
  <c r="AF598" i="10"/>
  <c r="AF599" i="10"/>
  <c r="AF600" i="10"/>
  <c r="AF601" i="10"/>
  <c r="AF602" i="10"/>
  <c r="AF603" i="10"/>
  <c r="AF604" i="10"/>
  <c r="AF605" i="10"/>
  <c r="AF606" i="10"/>
  <c r="AF607" i="10"/>
  <c r="AF608" i="10"/>
  <c r="AF609" i="10"/>
  <c r="AF610" i="10"/>
  <c r="AF611" i="10"/>
  <c r="AF612" i="10"/>
  <c r="AF613" i="10"/>
  <c r="AF614" i="10"/>
  <c r="AF615" i="10"/>
  <c r="AF616" i="10"/>
  <c r="AF617" i="10"/>
  <c r="AF618" i="10"/>
  <c r="AF619" i="10"/>
  <c r="AF620" i="10"/>
  <c r="AF621" i="10"/>
  <c r="AF622" i="10"/>
  <c r="AF623" i="10"/>
  <c r="AF624" i="10"/>
  <c r="AF625" i="10"/>
  <c r="AF626" i="10"/>
  <c r="AF627" i="10"/>
  <c r="AF628" i="10"/>
  <c r="AF629" i="10"/>
  <c r="AF630" i="10"/>
  <c r="AF631" i="10"/>
  <c r="AF632" i="10"/>
  <c r="AF633" i="10"/>
  <c r="AF634" i="10"/>
  <c r="AF635" i="10"/>
  <c r="AF636" i="10"/>
  <c r="AF637" i="10"/>
  <c r="AF638" i="10"/>
  <c r="AF639" i="10"/>
  <c r="AF640" i="10"/>
  <c r="AF641" i="10"/>
  <c r="AF642" i="10"/>
  <c r="AF643" i="10"/>
  <c r="AF644" i="10"/>
  <c r="AF645" i="10"/>
  <c r="AF646" i="10"/>
  <c r="AF647" i="10"/>
  <c r="AF648" i="10"/>
  <c r="AF649" i="10"/>
  <c r="AF650" i="10"/>
  <c r="AF651" i="10"/>
  <c r="AF652" i="10"/>
  <c r="AF653" i="10"/>
  <c r="AF654" i="10"/>
  <c r="AF655" i="10"/>
  <c r="AF656" i="10"/>
  <c r="AF657" i="10"/>
  <c r="AF658" i="10"/>
  <c r="AF659" i="10"/>
  <c r="AF660" i="10"/>
  <c r="AF661" i="10"/>
  <c r="AF662" i="10"/>
  <c r="AF663" i="10"/>
  <c r="AF664" i="10"/>
  <c r="AF665" i="10"/>
  <c r="AF666" i="10"/>
  <c r="AF667" i="10"/>
  <c r="AF668" i="10"/>
  <c r="AF669" i="10"/>
  <c r="AF670" i="10"/>
  <c r="AF671" i="10"/>
  <c r="AF672" i="10"/>
  <c r="AF673" i="10"/>
  <c r="AF674" i="10"/>
  <c r="AF675" i="10"/>
  <c r="AF676" i="10"/>
  <c r="AF677" i="10"/>
  <c r="AF678" i="10"/>
  <c r="AF679" i="10"/>
  <c r="AF680" i="10"/>
  <c r="AF681" i="10"/>
  <c r="AF682" i="10"/>
  <c r="AF683" i="10"/>
  <c r="AF684" i="10"/>
  <c r="AF685" i="10"/>
  <c r="AF686" i="10"/>
  <c r="AF687" i="10"/>
  <c r="AF688" i="10"/>
  <c r="AF689" i="10"/>
  <c r="AF690" i="10"/>
  <c r="AF691" i="10"/>
  <c r="AF692" i="10"/>
  <c r="AF693" i="10"/>
  <c r="AF694" i="10"/>
  <c r="AF695" i="10"/>
  <c r="AF696" i="10"/>
  <c r="AF697" i="10"/>
  <c r="AF698" i="10"/>
  <c r="AF699" i="10"/>
  <c r="AF700" i="10"/>
  <c r="AF701" i="10"/>
  <c r="AF702" i="10"/>
  <c r="AF703" i="10"/>
  <c r="AF704" i="10"/>
  <c r="AF705" i="10"/>
  <c r="AF706" i="10"/>
  <c r="AF707" i="10"/>
  <c r="AF708" i="10"/>
  <c r="AF709" i="10"/>
  <c r="AF710" i="10"/>
  <c r="AF711" i="10"/>
  <c r="U711" i="10"/>
  <c r="V711" i="10" s="1"/>
  <c r="T711" i="10"/>
  <c r="Y711" i="10" s="1"/>
  <c r="S711" i="10"/>
  <c r="R711" i="10"/>
  <c r="Q711" i="10"/>
  <c r="P711" i="10"/>
  <c r="AH711" i="10" s="1"/>
  <c r="O711" i="10"/>
  <c r="AG711" i="10" s="1"/>
  <c r="U710" i="10"/>
  <c r="W710" i="10" s="1"/>
  <c r="T710" i="10"/>
  <c r="Y710" i="10" s="1"/>
  <c r="S710" i="10"/>
  <c r="R710" i="10"/>
  <c r="Q710" i="10"/>
  <c r="P710" i="10"/>
  <c r="AH710" i="10" s="1"/>
  <c r="O710" i="10"/>
  <c r="AG710" i="10" s="1"/>
  <c r="U709" i="10"/>
  <c r="V709" i="10" s="1"/>
  <c r="T709" i="10"/>
  <c r="S709" i="10"/>
  <c r="R709" i="10"/>
  <c r="Q709" i="10"/>
  <c r="P709" i="10"/>
  <c r="AH709" i="10" s="1"/>
  <c r="O709" i="10"/>
  <c r="AG709" i="10" s="1"/>
  <c r="U708" i="10"/>
  <c r="V708" i="10" s="1"/>
  <c r="T708" i="10"/>
  <c r="Y708" i="10" s="1"/>
  <c r="S708" i="10"/>
  <c r="R708" i="10"/>
  <c r="Q708" i="10"/>
  <c r="P708" i="10"/>
  <c r="AH708" i="10" s="1"/>
  <c r="O708" i="10"/>
  <c r="AG708" i="10" s="1"/>
  <c r="U707" i="10"/>
  <c r="W707" i="10" s="1"/>
  <c r="T707" i="10"/>
  <c r="S707" i="10"/>
  <c r="R707" i="10"/>
  <c r="Q707" i="10"/>
  <c r="P707" i="10"/>
  <c r="AH707" i="10" s="1"/>
  <c r="O707" i="10"/>
  <c r="AG707" i="10" s="1"/>
  <c r="U706" i="10"/>
  <c r="V706" i="10" s="1"/>
  <c r="T706" i="10"/>
  <c r="Y706" i="10" s="1"/>
  <c r="S706" i="10"/>
  <c r="R706" i="10"/>
  <c r="Q706" i="10"/>
  <c r="P706" i="10"/>
  <c r="AH706" i="10" s="1"/>
  <c r="O706" i="10"/>
  <c r="AG706" i="10" s="1"/>
  <c r="U705" i="10"/>
  <c r="V705" i="10" s="1"/>
  <c r="T705" i="10"/>
  <c r="Y705" i="10" s="1"/>
  <c r="S705" i="10"/>
  <c r="R705" i="10"/>
  <c r="Q705" i="10"/>
  <c r="P705" i="10"/>
  <c r="AH705" i="10" s="1"/>
  <c r="O705" i="10"/>
  <c r="AG705" i="10" s="1"/>
  <c r="U704" i="10"/>
  <c r="V704" i="10" s="1"/>
  <c r="T704" i="10"/>
  <c r="Y704" i="10" s="1"/>
  <c r="S704" i="10"/>
  <c r="R704" i="10"/>
  <c r="Q704" i="10"/>
  <c r="P704" i="10"/>
  <c r="AH704" i="10" s="1"/>
  <c r="O704" i="10"/>
  <c r="AG704" i="10" s="1"/>
  <c r="U703" i="10"/>
  <c r="V703" i="10" s="1"/>
  <c r="T703" i="10"/>
  <c r="S703" i="10"/>
  <c r="R703" i="10"/>
  <c r="Q703" i="10"/>
  <c r="P703" i="10"/>
  <c r="AH703" i="10" s="1"/>
  <c r="O703" i="10"/>
  <c r="AG703" i="10" s="1"/>
  <c r="U702" i="10"/>
  <c r="V702" i="10" s="1"/>
  <c r="T702" i="10"/>
  <c r="Y702" i="10" s="1"/>
  <c r="S702" i="10"/>
  <c r="R702" i="10"/>
  <c r="Q702" i="10"/>
  <c r="P702" i="10"/>
  <c r="AH702" i="10" s="1"/>
  <c r="O702" i="10"/>
  <c r="AG702" i="10" s="1"/>
  <c r="U701" i="10"/>
  <c r="W701" i="10" s="1"/>
  <c r="T701" i="10"/>
  <c r="Y701" i="10" s="1"/>
  <c r="S701" i="10"/>
  <c r="R701" i="10"/>
  <c r="Q701" i="10"/>
  <c r="P701" i="10"/>
  <c r="AH701" i="10" s="1"/>
  <c r="O701" i="10"/>
  <c r="AG701" i="10" s="1"/>
  <c r="U700" i="10"/>
  <c r="W700" i="10" s="1"/>
  <c r="T700" i="10"/>
  <c r="S700" i="10"/>
  <c r="R700" i="10"/>
  <c r="Q700" i="10"/>
  <c r="P700" i="10"/>
  <c r="AH700" i="10" s="1"/>
  <c r="O700" i="10"/>
  <c r="AG700" i="10" s="1"/>
  <c r="U699" i="10"/>
  <c r="V699" i="10" s="1"/>
  <c r="T699" i="10"/>
  <c r="Y699" i="10" s="1"/>
  <c r="S699" i="10"/>
  <c r="R699" i="10"/>
  <c r="Q699" i="10"/>
  <c r="P699" i="10"/>
  <c r="AH699" i="10" s="1"/>
  <c r="O699" i="10"/>
  <c r="AG699" i="10" s="1"/>
  <c r="U698" i="10"/>
  <c r="W698" i="10" s="1"/>
  <c r="T698" i="10"/>
  <c r="Y698" i="10" s="1"/>
  <c r="S698" i="10"/>
  <c r="R698" i="10"/>
  <c r="Q698" i="10"/>
  <c r="P698" i="10"/>
  <c r="AH698" i="10" s="1"/>
  <c r="O698" i="10"/>
  <c r="AG698" i="10" s="1"/>
  <c r="U697" i="10"/>
  <c r="V697" i="10" s="1"/>
  <c r="T697" i="10"/>
  <c r="S697" i="10"/>
  <c r="R697" i="10"/>
  <c r="Q697" i="10"/>
  <c r="P697" i="10"/>
  <c r="AH697" i="10" s="1"/>
  <c r="O697" i="10"/>
  <c r="AG697" i="10" s="1"/>
  <c r="U696" i="10"/>
  <c r="V696" i="10" s="1"/>
  <c r="T696" i="10"/>
  <c r="Y696" i="10" s="1"/>
  <c r="S696" i="10"/>
  <c r="R696" i="10"/>
  <c r="Q696" i="10"/>
  <c r="P696" i="10"/>
  <c r="AH696" i="10" s="1"/>
  <c r="O696" i="10"/>
  <c r="AG696" i="10" s="1"/>
  <c r="U695" i="10"/>
  <c r="W695" i="10" s="1"/>
  <c r="T695" i="10"/>
  <c r="S695" i="10"/>
  <c r="R695" i="10"/>
  <c r="Q695" i="10"/>
  <c r="P695" i="10"/>
  <c r="AH695" i="10" s="1"/>
  <c r="O695" i="10"/>
  <c r="AG695" i="10" s="1"/>
  <c r="U694" i="10"/>
  <c r="V694" i="10" s="1"/>
  <c r="T694" i="10"/>
  <c r="Y694" i="10" s="1"/>
  <c r="S694" i="10"/>
  <c r="R694" i="10"/>
  <c r="Q694" i="10"/>
  <c r="P694" i="10"/>
  <c r="AH694" i="10" s="1"/>
  <c r="O694" i="10"/>
  <c r="AG694" i="10" s="1"/>
  <c r="U693" i="10"/>
  <c r="V693" i="10" s="1"/>
  <c r="T693" i="10"/>
  <c r="Y693" i="10" s="1"/>
  <c r="S693" i="10"/>
  <c r="R693" i="10"/>
  <c r="Q693" i="10"/>
  <c r="P693" i="10"/>
  <c r="AH693" i="10" s="1"/>
  <c r="O693" i="10"/>
  <c r="AG693" i="10" s="1"/>
  <c r="U692" i="10"/>
  <c r="V692" i="10" s="1"/>
  <c r="T692" i="10"/>
  <c r="Y692" i="10" s="1"/>
  <c r="S692" i="10"/>
  <c r="R692" i="10"/>
  <c r="Q692" i="10"/>
  <c r="P692" i="10"/>
  <c r="AH692" i="10" s="1"/>
  <c r="O692" i="10"/>
  <c r="AG692" i="10" s="1"/>
  <c r="U691" i="10"/>
  <c r="V691" i="10" s="1"/>
  <c r="T691" i="10"/>
  <c r="S691" i="10"/>
  <c r="R691" i="10"/>
  <c r="Q691" i="10"/>
  <c r="P691" i="10"/>
  <c r="AH691" i="10" s="1"/>
  <c r="O691" i="10"/>
  <c r="AG691" i="10" s="1"/>
  <c r="U690" i="10"/>
  <c r="V690" i="10" s="1"/>
  <c r="T690" i="10"/>
  <c r="Y690" i="10" s="1"/>
  <c r="S690" i="10"/>
  <c r="R690" i="10"/>
  <c r="Q690" i="10"/>
  <c r="P690" i="10"/>
  <c r="AH690" i="10" s="1"/>
  <c r="O690" i="10"/>
  <c r="AG690" i="10" s="1"/>
  <c r="U689" i="10"/>
  <c r="W689" i="10" s="1"/>
  <c r="T689" i="10"/>
  <c r="Y689" i="10" s="1"/>
  <c r="S689" i="10"/>
  <c r="R689" i="10"/>
  <c r="Q689" i="10"/>
  <c r="P689" i="10"/>
  <c r="AH689" i="10" s="1"/>
  <c r="O689" i="10"/>
  <c r="AG689" i="10" s="1"/>
  <c r="U688" i="10"/>
  <c r="W688" i="10" s="1"/>
  <c r="T688" i="10"/>
  <c r="S688" i="10"/>
  <c r="R688" i="10"/>
  <c r="Q688" i="10"/>
  <c r="P688" i="10"/>
  <c r="AH688" i="10" s="1"/>
  <c r="O688" i="10"/>
  <c r="AG688" i="10" s="1"/>
  <c r="U687" i="10"/>
  <c r="V687" i="10" s="1"/>
  <c r="T687" i="10"/>
  <c r="Y687" i="10" s="1"/>
  <c r="S687" i="10"/>
  <c r="R687" i="10"/>
  <c r="Q687" i="10"/>
  <c r="P687" i="10"/>
  <c r="AH687" i="10" s="1"/>
  <c r="O687" i="10"/>
  <c r="AG687" i="10" s="1"/>
  <c r="U686" i="10"/>
  <c r="W686" i="10" s="1"/>
  <c r="T686" i="10"/>
  <c r="Y686" i="10" s="1"/>
  <c r="S686" i="10"/>
  <c r="R686" i="10"/>
  <c r="Q686" i="10"/>
  <c r="P686" i="10"/>
  <c r="AH686" i="10" s="1"/>
  <c r="O686" i="10"/>
  <c r="AG686" i="10" s="1"/>
  <c r="U685" i="10"/>
  <c r="V685" i="10" s="1"/>
  <c r="T685" i="10"/>
  <c r="S685" i="10"/>
  <c r="R685" i="10"/>
  <c r="Q685" i="10"/>
  <c r="P685" i="10"/>
  <c r="AH685" i="10" s="1"/>
  <c r="O685" i="10"/>
  <c r="AG685" i="10" s="1"/>
  <c r="U684" i="10"/>
  <c r="V684" i="10" s="1"/>
  <c r="T684" i="10"/>
  <c r="Y684" i="10" s="1"/>
  <c r="S684" i="10"/>
  <c r="R684" i="10"/>
  <c r="Q684" i="10"/>
  <c r="P684" i="10"/>
  <c r="AH684" i="10" s="1"/>
  <c r="O684" i="10"/>
  <c r="AG684" i="10" s="1"/>
  <c r="U683" i="10"/>
  <c r="W683" i="10" s="1"/>
  <c r="T683" i="10"/>
  <c r="S683" i="10"/>
  <c r="R683" i="10"/>
  <c r="Q683" i="10"/>
  <c r="P683" i="10"/>
  <c r="AH683" i="10" s="1"/>
  <c r="O683" i="10"/>
  <c r="AG683" i="10" s="1"/>
  <c r="U682" i="10"/>
  <c r="V682" i="10" s="1"/>
  <c r="T682" i="10"/>
  <c r="Y682" i="10" s="1"/>
  <c r="S682" i="10"/>
  <c r="R682" i="10"/>
  <c r="Q682" i="10"/>
  <c r="P682" i="10"/>
  <c r="AH682" i="10" s="1"/>
  <c r="O682" i="10"/>
  <c r="AG682" i="10" s="1"/>
  <c r="U681" i="10"/>
  <c r="V681" i="10" s="1"/>
  <c r="T681" i="10"/>
  <c r="Y681" i="10" s="1"/>
  <c r="S681" i="10"/>
  <c r="R681" i="10"/>
  <c r="Q681" i="10"/>
  <c r="P681" i="10"/>
  <c r="AH681" i="10" s="1"/>
  <c r="O681" i="10"/>
  <c r="AG681" i="10" s="1"/>
  <c r="U680" i="10"/>
  <c r="V680" i="10" s="1"/>
  <c r="T680" i="10"/>
  <c r="Y680" i="10" s="1"/>
  <c r="S680" i="10"/>
  <c r="R680" i="10"/>
  <c r="Q680" i="10"/>
  <c r="P680" i="10"/>
  <c r="AH680" i="10" s="1"/>
  <c r="O680" i="10"/>
  <c r="AG680" i="10" s="1"/>
  <c r="U679" i="10"/>
  <c r="V679" i="10" s="1"/>
  <c r="T679" i="10"/>
  <c r="Y679" i="10" s="1"/>
  <c r="S679" i="10"/>
  <c r="R679" i="10"/>
  <c r="Q679" i="10"/>
  <c r="P679" i="10"/>
  <c r="AH679" i="10" s="1"/>
  <c r="O679" i="10"/>
  <c r="AG679" i="10" s="1"/>
  <c r="U678" i="10"/>
  <c r="V678" i="10" s="1"/>
  <c r="T678" i="10"/>
  <c r="Y678" i="10" s="1"/>
  <c r="S678" i="10"/>
  <c r="R678" i="10"/>
  <c r="Q678" i="10"/>
  <c r="P678" i="10"/>
  <c r="AH678" i="10" s="1"/>
  <c r="O678" i="10"/>
  <c r="AG678" i="10" s="1"/>
  <c r="U677" i="10"/>
  <c r="V677" i="10" s="1"/>
  <c r="T677" i="10"/>
  <c r="Y677" i="10" s="1"/>
  <c r="S677" i="10"/>
  <c r="R677" i="10"/>
  <c r="Q677" i="10"/>
  <c r="P677" i="10"/>
  <c r="AH677" i="10" s="1"/>
  <c r="O677" i="10"/>
  <c r="AG677" i="10" s="1"/>
  <c r="U676" i="10"/>
  <c r="W676" i="10" s="1"/>
  <c r="T676" i="10"/>
  <c r="S676" i="10"/>
  <c r="R676" i="10"/>
  <c r="Q676" i="10"/>
  <c r="P676" i="10"/>
  <c r="AH676" i="10" s="1"/>
  <c r="O676" i="10"/>
  <c r="AG676" i="10" s="1"/>
  <c r="U675" i="10"/>
  <c r="V675" i="10" s="1"/>
  <c r="T675" i="10"/>
  <c r="Y675" i="10" s="1"/>
  <c r="S675" i="10"/>
  <c r="R675" i="10"/>
  <c r="Q675" i="10"/>
  <c r="P675" i="10"/>
  <c r="AH675" i="10" s="1"/>
  <c r="O675" i="10"/>
  <c r="AG675" i="10" s="1"/>
  <c r="U674" i="10"/>
  <c r="W674" i="10" s="1"/>
  <c r="T674" i="10"/>
  <c r="Y674" i="10" s="1"/>
  <c r="S674" i="10"/>
  <c r="R674" i="10"/>
  <c r="Q674" i="10"/>
  <c r="P674" i="10"/>
  <c r="AH674" i="10" s="1"/>
  <c r="O674" i="10"/>
  <c r="AG674" i="10" s="1"/>
  <c r="U673" i="10"/>
  <c r="V673" i="10" s="1"/>
  <c r="T673" i="10"/>
  <c r="S673" i="10"/>
  <c r="R673" i="10"/>
  <c r="Q673" i="10"/>
  <c r="P673" i="10"/>
  <c r="AH673" i="10" s="1"/>
  <c r="O673" i="10"/>
  <c r="AG673" i="10" s="1"/>
  <c r="U672" i="10"/>
  <c r="V672" i="10" s="1"/>
  <c r="T672" i="10"/>
  <c r="Y672" i="10" s="1"/>
  <c r="S672" i="10"/>
  <c r="R672" i="10"/>
  <c r="Q672" i="10"/>
  <c r="P672" i="10"/>
  <c r="AH672" i="10" s="1"/>
  <c r="O672" i="10"/>
  <c r="AG672" i="10" s="1"/>
  <c r="U671" i="10"/>
  <c r="W671" i="10" s="1"/>
  <c r="T671" i="10"/>
  <c r="S671" i="10"/>
  <c r="R671" i="10"/>
  <c r="Q671" i="10"/>
  <c r="P671" i="10"/>
  <c r="AH671" i="10" s="1"/>
  <c r="O671" i="10"/>
  <c r="AG671" i="10" s="1"/>
  <c r="U670" i="10"/>
  <c r="V670" i="10" s="1"/>
  <c r="T670" i="10"/>
  <c r="Y670" i="10" s="1"/>
  <c r="S670" i="10"/>
  <c r="R670" i="10"/>
  <c r="Q670" i="10"/>
  <c r="P670" i="10"/>
  <c r="AH670" i="10" s="1"/>
  <c r="O670" i="10"/>
  <c r="AG670" i="10" s="1"/>
  <c r="U669" i="10"/>
  <c r="V669" i="10" s="1"/>
  <c r="T669" i="10"/>
  <c r="Y669" i="10" s="1"/>
  <c r="S669" i="10"/>
  <c r="R669" i="10"/>
  <c r="Q669" i="10"/>
  <c r="P669" i="10"/>
  <c r="AH669" i="10" s="1"/>
  <c r="O669" i="10"/>
  <c r="AG669" i="10" s="1"/>
  <c r="U668" i="10"/>
  <c r="V668" i="10" s="1"/>
  <c r="T668" i="10"/>
  <c r="Y668" i="10" s="1"/>
  <c r="S668" i="10"/>
  <c r="R668" i="10"/>
  <c r="Q668" i="10"/>
  <c r="P668" i="10"/>
  <c r="AH668" i="10" s="1"/>
  <c r="O668" i="10"/>
  <c r="AG668" i="10" s="1"/>
  <c r="U667" i="10"/>
  <c r="V667" i="10" s="1"/>
  <c r="T667" i="10"/>
  <c r="S667" i="10"/>
  <c r="R667" i="10"/>
  <c r="Q667" i="10"/>
  <c r="P667" i="10"/>
  <c r="AH667" i="10" s="1"/>
  <c r="O667" i="10"/>
  <c r="AG667" i="10" s="1"/>
  <c r="U666" i="10"/>
  <c r="V666" i="10" s="1"/>
  <c r="T666" i="10"/>
  <c r="Y666" i="10" s="1"/>
  <c r="S666" i="10"/>
  <c r="R666" i="10"/>
  <c r="Q666" i="10"/>
  <c r="P666" i="10"/>
  <c r="AH666" i="10" s="1"/>
  <c r="O666" i="10"/>
  <c r="AG666" i="10" s="1"/>
  <c r="U665" i="10"/>
  <c r="V665" i="10" s="1"/>
  <c r="T665" i="10"/>
  <c r="Y665" i="10" s="1"/>
  <c r="S665" i="10"/>
  <c r="R665" i="10"/>
  <c r="Q665" i="10"/>
  <c r="P665" i="10"/>
  <c r="AH665" i="10" s="1"/>
  <c r="O665" i="10"/>
  <c r="AG665" i="10" s="1"/>
  <c r="U664" i="10"/>
  <c r="W664" i="10" s="1"/>
  <c r="T664" i="10"/>
  <c r="S664" i="10"/>
  <c r="R664" i="10"/>
  <c r="Q664" i="10"/>
  <c r="P664" i="10"/>
  <c r="AH664" i="10" s="1"/>
  <c r="O664" i="10"/>
  <c r="AG664" i="10" s="1"/>
  <c r="U663" i="10"/>
  <c r="V663" i="10" s="1"/>
  <c r="T663" i="10"/>
  <c r="Y663" i="10" s="1"/>
  <c r="S663" i="10"/>
  <c r="R663" i="10"/>
  <c r="Q663" i="10"/>
  <c r="P663" i="10"/>
  <c r="AH663" i="10" s="1"/>
  <c r="O663" i="10"/>
  <c r="AG663" i="10" s="1"/>
  <c r="U662" i="10"/>
  <c r="W662" i="10" s="1"/>
  <c r="T662" i="10"/>
  <c r="Y662" i="10" s="1"/>
  <c r="S662" i="10"/>
  <c r="R662" i="10"/>
  <c r="Q662" i="10"/>
  <c r="P662" i="10"/>
  <c r="AH662" i="10" s="1"/>
  <c r="O662" i="10"/>
  <c r="AG662" i="10" s="1"/>
  <c r="U661" i="10"/>
  <c r="V661" i="10" s="1"/>
  <c r="T661" i="10"/>
  <c r="S661" i="10"/>
  <c r="R661" i="10"/>
  <c r="Q661" i="10"/>
  <c r="P661" i="10"/>
  <c r="AH661" i="10" s="1"/>
  <c r="O661" i="10"/>
  <c r="AG661" i="10" s="1"/>
  <c r="U660" i="10"/>
  <c r="V660" i="10" s="1"/>
  <c r="T660" i="10"/>
  <c r="Y660" i="10" s="1"/>
  <c r="S660" i="10"/>
  <c r="R660" i="10"/>
  <c r="Q660" i="10"/>
  <c r="P660" i="10"/>
  <c r="AH660" i="10" s="1"/>
  <c r="O660" i="10"/>
  <c r="AG660" i="10" s="1"/>
  <c r="U659" i="10"/>
  <c r="W659" i="10" s="1"/>
  <c r="T659" i="10"/>
  <c r="S659" i="10"/>
  <c r="R659" i="10"/>
  <c r="Q659" i="10"/>
  <c r="P659" i="10"/>
  <c r="AH659" i="10" s="1"/>
  <c r="O659" i="10"/>
  <c r="AG659" i="10" s="1"/>
  <c r="U658" i="10"/>
  <c r="V658" i="10" s="1"/>
  <c r="T658" i="10"/>
  <c r="Y658" i="10" s="1"/>
  <c r="S658" i="10"/>
  <c r="R658" i="10"/>
  <c r="Q658" i="10"/>
  <c r="P658" i="10"/>
  <c r="AH658" i="10" s="1"/>
  <c r="O658" i="10"/>
  <c r="AG658" i="10" s="1"/>
  <c r="U657" i="10"/>
  <c r="V657" i="10" s="1"/>
  <c r="T657" i="10"/>
  <c r="Y657" i="10" s="1"/>
  <c r="S657" i="10"/>
  <c r="R657" i="10"/>
  <c r="Q657" i="10"/>
  <c r="P657" i="10"/>
  <c r="AH657" i="10" s="1"/>
  <c r="O657" i="10"/>
  <c r="AG657" i="10" s="1"/>
  <c r="U656" i="10"/>
  <c r="V656" i="10" s="1"/>
  <c r="T656" i="10"/>
  <c r="Y656" i="10" s="1"/>
  <c r="S656" i="10"/>
  <c r="R656" i="10"/>
  <c r="Q656" i="10"/>
  <c r="P656" i="10"/>
  <c r="AH656" i="10" s="1"/>
  <c r="O656" i="10"/>
  <c r="AG656" i="10" s="1"/>
  <c r="U655" i="10"/>
  <c r="V655" i="10" s="1"/>
  <c r="T655" i="10"/>
  <c r="S655" i="10"/>
  <c r="R655" i="10"/>
  <c r="Q655" i="10"/>
  <c r="P655" i="10"/>
  <c r="AH655" i="10" s="1"/>
  <c r="O655" i="10"/>
  <c r="AG655" i="10" s="1"/>
  <c r="U654" i="10"/>
  <c r="V654" i="10" s="1"/>
  <c r="T654" i="10"/>
  <c r="Y654" i="10" s="1"/>
  <c r="S654" i="10"/>
  <c r="R654" i="10"/>
  <c r="Q654" i="10"/>
  <c r="P654" i="10"/>
  <c r="AH654" i="10" s="1"/>
  <c r="O654" i="10"/>
  <c r="AG654" i="10" s="1"/>
  <c r="U653" i="10"/>
  <c r="V653" i="10" s="1"/>
  <c r="T653" i="10"/>
  <c r="Y653" i="10" s="1"/>
  <c r="S653" i="10"/>
  <c r="R653" i="10"/>
  <c r="Q653" i="10"/>
  <c r="P653" i="10"/>
  <c r="AH653" i="10" s="1"/>
  <c r="O653" i="10"/>
  <c r="AG653" i="10" s="1"/>
  <c r="U652" i="10"/>
  <c r="W652" i="10" s="1"/>
  <c r="T652" i="10"/>
  <c r="S652" i="10"/>
  <c r="R652" i="10"/>
  <c r="Q652" i="10"/>
  <c r="P652" i="10"/>
  <c r="AH652" i="10" s="1"/>
  <c r="O652" i="10"/>
  <c r="AG652" i="10" s="1"/>
  <c r="U651" i="10"/>
  <c r="V651" i="10" s="1"/>
  <c r="T651" i="10"/>
  <c r="Y651" i="10" s="1"/>
  <c r="S651" i="10"/>
  <c r="R651" i="10"/>
  <c r="Q651" i="10"/>
  <c r="P651" i="10"/>
  <c r="AH651" i="10" s="1"/>
  <c r="O651" i="10"/>
  <c r="AG651" i="10" s="1"/>
  <c r="U650" i="10"/>
  <c r="W650" i="10" s="1"/>
  <c r="T650" i="10"/>
  <c r="Y650" i="10" s="1"/>
  <c r="S650" i="10"/>
  <c r="R650" i="10"/>
  <c r="Q650" i="10"/>
  <c r="P650" i="10"/>
  <c r="AH650" i="10" s="1"/>
  <c r="O650" i="10"/>
  <c r="AG650" i="10" s="1"/>
  <c r="U649" i="10"/>
  <c r="V649" i="10" s="1"/>
  <c r="T649" i="10"/>
  <c r="S649" i="10"/>
  <c r="R649" i="10"/>
  <c r="Q649" i="10"/>
  <c r="P649" i="10"/>
  <c r="AH649" i="10" s="1"/>
  <c r="O649" i="10"/>
  <c r="AG649" i="10" s="1"/>
  <c r="U648" i="10"/>
  <c r="V648" i="10" s="1"/>
  <c r="T648" i="10"/>
  <c r="S648" i="10"/>
  <c r="R648" i="10"/>
  <c r="Q648" i="10"/>
  <c r="P648" i="10"/>
  <c r="AH648" i="10" s="1"/>
  <c r="O648" i="10"/>
  <c r="AG648" i="10" s="1"/>
  <c r="U647" i="10"/>
  <c r="W647" i="10" s="1"/>
  <c r="T647" i="10"/>
  <c r="S647" i="10"/>
  <c r="R647" i="10"/>
  <c r="Q647" i="10"/>
  <c r="P647" i="10"/>
  <c r="AH647" i="10" s="1"/>
  <c r="O647" i="10"/>
  <c r="AG647" i="10" s="1"/>
  <c r="U646" i="10"/>
  <c r="V646" i="10" s="1"/>
  <c r="T646" i="10"/>
  <c r="S646" i="10"/>
  <c r="R646" i="10"/>
  <c r="Q646" i="10"/>
  <c r="P646" i="10"/>
  <c r="AH646" i="10" s="1"/>
  <c r="O646" i="10"/>
  <c r="AG646" i="10" s="1"/>
  <c r="U645" i="10"/>
  <c r="V645" i="10" s="1"/>
  <c r="T645" i="10"/>
  <c r="S645" i="10"/>
  <c r="R645" i="10"/>
  <c r="Q645" i="10"/>
  <c r="P645" i="10"/>
  <c r="AH645" i="10" s="1"/>
  <c r="O645" i="10"/>
  <c r="AG645" i="10" s="1"/>
  <c r="U644" i="10"/>
  <c r="V644" i="10" s="1"/>
  <c r="T644" i="10"/>
  <c r="S644" i="10"/>
  <c r="R644" i="10"/>
  <c r="Q644" i="10"/>
  <c r="P644" i="10"/>
  <c r="AH644" i="10" s="1"/>
  <c r="O644" i="10"/>
  <c r="AG644" i="10" s="1"/>
  <c r="U643" i="10"/>
  <c r="V643" i="10" s="1"/>
  <c r="T643" i="10"/>
  <c r="S643" i="10"/>
  <c r="R643" i="10"/>
  <c r="Q643" i="10"/>
  <c r="P643" i="10"/>
  <c r="AH643" i="10" s="1"/>
  <c r="O643" i="10"/>
  <c r="AG643" i="10" s="1"/>
  <c r="U642" i="10"/>
  <c r="V642" i="10" s="1"/>
  <c r="T642" i="10"/>
  <c r="S642" i="10"/>
  <c r="R642" i="10"/>
  <c r="Q642" i="10"/>
  <c r="P642" i="10"/>
  <c r="AH642" i="10" s="1"/>
  <c r="O642" i="10"/>
  <c r="AG642" i="10" s="1"/>
  <c r="U641" i="10"/>
  <c r="V641" i="10" s="1"/>
  <c r="T641" i="10"/>
  <c r="S641" i="10"/>
  <c r="R641" i="10"/>
  <c r="Q641" i="10"/>
  <c r="P641" i="10"/>
  <c r="AH641" i="10" s="1"/>
  <c r="O641" i="10"/>
  <c r="AG641" i="10" s="1"/>
  <c r="U640" i="10"/>
  <c r="W640" i="10" s="1"/>
  <c r="T640" i="10"/>
  <c r="S640" i="10"/>
  <c r="R640" i="10"/>
  <c r="Q640" i="10"/>
  <c r="P640" i="10"/>
  <c r="AH640" i="10" s="1"/>
  <c r="O640" i="10"/>
  <c r="AG640" i="10" s="1"/>
  <c r="U639" i="10"/>
  <c r="V639" i="10" s="1"/>
  <c r="T639" i="10"/>
  <c r="Y639" i="10" s="1"/>
  <c r="S639" i="10"/>
  <c r="R639" i="10"/>
  <c r="Q639" i="10"/>
  <c r="P639" i="10"/>
  <c r="AH639" i="10" s="1"/>
  <c r="O639" i="10"/>
  <c r="AG639" i="10" s="1"/>
  <c r="U638" i="10"/>
  <c r="W638" i="10" s="1"/>
  <c r="T638" i="10"/>
  <c r="S638" i="10"/>
  <c r="R638" i="10"/>
  <c r="Q638" i="10"/>
  <c r="P638" i="10"/>
  <c r="AH638" i="10" s="1"/>
  <c r="O638" i="10"/>
  <c r="AG638" i="10" s="1"/>
  <c r="U637" i="10"/>
  <c r="V637" i="10" s="1"/>
  <c r="T637" i="10"/>
  <c r="S637" i="10"/>
  <c r="R637" i="10"/>
  <c r="Q637" i="10"/>
  <c r="P637" i="10"/>
  <c r="AH637" i="10" s="1"/>
  <c r="O637" i="10"/>
  <c r="AG637" i="10" s="1"/>
  <c r="U636" i="10"/>
  <c r="V636" i="10" s="1"/>
  <c r="T636" i="10"/>
  <c r="S636" i="10"/>
  <c r="R636" i="10"/>
  <c r="Q636" i="10"/>
  <c r="P636" i="10"/>
  <c r="AH636" i="10" s="1"/>
  <c r="O636" i="10"/>
  <c r="AG636" i="10" s="1"/>
  <c r="U635" i="10"/>
  <c r="W635" i="10" s="1"/>
  <c r="T635" i="10"/>
  <c r="S635" i="10"/>
  <c r="R635" i="10"/>
  <c r="Q635" i="10"/>
  <c r="P635" i="10"/>
  <c r="AH635" i="10" s="1"/>
  <c r="O635" i="10"/>
  <c r="AG635" i="10" s="1"/>
  <c r="U634" i="10"/>
  <c r="V634" i="10" s="1"/>
  <c r="T634" i="10"/>
  <c r="S634" i="10"/>
  <c r="R634" i="10"/>
  <c r="Q634" i="10"/>
  <c r="P634" i="10"/>
  <c r="AH634" i="10" s="1"/>
  <c r="O634" i="10"/>
  <c r="AG634" i="10" s="1"/>
  <c r="U633" i="10"/>
  <c r="V633" i="10" s="1"/>
  <c r="T633" i="10"/>
  <c r="S633" i="10"/>
  <c r="R633" i="10"/>
  <c r="Q633" i="10"/>
  <c r="P633" i="10"/>
  <c r="AH633" i="10" s="1"/>
  <c r="O633" i="10"/>
  <c r="AG633" i="10" s="1"/>
  <c r="U632" i="10"/>
  <c r="V632" i="10" s="1"/>
  <c r="T632" i="10"/>
  <c r="S632" i="10"/>
  <c r="R632" i="10"/>
  <c r="Q632" i="10"/>
  <c r="P632" i="10"/>
  <c r="AH632" i="10" s="1"/>
  <c r="O632" i="10"/>
  <c r="AG632" i="10" s="1"/>
  <c r="U631" i="10"/>
  <c r="V631" i="10" s="1"/>
  <c r="T631" i="10"/>
  <c r="S631" i="10"/>
  <c r="R631" i="10"/>
  <c r="Q631" i="10"/>
  <c r="P631" i="10"/>
  <c r="AH631" i="10" s="1"/>
  <c r="O631" i="10"/>
  <c r="AG631" i="10" s="1"/>
  <c r="U630" i="10"/>
  <c r="V630" i="10" s="1"/>
  <c r="T630" i="10"/>
  <c r="S630" i="10"/>
  <c r="R630" i="10"/>
  <c r="Q630" i="10"/>
  <c r="P630" i="10"/>
  <c r="AH630" i="10" s="1"/>
  <c r="O630" i="10"/>
  <c r="AG630" i="10" s="1"/>
  <c r="U629" i="10"/>
  <c r="W629" i="10" s="1"/>
  <c r="T629" i="10"/>
  <c r="S629" i="10"/>
  <c r="R629" i="10"/>
  <c r="Q629" i="10"/>
  <c r="P629" i="10"/>
  <c r="AH629" i="10" s="1"/>
  <c r="O629" i="10"/>
  <c r="AG629" i="10" s="1"/>
  <c r="U628" i="10"/>
  <c r="W628" i="10" s="1"/>
  <c r="T628" i="10"/>
  <c r="S628" i="10"/>
  <c r="R628" i="10"/>
  <c r="Q628" i="10"/>
  <c r="P628" i="10"/>
  <c r="AH628" i="10" s="1"/>
  <c r="O628" i="10"/>
  <c r="AG628" i="10" s="1"/>
  <c r="U627" i="10"/>
  <c r="V627" i="10" s="1"/>
  <c r="T627" i="10"/>
  <c r="S627" i="10"/>
  <c r="R627" i="10"/>
  <c r="Q627" i="10"/>
  <c r="P627" i="10"/>
  <c r="AH627" i="10" s="1"/>
  <c r="O627" i="10"/>
  <c r="AG627" i="10" s="1"/>
  <c r="U626" i="10"/>
  <c r="W626" i="10" s="1"/>
  <c r="T626" i="10"/>
  <c r="S626" i="10"/>
  <c r="R626" i="10"/>
  <c r="Q626" i="10"/>
  <c r="P626" i="10"/>
  <c r="AH626" i="10" s="1"/>
  <c r="O626" i="10"/>
  <c r="AG626" i="10" s="1"/>
  <c r="U625" i="10"/>
  <c r="V625" i="10" s="1"/>
  <c r="T625" i="10"/>
  <c r="S625" i="10"/>
  <c r="R625" i="10"/>
  <c r="Q625" i="10"/>
  <c r="P625" i="10"/>
  <c r="AH625" i="10" s="1"/>
  <c r="O625" i="10"/>
  <c r="AG625" i="10" s="1"/>
  <c r="U624" i="10"/>
  <c r="V624" i="10" s="1"/>
  <c r="T624" i="10"/>
  <c r="S624" i="10"/>
  <c r="R624" i="10"/>
  <c r="Q624" i="10"/>
  <c r="P624" i="10"/>
  <c r="AH624" i="10" s="1"/>
  <c r="O624" i="10"/>
  <c r="AG624" i="10" s="1"/>
  <c r="U623" i="10"/>
  <c r="W623" i="10" s="1"/>
  <c r="T623" i="10"/>
  <c r="S623" i="10"/>
  <c r="R623" i="10"/>
  <c r="Q623" i="10"/>
  <c r="P623" i="10"/>
  <c r="AH623" i="10" s="1"/>
  <c r="O623" i="10"/>
  <c r="AG623" i="10" s="1"/>
  <c r="U622" i="10"/>
  <c r="V622" i="10" s="1"/>
  <c r="T622" i="10"/>
  <c r="S622" i="10"/>
  <c r="R622" i="10"/>
  <c r="Q622" i="10"/>
  <c r="P622" i="10"/>
  <c r="AH622" i="10" s="1"/>
  <c r="O622" i="10"/>
  <c r="AG622" i="10" s="1"/>
  <c r="U621" i="10"/>
  <c r="V621" i="10" s="1"/>
  <c r="T621" i="10"/>
  <c r="S621" i="10"/>
  <c r="R621" i="10"/>
  <c r="Q621" i="10"/>
  <c r="P621" i="10"/>
  <c r="AH621" i="10" s="1"/>
  <c r="O621" i="10"/>
  <c r="AG621" i="10" s="1"/>
  <c r="U620" i="10"/>
  <c r="V620" i="10" s="1"/>
  <c r="T620" i="10"/>
  <c r="S620" i="10"/>
  <c r="R620" i="10"/>
  <c r="Q620" i="10"/>
  <c r="P620" i="10"/>
  <c r="AH620" i="10" s="1"/>
  <c r="O620" i="10"/>
  <c r="AG620" i="10" s="1"/>
  <c r="U619" i="10"/>
  <c r="V619" i="10" s="1"/>
  <c r="T619" i="10"/>
  <c r="S619" i="10"/>
  <c r="R619" i="10"/>
  <c r="Q619" i="10"/>
  <c r="P619" i="10"/>
  <c r="AH619" i="10" s="1"/>
  <c r="O619" i="10"/>
  <c r="AG619" i="10" s="1"/>
  <c r="U618" i="10"/>
  <c r="V618" i="10" s="1"/>
  <c r="T618" i="10"/>
  <c r="S618" i="10"/>
  <c r="R618" i="10"/>
  <c r="Q618" i="10"/>
  <c r="P618" i="10"/>
  <c r="AH618" i="10" s="1"/>
  <c r="O618" i="10"/>
  <c r="AG618" i="10" s="1"/>
  <c r="U617" i="10"/>
  <c r="W617" i="10" s="1"/>
  <c r="T617" i="10"/>
  <c r="S617" i="10"/>
  <c r="R617" i="10"/>
  <c r="Q617" i="10"/>
  <c r="P617" i="10"/>
  <c r="AH617" i="10" s="1"/>
  <c r="O617" i="10"/>
  <c r="AG617" i="10" s="1"/>
  <c r="U616" i="10"/>
  <c r="W616" i="10" s="1"/>
  <c r="T616" i="10"/>
  <c r="S616" i="10"/>
  <c r="R616" i="10"/>
  <c r="Q616" i="10"/>
  <c r="P616" i="10"/>
  <c r="AH616" i="10" s="1"/>
  <c r="O616" i="10"/>
  <c r="AG616" i="10" s="1"/>
  <c r="U615" i="10"/>
  <c r="V615" i="10" s="1"/>
  <c r="T615" i="10"/>
  <c r="Y615" i="10" s="1"/>
  <c r="S615" i="10"/>
  <c r="R615" i="10"/>
  <c r="Q615" i="10"/>
  <c r="P615" i="10"/>
  <c r="AH615" i="10" s="1"/>
  <c r="O615" i="10"/>
  <c r="AG615" i="10" s="1"/>
  <c r="U614" i="10"/>
  <c r="W614" i="10" s="1"/>
  <c r="T614" i="10"/>
  <c r="S614" i="10"/>
  <c r="R614" i="10"/>
  <c r="Q614" i="10"/>
  <c r="P614" i="10"/>
  <c r="AH614" i="10" s="1"/>
  <c r="O614" i="10"/>
  <c r="AG614" i="10" s="1"/>
  <c r="U613" i="10"/>
  <c r="V613" i="10" s="1"/>
  <c r="T613" i="10"/>
  <c r="S613" i="10"/>
  <c r="R613" i="10"/>
  <c r="Q613" i="10"/>
  <c r="P613" i="10"/>
  <c r="AH613" i="10" s="1"/>
  <c r="O613" i="10"/>
  <c r="AG613" i="10" s="1"/>
  <c r="U612" i="10"/>
  <c r="V612" i="10" s="1"/>
  <c r="T612" i="10"/>
  <c r="S612" i="10"/>
  <c r="R612" i="10"/>
  <c r="Q612" i="10"/>
  <c r="P612" i="10"/>
  <c r="AH612" i="10" s="1"/>
  <c r="O612" i="10"/>
  <c r="AG612" i="10" s="1"/>
  <c r="U611" i="10"/>
  <c r="W611" i="10" s="1"/>
  <c r="T611" i="10"/>
  <c r="S611" i="10"/>
  <c r="R611" i="10"/>
  <c r="Q611" i="10"/>
  <c r="P611" i="10"/>
  <c r="AH611" i="10" s="1"/>
  <c r="O611" i="10"/>
  <c r="AG611" i="10" s="1"/>
  <c r="U610" i="10"/>
  <c r="V610" i="10" s="1"/>
  <c r="T610" i="10"/>
  <c r="S610" i="10"/>
  <c r="R610" i="10"/>
  <c r="Q610" i="10"/>
  <c r="P610" i="10"/>
  <c r="AH610" i="10" s="1"/>
  <c r="O610" i="10"/>
  <c r="AG610" i="10" s="1"/>
  <c r="U609" i="10"/>
  <c r="V609" i="10" s="1"/>
  <c r="T609" i="10"/>
  <c r="S609" i="10"/>
  <c r="R609" i="10"/>
  <c r="Q609" i="10"/>
  <c r="P609" i="10"/>
  <c r="AH609" i="10" s="1"/>
  <c r="O609" i="10"/>
  <c r="AG609" i="10" s="1"/>
  <c r="U608" i="10"/>
  <c r="V608" i="10" s="1"/>
  <c r="T608" i="10"/>
  <c r="S608" i="10"/>
  <c r="R608" i="10"/>
  <c r="Q608" i="10"/>
  <c r="P608" i="10"/>
  <c r="AH608" i="10" s="1"/>
  <c r="O608" i="10"/>
  <c r="AG608" i="10" s="1"/>
  <c r="U607" i="10"/>
  <c r="V607" i="10" s="1"/>
  <c r="T607" i="10"/>
  <c r="S607" i="10"/>
  <c r="R607" i="10"/>
  <c r="Q607" i="10"/>
  <c r="P607" i="10"/>
  <c r="AH607" i="10" s="1"/>
  <c r="O607" i="10"/>
  <c r="AG607" i="10" s="1"/>
  <c r="U606" i="10"/>
  <c r="V606" i="10" s="1"/>
  <c r="T606" i="10"/>
  <c r="S606" i="10"/>
  <c r="R606" i="10"/>
  <c r="Q606" i="10"/>
  <c r="P606" i="10"/>
  <c r="AH606" i="10" s="1"/>
  <c r="O606" i="10"/>
  <c r="AG606" i="10" s="1"/>
  <c r="U605" i="10"/>
  <c r="W605" i="10" s="1"/>
  <c r="T605" i="10"/>
  <c r="S605" i="10"/>
  <c r="R605" i="10"/>
  <c r="Q605" i="10"/>
  <c r="P605" i="10"/>
  <c r="AH605" i="10" s="1"/>
  <c r="O605" i="10"/>
  <c r="AG605" i="10" s="1"/>
  <c r="U604" i="10"/>
  <c r="W604" i="10" s="1"/>
  <c r="T604" i="10"/>
  <c r="Z604" i="10" s="1"/>
  <c r="S604" i="10"/>
  <c r="R604" i="10"/>
  <c r="Q604" i="10"/>
  <c r="P604" i="10"/>
  <c r="AH604" i="10" s="1"/>
  <c r="O604" i="10"/>
  <c r="AG604" i="10" s="1"/>
  <c r="U603" i="10"/>
  <c r="V603" i="10" s="1"/>
  <c r="T603" i="10"/>
  <c r="Y603" i="10" s="1"/>
  <c r="S603" i="10"/>
  <c r="R603" i="10"/>
  <c r="Q603" i="10"/>
  <c r="P603" i="10"/>
  <c r="AH603" i="10" s="1"/>
  <c r="O603" i="10"/>
  <c r="AG603" i="10" s="1"/>
  <c r="U602" i="10"/>
  <c r="W602" i="10" s="1"/>
  <c r="T602" i="10"/>
  <c r="S602" i="10"/>
  <c r="R602" i="10"/>
  <c r="Q602" i="10"/>
  <c r="P602" i="10"/>
  <c r="AH602" i="10" s="1"/>
  <c r="O602" i="10"/>
  <c r="AG602" i="10" s="1"/>
  <c r="U601" i="10"/>
  <c r="V601" i="10" s="1"/>
  <c r="T601" i="10"/>
  <c r="S601" i="10"/>
  <c r="R601" i="10"/>
  <c r="Q601" i="10"/>
  <c r="P601" i="10"/>
  <c r="AH601" i="10" s="1"/>
  <c r="O601" i="10"/>
  <c r="AG601" i="10" s="1"/>
  <c r="U600" i="10"/>
  <c r="V600" i="10" s="1"/>
  <c r="T600" i="10"/>
  <c r="S600" i="10"/>
  <c r="R600" i="10"/>
  <c r="Q600" i="10"/>
  <c r="P600" i="10"/>
  <c r="AH600" i="10" s="1"/>
  <c r="O600" i="10"/>
  <c r="AG600" i="10" s="1"/>
  <c r="U599" i="10"/>
  <c r="W599" i="10" s="1"/>
  <c r="T599" i="10"/>
  <c r="S599" i="10"/>
  <c r="R599" i="10"/>
  <c r="Q599" i="10"/>
  <c r="P599" i="10"/>
  <c r="AH599" i="10" s="1"/>
  <c r="O599" i="10"/>
  <c r="AG599" i="10" s="1"/>
  <c r="U598" i="10"/>
  <c r="V598" i="10" s="1"/>
  <c r="T598" i="10"/>
  <c r="S598" i="10"/>
  <c r="R598" i="10"/>
  <c r="Q598" i="10"/>
  <c r="P598" i="10"/>
  <c r="AH598" i="10" s="1"/>
  <c r="O598" i="10"/>
  <c r="AG598" i="10" s="1"/>
  <c r="U597" i="10"/>
  <c r="V597" i="10" s="1"/>
  <c r="T597" i="10"/>
  <c r="S597" i="10"/>
  <c r="R597" i="10"/>
  <c r="Q597" i="10"/>
  <c r="P597" i="10"/>
  <c r="AH597" i="10" s="1"/>
  <c r="O597" i="10"/>
  <c r="AG597" i="10" s="1"/>
  <c r="U596" i="10"/>
  <c r="V596" i="10" s="1"/>
  <c r="T596" i="10"/>
  <c r="S596" i="10"/>
  <c r="R596" i="10"/>
  <c r="Q596" i="10"/>
  <c r="P596" i="10"/>
  <c r="AH596" i="10" s="1"/>
  <c r="O596" i="10"/>
  <c r="AG596" i="10" s="1"/>
  <c r="U595" i="10"/>
  <c r="V595" i="10" s="1"/>
  <c r="T595" i="10"/>
  <c r="S595" i="10"/>
  <c r="R595" i="10"/>
  <c r="Q595" i="10"/>
  <c r="P595" i="10"/>
  <c r="AH595" i="10" s="1"/>
  <c r="O595" i="10"/>
  <c r="AG595" i="10" s="1"/>
  <c r="U594" i="10"/>
  <c r="V594" i="10" s="1"/>
  <c r="T594" i="10"/>
  <c r="S594" i="10"/>
  <c r="R594" i="10"/>
  <c r="Q594" i="10"/>
  <c r="P594" i="10"/>
  <c r="AH594" i="10" s="1"/>
  <c r="O594" i="10"/>
  <c r="AG594" i="10" s="1"/>
  <c r="U593" i="10"/>
  <c r="W593" i="10" s="1"/>
  <c r="T593" i="10"/>
  <c r="S593" i="10"/>
  <c r="R593" i="10"/>
  <c r="Q593" i="10"/>
  <c r="P593" i="10"/>
  <c r="AH593" i="10" s="1"/>
  <c r="O593" i="10"/>
  <c r="AG593" i="10" s="1"/>
  <c r="U592" i="10"/>
  <c r="W592" i="10" s="1"/>
  <c r="T592" i="10"/>
  <c r="Z592" i="10" s="1"/>
  <c r="S592" i="10"/>
  <c r="R592" i="10"/>
  <c r="Q592" i="10"/>
  <c r="P592" i="10"/>
  <c r="AH592" i="10" s="1"/>
  <c r="O592" i="10"/>
  <c r="AG592" i="10" s="1"/>
  <c r="U591" i="10"/>
  <c r="V591" i="10" s="1"/>
  <c r="T591" i="10"/>
  <c r="Y591" i="10" s="1"/>
  <c r="S591" i="10"/>
  <c r="R591" i="10"/>
  <c r="Q591" i="10"/>
  <c r="P591" i="10"/>
  <c r="AH591" i="10" s="1"/>
  <c r="O591" i="10"/>
  <c r="AG591" i="10" s="1"/>
  <c r="U590" i="10"/>
  <c r="W590" i="10" s="1"/>
  <c r="T590" i="10"/>
  <c r="S590" i="10"/>
  <c r="R590" i="10"/>
  <c r="Q590" i="10"/>
  <c r="P590" i="10"/>
  <c r="AH590" i="10" s="1"/>
  <c r="O590" i="10"/>
  <c r="AG590" i="10" s="1"/>
  <c r="U589" i="10"/>
  <c r="V589" i="10" s="1"/>
  <c r="T589" i="10"/>
  <c r="S589" i="10"/>
  <c r="R589" i="10"/>
  <c r="Q589" i="10"/>
  <c r="P589" i="10"/>
  <c r="AH589" i="10" s="1"/>
  <c r="O589" i="10"/>
  <c r="AG589" i="10" s="1"/>
  <c r="U588" i="10"/>
  <c r="V588" i="10" s="1"/>
  <c r="T588" i="10"/>
  <c r="S588" i="10"/>
  <c r="R588" i="10"/>
  <c r="Q588" i="10"/>
  <c r="P588" i="10"/>
  <c r="AH588" i="10" s="1"/>
  <c r="O588" i="10"/>
  <c r="AG588" i="10" s="1"/>
  <c r="U587" i="10"/>
  <c r="W587" i="10" s="1"/>
  <c r="T587" i="10"/>
  <c r="S587" i="10"/>
  <c r="R587" i="10"/>
  <c r="Q587" i="10"/>
  <c r="P587" i="10"/>
  <c r="AH587" i="10" s="1"/>
  <c r="O587" i="10"/>
  <c r="AG587" i="10" s="1"/>
  <c r="U586" i="10"/>
  <c r="V586" i="10" s="1"/>
  <c r="T586" i="10"/>
  <c r="S586" i="10"/>
  <c r="R586" i="10"/>
  <c r="Q586" i="10"/>
  <c r="P586" i="10"/>
  <c r="AH586" i="10" s="1"/>
  <c r="O586" i="10"/>
  <c r="AG586" i="10" s="1"/>
  <c r="U585" i="10"/>
  <c r="V585" i="10" s="1"/>
  <c r="T585" i="10"/>
  <c r="S585" i="10"/>
  <c r="R585" i="10"/>
  <c r="Q585" i="10"/>
  <c r="P585" i="10"/>
  <c r="AH585" i="10" s="1"/>
  <c r="O585" i="10"/>
  <c r="AG585" i="10" s="1"/>
  <c r="U584" i="10"/>
  <c r="V584" i="10" s="1"/>
  <c r="T584" i="10"/>
  <c r="S584" i="10"/>
  <c r="R584" i="10"/>
  <c r="Q584" i="10"/>
  <c r="P584" i="10"/>
  <c r="AH584" i="10" s="1"/>
  <c r="O584" i="10"/>
  <c r="AG584" i="10" s="1"/>
  <c r="U583" i="10"/>
  <c r="V583" i="10" s="1"/>
  <c r="T583" i="10"/>
  <c r="S583" i="10"/>
  <c r="R583" i="10"/>
  <c r="Q583" i="10"/>
  <c r="P583" i="10"/>
  <c r="AH583" i="10" s="1"/>
  <c r="O583" i="10"/>
  <c r="AG583" i="10" s="1"/>
  <c r="U582" i="10"/>
  <c r="V582" i="10" s="1"/>
  <c r="T582" i="10"/>
  <c r="S582" i="10"/>
  <c r="R582" i="10"/>
  <c r="Q582" i="10"/>
  <c r="P582" i="10"/>
  <c r="AH582" i="10" s="1"/>
  <c r="O582" i="10"/>
  <c r="AG582" i="10" s="1"/>
  <c r="U581" i="10"/>
  <c r="W581" i="10" s="1"/>
  <c r="T581" i="10"/>
  <c r="S581" i="10"/>
  <c r="R581" i="10"/>
  <c r="Q581" i="10"/>
  <c r="P581" i="10"/>
  <c r="AH581" i="10" s="1"/>
  <c r="O581" i="10"/>
  <c r="AG581" i="10" s="1"/>
  <c r="U580" i="10"/>
  <c r="W580" i="10" s="1"/>
  <c r="T580" i="10"/>
  <c r="Z580" i="10" s="1"/>
  <c r="S580" i="10"/>
  <c r="R580" i="10"/>
  <c r="Q580" i="10"/>
  <c r="P580" i="10"/>
  <c r="AH580" i="10" s="1"/>
  <c r="O580" i="10"/>
  <c r="AG580" i="10" s="1"/>
  <c r="U579" i="10"/>
  <c r="V579" i="10" s="1"/>
  <c r="T579" i="10"/>
  <c r="Y579" i="10" s="1"/>
  <c r="S579" i="10"/>
  <c r="R579" i="10"/>
  <c r="Q579" i="10"/>
  <c r="P579" i="10"/>
  <c r="AH579" i="10" s="1"/>
  <c r="O579" i="10"/>
  <c r="AG579" i="10" s="1"/>
  <c r="U578" i="10"/>
  <c r="W578" i="10" s="1"/>
  <c r="T578" i="10"/>
  <c r="S578" i="10"/>
  <c r="R578" i="10"/>
  <c r="Q578" i="10"/>
  <c r="P578" i="10"/>
  <c r="AH578" i="10" s="1"/>
  <c r="O578" i="10"/>
  <c r="AG578" i="10" s="1"/>
  <c r="U577" i="10"/>
  <c r="V577" i="10" s="1"/>
  <c r="T577" i="10"/>
  <c r="S577" i="10"/>
  <c r="R577" i="10"/>
  <c r="Q577" i="10"/>
  <c r="P577" i="10"/>
  <c r="AH577" i="10" s="1"/>
  <c r="O577" i="10"/>
  <c r="AG577" i="10" s="1"/>
  <c r="U576" i="10"/>
  <c r="V576" i="10" s="1"/>
  <c r="T576" i="10"/>
  <c r="S576" i="10"/>
  <c r="R576" i="10"/>
  <c r="Q576" i="10"/>
  <c r="P576" i="10"/>
  <c r="AH576" i="10" s="1"/>
  <c r="O576" i="10"/>
  <c r="AG576" i="10" s="1"/>
  <c r="U575" i="10"/>
  <c r="W575" i="10" s="1"/>
  <c r="T575" i="10"/>
  <c r="S575" i="10"/>
  <c r="R575" i="10"/>
  <c r="Q575" i="10"/>
  <c r="P575" i="10"/>
  <c r="AH575" i="10" s="1"/>
  <c r="O575" i="10"/>
  <c r="AG575" i="10" s="1"/>
  <c r="U574" i="10"/>
  <c r="V574" i="10" s="1"/>
  <c r="T574" i="10"/>
  <c r="S574" i="10"/>
  <c r="R574" i="10"/>
  <c r="Q574" i="10"/>
  <c r="P574" i="10"/>
  <c r="AH574" i="10" s="1"/>
  <c r="O574" i="10"/>
  <c r="AG574" i="10" s="1"/>
  <c r="U573" i="10"/>
  <c r="V573" i="10" s="1"/>
  <c r="T573" i="10"/>
  <c r="S573" i="10"/>
  <c r="R573" i="10"/>
  <c r="Q573" i="10"/>
  <c r="P573" i="10"/>
  <c r="AH573" i="10" s="1"/>
  <c r="O573" i="10"/>
  <c r="AG573" i="10" s="1"/>
  <c r="U572" i="10"/>
  <c r="V572" i="10" s="1"/>
  <c r="T572" i="10"/>
  <c r="S572" i="10"/>
  <c r="R572" i="10"/>
  <c r="Q572" i="10"/>
  <c r="P572" i="10"/>
  <c r="AH572" i="10" s="1"/>
  <c r="O572" i="10"/>
  <c r="AG572" i="10" s="1"/>
  <c r="U571" i="10"/>
  <c r="V571" i="10" s="1"/>
  <c r="T571" i="10"/>
  <c r="S571" i="10"/>
  <c r="R571" i="10"/>
  <c r="Q571" i="10"/>
  <c r="P571" i="10"/>
  <c r="AH571" i="10" s="1"/>
  <c r="O571" i="10"/>
  <c r="AG571" i="10" s="1"/>
  <c r="U570" i="10"/>
  <c r="V570" i="10" s="1"/>
  <c r="T570" i="10"/>
  <c r="S570" i="10"/>
  <c r="R570" i="10"/>
  <c r="Q570" i="10"/>
  <c r="P570" i="10"/>
  <c r="AH570" i="10" s="1"/>
  <c r="O570" i="10"/>
  <c r="AG570" i="10" s="1"/>
  <c r="U569" i="10"/>
  <c r="W569" i="10" s="1"/>
  <c r="T569" i="10"/>
  <c r="S569" i="10"/>
  <c r="R569" i="10"/>
  <c r="Q569" i="10"/>
  <c r="P569" i="10"/>
  <c r="AH569" i="10" s="1"/>
  <c r="O569" i="10"/>
  <c r="AG569" i="10" s="1"/>
  <c r="U568" i="10"/>
  <c r="W568" i="10" s="1"/>
  <c r="T568" i="10"/>
  <c r="S568" i="10"/>
  <c r="R568" i="10"/>
  <c r="Q568" i="10"/>
  <c r="P568" i="10"/>
  <c r="AH568" i="10" s="1"/>
  <c r="O568" i="10"/>
  <c r="AG568" i="10" s="1"/>
  <c r="U567" i="10"/>
  <c r="V567" i="10" s="1"/>
  <c r="T567" i="10"/>
  <c r="Y567" i="10" s="1"/>
  <c r="S567" i="10"/>
  <c r="R567" i="10"/>
  <c r="Q567" i="10"/>
  <c r="P567" i="10"/>
  <c r="AH567" i="10" s="1"/>
  <c r="O567" i="10"/>
  <c r="AG567" i="10" s="1"/>
  <c r="U566" i="10"/>
  <c r="W566" i="10" s="1"/>
  <c r="T566" i="10"/>
  <c r="S566" i="10"/>
  <c r="R566" i="10"/>
  <c r="Q566" i="10"/>
  <c r="P566" i="10"/>
  <c r="AH566" i="10" s="1"/>
  <c r="O566" i="10"/>
  <c r="AG566" i="10" s="1"/>
  <c r="U565" i="10"/>
  <c r="V565" i="10" s="1"/>
  <c r="T565" i="10"/>
  <c r="S565" i="10"/>
  <c r="R565" i="10"/>
  <c r="Q565" i="10"/>
  <c r="P565" i="10"/>
  <c r="AH565" i="10" s="1"/>
  <c r="O565" i="10"/>
  <c r="AG565" i="10" s="1"/>
  <c r="U564" i="10"/>
  <c r="V564" i="10" s="1"/>
  <c r="T564" i="10"/>
  <c r="S564" i="10"/>
  <c r="R564" i="10"/>
  <c r="Q564" i="10"/>
  <c r="P564" i="10"/>
  <c r="AH564" i="10" s="1"/>
  <c r="O564" i="10"/>
  <c r="AG564" i="10" s="1"/>
  <c r="U563" i="10"/>
  <c r="W563" i="10" s="1"/>
  <c r="T563" i="10"/>
  <c r="S563" i="10"/>
  <c r="R563" i="10"/>
  <c r="Q563" i="10"/>
  <c r="P563" i="10"/>
  <c r="AH563" i="10" s="1"/>
  <c r="O563" i="10"/>
  <c r="AG563" i="10" s="1"/>
  <c r="U562" i="10"/>
  <c r="V562" i="10" s="1"/>
  <c r="T562" i="10"/>
  <c r="S562" i="10"/>
  <c r="R562" i="10"/>
  <c r="Q562" i="10"/>
  <c r="P562" i="10"/>
  <c r="AH562" i="10" s="1"/>
  <c r="O562" i="10"/>
  <c r="AG562" i="10" s="1"/>
  <c r="U561" i="10"/>
  <c r="V561" i="10" s="1"/>
  <c r="T561" i="10"/>
  <c r="S561" i="10"/>
  <c r="R561" i="10"/>
  <c r="Q561" i="10"/>
  <c r="P561" i="10"/>
  <c r="AH561" i="10" s="1"/>
  <c r="O561" i="10"/>
  <c r="AG561" i="10" s="1"/>
  <c r="U560" i="10"/>
  <c r="V560" i="10" s="1"/>
  <c r="T560" i="10"/>
  <c r="S560" i="10"/>
  <c r="R560" i="10"/>
  <c r="Q560" i="10"/>
  <c r="P560" i="10"/>
  <c r="AH560" i="10" s="1"/>
  <c r="O560" i="10"/>
  <c r="AG560" i="10" s="1"/>
  <c r="U559" i="10"/>
  <c r="V559" i="10" s="1"/>
  <c r="T559" i="10"/>
  <c r="S559" i="10"/>
  <c r="R559" i="10"/>
  <c r="Q559" i="10"/>
  <c r="P559" i="10"/>
  <c r="AH559" i="10" s="1"/>
  <c r="O559" i="10"/>
  <c r="AG559" i="10" s="1"/>
  <c r="U558" i="10"/>
  <c r="V558" i="10" s="1"/>
  <c r="T558" i="10"/>
  <c r="S558" i="10"/>
  <c r="R558" i="10"/>
  <c r="Q558" i="10"/>
  <c r="P558" i="10"/>
  <c r="AH558" i="10" s="1"/>
  <c r="O558" i="10"/>
  <c r="AG558" i="10" s="1"/>
  <c r="U557" i="10"/>
  <c r="W557" i="10" s="1"/>
  <c r="T557" i="10"/>
  <c r="S557" i="10"/>
  <c r="R557" i="10"/>
  <c r="Q557" i="10"/>
  <c r="P557" i="10"/>
  <c r="AH557" i="10" s="1"/>
  <c r="O557" i="10"/>
  <c r="AG557" i="10" s="1"/>
  <c r="U556" i="10"/>
  <c r="W556" i="10" s="1"/>
  <c r="T556" i="10"/>
  <c r="S556" i="10"/>
  <c r="R556" i="10"/>
  <c r="Q556" i="10"/>
  <c r="P556" i="10"/>
  <c r="AH556" i="10" s="1"/>
  <c r="O556" i="10"/>
  <c r="AG556" i="10" s="1"/>
  <c r="U555" i="10"/>
  <c r="V555" i="10" s="1"/>
  <c r="T555" i="10"/>
  <c r="Y555" i="10" s="1"/>
  <c r="S555" i="10"/>
  <c r="R555" i="10"/>
  <c r="Q555" i="10"/>
  <c r="P555" i="10"/>
  <c r="AH555" i="10" s="1"/>
  <c r="O555" i="10"/>
  <c r="AG555" i="10" s="1"/>
  <c r="U554" i="10"/>
  <c r="W554" i="10" s="1"/>
  <c r="T554" i="10"/>
  <c r="S554" i="10"/>
  <c r="R554" i="10"/>
  <c r="Q554" i="10"/>
  <c r="P554" i="10"/>
  <c r="AH554" i="10" s="1"/>
  <c r="O554" i="10"/>
  <c r="AG554" i="10" s="1"/>
  <c r="U553" i="10"/>
  <c r="V553" i="10" s="1"/>
  <c r="T553" i="10"/>
  <c r="S553" i="10"/>
  <c r="R553" i="10"/>
  <c r="Q553" i="10"/>
  <c r="P553" i="10"/>
  <c r="AH553" i="10" s="1"/>
  <c r="O553" i="10"/>
  <c r="AG553" i="10" s="1"/>
  <c r="U552" i="10"/>
  <c r="V552" i="10" s="1"/>
  <c r="T552" i="10"/>
  <c r="S552" i="10"/>
  <c r="R552" i="10"/>
  <c r="Q552" i="10"/>
  <c r="P552" i="10"/>
  <c r="AH552" i="10" s="1"/>
  <c r="O552" i="10"/>
  <c r="AG552" i="10" s="1"/>
  <c r="U551" i="10"/>
  <c r="W551" i="10" s="1"/>
  <c r="T551" i="10"/>
  <c r="S551" i="10"/>
  <c r="R551" i="10"/>
  <c r="Q551" i="10"/>
  <c r="P551" i="10"/>
  <c r="AH551" i="10" s="1"/>
  <c r="O551" i="10"/>
  <c r="AG551" i="10" s="1"/>
  <c r="U550" i="10"/>
  <c r="V550" i="10" s="1"/>
  <c r="T550" i="10"/>
  <c r="S550" i="10"/>
  <c r="R550" i="10"/>
  <c r="Q550" i="10"/>
  <c r="P550" i="10"/>
  <c r="AH550" i="10" s="1"/>
  <c r="O550" i="10"/>
  <c r="AG550" i="10" s="1"/>
  <c r="U549" i="10"/>
  <c r="V549" i="10" s="1"/>
  <c r="T549" i="10"/>
  <c r="S549" i="10"/>
  <c r="R549" i="10"/>
  <c r="Q549" i="10"/>
  <c r="P549" i="10"/>
  <c r="AH549" i="10" s="1"/>
  <c r="O549" i="10"/>
  <c r="AG549" i="10" s="1"/>
  <c r="U548" i="10"/>
  <c r="V548" i="10" s="1"/>
  <c r="T548" i="10"/>
  <c r="S548" i="10"/>
  <c r="R548" i="10"/>
  <c r="Q548" i="10"/>
  <c r="P548" i="10"/>
  <c r="AH548" i="10" s="1"/>
  <c r="O548" i="10"/>
  <c r="AG548" i="10" s="1"/>
  <c r="U547" i="10"/>
  <c r="V547" i="10" s="1"/>
  <c r="T547" i="10"/>
  <c r="S547" i="10"/>
  <c r="R547" i="10"/>
  <c r="Q547" i="10"/>
  <c r="P547" i="10"/>
  <c r="AH547" i="10" s="1"/>
  <c r="O547" i="10"/>
  <c r="AG547" i="10" s="1"/>
  <c r="U546" i="10"/>
  <c r="V546" i="10" s="1"/>
  <c r="T546" i="10"/>
  <c r="S546" i="10"/>
  <c r="R546" i="10"/>
  <c r="Q546" i="10"/>
  <c r="P546" i="10"/>
  <c r="AH546" i="10" s="1"/>
  <c r="O546" i="10"/>
  <c r="AG546" i="10" s="1"/>
  <c r="U545" i="10"/>
  <c r="W545" i="10" s="1"/>
  <c r="T545" i="10"/>
  <c r="S545" i="10"/>
  <c r="R545" i="10"/>
  <c r="Q545" i="10"/>
  <c r="P545" i="10"/>
  <c r="AH545" i="10" s="1"/>
  <c r="O545" i="10"/>
  <c r="AG545" i="10" s="1"/>
  <c r="U544" i="10"/>
  <c r="W544" i="10" s="1"/>
  <c r="T544" i="10"/>
  <c r="S544" i="10"/>
  <c r="R544" i="10"/>
  <c r="Q544" i="10"/>
  <c r="P544" i="10"/>
  <c r="AH544" i="10" s="1"/>
  <c r="O544" i="10"/>
  <c r="AG544" i="10" s="1"/>
  <c r="U543" i="10"/>
  <c r="V543" i="10" s="1"/>
  <c r="T543" i="10"/>
  <c r="Y543" i="10" s="1"/>
  <c r="S543" i="10"/>
  <c r="R543" i="10"/>
  <c r="Q543" i="10"/>
  <c r="P543" i="10"/>
  <c r="AH543" i="10" s="1"/>
  <c r="O543" i="10"/>
  <c r="AG543" i="10" s="1"/>
  <c r="U542" i="10"/>
  <c r="W542" i="10" s="1"/>
  <c r="T542" i="10"/>
  <c r="S542" i="10"/>
  <c r="R542" i="10"/>
  <c r="Q542" i="10"/>
  <c r="P542" i="10"/>
  <c r="AH542" i="10" s="1"/>
  <c r="O542" i="10"/>
  <c r="AG542" i="10" s="1"/>
  <c r="U541" i="10"/>
  <c r="V541" i="10" s="1"/>
  <c r="T541" i="10"/>
  <c r="S541" i="10"/>
  <c r="R541" i="10"/>
  <c r="Q541" i="10"/>
  <c r="P541" i="10"/>
  <c r="AH541" i="10" s="1"/>
  <c r="O541" i="10"/>
  <c r="AG541" i="10" s="1"/>
  <c r="U540" i="10"/>
  <c r="V540" i="10" s="1"/>
  <c r="T540" i="10"/>
  <c r="S540" i="10"/>
  <c r="R540" i="10"/>
  <c r="Q540" i="10"/>
  <c r="P540" i="10"/>
  <c r="AH540" i="10" s="1"/>
  <c r="O540" i="10"/>
  <c r="AG540" i="10" s="1"/>
  <c r="U539" i="10"/>
  <c r="W539" i="10" s="1"/>
  <c r="T539" i="10"/>
  <c r="S539" i="10"/>
  <c r="R539" i="10"/>
  <c r="Q539" i="10"/>
  <c r="P539" i="10"/>
  <c r="AH539" i="10" s="1"/>
  <c r="O539" i="10"/>
  <c r="AG539" i="10" s="1"/>
  <c r="U538" i="10"/>
  <c r="V538" i="10" s="1"/>
  <c r="T538" i="10"/>
  <c r="S538" i="10"/>
  <c r="R538" i="10"/>
  <c r="Q538" i="10"/>
  <c r="P538" i="10"/>
  <c r="AH538" i="10" s="1"/>
  <c r="O538" i="10"/>
  <c r="AG538" i="10" s="1"/>
  <c r="U537" i="10"/>
  <c r="V537" i="10" s="1"/>
  <c r="T537" i="10"/>
  <c r="S537" i="10"/>
  <c r="R537" i="10"/>
  <c r="Q537" i="10"/>
  <c r="P537" i="10"/>
  <c r="AH537" i="10" s="1"/>
  <c r="O537" i="10"/>
  <c r="AG537" i="10" s="1"/>
  <c r="U536" i="10"/>
  <c r="V536" i="10" s="1"/>
  <c r="T536" i="10"/>
  <c r="S536" i="10"/>
  <c r="R536" i="10"/>
  <c r="Q536" i="10"/>
  <c r="P536" i="10"/>
  <c r="AH536" i="10" s="1"/>
  <c r="O536" i="10"/>
  <c r="AG536" i="10" s="1"/>
  <c r="U535" i="10"/>
  <c r="V535" i="10" s="1"/>
  <c r="T535" i="10"/>
  <c r="S535" i="10"/>
  <c r="R535" i="10"/>
  <c r="Q535" i="10"/>
  <c r="P535" i="10"/>
  <c r="AH535" i="10" s="1"/>
  <c r="O535" i="10"/>
  <c r="AG535" i="10" s="1"/>
  <c r="U534" i="10"/>
  <c r="V534" i="10" s="1"/>
  <c r="T534" i="10"/>
  <c r="S534" i="10"/>
  <c r="R534" i="10"/>
  <c r="Q534" i="10"/>
  <c r="P534" i="10"/>
  <c r="AH534" i="10" s="1"/>
  <c r="O534" i="10"/>
  <c r="AG534" i="10" s="1"/>
  <c r="U533" i="10"/>
  <c r="V533" i="10" s="1"/>
  <c r="T533" i="10"/>
  <c r="S533" i="10"/>
  <c r="R533" i="10"/>
  <c r="Q533" i="10"/>
  <c r="P533" i="10"/>
  <c r="AH533" i="10" s="1"/>
  <c r="O533" i="10"/>
  <c r="AG533" i="10" s="1"/>
  <c r="U532" i="10"/>
  <c r="W532" i="10" s="1"/>
  <c r="T532" i="10"/>
  <c r="S532" i="10"/>
  <c r="R532" i="10"/>
  <c r="Q532" i="10"/>
  <c r="P532" i="10"/>
  <c r="AH532" i="10" s="1"/>
  <c r="O532" i="10"/>
  <c r="AG532" i="10" s="1"/>
  <c r="U531" i="10"/>
  <c r="V531" i="10" s="1"/>
  <c r="T531" i="10"/>
  <c r="Y531" i="10" s="1"/>
  <c r="S531" i="10"/>
  <c r="R531" i="10"/>
  <c r="Q531" i="10"/>
  <c r="P531" i="10"/>
  <c r="AH531" i="10" s="1"/>
  <c r="O531" i="10"/>
  <c r="AG531" i="10" s="1"/>
  <c r="U530" i="10"/>
  <c r="W530" i="10" s="1"/>
  <c r="T530" i="10"/>
  <c r="S530" i="10"/>
  <c r="R530" i="10"/>
  <c r="Q530" i="10"/>
  <c r="P530" i="10"/>
  <c r="AH530" i="10" s="1"/>
  <c r="O530" i="10"/>
  <c r="AG530" i="10" s="1"/>
  <c r="U529" i="10"/>
  <c r="V529" i="10" s="1"/>
  <c r="T529" i="10"/>
  <c r="S529" i="10"/>
  <c r="R529" i="10"/>
  <c r="Q529" i="10"/>
  <c r="P529" i="10"/>
  <c r="AH529" i="10" s="1"/>
  <c r="O529" i="10"/>
  <c r="AG529" i="10" s="1"/>
  <c r="U528" i="10"/>
  <c r="V528" i="10" s="1"/>
  <c r="T528" i="10"/>
  <c r="S528" i="10"/>
  <c r="R528" i="10"/>
  <c r="Q528" i="10"/>
  <c r="P528" i="10"/>
  <c r="AH528" i="10" s="1"/>
  <c r="O528" i="10"/>
  <c r="AG528" i="10" s="1"/>
  <c r="U527" i="10"/>
  <c r="W527" i="10" s="1"/>
  <c r="T527" i="10"/>
  <c r="S527" i="10"/>
  <c r="R527" i="10"/>
  <c r="Q527" i="10"/>
  <c r="P527" i="10"/>
  <c r="AH527" i="10" s="1"/>
  <c r="O527" i="10"/>
  <c r="AG527" i="10" s="1"/>
  <c r="U526" i="10"/>
  <c r="V526" i="10" s="1"/>
  <c r="T526" i="10"/>
  <c r="S526" i="10"/>
  <c r="R526" i="10"/>
  <c r="Q526" i="10"/>
  <c r="P526" i="10"/>
  <c r="AH526" i="10" s="1"/>
  <c r="O526" i="10"/>
  <c r="AG526" i="10" s="1"/>
  <c r="U525" i="10"/>
  <c r="V525" i="10" s="1"/>
  <c r="T525" i="10"/>
  <c r="S525" i="10"/>
  <c r="R525" i="10"/>
  <c r="Q525" i="10"/>
  <c r="P525" i="10"/>
  <c r="AH525" i="10" s="1"/>
  <c r="O525" i="10"/>
  <c r="AG525" i="10" s="1"/>
  <c r="U524" i="10"/>
  <c r="V524" i="10" s="1"/>
  <c r="T524" i="10"/>
  <c r="S524" i="10"/>
  <c r="R524" i="10"/>
  <c r="Q524" i="10"/>
  <c r="P524" i="10"/>
  <c r="AH524" i="10" s="1"/>
  <c r="O524" i="10"/>
  <c r="AG524" i="10" s="1"/>
  <c r="U523" i="10"/>
  <c r="V523" i="10" s="1"/>
  <c r="T523" i="10"/>
  <c r="S523" i="10"/>
  <c r="R523" i="10"/>
  <c r="Q523" i="10"/>
  <c r="P523" i="10"/>
  <c r="AH523" i="10" s="1"/>
  <c r="O523" i="10"/>
  <c r="AG523" i="10" s="1"/>
  <c r="U522" i="10"/>
  <c r="V522" i="10" s="1"/>
  <c r="T522" i="10"/>
  <c r="S522" i="10"/>
  <c r="R522" i="10"/>
  <c r="Q522" i="10"/>
  <c r="P522" i="10"/>
  <c r="AH522" i="10" s="1"/>
  <c r="O522" i="10"/>
  <c r="AG522" i="10" s="1"/>
  <c r="U521" i="10"/>
  <c r="V521" i="10" s="1"/>
  <c r="T521" i="10"/>
  <c r="S521" i="10"/>
  <c r="R521" i="10"/>
  <c r="Q521" i="10"/>
  <c r="P521" i="10"/>
  <c r="AH521" i="10" s="1"/>
  <c r="O521" i="10"/>
  <c r="AG521" i="10" s="1"/>
  <c r="U520" i="10"/>
  <c r="W520" i="10" s="1"/>
  <c r="T520" i="10"/>
  <c r="S520" i="10"/>
  <c r="R520" i="10"/>
  <c r="Q520" i="10"/>
  <c r="P520" i="10"/>
  <c r="AH520" i="10" s="1"/>
  <c r="O520" i="10"/>
  <c r="AG520" i="10" s="1"/>
  <c r="U519" i="10"/>
  <c r="V519" i="10" s="1"/>
  <c r="T519" i="10"/>
  <c r="S519" i="10"/>
  <c r="R519" i="10"/>
  <c r="Q519" i="10"/>
  <c r="P519" i="10"/>
  <c r="AH519" i="10" s="1"/>
  <c r="O519" i="10"/>
  <c r="AG519" i="10" s="1"/>
  <c r="U518" i="10"/>
  <c r="W518" i="10" s="1"/>
  <c r="T518" i="10"/>
  <c r="S518" i="10"/>
  <c r="R518" i="10"/>
  <c r="Q518" i="10"/>
  <c r="P518" i="10"/>
  <c r="AH518" i="10" s="1"/>
  <c r="O518" i="10"/>
  <c r="AG518" i="10" s="1"/>
  <c r="U517" i="10"/>
  <c r="V517" i="10" s="1"/>
  <c r="T517" i="10"/>
  <c r="S517" i="10"/>
  <c r="R517" i="10"/>
  <c r="Q517" i="10"/>
  <c r="P517" i="10"/>
  <c r="AH517" i="10" s="1"/>
  <c r="O517" i="10"/>
  <c r="AG517" i="10" s="1"/>
  <c r="U516" i="10"/>
  <c r="V516" i="10" s="1"/>
  <c r="T516" i="10"/>
  <c r="S516" i="10"/>
  <c r="R516" i="10"/>
  <c r="Q516" i="10"/>
  <c r="P516" i="10"/>
  <c r="AH516" i="10" s="1"/>
  <c r="O516" i="10"/>
  <c r="AG516" i="10" s="1"/>
  <c r="U515" i="10"/>
  <c r="W515" i="10" s="1"/>
  <c r="T515" i="10"/>
  <c r="S515" i="10"/>
  <c r="R515" i="10"/>
  <c r="Q515" i="10"/>
  <c r="P515" i="10"/>
  <c r="AH515" i="10" s="1"/>
  <c r="O515" i="10"/>
  <c r="AG515" i="10" s="1"/>
  <c r="U514" i="10"/>
  <c r="V514" i="10" s="1"/>
  <c r="T514" i="10"/>
  <c r="S514" i="10"/>
  <c r="R514" i="10"/>
  <c r="Q514" i="10"/>
  <c r="P514" i="10"/>
  <c r="AH514" i="10" s="1"/>
  <c r="O514" i="10"/>
  <c r="AG514" i="10" s="1"/>
  <c r="U513" i="10"/>
  <c r="V513" i="10" s="1"/>
  <c r="T513" i="10"/>
  <c r="S513" i="10"/>
  <c r="R513" i="10"/>
  <c r="Q513" i="10"/>
  <c r="P513" i="10"/>
  <c r="AH513" i="10" s="1"/>
  <c r="O513" i="10"/>
  <c r="AG513" i="10" s="1"/>
  <c r="U512" i="10"/>
  <c r="V512" i="10" s="1"/>
  <c r="T512" i="10"/>
  <c r="S512" i="10"/>
  <c r="R512" i="10"/>
  <c r="Q512" i="10"/>
  <c r="P512" i="10"/>
  <c r="AH512" i="10" s="1"/>
  <c r="O512" i="10"/>
  <c r="AG512" i="10" s="1"/>
  <c r="U511" i="10"/>
  <c r="V511" i="10" s="1"/>
  <c r="T511" i="10"/>
  <c r="S511" i="10"/>
  <c r="R511" i="10"/>
  <c r="Q511" i="10"/>
  <c r="P511" i="10"/>
  <c r="AH511" i="10" s="1"/>
  <c r="O511" i="10"/>
  <c r="AG511" i="10" s="1"/>
  <c r="U510" i="10"/>
  <c r="V510" i="10" s="1"/>
  <c r="T510" i="10"/>
  <c r="S510" i="10"/>
  <c r="R510" i="10"/>
  <c r="Q510" i="10"/>
  <c r="P510" i="10"/>
  <c r="AH510" i="10" s="1"/>
  <c r="O510" i="10"/>
  <c r="AG510" i="10" s="1"/>
  <c r="U509" i="10"/>
  <c r="V509" i="10" s="1"/>
  <c r="T509" i="10"/>
  <c r="S509" i="10"/>
  <c r="R509" i="10"/>
  <c r="Q509" i="10"/>
  <c r="P509" i="10"/>
  <c r="AH509" i="10" s="1"/>
  <c r="O509" i="10"/>
  <c r="AG509" i="10" s="1"/>
  <c r="U508" i="10"/>
  <c r="V508" i="10" s="1"/>
  <c r="T508" i="10"/>
  <c r="Z508" i="10" s="1"/>
  <c r="S508" i="10"/>
  <c r="R508" i="10"/>
  <c r="Q508" i="10"/>
  <c r="P508" i="10"/>
  <c r="AH508" i="10" s="1"/>
  <c r="O508" i="10"/>
  <c r="AG508" i="10" s="1"/>
  <c r="U507" i="10"/>
  <c r="V507" i="10" s="1"/>
  <c r="T507" i="10"/>
  <c r="Y507" i="10" s="1"/>
  <c r="S507" i="10"/>
  <c r="R507" i="10"/>
  <c r="Q507" i="10"/>
  <c r="P507" i="10"/>
  <c r="AH507" i="10" s="1"/>
  <c r="O507" i="10"/>
  <c r="AG507" i="10" s="1"/>
  <c r="U506" i="10"/>
  <c r="W506" i="10" s="1"/>
  <c r="T506" i="10"/>
  <c r="S506" i="10"/>
  <c r="R506" i="10"/>
  <c r="Q506" i="10"/>
  <c r="P506" i="10"/>
  <c r="AH506" i="10" s="1"/>
  <c r="O506" i="10"/>
  <c r="AG506" i="10" s="1"/>
  <c r="U505" i="10"/>
  <c r="V505" i="10" s="1"/>
  <c r="T505" i="10"/>
  <c r="S505" i="10"/>
  <c r="R505" i="10"/>
  <c r="Q505" i="10"/>
  <c r="P505" i="10"/>
  <c r="AH505" i="10" s="1"/>
  <c r="O505" i="10"/>
  <c r="AG505" i="10" s="1"/>
  <c r="U504" i="10"/>
  <c r="V504" i="10" s="1"/>
  <c r="T504" i="10"/>
  <c r="S504" i="10"/>
  <c r="R504" i="10"/>
  <c r="Q504" i="10"/>
  <c r="P504" i="10"/>
  <c r="AH504" i="10" s="1"/>
  <c r="O504" i="10"/>
  <c r="AG504" i="10" s="1"/>
  <c r="U503" i="10"/>
  <c r="W503" i="10" s="1"/>
  <c r="T503" i="10"/>
  <c r="S503" i="10"/>
  <c r="R503" i="10"/>
  <c r="Q503" i="10"/>
  <c r="P503" i="10"/>
  <c r="AH503" i="10" s="1"/>
  <c r="O503" i="10"/>
  <c r="AG503" i="10" s="1"/>
  <c r="U502" i="10"/>
  <c r="V502" i="10" s="1"/>
  <c r="T502" i="10"/>
  <c r="S502" i="10"/>
  <c r="R502" i="10"/>
  <c r="Q502" i="10"/>
  <c r="P502" i="10"/>
  <c r="AH502" i="10" s="1"/>
  <c r="O502" i="10"/>
  <c r="AG502" i="10" s="1"/>
  <c r="U501" i="10"/>
  <c r="V501" i="10" s="1"/>
  <c r="T501" i="10"/>
  <c r="S501" i="10"/>
  <c r="R501" i="10"/>
  <c r="Q501" i="10"/>
  <c r="P501" i="10"/>
  <c r="AH501" i="10" s="1"/>
  <c r="O501" i="10"/>
  <c r="AG501" i="10" s="1"/>
  <c r="U500" i="10"/>
  <c r="V500" i="10" s="1"/>
  <c r="T500" i="10"/>
  <c r="S500" i="10"/>
  <c r="R500" i="10"/>
  <c r="Q500" i="10"/>
  <c r="P500" i="10"/>
  <c r="AH500" i="10" s="1"/>
  <c r="O500" i="10"/>
  <c r="AG500" i="10" s="1"/>
  <c r="U499" i="10"/>
  <c r="V499" i="10" s="1"/>
  <c r="T499" i="10"/>
  <c r="S499" i="10"/>
  <c r="R499" i="10"/>
  <c r="Q499" i="10"/>
  <c r="P499" i="10"/>
  <c r="AH499" i="10" s="1"/>
  <c r="O499" i="10"/>
  <c r="AG499" i="10" s="1"/>
  <c r="U498" i="10"/>
  <c r="W498" i="10" s="1"/>
  <c r="T498" i="10"/>
  <c r="S498" i="10"/>
  <c r="R498" i="10"/>
  <c r="Q498" i="10"/>
  <c r="P498" i="10"/>
  <c r="AH498" i="10" s="1"/>
  <c r="O498" i="10"/>
  <c r="AG498" i="10" s="1"/>
  <c r="U497" i="10"/>
  <c r="V497" i="10" s="1"/>
  <c r="T497" i="10"/>
  <c r="S497" i="10"/>
  <c r="R497" i="10"/>
  <c r="Q497" i="10"/>
  <c r="P497" i="10"/>
  <c r="AH497" i="10" s="1"/>
  <c r="O497" i="10"/>
  <c r="AG497" i="10" s="1"/>
  <c r="U496" i="10"/>
  <c r="V496" i="10" s="1"/>
  <c r="T496" i="10"/>
  <c r="S496" i="10"/>
  <c r="R496" i="10"/>
  <c r="Q496" i="10"/>
  <c r="P496" i="10"/>
  <c r="AH496" i="10" s="1"/>
  <c r="O496" i="10"/>
  <c r="AG496" i="10" s="1"/>
  <c r="U495" i="10"/>
  <c r="V495" i="10" s="1"/>
  <c r="T495" i="10"/>
  <c r="S495" i="10"/>
  <c r="R495" i="10"/>
  <c r="Q495" i="10"/>
  <c r="P495" i="10"/>
  <c r="AH495" i="10" s="1"/>
  <c r="O495" i="10"/>
  <c r="AG495" i="10" s="1"/>
  <c r="U494" i="10"/>
  <c r="W494" i="10" s="1"/>
  <c r="T494" i="10"/>
  <c r="S494" i="10"/>
  <c r="R494" i="10"/>
  <c r="Q494" i="10"/>
  <c r="P494" i="10"/>
  <c r="AH494" i="10" s="1"/>
  <c r="O494" i="10"/>
  <c r="AG494" i="10" s="1"/>
  <c r="U493" i="10"/>
  <c r="V493" i="10" s="1"/>
  <c r="T493" i="10"/>
  <c r="S493" i="10"/>
  <c r="R493" i="10"/>
  <c r="Q493" i="10"/>
  <c r="P493" i="10"/>
  <c r="AH493" i="10" s="1"/>
  <c r="O493" i="10"/>
  <c r="AG493" i="10" s="1"/>
  <c r="U492" i="10"/>
  <c r="V492" i="10" s="1"/>
  <c r="T492" i="10"/>
  <c r="S492" i="10"/>
  <c r="R492" i="10"/>
  <c r="Q492" i="10"/>
  <c r="P492" i="10"/>
  <c r="AH492" i="10" s="1"/>
  <c r="O492" i="10"/>
  <c r="AG492" i="10" s="1"/>
  <c r="U491" i="10"/>
  <c r="W491" i="10" s="1"/>
  <c r="T491" i="10"/>
  <c r="S491" i="10"/>
  <c r="R491" i="10"/>
  <c r="Q491" i="10"/>
  <c r="P491" i="10"/>
  <c r="AH491" i="10" s="1"/>
  <c r="O491" i="10"/>
  <c r="AG491" i="10" s="1"/>
  <c r="U490" i="10"/>
  <c r="V490" i="10" s="1"/>
  <c r="T490" i="10"/>
  <c r="S490" i="10"/>
  <c r="R490" i="10"/>
  <c r="Q490" i="10"/>
  <c r="P490" i="10"/>
  <c r="AH490" i="10" s="1"/>
  <c r="O490" i="10"/>
  <c r="AG490" i="10" s="1"/>
  <c r="U489" i="10"/>
  <c r="W489" i="10" s="1"/>
  <c r="T489" i="10"/>
  <c r="S489" i="10"/>
  <c r="R489" i="10"/>
  <c r="Q489" i="10"/>
  <c r="P489" i="10"/>
  <c r="AH489" i="10" s="1"/>
  <c r="O489" i="10"/>
  <c r="AG489" i="10" s="1"/>
  <c r="U488" i="10"/>
  <c r="V488" i="10" s="1"/>
  <c r="T488" i="10"/>
  <c r="S488" i="10"/>
  <c r="R488" i="10"/>
  <c r="Q488" i="10"/>
  <c r="P488" i="10"/>
  <c r="AH488" i="10" s="1"/>
  <c r="O488" i="10"/>
  <c r="AG488" i="10" s="1"/>
  <c r="U487" i="10"/>
  <c r="V487" i="10" s="1"/>
  <c r="T487" i="10"/>
  <c r="S487" i="10"/>
  <c r="R487" i="10"/>
  <c r="Q487" i="10"/>
  <c r="P487" i="10"/>
  <c r="AH487" i="10" s="1"/>
  <c r="O487" i="10"/>
  <c r="AG487" i="10" s="1"/>
  <c r="U486" i="10"/>
  <c r="W486" i="10" s="1"/>
  <c r="T486" i="10"/>
  <c r="S486" i="10"/>
  <c r="R486" i="10"/>
  <c r="Q486" i="10"/>
  <c r="P486" i="10"/>
  <c r="AH486" i="10" s="1"/>
  <c r="O486" i="10"/>
  <c r="AG486" i="10" s="1"/>
  <c r="U485" i="10"/>
  <c r="V485" i="10" s="1"/>
  <c r="T485" i="10"/>
  <c r="S485" i="10"/>
  <c r="R485" i="10"/>
  <c r="Q485" i="10"/>
  <c r="P485" i="10"/>
  <c r="AH485" i="10" s="1"/>
  <c r="O485" i="10"/>
  <c r="AG485" i="10" s="1"/>
  <c r="U484" i="10"/>
  <c r="V484" i="10" s="1"/>
  <c r="T484" i="10"/>
  <c r="S484" i="10"/>
  <c r="R484" i="10"/>
  <c r="Q484" i="10"/>
  <c r="P484" i="10"/>
  <c r="AH484" i="10" s="1"/>
  <c r="O484" i="10"/>
  <c r="AG484" i="10" s="1"/>
  <c r="U483" i="10"/>
  <c r="V483" i="10" s="1"/>
  <c r="T483" i="10"/>
  <c r="S483" i="10"/>
  <c r="R483" i="10"/>
  <c r="Q483" i="10"/>
  <c r="P483" i="10"/>
  <c r="AH483" i="10" s="1"/>
  <c r="O483" i="10"/>
  <c r="AG483" i="10" s="1"/>
  <c r="U482" i="10"/>
  <c r="V482" i="10" s="1"/>
  <c r="T482" i="10"/>
  <c r="S482" i="10"/>
  <c r="R482" i="10"/>
  <c r="Q482" i="10"/>
  <c r="P482" i="10"/>
  <c r="AH482" i="10" s="1"/>
  <c r="O482" i="10"/>
  <c r="AG482" i="10" s="1"/>
  <c r="U481" i="10"/>
  <c r="V481" i="10" s="1"/>
  <c r="T481" i="10"/>
  <c r="S481" i="10"/>
  <c r="R481" i="10"/>
  <c r="Q481" i="10"/>
  <c r="P481" i="10"/>
  <c r="AH481" i="10" s="1"/>
  <c r="O481" i="10"/>
  <c r="AG481" i="10" s="1"/>
  <c r="U480" i="10"/>
  <c r="V480" i="10" s="1"/>
  <c r="T480" i="10"/>
  <c r="S480" i="10"/>
  <c r="R480" i="10"/>
  <c r="Q480" i="10"/>
  <c r="P480" i="10"/>
  <c r="AH480" i="10" s="1"/>
  <c r="O480" i="10"/>
  <c r="AG480" i="10" s="1"/>
  <c r="U479" i="10"/>
  <c r="W479" i="10" s="1"/>
  <c r="T479" i="10"/>
  <c r="S479" i="10"/>
  <c r="R479" i="10"/>
  <c r="Q479" i="10"/>
  <c r="P479" i="10"/>
  <c r="AH479" i="10" s="1"/>
  <c r="O479" i="10"/>
  <c r="AG479" i="10" s="1"/>
  <c r="U478" i="10"/>
  <c r="V478" i="10" s="1"/>
  <c r="T478" i="10"/>
  <c r="S478" i="10"/>
  <c r="R478" i="10"/>
  <c r="Q478" i="10"/>
  <c r="P478" i="10"/>
  <c r="AH478" i="10" s="1"/>
  <c r="O478" i="10"/>
  <c r="AG478" i="10" s="1"/>
  <c r="U477" i="10"/>
  <c r="W477" i="10" s="1"/>
  <c r="T477" i="10"/>
  <c r="S477" i="10"/>
  <c r="R477" i="10"/>
  <c r="Q477" i="10"/>
  <c r="P477" i="10"/>
  <c r="AH477" i="10" s="1"/>
  <c r="O477" i="10"/>
  <c r="AG477" i="10" s="1"/>
  <c r="U476" i="10"/>
  <c r="V476" i="10" s="1"/>
  <c r="T476" i="10"/>
  <c r="S476" i="10"/>
  <c r="R476" i="10"/>
  <c r="Q476" i="10"/>
  <c r="P476" i="10"/>
  <c r="AH476" i="10" s="1"/>
  <c r="O476" i="10"/>
  <c r="AG476" i="10" s="1"/>
  <c r="U475" i="10"/>
  <c r="V475" i="10" s="1"/>
  <c r="T475" i="10"/>
  <c r="S475" i="10"/>
  <c r="R475" i="10"/>
  <c r="Q475" i="10"/>
  <c r="P475" i="10"/>
  <c r="AH475" i="10" s="1"/>
  <c r="O475" i="10"/>
  <c r="AG475" i="10" s="1"/>
  <c r="U474" i="10"/>
  <c r="W474" i="10" s="1"/>
  <c r="T474" i="10"/>
  <c r="S474" i="10"/>
  <c r="R474" i="10"/>
  <c r="Q474" i="10"/>
  <c r="P474" i="10"/>
  <c r="AH474" i="10" s="1"/>
  <c r="O474" i="10"/>
  <c r="AG474" i="10" s="1"/>
  <c r="U473" i="10"/>
  <c r="V473" i="10" s="1"/>
  <c r="T473" i="10"/>
  <c r="S473" i="10"/>
  <c r="R473" i="10"/>
  <c r="Q473" i="10"/>
  <c r="P473" i="10"/>
  <c r="AH473" i="10" s="1"/>
  <c r="O473" i="10"/>
  <c r="AG473" i="10" s="1"/>
  <c r="U472" i="10"/>
  <c r="V472" i="10" s="1"/>
  <c r="T472" i="10"/>
  <c r="S472" i="10"/>
  <c r="R472" i="10"/>
  <c r="Q472" i="10"/>
  <c r="P472" i="10"/>
  <c r="AH472" i="10" s="1"/>
  <c r="O472" i="10"/>
  <c r="AG472" i="10" s="1"/>
  <c r="U471" i="10"/>
  <c r="V471" i="10" s="1"/>
  <c r="T471" i="10"/>
  <c r="Y471" i="10" s="1"/>
  <c r="S471" i="10"/>
  <c r="R471" i="10"/>
  <c r="Q471" i="10"/>
  <c r="P471" i="10"/>
  <c r="AH471" i="10" s="1"/>
  <c r="O471" i="10"/>
  <c r="AG471" i="10" s="1"/>
  <c r="U470" i="10"/>
  <c r="V470" i="10" s="1"/>
  <c r="T470" i="10"/>
  <c r="S470" i="10"/>
  <c r="R470" i="10"/>
  <c r="Q470" i="10"/>
  <c r="P470" i="10"/>
  <c r="AH470" i="10" s="1"/>
  <c r="O470" i="10"/>
  <c r="AG470" i="10" s="1"/>
  <c r="U469" i="10"/>
  <c r="V469" i="10" s="1"/>
  <c r="T469" i="10"/>
  <c r="S469" i="10"/>
  <c r="R469" i="10"/>
  <c r="Q469" i="10"/>
  <c r="P469" i="10"/>
  <c r="AH469" i="10" s="1"/>
  <c r="O469" i="10"/>
  <c r="AG469" i="10" s="1"/>
  <c r="U468" i="10"/>
  <c r="V468" i="10" s="1"/>
  <c r="T468" i="10"/>
  <c r="S468" i="10"/>
  <c r="R468" i="10"/>
  <c r="Q468" i="10"/>
  <c r="P468" i="10"/>
  <c r="AH468" i="10" s="1"/>
  <c r="O468" i="10"/>
  <c r="AG468" i="10" s="1"/>
  <c r="U467" i="10"/>
  <c r="W467" i="10" s="1"/>
  <c r="T467" i="10"/>
  <c r="S467" i="10"/>
  <c r="R467" i="10"/>
  <c r="Q467" i="10"/>
  <c r="P467" i="10"/>
  <c r="AH467" i="10" s="1"/>
  <c r="O467" i="10"/>
  <c r="AG467" i="10" s="1"/>
  <c r="U466" i="10"/>
  <c r="V466" i="10" s="1"/>
  <c r="T466" i="10"/>
  <c r="S466" i="10"/>
  <c r="R466" i="10"/>
  <c r="Q466" i="10"/>
  <c r="P466" i="10"/>
  <c r="AH466" i="10" s="1"/>
  <c r="O466" i="10"/>
  <c r="AG466" i="10" s="1"/>
  <c r="U465" i="10"/>
  <c r="W465" i="10" s="1"/>
  <c r="T465" i="10"/>
  <c r="S465" i="10"/>
  <c r="R465" i="10"/>
  <c r="Q465" i="10"/>
  <c r="P465" i="10"/>
  <c r="AH465" i="10" s="1"/>
  <c r="O465" i="10"/>
  <c r="AG465" i="10" s="1"/>
  <c r="U464" i="10"/>
  <c r="V464" i="10" s="1"/>
  <c r="T464" i="10"/>
  <c r="S464" i="10"/>
  <c r="R464" i="10"/>
  <c r="Q464" i="10"/>
  <c r="P464" i="10"/>
  <c r="AH464" i="10" s="1"/>
  <c r="O464" i="10"/>
  <c r="AG464" i="10" s="1"/>
  <c r="U463" i="10"/>
  <c r="V463" i="10" s="1"/>
  <c r="T463" i="10"/>
  <c r="S463" i="10"/>
  <c r="R463" i="10"/>
  <c r="Q463" i="10"/>
  <c r="P463" i="10"/>
  <c r="AH463" i="10" s="1"/>
  <c r="O463" i="10"/>
  <c r="AG463" i="10" s="1"/>
  <c r="U462" i="10"/>
  <c r="W462" i="10" s="1"/>
  <c r="T462" i="10"/>
  <c r="S462" i="10"/>
  <c r="R462" i="10"/>
  <c r="Q462" i="10"/>
  <c r="P462" i="10"/>
  <c r="AH462" i="10" s="1"/>
  <c r="O462" i="10"/>
  <c r="AG462" i="10" s="1"/>
  <c r="U461" i="10"/>
  <c r="V461" i="10" s="1"/>
  <c r="T461" i="10"/>
  <c r="S461" i="10"/>
  <c r="R461" i="10"/>
  <c r="Q461" i="10"/>
  <c r="P461" i="10"/>
  <c r="AH461" i="10" s="1"/>
  <c r="O461" i="10"/>
  <c r="AG461" i="10" s="1"/>
  <c r="U460" i="10"/>
  <c r="V460" i="10" s="1"/>
  <c r="T460" i="10"/>
  <c r="Z460" i="10" s="1"/>
  <c r="S460" i="10"/>
  <c r="R460" i="10"/>
  <c r="Q460" i="10"/>
  <c r="P460" i="10"/>
  <c r="AH460" i="10" s="1"/>
  <c r="O460" i="10"/>
  <c r="AG460" i="10" s="1"/>
  <c r="U459" i="10"/>
  <c r="V459" i="10" s="1"/>
  <c r="T459" i="10"/>
  <c r="Y459" i="10" s="1"/>
  <c r="S459" i="10"/>
  <c r="R459" i="10"/>
  <c r="Q459" i="10"/>
  <c r="P459" i="10"/>
  <c r="AH459" i="10" s="1"/>
  <c r="O459" i="10"/>
  <c r="AG459" i="10" s="1"/>
  <c r="U458" i="10"/>
  <c r="V458" i="10" s="1"/>
  <c r="T458" i="10"/>
  <c r="S458" i="10"/>
  <c r="R458" i="10"/>
  <c r="Q458" i="10"/>
  <c r="P458" i="10"/>
  <c r="AH458" i="10" s="1"/>
  <c r="O458" i="10"/>
  <c r="AG458" i="10" s="1"/>
  <c r="U457" i="10"/>
  <c r="V457" i="10" s="1"/>
  <c r="T457" i="10"/>
  <c r="S457" i="10"/>
  <c r="R457" i="10"/>
  <c r="Q457" i="10"/>
  <c r="P457" i="10"/>
  <c r="AH457" i="10" s="1"/>
  <c r="O457" i="10"/>
  <c r="AG457" i="10" s="1"/>
  <c r="U456" i="10"/>
  <c r="V456" i="10" s="1"/>
  <c r="T456" i="10"/>
  <c r="S456" i="10"/>
  <c r="R456" i="10"/>
  <c r="Q456" i="10"/>
  <c r="P456" i="10"/>
  <c r="AH456" i="10" s="1"/>
  <c r="O456" i="10"/>
  <c r="AG456" i="10" s="1"/>
  <c r="U455" i="10"/>
  <c r="W455" i="10" s="1"/>
  <c r="T455" i="10"/>
  <c r="S455" i="10"/>
  <c r="R455" i="10"/>
  <c r="Q455" i="10"/>
  <c r="P455" i="10"/>
  <c r="AH455" i="10" s="1"/>
  <c r="O455" i="10"/>
  <c r="AG455" i="10" s="1"/>
  <c r="U454" i="10"/>
  <c r="V454" i="10" s="1"/>
  <c r="T454" i="10"/>
  <c r="S454" i="10"/>
  <c r="R454" i="10"/>
  <c r="Q454" i="10"/>
  <c r="P454" i="10"/>
  <c r="AH454" i="10" s="1"/>
  <c r="O454" i="10"/>
  <c r="AG454" i="10" s="1"/>
  <c r="U453" i="10"/>
  <c r="W453" i="10" s="1"/>
  <c r="T453" i="10"/>
  <c r="S453" i="10"/>
  <c r="R453" i="10"/>
  <c r="Q453" i="10"/>
  <c r="P453" i="10"/>
  <c r="AH453" i="10" s="1"/>
  <c r="O453" i="10"/>
  <c r="AG453" i="10" s="1"/>
  <c r="U452" i="10"/>
  <c r="V452" i="10" s="1"/>
  <c r="T452" i="10"/>
  <c r="S452" i="10"/>
  <c r="R452" i="10"/>
  <c r="Q452" i="10"/>
  <c r="P452" i="10"/>
  <c r="AH452" i="10" s="1"/>
  <c r="O452" i="10"/>
  <c r="AG452" i="10" s="1"/>
  <c r="U451" i="10"/>
  <c r="V451" i="10" s="1"/>
  <c r="T451" i="10"/>
  <c r="S451" i="10"/>
  <c r="R451" i="10"/>
  <c r="Q451" i="10"/>
  <c r="P451" i="10"/>
  <c r="AH451" i="10" s="1"/>
  <c r="O451" i="10"/>
  <c r="AG451" i="10" s="1"/>
  <c r="U450" i="10"/>
  <c r="W450" i="10" s="1"/>
  <c r="T450" i="10"/>
  <c r="S450" i="10"/>
  <c r="R450" i="10"/>
  <c r="Q450" i="10"/>
  <c r="P450" i="10"/>
  <c r="AH450" i="10" s="1"/>
  <c r="O450" i="10"/>
  <c r="AG450" i="10" s="1"/>
  <c r="U449" i="10"/>
  <c r="V449" i="10" s="1"/>
  <c r="T449" i="10"/>
  <c r="S449" i="10"/>
  <c r="R449" i="10"/>
  <c r="Q449" i="10"/>
  <c r="P449" i="10"/>
  <c r="AH449" i="10" s="1"/>
  <c r="O449" i="10"/>
  <c r="AG449" i="10" s="1"/>
  <c r="U448" i="10"/>
  <c r="W448" i="10" s="1"/>
  <c r="T448" i="10"/>
  <c r="Z448" i="10" s="1"/>
  <c r="S448" i="10"/>
  <c r="R448" i="10"/>
  <c r="Q448" i="10"/>
  <c r="P448" i="10"/>
  <c r="AH448" i="10" s="1"/>
  <c r="O448" i="10"/>
  <c r="AG448" i="10" s="1"/>
  <c r="U447" i="10"/>
  <c r="V447" i="10" s="1"/>
  <c r="T447" i="10"/>
  <c r="Y447" i="10" s="1"/>
  <c r="S447" i="10"/>
  <c r="R447" i="10"/>
  <c r="Q447" i="10"/>
  <c r="P447" i="10"/>
  <c r="AH447" i="10" s="1"/>
  <c r="O447" i="10"/>
  <c r="AG447" i="10" s="1"/>
  <c r="U446" i="10"/>
  <c r="V446" i="10" s="1"/>
  <c r="T446" i="10"/>
  <c r="S446" i="10"/>
  <c r="R446" i="10"/>
  <c r="Q446" i="10"/>
  <c r="P446" i="10"/>
  <c r="AH446" i="10" s="1"/>
  <c r="O446" i="10"/>
  <c r="AG446" i="10" s="1"/>
  <c r="U445" i="10"/>
  <c r="V445" i="10" s="1"/>
  <c r="T445" i="10"/>
  <c r="S445" i="10"/>
  <c r="R445" i="10"/>
  <c r="Q445" i="10"/>
  <c r="P445" i="10"/>
  <c r="AH445" i="10" s="1"/>
  <c r="O445" i="10"/>
  <c r="AG445" i="10" s="1"/>
  <c r="U444" i="10"/>
  <c r="V444" i="10" s="1"/>
  <c r="T444" i="10"/>
  <c r="S444" i="10"/>
  <c r="R444" i="10"/>
  <c r="Q444" i="10"/>
  <c r="P444" i="10"/>
  <c r="AH444" i="10" s="1"/>
  <c r="O444" i="10"/>
  <c r="AG444" i="10" s="1"/>
  <c r="U443" i="10"/>
  <c r="V443" i="10" s="1"/>
  <c r="T443" i="10"/>
  <c r="S443" i="10"/>
  <c r="R443" i="10"/>
  <c r="Q443" i="10"/>
  <c r="P443" i="10"/>
  <c r="AH443" i="10" s="1"/>
  <c r="O443" i="10"/>
  <c r="AG443" i="10" s="1"/>
  <c r="U442" i="10"/>
  <c r="V442" i="10" s="1"/>
  <c r="T442" i="10"/>
  <c r="S442" i="10"/>
  <c r="R442" i="10"/>
  <c r="Q442" i="10"/>
  <c r="P442" i="10"/>
  <c r="AH442" i="10" s="1"/>
  <c r="O442" i="10"/>
  <c r="AG442" i="10" s="1"/>
  <c r="U441" i="10"/>
  <c r="W441" i="10" s="1"/>
  <c r="T441" i="10"/>
  <c r="S441" i="10"/>
  <c r="R441" i="10"/>
  <c r="Q441" i="10"/>
  <c r="P441" i="10"/>
  <c r="AH441" i="10" s="1"/>
  <c r="O441" i="10"/>
  <c r="AG441" i="10" s="1"/>
  <c r="U440" i="10"/>
  <c r="V440" i="10" s="1"/>
  <c r="T440" i="10"/>
  <c r="S440" i="10"/>
  <c r="R440" i="10"/>
  <c r="Q440" i="10"/>
  <c r="P440" i="10"/>
  <c r="AH440" i="10" s="1"/>
  <c r="O440" i="10"/>
  <c r="AG440" i="10" s="1"/>
  <c r="U439" i="10"/>
  <c r="V439" i="10" s="1"/>
  <c r="T439" i="10"/>
  <c r="S439" i="10"/>
  <c r="R439" i="10"/>
  <c r="Q439" i="10"/>
  <c r="P439" i="10"/>
  <c r="AH439" i="10" s="1"/>
  <c r="O439" i="10"/>
  <c r="AG439" i="10" s="1"/>
  <c r="U438" i="10"/>
  <c r="W438" i="10" s="1"/>
  <c r="T438" i="10"/>
  <c r="S438" i="10"/>
  <c r="R438" i="10"/>
  <c r="Q438" i="10"/>
  <c r="P438" i="10"/>
  <c r="AH438" i="10" s="1"/>
  <c r="O438" i="10"/>
  <c r="AG438" i="10" s="1"/>
  <c r="U437" i="10"/>
  <c r="V437" i="10" s="1"/>
  <c r="T437" i="10"/>
  <c r="S437" i="10"/>
  <c r="R437" i="10"/>
  <c r="Q437" i="10"/>
  <c r="P437" i="10"/>
  <c r="AH437" i="10" s="1"/>
  <c r="O437" i="10"/>
  <c r="AG437" i="10" s="1"/>
  <c r="U436" i="10"/>
  <c r="W436" i="10" s="1"/>
  <c r="T436" i="10"/>
  <c r="S436" i="10"/>
  <c r="R436" i="10"/>
  <c r="Q436" i="10"/>
  <c r="P436" i="10"/>
  <c r="AH436" i="10" s="1"/>
  <c r="O436" i="10"/>
  <c r="AG436" i="10" s="1"/>
  <c r="U435" i="10"/>
  <c r="V435" i="10" s="1"/>
  <c r="T435" i="10"/>
  <c r="Y435" i="10" s="1"/>
  <c r="S435" i="10"/>
  <c r="R435" i="10"/>
  <c r="Q435" i="10"/>
  <c r="P435" i="10"/>
  <c r="AH435" i="10" s="1"/>
  <c r="O435" i="10"/>
  <c r="AG435" i="10" s="1"/>
  <c r="U434" i="10"/>
  <c r="V434" i="10" s="1"/>
  <c r="T434" i="10"/>
  <c r="S434" i="10"/>
  <c r="R434" i="10"/>
  <c r="Q434" i="10"/>
  <c r="P434" i="10"/>
  <c r="AH434" i="10" s="1"/>
  <c r="O434" i="10"/>
  <c r="AG434" i="10" s="1"/>
  <c r="U433" i="10"/>
  <c r="V433" i="10" s="1"/>
  <c r="T433" i="10"/>
  <c r="Z433" i="10" s="1"/>
  <c r="S433" i="10"/>
  <c r="R433" i="10"/>
  <c r="Q433" i="10"/>
  <c r="P433" i="10"/>
  <c r="AH433" i="10" s="1"/>
  <c r="O433" i="10"/>
  <c r="AG433" i="10" s="1"/>
  <c r="U432" i="10"/>
  <c r="V432" i="10" s="1"/>
  <c r="T432" i="10"/>
  <c r="S432" i="10"/>
  <c r="R432" i="10"/>
  <c r="Q432" i="10"/>
  <c r="P432" i="10"/>
  <c r="AH432" i="10" s="1"/>
  <c r="O432" i="10"/>
  <c r="AG432" i="10" s="1"/>
  <c r="U431" i="10"/>
  <c r="V431" i="10" s="1"/>
  <c r="T431" i="10"/>
  <c r="S431" i="10"/>
  <c r="R431" i="10"/>
  <c r="Q431" i="10"/>
  <c r="P431" i="10"/>
  <c r="AH431" i="10" s="1"/>
  <c r="O431" i="10"/>
  <c r="AG431" i="10" s="1"/>
  <c r="U430" i="10"/>
  <c r="V430" i="10" s="1"/>
  <c r="T430" i="10"/>
  <c r="S430" i="10"/>
  <c r="R430" i="10"/>
  <c r="Q430" i="10"/>
  <c r="P430" i="10"/>
  <c r="AH430" i="10" s="1"/>
  <c r="O430" i="10"/>
  <c r="AG430" i="10" s="1"/>
  <c r="U429" i="10"/>
  <c r="V429" i="10" s="1"/>
  <c r="T429" i="10"/>
  <c r="S429" i="10"/>
  <c r="R429" i="10"/>
  <c r="Q429" i="10"/>
  <c r="P429" i="10"/>
  <c r="AH429" i="10" s="1"/>
  <c r="O429" i="10"/>
  <c r="AG429" i="10" s="1"/>
  <c r="U428" i="10"/>
  <c r="V428" i="10" s="1"/>
  <c r="T428" i="10"/>
  <c r="S428" i="10"/>
  <c r="R428" i="10"/>
  <c r="Q428" i="10"/>
  <c r="P428" i="10"/>
  <c r="AH428" i="10" s="1"/>
  <c r="O428" i="10"/>
  <c r="AG428" i="10" s="1"/>
  <c r="U427" i="10"/>
  <c r="V427" i="10" s="1"/>
  <c r="T427" i="10"/>
  <c r="S427" i="10"/>
  <c r="R427" i="10"/>
  <c r="Q427" i="10"/>
  <c r="P427" i="10"/>
  <c r="AH427" i="10" s="1"/>
  <c r="O427" i="10"/>
  <c r="AG427" i="10" s="1"/>
  <c r="U426" i="10"/>
  <c r="W426" i="10" s="1"/>
  <c r="T426" i="10"/>
  <c r="S426" i="10"/>
  <c r="R426" i="10"/>
  <c r="Q426" i="10"/>
  <c r="P426" i="10"/>
  <c r="AH426" i="10" s="1"/>
  <c r="O426" i="10"/>
  <c r="AG426" i="10" s="1"/>
  <c r="U425" i="10"/>
  <c r="V425" i="10" s="1"/>
  <c r="T425" i="10"/>
  <c r="S425" i="10"/>
  <c r="R425" i="10"/>
  <c r="Q425" i="10"/>
  <c r="P425" i="10"/>
  <c r="AH425" i="10" s="1"/>
  <c r="O425" i="10"/>
  <c r="AG425" i="10" s="1"/>
  <c r="U424" i="10"/>
  <c r="W424" i="10" s="1"/>
  <c r="T424" i="10"/>
  <c r="S424" i="10"/>
  <c r="R424" i="10"/>
  <c r="Q424" i="10"/>
  <c r="P424" i="10"/>
  <c r="AH424" i="10" s="1"/>
  <c r="O424" i="10"/>
  <c r="AG424" i="10" s="1"/>
  <c r="U423" i="10"/>
  <c r="V423" i="10" s="1"/>
  <c r="T423" i="10"/>
  <c r="Y423" i="10" s="1"/>
  <c r="S423" i="10"/>
  <c r="R423" i="10"/>
  <c r="Q423" i="10"/>
  <c r="P423" i="10"/>
  <c r="AH423" i="10" s="1"/>
  <c r="O423" i="10"/>
  <c r="AG423" i="10" s="1"/>
  <c r="U422" i="10"/>
  <c r="V422" i="10" s="1"/>
  <c r="T422" i="10"/>
  <c r="S422" i="10"/>
  <c r="R422" i="10"/>
  <c r="Q422" i="10"/>
  <c r="P422" i="10"/>
  <c r="AH422" i="10" s="1"/>
  <c r="O422" i="10"/>
  <c r="AG422" i="10" s="1"/>
  <c r="U421" i="10"/>
  <c r="V421" i="10" s="1"/>
  <c r="T421" i="10"/>
  <c r="S421" i="10"/>
  <c r="R421" i="10"/>
  <c r="Q421" i="10"/>
  <c r="P421" i="10"/>
  <c r="AH421" i="10" s="1"/>
  <c r="O421" i="10"/>
  <c r="AG421" i="10" s="1"/>
  <c r="U420" i="10"/>
  <c r="V420" i="10" s="1"/>
  <c r="T420" i="10"/>
  <c r="S420" i="10"/>
  <c r="R420" i="10"/>
  <c r="Q420" i="10"/>
  <c r="P420" i="10"/>
  <c r="AH420" i="10" s="1"/>
  <c r="O420" i="10"/>
  <c r="AG420" i="10" s="1"/>
  <c r="U419" i="10"/>
  <c r="W419" i="10" s="1"/>
  <c r="T419" i="10"/>
  <c r="S419" i="10"/>
  <c r="R419" i="10"/>
  <c r="Q419" i="10"/>
  <c r="P419" i="10"/>
  <c r="AH419" i="10" s="1"/>
  <c r="O419" i="10"/>
  <c r="AG419" i="10" s="1"/>
  <c r="U418" i="10"/>
  <c r="V418" i="10" s="1"/>
  <c r="T418" i="10"/>
  <c r="S418" i="10"/>
  <c r="R418" i="10"/>
  <c r="Q418" i="10"/>
  <c r="P418" i="10"/>
  <c r="AH418" i="10" s="1"/>
  <c r="O418" i="10"/>
  <c r="AG418" i="10" s="1"/>
  <c r="U417" i="10"/>
  <c r="V417" i="10" s="1"/>
  <c r="T417" i="10"/>
  <c r="S417" i="10"/>
  <c r="R417" i="10"/>
  <c r="Q417" i="10"/>
  <c r="P417" i="10"/>
  <c r="AH417" i="10" s="1"/>
  <c r="O417" i="10"/>
  <c r="AG417" i="10" s="1"/>
  <c r="U416" i="10"/>
  <c r="V416" i="10" s="1"/>
  <c r="T416" i="10"/>
  <c r="S416" i="10"/>
  <c r="R416" i="10"/>
  <c r="Q416" i="10"/>
  <c r="P416" i="10"/>
  <c r="AH416" i="10" s="1"/>
  <c r="O416" i="10"/>
  <c r="AG416" i="10" s="1"/>
  <c r="U415" i="10"/>
  <c r="V415" i="10" s="1"/>
  <c r="T415" i="10"/>
  <c r="S415" i="10"/>
  <c r="R415" i="10"/>
  <c r="Q415" i="10"/>
  <c r="P415" i="10"/>
  <c r="AH415" i="10" s="1"/>
  <c r="O415" i="10"/>
  <c r="AG415" i="10" s="1"/>
  <c r="U414" i="10"/>
  <c r="W414" i="10" s="1"/>
  <c r="T414" i="10"/>
  <c r="S414" i="10"/>
  <c r="R414" i="10"/>
  <c r="Q414" i="10"/>
  <c r="P414" i="10"/>
  <c r="AH414" i="10" s="1"/>
  <c r="O414" i="10"/>
  <c r="AG414" i="10" s="1"/>
  <c r="U413" i="10"/>
  <c r="V413" i="10" s="1"/>
  <c r="T413" i="10"/>
  <c r="S413" i="10"/>
  <c r="R413" i="10"/>
  <c r="Q413" i="10"/>
  <c r="P413" i="10"/>
  <c r="AH413" i="10" s="1"/>
  <c r="O413" i="10"/>
  <c r="AG413" i="10" s="1"/>
  <c r="U412" i="10"/>
  <c r="W412" i="10" s="1"/>
  <c r="T412" i="10"/>
  <c r="S412" i="10"/>
  <c r="R412" i="10"/>
  <c r="Q412" i="10"/>
  <c r="P412" i="10"/>
  <c r="AH412" i="10" s="1"/>
  <c r="O412" i="10"/>
  <c r="AG412" i="10" s="1"/>
  <c r="U411" i="10"/>
  <c r="V411" i="10" s="1"/>
  <c r="T411" i="10"/>
  <c r="Y411" i="10" s="1"/>
  <c r="S411" i="10"/>
  <c r="R411" i="10"/>
  <c r="Q411" i="10"/>
  <c r="P411" i="10"/>
  <c r="AH411" i="10" s="1"/>
  <c r="O411" i="10"/>
  <c r="AG411" i="10" s="1"/>
  <c r="U410" i="10"/>
  <c r="W410" i="10" s="1"/>
  <c r="T410" i="10"/>
  <c r="S410" i="10"/>
  <c r="R410" i="10"/>
  <c r="Q410" i="10"/>
  <c r="P410" i="10"/>
  <c r="AH410" i="10" s="1"/>
  <c r="O410" i="10"/>
  <c r="AG410" i="10" s="1"/>
  <c r="U409" i="10"/>
  <c r="V409" i="10" s="1"/>
  <c r="T409" i="10"/>
  <c r="S409" i="10"/>
  <c r="R409" i="10"/>
  <c r="Q409" i="10"/>
  <c r="P409" i="10"/>
  <c r="AH409" i="10" s="1"/>
  <c r="O409" i="10"/>
  <c r="AG409" i="10" s="1"/>
  <c r="U408" i="10"/>
  <c r="V408" i="10" s="1"/>
  <c r="T408" i="10"/>
  <c r="S408" i="10"/>
  <c r="R408" i="10"/>
  <c r="Q408" i="10"/>
  <c r="P408" i="10"/>
  <c r="AH408" i="10" s="1"/>
  <c r="O408" i="10"/>
  <c r="AG408" i="10" s="1"/>
  <c r="U407" i="10"/>
  <c r="W407" i="10" s="1"/>
  <c r="T407" i="10"/>
  <c r="S407" i="10"/>
  <c r="R407" i="10"/>
  <c r="Q407" i="10"/>
  <c r="P407" i="10"/>
  <c r="AH407" i="10" s="1"/>
  <c r="O407" i="10"/>
  <c r="AG407" i="10" s="1"/>
  <c r="U406" i="10"/>
  <c r="V406" i="10" s="1"/>
  <c r="T406" i="10"/>
  <c r="S406" i="10"/>
  <c r="R406" i="10"/>
  <c r="Q406" i="10"/>
  <c r="P406" i="10"/>
  <c r="AH406" i="10" s="1"/>
  <c r="O406" i="10"/>
  <c r="AG406" i="10" s="1"/>
  <c r="U405" i="10"/>
  <c r="V405" i="10" s="1"/>
  <c r="T405" i="10"/>
  <c r="S405" i="10"/>
  <c r="R405" i="10"/>
  <c r="Q405" i="10"/>
  <c r="P405" i="10"/>
  <c r="AH405" i="10" s="1"/>
  <c r="O405" i="10"/>
  <c r="AG405" i="10" s="1"/>
  <c r="U404" i="10"/>
  <c r="V404" i="10" s="1"/>
  <c r="T404" i="10"/>
  <c r="S404" i="10"/>
  <c r="R404" i="10"/>
  <c r="Q404" i="10"/>
  <c r="P404" i="10"/>
  <c r="AH404" i="10" s="1"/>
  <c r="O404" i="10"/>
  <c r="AG404" i="10" s="1"/>
  <c r="U403" i="10"/>
  <c r="V403" i="10" s="1"/>
  <c r="T403" i="10"/>
  <c r="S403" i="10"/>
  <c r="R403" i="10"/>
  <c r="Q403" i="10"/>
  <c r="P403" i="10"/>
  <c r="AH403" i="10" s="1"/>
  <c r="O403" i="10"/>
  <c r="AG403" i="10" s="1"/>
  <c r="U402" i="10"/>
  <c r="W402" i="10" s="1"/>
  <c r="T402" i="10"/>
  <c r="S402" i="10"/>
  <c r="R402" i="10"/>
  <c r="Q402" i="10"/>
  <c r="P402" i="10"/>
  <c r="AH402" i="10" s="1"/>
  <c r="O402" i="10"/>
  <c r="AG402" i="10" s="1"/>
  <c r="U401" i="10"/>
  <c r="V401" i="10" s="1"/>
  <c r="T401" i="10"/>
  <c r="Z401" i="10" s="1"/>
  <c r="S401" i="10"/>
  <c r="R401" i="10"/>
  <c r="Q401" i="10"/>
  <c r="P401" i="10"/>
  <c r="AH401" i="10" s="1"/>
  <c r="O401" i="10"/>
  <c r="AG401" i="10" s="1"/>
  <c r="U400" i="10"/>
  <c r="V400" i="10" s="1"/>
  <c r="T400" i="10"/>
  <c r="S400" i="10"/>
  <c r="R400" i="10"/>
  <c r="Q400" i="10"/>
  <c r="P400" i="10"/>
  <c r="AH400" i="10" s="1"/>
  <c r="O400" i="10"/>
  <c r="AG400" i="10" s="1"/>
  <c r="U399" i="10"/>
  <c r="V399" i="10" s="1"/>
  <c r="T399" i="10"/>
  <c r="Y399" i="10" s="1"/>
  <c r="S399" i="10"/>
  <c r="R399" i="10"/>
  <c r="Q399" i="10"/>
  <c r="P399" i="10"/>
  <c r="AH399" i="10" s="1"/>
  <c r="O399" i="10"/>
  <c r="AG399" i="10" s="1"/>
  <c r="U398" i="10"/>
  <c r="V398" i="10" s="1"/>
  <c r="T398" i="10"/>
  <c r="S398" i="10"/>
  <c r="R398" i="10"/>
  <c r="Q398" i="10"/>
  <c r="P398" i="10"/>
  <c r="AH398" i="10" s="1"/>
  <c r="O398" i="10"/>
  <c r="AG398" i="10" s="1"/>
  <c r="U397" i="10"/>
  <c r="V397" i="10" s="1"/>
  <c r="T397" i="10"/>
  <c r="S397" i="10"/>
  <c r="R397" i="10"/>
  <c r="Q397" i="10"/>
  <c r="P397" i="10"/>
  <c r="AH397" i="10" s="1"/>
  <c r="O397" i="10"/>
  <c r="AG397" i="10" s="1"/>
  <c r="U396" i="10"/>
  <c r="W396" i="10" s="1"/>
  <c r="T396" i="10"/>
  <c r="S396" i="10"/>
  <c r="R396" i="10"/>
  <c r="Q396" i="10"/>
  <c r="P396" i="10"/>
  <c r="AH396" i="10" s="1"/>
  <c r="O396" i="10"/>
  <c r="AG396" i="10" s="1"/>
  <c r="U395" i="10"/>
  <c r="W395" i="10" s="1"/>
  <c r="T395" i="10"/>
  <c r="S395" i="10"/>
  <c r="R395" i="10"/>
  <c r="Q395" i="10"/>
  <c r="P395" i="10"/>
  <c r="AH395" i="10" s="1"/>
  <c r="O395" i="10"/>
  <c r="AG395" i="10" s="1"/>
  <c r="U394" i="10"/>
  <c r="V394" i="10" s="1"/>
  <c r="T394" i="10"/>
  <c r="S394" i="10"/>
  <c r="R394" i="10"/>
  <c r="Q394" i="10"/>
  <c r="P394" i="10"/>
  <c r="AH394" i="10" s="1"/>
  <c r="O394" i="10"/>
  <c r="AG394" i="10" s="1"/>
  <c r="U393" i="10"/>
  <c r="W393" i="10" s="1"/>
  <c r="T393" i="10"/>
  <c r="S393" i="10"/>
  <c r="R393" i="10"/>
  <c r="Q393" i="10"/>
  <c r="P393" i="10"/>
  <c r="AH393" i="10" s="1"/>
  <c r="O393" i="10"/>
  <c r="AG393" i="10" s="1"/>
  <c r="U392" i="10"/>
  <c r="V392" i="10" s="1"/>
  <c r="T392" i="10"/>
  <c r="S392" i="10"/>
  <c r="R392" i="10"/>
  <c r="Q392" i="10"/>
  <c r="P392" i="10"/>
  <c r="AH392" i="10" s="1"/>
  <c r="O392" i="10"/>
  <c r="AG392" i="10" s="1"/>
  <c r="U391" i="10"/>
  <c r="V391" i="10" s="1"/>
  <c r="T391" i="10"/>
  <c r="S391" i="10"/>
  <c r="R391" i="10"/>
  <c r="Q391" i="10"/>
  <c r="P391" i="10"/>
  <c r="AH391" i="10" s="1"/>
  <c r="O391" i="10"/>
  <c r="AG391" i="10" s="1"/>
  <c r="U390" i="10"/>
  <c r="W390" i="10" s="1"/>
  <c r="T390" i="10"/>
  <c r="S390" i="10"/>
  <c r="R390" i="10"/>
  <c r="Q390" i="10"/>
  <c r="P390" i="10"/>
  <c r="AH390" i="10" s="1"/>
  <c r="O390" i="10"/>
  <c r="AG390" i="10" s="1"/>
  <c r="U389" i="10"/>
  <c r="V389" i="10" s="1"/>
  <c r="T389" i="10"/>
  <c r="S389" i="10"/>
  <c r="R389" i="10"/>
  <c r="Q389" i="10"/>
  <c r="P389" i="10"/>
  <c r="AH389" i="10" s="1"/>
  <c r="O389" i="10"/>
  <c r="AG389" i="10" s="1"/>
  <c r="U388" i="10"/>
  <c r="W388" i="10" s="1"/>
  <c r="T388" i="10"/>
  <c r="S388" i="10"/>
  <c r="R388" i="10"/>
  <c r="Q388" i="10"/>
  <c r="P388" i="10"/>
  <c r="AH388" i="10" s="1"/>
  <c r="O388" i="10"/>
  <c r="AG388" i="10" s="1"/>
  <c r="U387" i="10"/>
  <c r="V387" i="10" s="1"/>
  <c r="T387" i="10"/>
  <c r="Y387" i="10" s="1"/>
  <c r="S387" i="10"/>
  <c r="R387" i="10"/>
  <c r="Q387" i="10"/>
  <c r="P387" i="10"/>
  <c r="AH387" i="10" s="1"/>
  <c r="O387" i="10"/>
  <c r="AG387" i="10" s="1"/>
  <c r="U386" i="10"/>
  <c r="V386" i="10" s="1"/>
  <c r="T386" i="10"/>
  <c r="S386" i="10"/>
  <c r="R386" i="10"/>
  <c r="Q386" i="10"/>
  <c r="P386" i="10"/>
  <c r="AH386" i="10" s="1"/>
  <c r="O386" i="10"/>
  <c r="AG386" i="10" s="1"/>
  <c r="U385" i="10"/>
  <c r="V385" i="10" s="1"/>
  <c r="T385" i="10"/>
  <c r="S385" i="10"/>
  <c r="R385" i="10"/>
  <c r="Q385" i="10"/>
  <c r="P385" i="10"/>
  <c r="AH385" i="10" s="1"/>
  <c r="O385" i="10"/>
  <c r="AG385" i="10" s="1"/>
  <c r="U384" i="10"/>
  <c r="V384" i="10" s="1"/>
  <c r="T384" i="10"/>
  <c r="S384" i="10"/>
  <c r="R384" i="10"/>
  <c r="Q384" i="10"/>
  <c r="P384" i="10"/>
  <c r="AH384" i="10" s="1"/>
  <c r="O384" i="10"/>
  <c r="AG384" i="10" s="1"/>
  <c r="U383" i="10"/>
  <c r="V383" i="10" s="1"/>
  <c r="T383" i="10"/>
  <c r="S383" i="10"/>
  <c r="R383" i="10"/>
  <c r="Q383" i="10"/>
  <c r="P383" i="10"/>
  <c r="AH383" i="10" s="1"/>
  <c r="O383" i="10"/>
  <c r="AG383" i="10" s="1"/>
  <c r="U382" i="10"/>
  <c r="V382" i="10" s="1"/>
  <c r="T382" i="10"/>
  <c r="S382" i="10"/>
  <c r="R382" i="10"/>
  <c r="Q382" i="10"/>
  <c r="P382" i="10"/>
  <c r="AH382" i="10" s="1"/>
  <c r="O382" i="10"/>
  <c r="AG382" i="10" s="1"/>
  <c r="U381" i="10"/>
  <c r="V381" i="10" s="1"/>
  <c r="T381" i="10"/>
  <c r="S381" i="10"/>
  <c r="R381" i="10"/>
  <c r="Q381" i="10"/>
  <c r="P381" i="10"/>
  <c r="AH381" i="10" s="1"/>
  <c r="O381" i="10"/>
  <c r="AG381" i="10" s="1"/>
  <c r="U380" i="10"/>
  <c r="V380" i="10" s="1"/>
  <c r="T380" i="10"/>
  <c r="S380" i="10"/>
  <c r="R380" i="10"/>
  <c r="Q380" i="10"/>
  <c r="P380" i="10"/>
  <c r="AH380" i="10" s="1"/>
  <c r="O380" i="10"/>
  <c r="AG380" i="10" s="1"/>
  <c r="U379" i="10"/>
  <c r="V379" i="10" s="1"/>
  <c r="T379" i="10"/>
  <c r="S379" i="10"/>
  <c r="R379" i="10"/>
  <c r="Q379" i="10"/>
  <c r="P379" i="10"/>
  <c r="AH379" i="10" s="1"/>
  <c r="O379" i="10"/>
  <c r="AG379" i="10" s="1"/>
  <c r="U378" i="10"/>
  <c r="W378" i="10" s="1"/>
  <c r="T378" i="10"/>
  <c r="S378" i="10"/>
  <c r="R378" i="10"/>
  <c r="Q378" i="10"/>
  <c r="P378" i="10"/>
  <c r="AH378" i="10" s="1"/>
  <c r="O378" i="10"/>
  <c r="AG378" i="10" s="1"/>
  <c r="U377" i="10"/>
  <c r="V377" i="10" s="1"/>
  <c r="T377" i="10"/>
  <c r="S377" i="10"/>
  <c r="R377" i="10"/>
  <c r="Q377" i="10"/>
  <c r="P377" i="10"/>
  <c r="AH377" i="10" s="1"/>
  <c r="O377" i="10"/>
  <c r="AG377" i="10" s="1"/>
  <c r="U376" i="10"/>
  <c r="W376" i="10" s="1"/>
  <c r="T376" i="10"/>
  <c r="S376" i="10"/>
  <c r="R376" i="10"/>
  <c r="Q376" i="10"/>
  <c r="P376" i="10"/>
  <c r="AH376" i="10" s="1"/>
  <c r="O376" i="10"/>
  <c r="AG376" i="10" s="1"/>
  <c r="U375" i="10"/>
  <c r="V375" i="10" s="1"/>
  <c r="T375" i="10"/>
  <c r="S375" i="10"/>
  <c r="R375" i="10"/>
  <c r="Q375" i="10"/>
  <c r="P375" i="10"/>
  <c r="AH375" i="10" s="1"/>
  <c r="O375" i="10"/>
  <c r="AG375" i="10" s="1"/>
  <c r="U374" i="10"/>
  <c r="W374" i="10" s="1"/>
  <c r="T374" i="10"/>
  <c r="S374" i="10"/>
  <c r="R374" i="10"/>
  <c r="Q374" i="10"/>
  <c r="P374" i="10"/>
  <c r="AH374" i="10" s="1"/>
  <c r="O374" i="10"/>
  <c r="AG374" i="10" s="1"/>
  <c r="U373" i="10"/>
  <c r="V373" i="10" s="1"/>
  <c r="T373" i="10"/>
  <c r="S373" i="10"/>
  <c r="R373" i="10"/>
  <c r="Q373" i="10"/>
  <c r="P373" i="10"/>
  <c r="AH373" i="10" s="1"/>
  <c r="O373" i="10"/>
  <c r="AG373" i="10" s="1"/>
  <c r="U372" i="10"/>
  <c r="V372" i="10" s="1"/>
  <c r="T372" i="10"/>
  <c r="S372" i="10"/>
  <c r="R372" i="10"/>
  <c r="Q372" i="10"/>
  <c r="P372" i="10"/>
  <c r="AH372" i="10" s="1"/>
  <c r="O372" i="10"/>
  <c r="AG372" i="10" s="1"/>
  <c r="U371" i="10"/>
  <c r="W371" i="10" s="1"/>
  <c r="T371" i="10"/>
  <c r="S371" i="10"/>
  <c r="R371" i="10"/>
  <c r="Q371" i="10"/>
  <c r="P371" i="10"/>
  <c r="AH371" i="10" s="1"/>
  <c r="O371" i="10"/>
  <c r="AG371" i="10" s="1"/>
  <c r="U370" i="10"/>
  <c r="V370" i="10" s="1"/>
  <c r="T370" i="10"/>
  <c r="S370" i="10"/>
  <c r="R370" i="10"/>
  <c r="Q370" i="10"/>
  <c r="P370" i="10"/>
  <c r="AH370" i="10" s="1"/>
  <c r="O370" i="10"/>
  <c r="AG370" i="10" s="1"/>
  <c r="U369" i="10"/>
  <c r="V369" i="10" s="1"/>
  <c r="T369" i="10"/>
  <c r="S369" i="10"/>
  <c r="R369" i="10"/>
  <c r="Q369" i="10"/>
  <c r="P369" i="10"/>
  <c r="AH369" i="10" s="1"/>
  <c r="O369" i="10"/>
  <c r="AG369" i="10" s="1"/>
  <c r="U368" i="10"/>
  <c r="V368" i="10" s="1"/>
  <c r="T368" i="10"/>
  <c r="S368" i="10"/>
  <c r="R368" i="10"/>
  <c r="Q368" i="10"/>
  <c r="P368" i="10"/>
  <c r="AH368" i="10" s="1"/>
  <c r="O368" i="10"/>
  <c r="AG368" i="10" s="1"/>
  <c r="U367" i="10"/>
  <c r="V367" i="10" s="1"/>
  <c r="T367" i="10"/>
  <c r="S367" i="10"/>
  <c r="R367" i="10"/>
  <c r="Q367" i="10"/>
  <c r="P367" i="10"/>
  <c r="AH367" i="10" s="1"/>
  <c r="O367" i="10"/>
  <c r="AG367" i="10" s="1"/>
  <c r="U366" i="10"/>
  <c r="W366" i="10" s="1"/>
  <c r="T366" i="10"/>
  <c r="S366" i="10"/>
  <c r="R366" i="10"/>
  <c r="Q366" i="10"/>
  <c r="P366" i="10"/>
  <c r="AH366" i="10" s="1"/>
  <c r="O366" i="10"/>
  <c r="AG366" i="10" s="1"/>
  <c r="U365" i="10"/>
  <c r="V365" i="10" s="1"/>
  <c r="T365" i="10"/>
  <c r="S365" i="10"/>
  <c r="R365" i="10"/>
  <c r="Q365" i="10"/>
  <c r="P365" i="10"/>
  <c r="AH365" i="10" s="1"/>
  <c r="O365" i="10"/>
  <c r="AG365" i="10" s="1"/>
  <c r="U364" i="10"/>
  <c r="V364" i="10" s="1"/>
  <c r="T364" i="10"/>
  <c r="S364" i="10"/>
  <c r="R364" i="10"/>
  <c r="Q364" i="10"/>
  <c r="P364" i="10"/>
  <c r="AH364" i="10" s="1"/>
  <c r="O364" i="10"/>
  <c r="AG364" i="10" s="1"/>
  <c r="U363" i="10"/>
  <c r="V363" i="10" s="1"/>
  <c r="T363" i="10"/>
  <c r="Y363" i="10" s="1"/>
  <c r="S363" i="10"/>
  <c r="R363" i="10"/>
  <c r="Q363" i="10"/>
  <c r="P363" i="10"/>
  <c r="AH363" i="10" s="1"/>
  <c r="O363" i="10"/>
  <c r="AG363" i="10" s="1"/>
  <c r="U362" i="10"/>
  <c r="V362" i="10" s="1"/>
  <c r="T362" i="10"/>
  <c r="S362" i="10"/>
  <c r="R362" i="10"/>
  <c r="Q362" i="10"/>
  <c r="P362" i="10"/>
  <c r="AH362" i="10" s="1"/>
  <c r="O362" i="10"/>
  <c r="AG362" i="10" s="1"/>
  <c r="U361" i="10"/>
  <c r="V361" i="10" s="1"/>
  <c r="T361" i="10"/>
  <c r="S361" i="10"/>
  <c r="R361" i="10"/>
  <c r="Q361" i="10"/>
  <c r="P361" i="10"/>
  <c r="AH361" i="10" s="1"/>
  <c r="O361" i="10"/>
  <c r="AG361" i="10" s="1"/>
  <c r="U360" i="10"/>
  <c r="W360" i="10" s="1"/>
  <c r="T360" i="10"/>
  <c r="S360" i="10"/>
  <c r="R360" i="10"/>
  <c r="Q360" i="10"/>
  <c r="P360" i="10"/>
  <c r="AH360" i="10" s="1"/>
  <c r="O360" i="10"/>
  <c r="AG360" i="10" s="1"/>
  <c r="U359" i="10"/>
  <c r="W359" i="10" s="1"/>
  <c r="T359" i="10"/>
  <c r="S359" i="10"/>
  <c r="R359" i="10"/>
  <c r="Q359" i="10"/>
  <c r="P359" i="10"/>
  <c r="AH359" i="10" s="1"/>
  <c r="O359" i="10"/>
  <c r="AG359" i="10" s="1"/>
  <c r="U358" i="10"/>
  <c r="V358" i="10" s="1"/>
  <c r="T358" i="10"/>
  <c r="S358" i="10"/>
  <c r="R358" i="10"/>
  <c r="Q358" i="10"/>
  <c r="P358" i="10"/>
  <c r="AH358" i="10" s="1"/>
  <c r="O358" i="10"/>
  <c r="AG358" i="10" s="1"/>
  <c r="U357" i="10"/>
  <c r="W357" i="10" s="1"/>
  <c r="T357" i="10"/>
  <c r="S357" i="10"/>
  <c r="R357" i="10"/>
  <c r="Q357" i="10"/>
  <c r="P357" i="10"/>
  <c r="AH357" i="10" s="1"/>
  <c r="O357" i="10"/>
  <c r="AG357" i="10" s="1"/>
  <c r="U356" i="10"/>
  <c r="V356" i="10" s="1"/>
  <c r="T356" i="10"/>
  <c r="S356" i="10"/>
  <c r="R356" i="10"/>
  <c r="Q356" i="10"/>
  <c r="P356" i="10"/>
  <c r="AH356" i="10" s="1"/>
  <c r="O356" i="10"/>
  <c r="AG356" i="10" s="1"/>
  <c r="U355" i="10"/>
  <c r="V355" i="10" s="1"/>
  <c r="T355" i="10"/>
  <c r="S355" i="10"/>
  <c r="R355" i="10"/>
  <c r="Q355" i="10"/>
  <c r="P355" i="10"/>
  <c r="AH355" i="10" s="1"/>
  <c r="O355" i="10"/>
  <c r="AG355" i="10" s="1"/>
  <c r="U354" i="10"/>
  <c r="W354" i="10" s="1"/>
  <c r="T354" i="10"/>
  <c r="S354" i="10"/>
  <c r="R354" i="10"/>
  <c r="Q354" i="10"/>
  <c r="P354" i="10"/>
  <c r="AH354" i="10" s="1"/>
  <c r="O354" i="10"/>
  <c r="AG354" i="10" s="1"/>
  <c r="U353" i="10"/>
  <c r="V353" i="10" s="1"/>
  <c r="T353" i="10"/>
  <c r="S353" i="10"/>
  <c r="R353" i="10"/>
  <c r="Q353" i="10"/>
  <c r="P353" i="10"/>
  <c r="AH353" i="10" s="1"/>
  <c r="O353" i="10"/>
  <c r="AG353" i="10" s="1"/>
  <c r="U352" i="10"/>
  <c r="W352" i="10" s="1"/>
  <c r="T352" i="10"/>
  <c r="S352" i="10"/>
  <c r="R352" i="10"/>
  <c r="Q352" i="10"/>
  <c r="P352" i="10"/>
  <c r="AH352" i="10" s="1"/>
  <c r="O352" i="10"/>
  <c r="AG352" i="10" s="1"/>
  <c r="U351" i="10"/>
  <c r="V351" i="10" s="1"/>
  <c r="T351" i="10"/>
  <c r="S351" i="10"/>
  <c r="R351" i="10"/>
  <c r="Q351" i="10"/>
  <c r="P351" i="10"/>
  <c r="AH351" i="10" s="1"/>
  <c r="O351" i="10"/>
  <c r="AG351" i="10" s="1"/>
  <c r="U350" i="10"/>
  <c r="V350" i="10" s="1"/>
  <c r="T350" i="10"/>
  <c r="S350" i="10"/>
  <c r="R350" i="10"/>
  <c r="Q350" i="10"/>
  <c r="P350" i="10"/>
  <c r="AH350" i="10" s="1"/>
  <c r="O350" i="10"/>
  <c r="AG350" i="10" s="1"/>
  <c r="U349" i="10"/>
  <c r="V349" i="10" s="1"/>
  <c r="T349" i="10"/>
  <c r="S349" i="10"/>
  <c r="R349" i="10"/>
  <c r="Q349" i="10"/>
  <c r="P349" i="10"/>
  <c r="AH349" i="10" s="1"/>
  <c r="O349" i="10"/>
  <c r="AG349" i="10" s="1"/>
  <c r="U348" i="10"/>
  <c r="V348" i="10" s="1"/>
  <c r="T348" i="10"/>
  <c r="S348" i="10"/>
  <c r="R348" i="10"/>
  <c r="Q348" i="10"/>
  <c r="P348" i="10"/>
  <c r="AH348" i="10" s="1"/>
  <c r="O348" i="10"/>
  <c r="AG348" i="10" s="1"/>
  <c r="U347" i="10"/>
  <c r="V347" i="10" s="1"/>
  <c r="T347" i="10"/>
  <c r="S347" i="10"/>
  <c r="R347" i="10"/>
  <c r="Q347" i="10"/>
  <c r="P347" i="10"/>
  <c r="AH347" i="10" s="1"/>
  <c r="O347" i="10"/>
  <c r="AG347" i="10" s="1"/>
  <c r="U346" i="10"/>
  <c r="V346" i="10" s="1"/>
  <c r="T346" i="10"/>
  <c r="S346" i="10"/>
  <c r="R346" i="10"/>
  <c r="Q346" i="10"/>
  <c r="P346" i="10"/>
  <c r="AH346" i="10" s="1"/>
  <c r="O346" i="10"/>
  <c r="AG346" i="10" s="1"/>
  <c r="U345" i="10"/>
  <c r="V345" i="10" s="1"/>
  <c r="T345" i="10"/>
  <c r="S345" i="10"/>
  <c r="R345" i="10"/>
  <c r="Q345" i="10"/>
  <c r="P345" i="10"/>
  <c r="AH345" i="10" s="1"/>
  <c r="O345" i="10"/>
  <c r="AG345" i="10" s="1"/>
  <c r="U344" i="10"/>
  <c r="V344" i="10" s="1"/>
  <c r="T344" i="10"/>
  <c r="S344" i="10"/>
  <c r="R344" i="10"/>
  <c r="Q344" i="10"/>
  <c r="P344" i="10"/>
  <c r="AH344" i="10" s="1"/>
  <c r="O344" i="10"/>
  <c r="AG344" i="10" s="1"/>
  <c r="U343" i="10"/>
  <c r="V343" i="10" s="1"/>
  <c r="T343" i="10"/>
  <c r="S343" i="10"/>
  <c r="R343" i="10"/>
  <c r="Q343" i="10"/>
  <c r="P343" i="10"/>
  <c r="AH343" i="10" s="1"/>
  <c r="O343" i="10"/>
  <c r="AG343" i="10" s="1"/>
  <c r="U342" i="10"/>
  <c r="W342" i="10" s="1"/>
  <c r="T342" i="10"/>
  <c r="S342" i="10"/>
  <c r="R342" i="10"/>
  <c r="Q342" i="10"/>
  <c r="P342" i="10"/>
  <c r="AH342" i="10" s="1"/>
  <c r="O342" i="10"/>
  <c r="AG342" i="10" s="1"/>
  <c r="U341" i="10"/>
  <c r="V341" i="10" s="1"/>
  <c r="T341" i="10"/>
  <c r="S341" i="10"/>
  <c r="R341" i="10"/>
  <c r="Q341" i="10"/>
  <c r="P341" i="10"/>
  <c r="AH341" i="10" s="1"/>
  <c r="O341" i="10"/>
  <c r="AG341" i="10" s="1"/>
  <c r="U340" i="10"/>
  <c r="W340" i="10" s="1"/>
  <c r="T340" i="10"/>
  <c r="S340" i="10"/>
  <c r="R340" i="10"/>
  <c r="Q340" i="10"/>
  <c r="P340" i="10"/>
  <c r="AH340" i="10" s="1"/>
  <c r="O340" i="10"/>
  <c r="AG340" i="10" s="1"/>
  <c r="U339" i="10"/>
  <c r="V339" i="10" s="1"/>
  <c r="T339" i="10"/>
  <c r="S339" i="10"/>
  <c r="R339" i="10"/>
  <c r="Q339" i="10"/>
  <c r="P339" i="10"/>
  <c r="AH339" i="10" s="1"/>
  <c r="O339" i="10"/>
  <c r="AG339" i="10" s="1"/>
  <c r="U338" i="10"/>
  <c r="W338" i="10" s="1"/>
  <c r="T338" i="10"/>
  <c r="S338" i="10"/>
  <c r="R338" i="10"/>
  <c r="Q338" i="10"/>
  <c r="P338" i="10"/>
  <c r="AH338" i="10" s="1"/>
  <c r="O338" i="10"/>
  <c r="AG338" i="10" s="1"/>
  <c r="U337" i="10"/>
  <c r="V337" i="10" s="1"/>
  <c r="T337" i="10"/>
  <c r="S337" i="10"/>
  <c r="R337" i="10"/>
  <c r="Q337" i="10"/>
  <c r="P337" i="10"/>
  <c r="AH337" i="10" s="1"/>
  <c r="O337" i="10"/>
  <c r="AG337" i="10" s="1"/>
  <c r="U336" i="10"/>
  <c r="V336" i="10" s="1"/>
  <c r="T336" i="10"/>
  <c r="S336" i="10"/>
  <c r="R336" i="10"/>
  <c r="Q336" i="10"/>
  <c r="P336" i="10"/>
  <c r="AH336" i="10" s="1"/>
  <c r="O336" i="10"/>
  <c r="AG336" i="10" s="1"/>
  <c r="U335" i="10"/>
  <c r="W335" i="10" s="1"/>
  <c r="T335" i="10"/>
  <c r="S335" i="10"/>
  <c r="R335" i="10"/>
  <c r="Q335" i="10"/>
  <c r="P335" i="10"/>
  <c r="AH335" i="10" s="1"/>
  <c r="O335" i="10"/>
  <c r="AG335" i="10" s="1"/>
  <c r="U334" i="10"/>
  <c r="V334" i="10" s="1"/>
  <c r="T334" i="10"/>
  <c r="S334" i="10"/>
  <c r="R334" i="10"/>
  <c r="Q334" i="10"/>
  <c r="P334" i="10"/>
  <c r="AH334" i="10" s="1"/>
  <c r="O334" i="10"/>
  <c r="AG334" i="10" s="1"/>
  <c r="U333" i="10"/>
  <c r="V333" i="10" s="1"/>
  <c r="T333" i="10"/>
  <c r="S333" i="10"/>
  <c r="R333" i="10"/>
  <c r="Q333" i="10"/>
  <c r="P333" i="10"/>
  <c r="AH333" i="10" s="1"/>
  <c r="O333" i="10"/>
  <c r="AG333" i="10" s="1"/>
  <c r="U332" i="10"/>
  <c r="V332" i="10" s="1"/>
  <c r="T332" i="10"/>
  <c r="S332" i="10"/>
  <c r="R332" i="10"/>
  <c r="Q332" i="10"/>
  <c r="P332" i="10"/>
  <c r="AH332" i="10" s="1"/>
  <c r="O332" i="10"/>
  <c r="AG332" i="10" s="1"/>
  <c r="U331" i="10"/>
  <c r="V331" i="10" s="1"/>
  <c r="T331" i="10"/>
  <c r="S331" i="10"/>
  <c r="R331" i="10"/>
  <c r="Q331" i="10"/>
  <c r="P331" i="10"/>
  <c r="AH331" i="10" s="1"/>
  <c r="O331" i="10"/>
  <c r="AG331" i="10" s="1"/>
  <c r="U330" i="10"/>
  <c r="W330" i="10" s="1"/>
  <c r="T330" i="10"/>
  <c r="S330" i="10"/>
  <c r="R330" i="10"/>
  <c r="Q330" i="10"/>
  <c r="P330" i="10"/>
  <c r="AH330" i="10" s="1"/>
  <c r="O330" i="10"/>
  <c r="AG330" i="10" s="1"/>
  <c r="U329" i="10"/>
  <c r="V329" i="10" s="1"/>
  <c r="T329" i="10"/>
  <c r="S329" i="10"/>
  <c r="R329" i="10"/>
  <c r="Q329" i="10"/>
  <c r="P329" i="10"/>
  <c r="AH329" i="10" s="1"/>
  <c r="O329" i="10"/>
  <c r="AG329" i="10" s="1"/>
  <c r="U328" i="10"/>
  <c r="V328" i="10" s="1"/>
  <c r="T328" i="10"/>
  <c r="S328" i="10"/>
  <c r="R328" i="10"/>
  <c r="Q328" i="10"/>
  <c r="P328" i="10"/>
  <c r="AH328" i="10" s="1"/>
  <c r="O328" i="10"/>
  <c r="AG328" i="10" s="1"/>
  <c r="U327" i="10"/>
  <c r="V327" i="10" s="1"/>
  <c r="T327" i="10"/>
  <c r="Y327" i="10" s="1"/>
  <c r="S327" i="10"/>
  <c r="R327" i="10"/>
  <c r="Q327" i="10"/>
  <c r="P327" i="10"/>
  <c r="AH327" i="10" s="1"/>
  <c r="O327" i="10"/>
  <c r="AG327" i="10" s="1"/>
  <c r="U326" i="10"/>
  <c r="V326" i="10" s="1"/>
  <c r="T326" i="10"/>
  <c r="S326" i="10"/>
  <c r="R326" i="10"/>
  <c r="Q326" i="10"/>
  <c r="P326" i="10"/>
  <c r="AH326" i="10" s="1"/>
  <c r="O326" i="10"/>
  <c r="AG326" i="10" s="1"/>
  <c r="U325" i="10"/>
  <c r="V325" i="10" s="1"/>
  <c r="T325" i="10"/>
  <c r="S325" i="10"/>
  <c r="R325" i="10"/>
  <c r="Q325" i="10"/>
  <c r="P325" i="10"/>
  <c r="AH325" i="10" s="1"/>
  <c r="O325" i="10"/>
  <c r="AG325" i="10" s="1"/>
  <c r="U324" i="10"/>
  <c r="V324" i="10" s="1"/>
  <c r="T324" i="10"/>
  <c r="S324" i="10"/>
  <c r="R324" i="10"/>
  <c r="Q324" i="10"/>
  <c r="P324" i="10"/>
  <c r="AH324" i="10" s="1"/>
  <c r="O324" i="10"/>
  <c r="AG324" i="10" s="1"/>
  <c r="U323" i="10"/>
  <c r="W323" i="10" s="1"/>
  <c r="T323" i="10"/>
  <c r="S323" i="10"/>
  <c r="R323" i="10"/>
  <c r="Q323" i="10"/>
  <c r="P323" i="10"/>
  <c r="AH323" i="10" s="1"/>
  <c r="O323" i="10"/>
  <c r="AG323" i="10" s="1"/>
  <c r="U322" i="10"/>
  <c r="V322" i="10" s="1"/>
  <c r="T322" i="10"/>
  <c r="S322" i="10"/>
  <c r="R322" i="10"/>
  <c r="Q322" i="10"/>
  <c r="P322" i="10"/>
  <c r="AH322" i="10" s="1"/>
  <c r="O322" i="10"/>
  <c r="AG322" i="10" s="1"/>
  <c r="U321" i="10"/>
  <c r="W321" i="10" s="1"/>
  <c r="T321" i="10"/>
  <c r="S321" i="10"/>
  <c r="R321" i="10"/>
  <c r="Q321" i="10"/>
  <c r="P321" i="10"/>
  <c r="AH321" i="10" s="1"/>
  <c r="O321" i="10"/>
  <c r="AG321" i="10" s="1"/>
  <c r="U320" i="10"/>
  <c r="V320" i="10" s="1"/>
  <c r="T320" i="10"/>
  <c r="S320" i="10"/>
  <c r="R320" i="10"/>
  <c r="Q320" i="10"/>
  <c r="P320" i="10"/>
  <c r="AH320" i="10" s="1"/>
  <c r="O320" i="10"/>
  <c r="AG320" i="10" s="1"/>
  <c r="U319" i="10"/>
  <c r="V319" i="10" s="1"/>
  <c r="T319" i="10"/>
  <c r="S319" i="10"/>
  <c r="R319" i="10"/>
  <c r="Q319" i="10"/>
  <c r="P319" i="10"/>
  <c r="AH319" i="10" s="1"/>
  <c r="O319" i="10"/>
  <c r="AG319" i="10" s="1"/>
  <c r="U318" i="10"/>
  <c r="W318" i="10" s="1"/>
  <c r="T318" i="10"/>
  <c r="S318" i="10"/>
  <c r="R318" i="10"/>
  <c r="Q318" i="10"/>
  <c r="P318" i="10"/>
  <c r="AH318" i="10" s="1"/>
  <c r="O318" i="10"/>
  <c r="AG318" i="10" s="1"/>
  <c r="U317" i="10"/>
  <c r="V317" i="10" s="1"/>
  <c r="T317" i="10"/>
  <c r="S317" i="10"/>
  <c r="R317" i="10"/>
  <c r="Q317" i="10"/>
  <c r="P317" i="10"/>
  <c r="AH317" i="10" s="1"/>
  <c r="O317" i="10"/>
  <c r="AG317" i="10" s="1"/>
  <c r="U316" i="10"/>
  <c r="W316" i="10" s="1"/>
  <c r="T316" i="10"/>
  <c r="S316" i="10"/>
  <c r="R316" i="10"/>
  <c r="Q316" i="10"/>
  <c r="P316" i="10"/>
  <c r="AH316" i="10" s="1"/>
  <c r="O316" i="10"/>
  <c r="AG316" i="10" s="1"/>
  <c r="U315" i="10"/>
  <c r="V315" i="10" s="1"/>
  <c r="T315" i="10"/>
  <c r="Y315" i="10" s="1"/>
  <c r="S315" i="10"/>
  <c r="R315" i="10"/>
  <c r="Q315" i="10"/>
  <c r="P315" i="10"/>
  <c r="AH315" i="10" s="1"/>
  <c r="O315" i="10"/>
  <c r="AG315" i="10" s="1"/>
  <c r="U314" i="10"/>
  <c r="V314" i="10" s="1"/>
  <c r="T314" i="10"/>
  <c r="S314" i="10"/>
  <c r="R314" i="10"/>
  <c r="Q314" i="10"/>
  <c r="P314" i="10"/>
  <c r="AH314" i="10" s="1"/>
  <c r="O314" i="10"/>
  <c r="AG314" i="10" s="1"/>
  <c r="U313" i="10"/>
  <c r="V313" i="10" s="1"/>
  <c r="T313" i="10"/>
  <c r="S313" i="10"/>
  <c r="R313" i="10"/>
  <c r="Q313" i="10"/>
  <c r="P313" i="10"/>
  <c r="AH313" i="10" s="1"/>
  <c r="O313" i="10"/>
  <c r="AG313" i="10" s="1"/>
  <c r="U312" i="10"/>
  <c r="V312" i="10" s="1"/>
  <c r="T312" i="10"/>
  <c r="S312" i="10"/>
  <c r="R312" i="10"/>
  <c r="Q312" i="10"/>
  <c r="P312" i="10"/>
  <c r="AH312" i="10" s="1"/>
  <c r="O312" i="10"/>
  <c r="AG312" i="10" s="1"/>
  <c r="U311" i="10"/>
  <c r="V311" i="10" s="1"/>
  <c r="T311" i="10"/>
  <c r="S311" i="10"/>
  <c r="R311" i="10"/>
  <c r="Q311" i="10"/>
  <c r="P311" i="10"/>
  <c r="AH311" i="10" s="1"/>
  <c r="O311" i="10"/>
  <c r="AG311" i="10" s="1"/>
  <c r="U310" i="10"/>
  <c r="V310" i="10" s="1"/>
  <c r="T310" i="10"/>
  <c r="S310" i="10"/>
  <c r="R310" i="10"/>
  <c r="Q310" i="10"/>
  <c r="P310" i="10"/>
  <c r="AH310" i="10" s="1"/>
  <c r="O310" i="10"/>
  <c r="AG310" i="10" s="1"/>
  <c r="U309" i="10"/>
  <c r="V309" i="10" s="1"/>
  <c r="T309" i="10"/>
  <c r="S309" i="10"/>
  <c r="R309" i="10"/>
  <c r="Q309" i="10"/>
  <c r="P309" i="10"/>
  <c r="AH309" i="10" s="1"/>
  <c r="O309" i="10"/>
  <c r="AG309" i="10" s="1"/>
  <c r="U308" i="10"/>
  <c r="W308" i="10" s="1"/>
  <c r="T308" i="10"/>
  <c r="S308" i="10"/>
  <c r="R308" i="10"/>
  <c r="Q308" i="10"/>
  <c r="P308" i="10"/>
  <c r="AH308" i="10" s="1"/>
  <c r="O308" i="10"/>
  <c r="AG308" i="10" s="1"/>
  <c r="U307" i="10"/>
  <c r="V307" i="10" s="1"/>
  <c r="T307" i="10"/>
  <c r="S307" i="10"/>
  <c r="R307" i="10"/>
  <c r="Q307" i="10"/>
  <c r="P307" i="10"/>
  <c r="AH307" i="10" s="1"/>
  <c r="O307" i="10"/>
  <c r="AG307" i="10" s="1"/>
  <c r="U306" i="10"/>
  <c r="W306" i="10" s="1"/>
  <c r="T306" i="10"/>
  <c r="S306" i="10"/>
  <c r="R306" i="10"/>
  <c r="Q306" i="10"/>
  <c r="P306" i="10"/>
  <c r="AH306" i="10" s="1"/>
  <c r="O306" i="10"/>
  <c r="AG306" i="10" s="1"/>
  <c r="U305" i="10"/>
  <c r="V305" i="10" s="1"/>
  <c r="T305" i="10"/>
  <c r="S305" i="10"/>
  <c r="R305" i="10"/>
  <c r="Q305" i="10"/>
  <c r="P305" i="10"/>
  <c r="AH305" i="10" s="1"/>
  <c r="O305" i="10"/>
  <c r="AG305" i="10" s="1"/>
  <c r="U304" i="10"/>
  <c r="W304" i="10" s="1"/>
  <c r="T304" i="10"/>
  <c r="S304" i="10"/>
  <c r="R304" i="10"/>
  <c r="Q304" i="10"/>
  <c r="P304" i="10"/>
  <c r="AH304" i="10" s="1"/>
  <c r="O304" i="10"/>
  <c r="AG304" i="10" s="1"/>
  <c r="U303" i="10"/>
  <c r="V303" i="10" s="1"/>
  <c r="T303" i="10"/>
  <c r="Y303" i="10" s="1"/>
  <c r="S303" i="10"/>
  <c r="R303" i="10"/>
  <c r="Q303" i="10"/>
  <c r="P303" i="10"/>
  <c r="AH303" i="10" s="1"/>
  <c r="O303" i="10"/>
  <c r="AG303" i="10" s="1"/>
  <c r="U302" i="10"/>
  <c r="W302" i="10" s="1"/>
  <c r="T302" i="10"/>
  <c r="S302" i="10"/>
  <c r="R302" i="10"/>
  <c r="Q302" i="10"/>
  <c r="P302" i="10"/>
  <c r="AH302" i="10" s="1"/>
  <c r="O302" i="10"/>
  <c r="AG302" i="10" s="1"/>
  <c r="U301" i="10"/>
  <c r="V301" i="10" s="1"/>
  <c r="T301" i="10"/>
  <c r="S301" i="10"/>
  <c r="R301" i="10"/>
  <c r="Q301" i="10"/>
  <c r="P301" i="10"/>
  <c r="AH301" i="10" s="1"/>
  <c r="O301" i="10"/>
  <c r="AG301" i="10" s="1"/>
  <c r="U300" i="10"/>
  <c r="V300" i="10" s="1"/>
  <c r="T300" i="10"/>
  <c r="S300" i="10"/>
  <c r="R300" i="10"/>
  <c r="Q300" i="10"/>
  <c r="P300" i="10"/>
  <c r="AH300" i="10" s="1"/>
  <c r="O300" i="10"/>
  <c r="AG300" i="10" s="1"/>
  <c r="U299" i="10"/>
  <c r="W299" i="10" s="1"/>
  <c r="T299" i="10"/>
  <c r="S299" i="10"/>
  <c r="R299" i="10"/>
  <c r="Q299" i="10"/>
  <c r="P299" i="10"/>
  <c r="AH299" i="10" s="1"/>
  <c r="O299" i="10"/>
  <c r="AG299" i="10" s="1"/>
  <c r="U298" i="10"/>
  <c r="V298" i="10" s="1"/>
  <c r="T298" i="10"/>
  <c r="S298" i="10"/>
  <c r="R298" i="10"/>
  <c r="Q298" i="10"/>
  <c r="P298" i="10"/>
  <c r="AH298" i="10" s="1"/>
  <c r="O298" i="10"/>
  <c r="AG298" i="10" s="1"/>
  <c r="U297" i="10"/>
  <c r="V297" i="10" s="1"/>
  <c r="T297" i="10"/>
  <c r="S297" i="10"/>
  <c r="R297" i="10"/>
  <c r="Q297" i="10"/>
  <c r="P297" i="10"/>
  <c r="AH297" i="10" s="1"/>
  <c r="O297" i="10"/>
  <c r="AG297" i="10" s="1"/>
  <c r="U296" i="10"/>
  <c r="V296" i="10" s="1"/>
  <c r="T296" i="10"/>
  <c r="S296" i="10"/>
  <c r="R296" i="10"/>
  <c r="Q296" i="10"/>
  <c r="P296" i="10"/>
  <c r="AH296" i="10" s="1"/>
  <c r="O296" i="10"/>
  <c r="AG296" i="10" s="1"/>
  <c r="U295" i="10"/>
  <c r="V295" i="10" s="1"/>
  <c r="T295" i="10"/>
  <c r="S295" i="10"/>
  <c r="R295" i="10"/>
  <c r="Q295" i="10"/>
  <c r="P295" i="10"/>
  <c r="AH295" i="10" s="1"/>
  <c r="O295" i="10"/>
  <c r="AG295" i="10" s="1"/>
  <c r="U294" i="10"/>
  <c r="W294" i="10" s="1"/>
  <c r="T294" i="10"/>
  <c r="S294" i="10"/>
  <c r="R294" i="10"/>
  <c r="Q294" i="10"/>
  <c r="P294" i="10"/>
  <c r="AH294" i="10" s="1"/>
  <c r="O294" i="10"/>
  <c r="AG294" i="10" s="1"/>
  <c r="U293" i="10"/>
  <c r="V293" i="10" s="1"/>
  <c r="T293" i="10"/>
  <c r="S293" i="10"/>
  <c r="R293" i="10"/>
  <c r="Q293" i="10"/>
  <c r="P293" i="10"/>
  <c r="AH293" i="10" s="1"/>
  <c r="O293" i="10"/>
  <c r="AG293" i="10" s="1"/>
  <c r="U292" i="10"/>
  <c r="V292" i="10" s="1"/>
  <c r="T292" i="10"/>
  <c r="S292" i="10"/>
  <c r="R292" i="10"/>
  <c r="Q292" i="10"/>
  <c r="P292" i="10"/>
  <c r="AH292" i="10" s="1"/>
  <c r="O292" i="10"/>
  <c r="AG292" i="10" s="1"/>
  <c r="U291" i="10"/>
  <c r="V291" i="10" s="1"/>
  <c r="T291" i="10"/>
  <c r="Y291" i="10" s="1"/>
  <c r="S291" i="10"/>
  <c r="R291" i="10"/>
  <c r="Q291" i="10"/>
  <c r="P291" i="10"/>
  <c r="AH291" i="10" s="1"/>
  <c r="O291" i="10"/>
  <c r="AG291" i="10" s="1"/>
  <c r="U290" i="10"/>
  <c r="V290" i="10" s="1"/>
  <c r="T290" i="10"/>
  <c r="S290" i="10"/>
  <c r="R290" i="10"/>
  <c r="Q290" i="10"/>
  <c r="P290" i="10"/>
  <c r="AH290" i="10" s="1"/>
  <c r="O290" i="10"/>
  <c r="AG290" i="10" s="1"/>
  <c r="U289" i="10"/>
  <c r="V289" i="10" s="1"/>
  <c r="T289" i="10"/>
  <c r="S289" i="10"/>
  <c r="R289" i="10"/>
  <c r="Q289" i="10"/>
  <c r="P289" i="10"/>
  <c r="AH289" i="10" s="1"/>
  <c r="O289" i="10"/>
  <c r="AG289" i="10" s="1"/>
  <c r="U288" i="10"/>
  <c r="V288" i="10" s="1"/>
  <c r="T288" i="10"/>
  <c r="S288" i="10"/>
  <c r="R288" i="10"/>
  <c r="Q288" i="10"/>
  <c r="P288" i="10"/>
  <c r="AH288" i="10" s="1"/>
  <c r="O288" i="10"/>
  <c r="AG288" i="10" s="1"/>
  <c r="U287" i="10"/>
  <c r="W287" i="10" s="1"/>
  <c r="T287" i="10"/>
  <c r="S287" i="10"/>
  <c r="R287" i="10"/>
  <c r="Q287" i="10"/>
  <c r="P287" i="10"/>
  <c r="AH287" i="10" s="1"/>
  <c r="O287" i="10"/>
  <c r="AG287" i="10" s="1"/>
  <c r="U286" i="10"/>
  <c r="V286" i="10" s="1"/>
  <c r="T286" i="10"/>
  <c r="S286" i="10"/>
  <c r="R286" i="10"/>
  <c r="Q286" i="10"/>
  <c r="P286" i="10"/>
  <c r="AH286" i="10" s="1"/>
  <c r="O286" i="10"/>
  <c r="AG286" i="10" s="1"/>
  <c r="U285" i="10"/>
  <c r="W285" i="10" s="1"/>
  <c r="T285" i="10"/>
  <c r="S285" i="10"/>
  <c r="R285" i="10"/>
  <c r="Q285" i="10"/>
  <c r="P285" i="10"/>
  <c r="AH285" i="10" s="1"/>
  <c r="O285" i="10"/>
  <c r="AG285" i="10" s="1"/>
  <c r="U284" i="10"/>
  <c r="V284" i="10" s="1"/>
  <c r="T284" i="10"/>
  <c r="S284" i="10"/>
  <c r="R284" i="10"/>
  <c r="Q284" i="10"/>
  <c r="P284" i="10"/>
  <c r="AH284" i="10" s="1"/>
  <c r="O284" i="10"/>
  <c r="AG284" i="10" s="1"/>
  <c r="U283" i="10"/>
  <c r="V283" i="10" s="1"/>
  <c r="T283" i="10"/>
  <c r="S283" i="10"/>
  <c r="R283" i="10"/>
  <c r="Q283" i="10"/>
  <c r="P283" i="10"/>
  <c r="AH283" i="10" s="1"/>
  <c r="O283" i="10"/>
  <c r="AG283" i="10" s="1"/>
  <c r="U282" i="10"/>
  <c r="V282" i="10" s="1"/>
  <c r="T282" i="10"/>
  <c r="S282" i="10"/>
  <c r="R282" i="10"/>
  <c r="Q282" i="10"/>
  <c r="P282" i="10"/>
  <c r="AH282" i="10" s="1"/>
  <c r="O282" i="10"/>
  <c r="AG282" i="10" s="1"/>
  <c r="U281" i="10"/>
  <c r="V281" i="10" s="1"/>
  <c r="T281" i="10"/>
  <c r="S281" i="10"/>
  <c r="R281" i="10"/>
  <c r="Q281" i="10"/>
  <c r="P281" i="10"/>
  <c r="AH281" i="10" s="1"/>
  <c r="O281" i="10"/>
  <c r="AG281" i="10" s="1"/>
  <c r="U280" i="10"/>
  <c r="W280" i="10" s="1"/>
  <c r="T280" i="10"/>
  <c r="S280" i="10"/>
  <c r="R280" i="10"/>
  <c r="Q280" i="10"/>
  <c r="P280" i="10"/>
  <c r="AH280" i="10" s="1"/>
  <c r="O280" i="10"/>
  <c r="AG280" i="10" s="1"/>
  <c r="U279" i="10"/>
  <c r="V279" i="10" s="1"/>
  <c r="T279" i="10"/>
  <c r="Y279" i="10" s="1"/>
  <c r="S279" i="10"/>
  <c r="R279" i="10"/>
  <c r="Q279" i="10"/>
  <c r="P279" i="10"/>
  <c r="AH279" i="10" s="1"/>
  <c r="O279" i="10"/>
  <c r="AG279" i="10" s="1"/>
  <c r="U278" i="10"/>
  <c r="V278" i="10" s="1"/>
  <c r="T278" i="10"/>
  <c r="S278" i="10"/>
  <c r="R278" i="10"/>
  <c r="Q278" i="10"/>
  <c r="P278" i="10"/>
  <c r="AH278" i="10" s="1"/>
  <c r="O278" i="10"/>
  <c r="AG278" i="10" s="1"/>
  <c r="U277" i="10"/>
  <c r="V277" i="10" s="1"/>
  <c r="T277" i="10"/>
  <c r="S277" i="10"/>
  <c r="R277" i="10"/>
  <c r="Q277" i="10"/>
  <c r="P277" i="10"/>
  <c r="AH277" i="10" s="1"/>
  <c r="O277" i="10"/>
  <c r="AG277" i="10" s="1"/>
  <c r="U276" i="10"/>
  <c r="V276" i="10" s="1"/>
  <c r="T276" i="10"/>
  <c r="S276" i="10"/>
  <c r="R276" i="10"/>
  <c r="Q276" i="10"/>
  <c r="P276" i="10"/>
  <c r="AH276" i="10" s="1"/>
  <c r="O276" i="10"/>
  <c r="AG276" i="10" s="1"/>
  <c r="U275" i="10"/>
  <c r="V275" i="10" s="1"/>
  <c r="T275" i="10"/>
  <c r="S275" i="10"/>
  <c r="R275" i="10"/>
  <c r="Q275" i="10"/>
  <c r="P275" i="10"/>
  <c r="AH275" i="10" s="1"/>
  <c r="O275" i="10"/>
  <c r="AG275" i="10" s="1"/>
  <c r="U274" i="10"/>
  <c r="V274" i="10" s="1"/>
  <c r="T274" i="10"/>
  <c r="S274" i="10"/>
  <c r="R274" i="10"/>
  <c r="Q274" i="10"/>
  <c r="P274" i="10"/>
  <c r="AH274" i="10" s="1"/>
  <c r="O274" i="10"/>
  <c r="AG274" i="10" s="1"/>
  <c r="U273" i="10"/>
  <c r="V273" i="10" s="1"/>
  <c r="T273" i="10"/>
  <c r="S273" i="10"/>
  <c r="R273" i="10"/>
  <c r="Q273" i="10"/>
  <c r="P273" i="10"/>
  <c r="AH273" i="10" s="1"/>
  <c r="O273" i="10"/>
  <c r="AG273" i="10" s="1"/>
  <c r="U272" i="10"/>
  <c r="V272" i="10" s="1"/>
  <c r="T272" i="10"/>
  <c r="S272" i="10"/>
  <c r="R272" i="10"/>
  <c r="Q272" i="10"/>
  <c r="P272" i="10"/>
  <c r="AH272" i="10" s="1"/>
  <c r="O272" i="10"/>
  <c r="AG272" i="10" s="1"/>
  <c r="U271" i="10"/>
  <c r="V271" i="10" s="1"/>
  <c r="T271" i="10"/>
  <c r="S271" i="10"/>
  <c r="R271" i="10"/>
  <c r="Q271" i="10"/>
  <c r="P271" i="10"/>
  <c r="AH271" i="10" s="1"/>
  <c r="O271" i="10"/>
  <c r="AG271" i="10" s="1"/>
  <c r="U270" i="10"/>
  <c r="V270" i="10" s="1"/>
  <c r="T270" i="10"/>
  <c r="S270" i="10"/>
  <c r="R270" i="10"/>
  <c r="Q270" i="10"/>
  <c r="P270" i="10"/>
  <c r="AH270" i="10" s="1"/>
  <c r="O270" i="10"/>
  <c r="AG270" i="10" s="1"/>
  <c r="U269" i="10"/>
  <c r="V269" i="10" s="1"/>
  <c r="T269" i="10"/>
  <c r="S269" i="10"/>
  <c r="R269" i="10"/>
  <c r="Q269" i="10"/>
  <c r="P269" i="10"/>
  <c r="AH269" i="10" s="1"/>
  <c r="O269" i="10"/>
  <c r="AG269" i="10" s="1"/>
  <c r="U268" i="10"/>
  <c r="W268" i="10" s="1"/>
  <c r="T268" i="10"/>
  <c r="S268" i="10"/>
  <c r="R268" i="10"/>
  <c r="Q268" i="10"/>
  <c r="P268" i="10"/>
  <c r="AH268" i="10" s="1"/>
  <c r="O268" i="10"/>
  <c r="AG268" i="10" s="1"/>
  <c r="U267" i="10"/>
  <c r="V267" i="10" s="1"/>
  <c r="T267" i="10"/>
  <c r="Y267" i="10" s="1"/>
  <c r="S267" i="10"/>
  <c r="R267" i="10"/>
  <c r="Q267" i="10"/>
  <c r="P267" i="10"/>
  <c r="AH267" i="10" s="1"/>
  <c r="O267" i="10"/>
  <c r="AG267" i="10" s="1"/>
  <c r="U266" i="10"/>
  <c r="W266" i="10" s="1"/>
  <c r="T266" i="10"/>
  <c r="S266" i="10"/>
  <c r="R266" i="10"/>
  <c r="Q266" i="10"/>
  <c r="P266" i="10"/>
  <c r="AH266" i="10" s="1"/>
  <c r="O266" i="10"/>
  <c r="AG266" i="10" s="1"/>
  <c r="U265" i="10"/>
  <c r="V265" i="10" s="1"/>
  <c r="T265" i="10"/>
  <c r="S265" i="10"/>
  <c r="R265" i="10"/>
  <c r="Q265" i="10"/>
  <c r="P265" i="10"/>
  <c r="AH265" i="10" s="1"/>
  <c r="O265" i="10"/>
  <c r="AG265" i="10" s="1"/>
  <c r="U264" i="10"/>
  <c r="W264" i="10" s="1"/>
  <c r="T264" i="10"/>
  <c r="S264" i="10"/>
  <c r="R264" i="10"/>
  <c r="Q264" i="10"/>
  <c r="P264" i="10"/>
  <c r="AH264" i="10" s="1"/>
  <c r="O264" i="10"/>
  <c r="AG264" i="10" s="1"/>
  <c r="U263" i="10"/>
  <c r="W263" i="10" s="1"/>
  <c r="T263" i="10"/>
  <c r="S263" i="10"/>
  <c r="R263" i="10"/>
  <c r="Q263" i="10"/>
  <c r="P263" i="10"/>
  <c r="AH263" i="10" s="1"/>
  <c r="O263" i="10"/>
  <c r="AG263" i="10" s="1"/>
  <c r="U262" i="10"/>
  <c r="V262" i="10" s="1"/>
  <c r="T262" i="10"/>
  <c r="S262" i="10"/>
  <c r="R262" i="10"/>
  <c r="Q262" i="10"/>
  <c r="P262" i="10"/>
  <c r="AH262" i="10" s="1"/>
  <c r="O262" i="10"/>
  <c r="AG262" i="10" s="1"/>
  <c r="U261" i="10"/>
  <c r="W261" i="10" s="1"/>
  <c r="T261" i="10"/>
  <c r="S261" i="10"/>
  <c r="R261" i="10"/>
  <c r="Q261" i="10"/>
  <c r="P261" i="10"/>
  <c r="AH261" i="10" s="1"/>
  <c r="O261" i="10"/>
  <c r="AG261" i="10" s="1"/>
  <c r="U260" i="10"/>
  <c r="V260" i="10" s="1"/>
  <c r="T260" i="10"/>
  <c r="S260" i="10"/>
  <c r="R260" i="10"/>
  <c r="Q260" i="10"/>
  <c r="P260" i="10"/>
  <c r="AH260" i="10" s="1"/>
  <c r="O260" i="10"/>
  <c r="AG260" i="10" s="1"/>
  <c r="U259" i="10"/>
  <c r="V259" i="10" s="1"/>
  <c r="T259" i="10"/>
  <c r="Z259" i="10" s="1"/>
  <c r="S259" i="10"/>
  <c r="R259" i="10"/>
  <c r="Q259" i="10"/>
  <c r="P259" i="10"/>
  <c r="AH259" i="10" s="1"/>
  <c r="O259" i="10"/>
  <c r="AG259" i="10" s="1"/>
  <c r="U258" i="10"/>
  <c r="V258" i="10" s="1"/>
  <c r="T258" i="10"/>
  <c r="S258" i="10"/>
  <c r="R258" i="10"/>
  <c r="Q258" i="10"/>
  <c r="P258" i="10"/>
  <c r="AH258" i="10" s="1"/>
  <c r="O258" i="10"/>
  <c r="AG258" i="10" s="1"/>
  <c r="U257" i="10"/>
  <c r="V257" i="10" s="1"/>
  <c r="T257" i="10"/>
  <c r="S257" i="10"/>
  <c r="R257" i="10"/>
  <c r="Q257" i="10"/>
  <c r="P257" i="10"/>
  <c r="AH257" i="10" s="1"/>
  <c r="O257" i="10"/>
  <c r="AG257" i="10" s="1"/>
  <c r="U256" i="10"/>
  <c r="W256" i="10" s="1"/>
  <c r="T256" i="10"/>
  <c r="S256" i="10"/>
  <c r="R256" i="10"/>
  <c r="Q256" i="10"/>
  <c r="P256" i="10"/>
  <c r="AH256" i="10" s="1"/>
  <c r="O256" i="10"/>
  <c r="AG256" i="10" s="1"/>
  <c r="U255" i="10"/>
  <c r="V255" i="10" s="1"/>
  <c r="T255" i="10"/>
  <c r="Y255" i="10" s="1"/>
  <c r="S255" i="10"/>
  <c r="R255" i="10"/>
  <c r="Q255" i="10"/>
  <c r="P255" i="10"/>
  <c r="AH255" i="10" s="1"/>
  <c r="O255" i="10"/>
  <c r="AG255" i="10" s="1"/>
  <c r="U254" i="10"/>
  <c r="V254" i="10" s="1"/>
  <c r="T254" i="10"/>
  <c r="S254" i="10"/>
  <c r="R254" i="10"/>
  <c r="Q254" i="10"/>
  <c r="P254" i="10"/>
  <c r="AH254" i="10" s="1"/>
  <c r="O254" i="10"/>
  <c r="AG254" i="10" s="1"/>
  <c r="U253" i="10"/>
  <c r="V253" i="10" s="1"/>
  <c r="T253" i="10"/>
  <c r="S253" i="10"/>
  <c r="R253" i="10"/>
  <c r="Q253" i="10"/>
  <c r="P253" i="10"/>
  <c r="AH253" i="10" s="1"/>
  <c r="O253" i="10"/>
  <c r="AG253" i="10" s="1"/>
  <c r="U252" i="10"/>
  <c r="V252" i="10" s="1"/>
  <c r="T252" i="10"/>
  <c r="S252" i="10"/>
  <c r="R252" i="10"/>
  <c r="Q252" i="10"/>
  <c r="P252" i="10"/>
  <c r="AH252" i="10" s="1"/>
  <c r="O252" i="10"/>
  <c r="AG252" i="10" s="1"/>
  <c r="U251" i="10"/>
  <c r="V251" i="10" s="1"/>
  <c r="T251" i="10"/>
  <c r="S251" i="10"/>
  <c r="R251" i="10"/>
  <c r="Q251" i="10"/>
  <c r="P251" i="10"/>
  <c r="AH251" i="10" s="1"/>
  <c r="O251" i="10"/>
  <c r="AG251" i="10" s="1"/>
  <c r="U250" i="10"/>
  <c r="V250" i="10" s="1"/>
  <c r="T250" i="10"/>
  <c r="S250" i="10"/>
  <c r="R250" i="10"/>
  <c r="Q250" i="10"/>
  <c r="P250" i="10"/>
  <c r="AH250" i="10" s="1"/>
  <c r="O250" i="10"/>
  <c r="AG250" i="10" s="1"/>
  <c r="U249" i="10"/>
  <c r="V249" i="10" s="1"/>
  <c r="T249" i="10"/>
  <c r="S249" i="10"/>
  <c r="R249" i="10"/>
  <c r="Q249" i="10"/>
  <c r="P249" i="10"/>
  <c r="AH249" i="10" s="1"/>
  <c r="O249" i="10"/>
  <c r="AG249" i="10" s="1"/>
  <c r="U248" i="10"/>
  <c r="V248" i="10" s="1"/>
  <c r="T248" i="10"/>
  <c r="S248" i="10"/>
  <c r="R248" i="10"/>
  <c r="Q248" i="10"/>
  <c r="P248" i="10"/>
  <c r="AH248" i="10" s="1"/>
  <c r="O248" i="10"/>
  <c r="AG248" i="10" s="1"/>
  <c r="U247" i="10"/>
  <c r="V247" i="10" s="1"/>
  <c r="T247" i="10"/>
  <c r="S247" i="10"/>
  <c r="R247" i="10"/>
  <c r="Q247" i="10"/>
  <c r="P247" i="10"/>
  <c r="AH247" i="10" s="1"/>
  <c r="O247" i="10"/>
  <c r="AG247" i="10" s="1"/>
  <c r="U246" i="10"/>
  <c r="V246" i="10" s="1"/>
  <c r="T246" i="10"/>
  <c r="S246" i="10"/>
  <c r="R246" i="10"/>
  <c r="Q246" i="10"/>
  <c r="P246" i="10"/>
  <c r="AH246" i="10" s="1"/>
  <c r="O246" i="10"/>
  <c r="AG246" i="10" s="1"/>
  <c r="U245" i="10"/>
  <c r="V245" i="10" s="1"/>
  <c r="T245" i="10"/>
  <c r="S245" i="10"/>
  <c r="R245" i="10"/>
  <c r="Q245" i="10"/>
  <c r="P245" i="10"/>
  <c r="AH245" i="10" s="1"/>
  <c r="O245" i="10"/>
  <c r="AG245" i="10" s="1"/>
  <c r="U244" i="10"/>
  <c r="W244" i="10" s="1"/>
  <c r="T244" i="10"/>
  <c r="S244" i="10"/>
  <c r="R244" i="10"/>
  <c r="Q244" i="10"/>
  <c r="P244" i="10"/>
  <c r="AH244" i="10" s="1"/>
  <c r="O244" i="10"/>
  <c r="AG244" i="10" s="1"/>
  <c r="U243" i="10"/>
  <c r="V243" i="10" s="1"/>
  <c r="T243" i="10"/>
  <c r="Y243" i="10" s="1"/>
  <c r="S243" i="10"/>
  <c r="R243" i="10"/>
  <c r="Q243" i="10"/>
  <c r="P243" i="10"/>
  <c r="AH243" i="10" s="1"/>
  <c r="O243" i="10"/>
  <c r="AG243" i="10" s="1"/>
  <c r="U242" i="10"/>
  <c r="W242" i="10" s="1"/>
  <c r="T242" i="10"/>
  <c r="S242" i="10"/>
  <c r="R242" i="10"/>
  <c r="Q242" i="10"/>
  <c r="P242" i="10"/>
  <c r="AH242" i="10" s="1"/>
  <c r="O242" i="10"/>
  <c r="AG242" i="10" s="1"/>
  <c r="U241" i="10"/>
  <c r="V241" i="10" s="1"/>
  <c r="T241" i="10"/>
  <c r="S241" i="10"/>
  <c r="R241" i="10"/>
  <c r="Q241" i="10"/>
  <c r="P241" i="10"/>
  <c r="AH241" i="10" s="1"/>
  <c r="O241" i="10"/>
  <c r="AG241" i="10" s="1"/>
  <c r="U240" i="10"/>
  <c r="W240" i="10" s="1"/>
  <c r="T240" i="10"/>
  <c r="S240" i="10"/>
  <c r="R240" i="10"/>
  <c r="Q240" i="10"/>
  <c r="P240" i="10"/>
  <c r="AH240" i="10" s="1"/>
  <c r="O240" i="10"/>
  <c r="AG240" i="10" s="1"/>
  <c r="U239" i="10"/>
  <c r="W239" i="10" s="1"/>
  <c r="T239" i="10"/>
  <c r="S239" i="10"/>
  <c r="R239" i="10"/>
  <c r="Q239" i="10"/>
  <c r="P239" i="10"/>
  <c r="AH239" i="10" s="1"/>
  <c r="O239" i="10"/>
  <c r="AG239" i="10" s="1"/>
  <c r="U238" i="10"/>
  <c r="V238" i="10" s="1"/>
  <c r="T238" i="10"/>
  <c r="S238" i="10"/>
  <c r="R238" i="10"/>
  <c r="Q238" i="10"/>
  <c r="P238" i="10"/>
  <c r="AH238" i="10" s="1"/>
  <c r="O238" i="10"/>
  <c r="AG238" i="10" s="1"/>
  <c r="U237" i="10"/>
  <c r="W237" i="10" s="1"/>
  <c r="T237" i="10"/>
  <c r="S237" i="10"/>
  <c r="R237" i="10"/>
  <c r="Q237" i="10"/>
  <c r="P237" i="10"/>
  <c r="AH237" i="10" s="1"/>
  <c r="O237" i="10"/>
  <c r="AG237" i="10" s="1"/>
  <c r="U236" i="10"/>
  <c r="V236" i="10" s="1"/>
  <c r="T236" i="10"/>
  <c r="S236" i="10"/>
  <c r="R236" i="10"/>
  <c r="Q236" i="10"/>
  <c r="P236" i="10"/>
  <c r="AH236" i="10" s="1"/>
  <c r="O236" i="10"/>
  <c r="AG236" i="10" s="1"/>
  <c r="U235" i="10"/>
  <c r="V235" i="10" s="1"/>
  <c r="T235" i="10"/>
  <c r="S235" i="10"/>
  <c r="R235" i="10"/>
  <c r="Q235" i="10"/>
  <c r="P235" i="10"/>
  <c r="AH235" i="10" s="1"/>
  <c r="O235" i="10"/>
  <c r="AG235" i="10" s="1"/>
  <c r="U234" i="10"/>
  <c r="V234" i="10" s="1"/>
  <c r="T234" i="10"/>
  <c r="S234" i="10"/>
  <c r="R234" i="10"/>
  <c r="Q234" i="10"/>
  <c r="P234" i="10"/>
  <c r="AH234" i="10" s="1"/>
  <c r="O234" i="10"/>
  <c r="AG234" i="10" s="1"/>
  <c r="U233" i="10"/>
  <c r="V233" i="10" s="1"/>
  <c r="T233" i="10"/>
  <c r="S233" i="10"/>
  <c r="R233" i="10"/>
  <c r="Q233" i="10"/>
  <c r="P233" i="10"/>
  <c r="AH233" i="10" s="1"/>
  <c r="O233" i="10"/>
  <c r="AG233" i="10" s="1"/>
  <c r="U232" i="10"/>
  <c r="W232" i="10" s="1"/>
  <c r="T232" i="10"/>
  <c r="S232" i="10"/>
  <c r="R232" i="10"/>
  <c r="Q232" i="10"/>
  <c r="P232" i="10"/>
  <c r="AH232" i="10" s="1"/>
  <c r="O232" i="10"/>
  <c r="AG232" i="10" s="1"/>
  <c r="U231" i="10"/>
  <c r="V231" i="10" s="1"/>
  <c r="T231" i="10"/>
  <c r="Y231" i="10" s="1"/>
  <c r="S231" i="10"/>
  <c r="R231" i="10"/>
  <c r="Q231" i="10"/>
  <c r="P231" i="10"/>
  <c r="AH231" i="10" s="1"/>
  <c r="O231" i="10"/>
  <c r="AG231" i="10" s="1"/>
  <c r="U230" i="10"/>
  <c r="V230" i="10" s="1"/>
  <c r="T230" i="10"/>
  <c r="S230" i="10"/>
  <c r="R230" i="10"/>
  <c r="Q230" i="10"/>
  <c r="P230" i="10"/>
  <c r="AH230" i="10" s="1"/>
  <c r="O230" i="10"/>
  <c r="AG230" i="10" s="1"/>
  <c r="U229" i="10"/>
  <c r="V229" i="10" s="1"/>
  <c r="T229" i="10"/>
  <c r="S229" i="10"/>
  <c r="R229" i="10"/>
  <c r="Q229" i="10"/>
  <c r="P229" i="10"/>
  <c r="AH229" i="10" s="1"/>
  <c r="O229" i="10"/>
  <c r="AG229" i="10" s="1"/>
  <c r="U228" i="10"/>
  <c r="V228" i="10" s="1"/>
  <c r="T228" i="10"/>
  <c r="S228" i="10"/>
  <c r="R228" i="10"/>
  <c r="Q228" i="10"/>
  <c r="P228" i="10"/>
  <c r="AH228" i="10" s="1"/>
  <c r="O228" i="10"/>
  <c r="AG228" i="10" s="1"/>
  <c r="U227" i="10"/>
  <c r="V227" i="10" s="1"/>
  <c r="T227" i="10"/>
  <c r="S227" i="10"/>
  <c r="R227" i="10"/>
  <c r="Q227" i="10"/>
  <c r="P227" i="10"/>
  <c r="AH227" i="10" s="1"/>
  <c r="O227" i="10"/>
  <c r="AG227" i="10" s="1"/>
  <c r="U226" i="10"/>
  <c r="V226" i="10" s="1"/>
  <c r="T226" i="10"/>
  <c r="S226" i="10"/>
  <c r="R226" i="10"/>
  <c r="Q226" i="10"/>
  <c r="P226" i="10"/>
  <c r="AH226" i="10" s="1"/>
  <c r="O226" i="10"/>
  <c r="AG226" i="10" s="1"/>
  <c r="U225" i="10"/>
  <c r="V225" i="10" s="1"/>
  <c r="T225" i="10"/>
  <c r="S225" i="10"/>
  <c r="R225" i="10"/>
  <c r="Q225" i="10"/>
  <c r="P225" i="10"/>
  <c r="AH225" i="10" s="1"/>
  <c r="O225" i="10"/>
  <c r="AG225" i="10" s="1"/>
  <c r="U224" i="10"/>
  <c r="V224" i="10" s="1"/>
  <c r="T224" i="10"/>
  <c r="S224" i="10"/>
  <c r="R224" i="10"/>
  <c r="Q224" i="10"/>
  <c r="P224" i="10"/>
  <c r="AH224" i="10" s="1"/>
  <c r="O224" i="10"/>
  <c r="AG224" i="10" s="1"/>
  <c r="U223" i="10"/>
  <c r="V223" i="10" s="1"/>
  <c r="T223" i="10"/>
  <c r="S223" i="10"/>
  <c r="R223" i="10"/>
  <c r="Q223" i="10"/>
  <c r="P223" i="10"/>
  <c r="AH223" i="10" s="1"/>
  <c r="O223" i="10"/>
  <c r="AG223" i="10" s="1"/>
  <c r="U222" i="10"/>
  <c r="V222" i="10" s="1"/>
  <c r="T222" i="10"/>
  <c r="S222" i="10"/>
  <c r="R222" i="10"/>
  <c r="Q222" i="10"/>
  <c r="P222" i="10"/>
  <c r="AH222" i="10" s="1"/>
  <c r="O222" i="10"/>
  <c r="AG222" i="10" s="1"/>
  <c r="U221" i="10"/>
  <c r="V221" i="10" s="1"/>
  <c r="T221" i="10"/>
  <c r="S221" i="10"/>
  <c r="R221" i="10"/>
  <c r="Q221" i="10"/>
  <c r="P221" i="10"/>
  <c r="AH221" i="10" s="1"/>
  <c r="O221" i="10"/>
  <c r="AG221" i="10" s="1"/>
  <c r="U220" i="10"/>
  <c r="W220" i="10" s="1"/>
  <c r="T220" i="10"/>
  <c r="S220" i="10"/>
  <c r="R220" i="10"/>
  <c r="Q220" i="10"/>
  <c r="P220" i="10"/>
  <c r="AH220" i="10" s="1"/>
  <c r="O220" i="10"/>
  <c r="AG220" i="10" s="1"/>
  <c r="U219" i="10"/>
  <c r="V219" i="10" s="1"/>
  <c r="T219" i="10"/>
  <c r="S219" i="10"/>
  <c r="R219" i="10"/>
  <c r="Q219" i="10"/>
  <c r="P219" i="10"/>
  <c r="AH219" i="10" s="1"/>
  <c r="O219" i="10"/>
  <c r="AG219" i="10" s="1"/>
  <c r="U218" i="10"/>
  <c r="W218" i="10" s="1"/>
  <c r="T218" i="10"/>
  <c r="S218" i="10"/>
  <c r="R218" i="10"/>
  <c r="Q218" i="10"/>
  <c r="P218" i="10"/>
  <c r="AH218" i="10" s="1"/>
  <c r="O218" i="10"/>
  <c r="AG218" i="10" s="1"/>
  <c r="U217" i="10"/>
  <c r="V217" i="10" s="1"/>
  <c r="T217" i="10"/>
  <c r="S217" i="10"/>
  <c r="R217" i="10"/>
  <c r="Q217" i="10"/>
  <c r="P217" i="10"/>
  <c r="AH217" i="10" s="1"/>
  <c r="O217" i="10"/>
  <c r="AG217" i="10" s="1"/>
  <c r="U216" i="10"/>
  <c r="W216" i="10" s="1"/>
  <c r="T216" i="10"/>
  <c r="S216" i="10"/>
  <c r="R216" i="10"/>
  <c r="Q216" i="10"/>
  <c r="P216" i="10"/>
  <c r="AH216" i="10" s="1"/>
  <c r="O216" i="10"/>
  <c r="AG216" i="10" s="1"/>
  <c r="U215" i="10"/>
  <c r="W215" i="10" s="1"/>
  <c r="T215" i="10"/>
  <c r="S215" i="10"/>
  <c r="R215" i="10"/>
  <c r="Q215" i="10"/>
  <c r="P215" i="10"/>
  <c r="AH215" i="10" s="1"/>
  <c r="O215" i="10"/>
  <c r="AG215" i="10" s="1"/>
  <c r="U214" i="10"/>
  <c r="V214" i="10" s="1"/>
  <c r="T214" i="10"/>
  <c r="S214" i="10"/>
  <c r="R214" i="10"/>
  <c r="Q214" i="10"/>
  <c r="P214" i="10"/>
  <c r="AH214" i="10" s="1"/>
  <c r="O214" i="10"/>
  <c r="AG214" i="10" s="1"/>
  <c r="U213" i="10"/>
  <c r="W213" i="10" s="1"/>
  <c r="T213" i="10"/>
  <c r="S213" i="10"/>
  <c r="R213" i="10"/>
  <c r="Q213" i="10"/>
  <c r="P213" i="10"/>
  <c r="AH213" i="10" s="1"/>
  <c r="O213" i="10"/>
  <c r="AG213" i="10" s="1"/>
  <c r="U212" i="10"/>
  <c r="V212" i="10" s="1"/>
  <c r="T212" i="10"/>
  <c r="S212" i="10"/>
  <c r="R212" i="10"/>
  <c r="Q212" i="10"/>
  <c r="P212" i="10"/>
  <c r="AH212" i="10" s="1"/>
  <c r="O212" i="10"/>
  <c r="AG212" i="10" s="1"/>
  <c r="U211" i="10"/>
  <c r="V211" i="10" s="1"/>
  <c r="T211" i="10"/>
  <c r="S211" i="10"/>
  <c r="R211" i="10"/>
  <c r="Q211" i="10"/>
  <c r="P211" i="10"/>
  <c r="AH211" i="10" s="1"/>
  <c r="O211" i="10"/>
  <c r="AG211" i="10" s="1"/>
  <c r="U210" i="10"/>
  <c r="V210" i="10" s="1"/>
  <c r="T210" i="10"/>
  <c r="S210" i="10"/>
  <c r="R210" i="10"/>
  <c r="Q210" i="10"/>
  <c r="P210" i="10"/>
  <c r="AH210" i="10" s="1"/>
  <c r="O210" i="10"/>
  <c r="AG210" i="10" s="1"/>
  <c r="U209" i="10"/>
  <c r="V209" i="10" s="1"/>
  <c r="T209" i="10"/>
  <c r="S209" i="10"/>
  <c r="R209" i="10"/>
  <c r="Q209" i="10"/>
  <c r="P209" i="10"/>
  <c r="AH209" i="10" s="1"/>
  <c r="O209" i="10"/>
  <c r="AG209" i="10" s="1"/>
  <c r="U208" i="10"/>
  <c r="W208" i="10" s="1"/>
  <c r="T208" i="10"/>
  <c r="S208" i="10"/>
  <c r="R208" i="10"/>
  <c r="Q208" i="10"/>
  <c r="P208" i="10"/>
  <c r="AH208" i="10" s="1"/>
  <c r="O208" i="10"/>
  <c r="AG208" i="10" s="1"/>
  <c r="U207" i="10"/>
  <c r="V207" i="10" s="1"/>
  <c r="T207" i="10"/>
  <c r="S207" i="10"/>
  <c r="R207" i="10"/>
  <c r="Q207" i="10"/>
  <c r="P207" i="10"/>
  <c r="AH207" i="10" s="1"/>
  <c r="O207" i="10"/>
  <c r="AG207" i="10" s="1"/>
  <c r="U206" i="10"/>
  <c r="V206" i="10" s="1"/>
  <c r="T206" i="10"/>
  <c r="S206" i="10"/>
  <c r="R206" i="10"/>
  <c r="Q206" i="10"/>
  <c r="P206" i="10"/>
  <c r="AH206" i="10" s="1"/>
  <c r="O206" i="10"/>
  <c r="AG206" i="10" s="1"/>
  <c r="U205" i="10"/>
  <c r="V205" i="10" s="1"/>
  <c r="T205" i="10"/>
  <c r="S205" i="10"/>
  <c r="R205" i="10"/>
  <c r="Q205" i="10"/>
  <c r="P205" i="10"/>
  <c r="AH205" i="10" s="1"/>
  <c r="O205" i="10"/>
  <c r="AG205" i="10" s="1"/>
  <c r="U204" i="10"/>
  <c r="V204" i="10" s="1"/>
  <c r="T204" i="10"/>
  <c r="S204" i="10"/>
  <c r="R204" i="10"/>
  <c r="Q204" i="10"/>
  <c r="P204" i="10"/>
  <c r="AH204" i="10" s="1"/>
  <c r="O204" i="10"/>
  <c r="AG204" i="10" s="1"/>
  <c r="U203" i="10"/>
  <c r="V203" i="10" s="1"/>
  <c r="T203" i="10"/>
  <c r="S203" i="10"/>
  <c r="R203" i="10"/>
  <c r="Q203" i="10"/>
  <c r="P203" i="10"/>
  <c r="AH203" i="10" s="1"/>
  <c r="O203" i="10"/>
  <c r="AG203" i="10" s="1"/>
  <c r="U202" i="10"/>
  <c r="V202" i="10" s="1"/>
  <c r="T202" i="10"/>
  <c r="S202" i="10"/>
  <c r="R202" i="10"/>
  <c r="Q202" i="10"/>
  <c r="P202" i="10"/>
  <c r="AH202" i="10" s="1"/>
  <c r="O202" i="10"/>
  <c r="AG202" i="10" s="1"/>
  <c r="U201" i="10"/>
  <c r="V201" i="10" s="1"/>
  <c r="T201" i="10"/>
  <c r="S201" i="10"/>
  <c r="R201" i="10"/>
  <c r="Q201" i="10"/>
  <c r="P201" i="10"/>
  <c r="AH201" i="10" s="1"/>
  <c r="O201" i="10"/>
  <c r="AG201" i="10" s="1"/>
  <c r="U200" i="10"/>
  <c r="V200" i="10" s="1"/>
  <c r="T200" i="10"/>
  <c r="S200" i="10"/>
  <c r="R200" i="10"/>
  <c r="Q200" i="10"/>
  <c r="P200" i="10"/>
  <c r="AH200" i="10" s="1"/>
  <c r="O200" i="10"/>
  <c r="AG200" i="10" s="1"/>
  <c r="U199" i="10"/>
  <c r="V199" i="10" s="1"/>
  <c r="T199" i="10"/>
  <c r="S199" i="10"/>
  <c r="R199" i="10"/>
  <c r="Q199" i="10"/>
  <c r="P199" i="10"/>
  <c r="AH199" i="10" s="1"/>
  <c r="O199" i="10"/>
  <c r="AG199" i="10" s="1"/>
  <c r="U198" i="10"/>
  <c r="V198" i="10" s="1"/>
  <c r="T198" i="10"/>
  <c r="S198" i="10"/>
  <c r="R198" i="10"/>
  <c r="Q198" i="10"/>
  <c r="P198" i="10"/>
  <c r="AH198" i="10" s="1"/>
  <c r="O198" i="10"/>
  <c r="AG198" i="10" s="1"/>
  <c r="U197" i="10"/>
  <c r="V197" i="10" s="1"/>
  <c r="T197" i="10"/>
  <c r="S197" i="10"/>
  <c r="R197" i="10"/>
  <c r="Q197" i="10"/>
  <c r="P197" i="10"/>
  <c r="AH197" i="10" s="1"/>
  <c r="O197" i="10"/>
  <c r="AG197" i="10" s="1"/>
  <c r="U196" i="10"/>
  <c r="W196" i="10" s="1"/>
  <c r="T196" i="10"/>
  <c r="S196" i="10"/>
  <c r="R196" i="10"/>
  <c r="Q196" i="10"/>
  <c r="P196" i="10"/>
  <c r="AH196" i="10" s="1"/>
  <c r="O196" i="10"/>
  <c r="AG196" i="10" s="1"/>
  <c r="U195" i="10"/>
  <c r="V195" i="10" s="1"/>
  <c r="T195" i="10"/>
  <c r="S195" i="10"/>
  <c r="R195" i="10"/>
  <c r="Q195" i="10"/>
  <c r="P195" i="10"/>
  <c r="AH195" i="10" s="1"/>
  <c r="O195" i="10"/>
  <c r="AG195" i="10" s="1"/>
  <c r="U194" i="10"/>
  <c r="W194" i="10" s="1"/>
  <c r="T194" i="10"/>
  <c r="S194" i="10"/>
  <c r="R194" i="10"/>
  <c r="Q194" i="10"/>
  <c r="P194" i="10"/>
  <c r="AH194" i="10" s="1"/>
  <c r="O194" i="10"/>
  <c r="AG194" i="10" s="1"/>
  <c r="U193" i="10"/>
  <c r="V193" i="10" s="1"/>
  <c r="T193" i="10"/>
  <c r="S193" i="10"/>
  <c r="R193" i="10"/>
  <c r="Q193" i="10"/>
  <c r="P193" i="10"/>
  <c r="AH193" i="10" s="1"/>
  <c r="O193" i="10"/>
  <c r="AG193" i="10" s="1"/>
  <c r="U192" i="10"/>
  <c r="W192" i="10" s="1"/>
  <c r="T192" i="10"/>
  <c r="S192" i="10"/>
  <c r="R192" i="10"/>
  <c r="Q192" i="10"/>
  <c r="P192" i="10"/>
  <c r="AH192" i="10" s="1"/>
  <c r="O192" i="10"/>
  <c r="AG192" i="10" s="1"/>
  <c r="U191" i="10"/>
  <c r="W191" i="10" s="1"/>
  <c r="T191" i="10"/>
  <c r="S191" i="10"/>
  <c r="R191" i="10"/>
  <c r="Q191" i="10"/>
  <c r="P191" i="10"/>
  <c r="AH191" i="10" s="1"/>
  <c r="O191" i="10"/>
  <c r="AG191" i="10" s="1"/>
  <c r="U190" i="10"/>
  <c r="V190" i="10" s="1"/>
  <c r="T190" i="10"/>
  <c r="S190" i="10"/>
  <c r="R190" i="10"/>
  <c r="Q190" i="10"/>
  <c r="P190" i="10"/>
  <c r="AH190" i="10" s="1"/>
  <c r="O190" i="10"/>
  <c r="AG190" i="10" s="1"/>
  <c r="U189" i="10"/>
  <c r="W189" i="10" s="1"/>
  <c r="T189" i="10"/>
  <c r="S189" i="10"/>
  <c r="R189" i="10"/>
  <c r="Q189" i="10"/>
  <c r="P189" i="10"/>
  <c r="AH189" i="10" s="1"/>
  <c r="O189" i="10"/>
  <c r="AG189" i="10" s="1"/>
  <c r="U188" i="10"/>
  <c r="V188" i="10" s="1"/>
  <c r="T188" i="10"/>
  <c r="S188" i="10"/>
  <c r="R188" i="10"/>
  <c r="Q188" i="10"/>
  <c r="P188" i="10"/>
  <c r="AH188" i="10" s="1"/>
  <c r="O188" i="10"/>
  <c r="AG188" i="10" s="1"/>
  <c r="U187" i="10"/>
  <c r="V187" i="10" s="1"/>
  <c r="T187" i="10"/>
  <c r="S187" i="10"/>
  <c r="R187" i="10"/>
  <c r="Q187" i="10"/>
  <c r="P187" i="10"/>
  <c r="AH187" i="10" s="1"/>
  <c r="O187" i="10"/>
  <c r="AG187" i="10" s="1"/>
  <c r="U186" i="10"/>
  <c r="V186" i="10" s="1"/>
  <c r="T186" i="10"/>
  <c r="S186" i="10"/>
  <c r="R186" i="10"/>
  <c r="Q186" i="10"/>
  <c r="P186" i="10"/>
  <c r="AH186" i="10" s="1"/>
  <c r="O186" i="10"/>
  <c r="AG186" i="10" s="1"/>
  <c r="U185" i="10"/>
  <c r="V185" i="10" s="1"/>
  <c r="T185" i="10"/>
  <c r="S185" i="10"/>
  <c r="R185" i="10"/>
  <c r="Q185" i="10"/>
  <c r="P185" i="10"/>
  <c r="AH185" i="10" s="1"/>
  <c r="O185" i="10"/>
  <c r="AG185" i="10" s="1"/>
  <c r="U184" i="10"/>
  <c r="W184" i="10" s="1"/>
  <c r="T184" i="10"/>
  <c r="S184" i="10"/>
  <c r="R184" i="10"/>
  <c r="Q184" i="10"/>
  <c r="P184" i="10"/>
  <c r="AH184" i="10" s="1"/>
  <c r="O184" i="10"/>
  <c r="AG184" i="10" s="1"/>
  <c r="U183" i="10"/>
  <c r="V183" i="10" s="1"/>
  <c r="T183" i="10"/>
  <c r="Y183" i="10" s="1"/>
  <c r="S183" i="10"/>
  <c r="R183" i="10"/>
  <c r="Q183" i="10"/>
  <c r="P183" i="10"/>
  <c r="AH183" i="10" s="1"/>
  <c r="O183" i="10"/>
  <c r="AG183" i="10" s="1"/>
  <c r="U182" i="10"/>
  <c r="V182" i="10" s="1"/>
  <c r="T182" i="10"/>
  <c r="S182" i="10"/>
  <c r="R182" i="10"/>
  <c r="Q182" i="10"/>
  <c r="P182" i="10"/>
  <c r="AH182" i="10" s="1"/>
  <c r="O182" i="10"/>
  <c r="AG182" i="10" s="1"/>
  <c r="U181" i="10"/>
  <c r="V181" i="10" s="1"/>
  <c r="T181" i="10"/>
  <c r="S181" i="10"/>
  <c r="R181" i="10"/>
  <c r="Q181" i="10"/>
  <c r="P181" i="10"/>
  <c r="AH181" i="10" s="1"/>
  <c r="O181" i="10"/>
  <c r="AG181" i="10" s="1"/>
  <c r="U180" i="10"/>
  <c r="V180" i="10" s="1"/>
  <c r="T180" i="10"/>
  <c r="S180" i="10"/>
  <c r="R180" i="10"/>
  <c r="Q180" i="10"/>
  <c r="P180" i="10"/>
  <c r="AH180" i="10" s="1"/>
  <c r="O180" i="10"/>
  <c r="AG180" i="10" s="1"/>
  <c r="U179" i="10"/>
  <c r="V179" i="10" s="1"/>
  <c r="T179" i="10"/>
  <c r="S179" i="10"/>
  <c r="R179" i="10"/>
  <c r="Q179" i="10"/>
  <c r="P179" i="10"/>
  <c r="AH179" i="10" s="1"/>
  <c r="O179" i="10"/>
  <c r="AG179" i="10" s="1"/>
  <c r="U178" i="10"/>
  <c r="V178" i="10" s="1"/>
  <c r="T178" i="10"/>
  <c r="S178" i="10"/>
  <c r="R178" i="10"/>
  <c r="Q178" i="10"/>
  <c r="P178" i="10"/>
  <c r="AH178" i="10" s="1"/>
  <c r="O178" i="10"/>
  <c r="AG178" i="10" s="1"/>
  <c r="U177" i="10"/>
  <c r="V177" i="10" s="1"/>
  <c r="T177" i="10"/>
  <c r="S177" i="10"/>
  <c r="R177" i="10"/>
  <c r="Q177" i="10"/>
  <c r="P177" i="10"/>
  <c r="AH177" i="10" s="1"/>
  <c r="O177" i="10"/>
  <c r="AG177" i="10" s="1"/>
  <c r="U176" i="10"/>
  <c r="V176" i="10" s="1"/>
  <c r="T176" i="10"/>
  <c r="S176" i="10"/>
  <c r="R176" i="10"/>
  <c r="Q176" i="10"/>
  <c r="P176" i="10"/>
  <c r="AH176" i="10" s="1"/>
  <c r="O176" i="10"/>
  <c r="AG176" i="10" s="1"/>
  <c r="U175" i="10"/>
  <c r="V175" i="10" s="1"/>
  <c r="T175" i="10"/>
  <c r="S175" i="10"/>
  <c r="R175" i="10"/>
  <c r="Q175" i="10"/>
  <c r="P175" i="10"/>
  <c r="AH175" i="10" s="1"/>
  <c r="O175" i="10"/>
  <c r="AG175" i="10" s="1"/>
  <c r="U174" i="10"/>
  <c r="V174" i="10" s="1"/>
  <c r="T174" i="10"/>
  <c r="S174" i="10"/>
  <c r="R174" i="10"/>
  <c r="Q174" i="10"/>
  <c r="P174" i="10"/>
  <c r="AH174" i="10" s="1"/>
  <c r="O174" i="10"/>
  <c r="AG174" i="10" s="1"/>
  <c r="U173" i="10"/>
  <c r="V173" i="10" s="1"/>
  <c r="T173" i="10"/>
  <c r="S173" i="10"/>
  <c r="R173" i="10"/>
  <c r="Q173" i="10"/>
  <c r="P173" i="10"/>
  <c r="AH173" i="10" s="1"/>
  <c r="O173" i="10"/>
  <c r="AG173" i="10" s="1"/>
  <c r="U172" i="10"/>
  <c r="W172" i="10" s="1"/>
  <c r="T172" i="10"/>
  <c r="S172" i="10"/>
  <c r="R172" i="10"/>
  <c r="Q172" i="10"/>
  <c r="P172" i="10"/>
  <c r="AH172" i="10" s="1"/>
  <c r="O172" i="10"/>
  <c r="AG172" i="10" s="1"/>
  <c r="U171" i="10"/>
  <c r="V171" i="10" s="1"/>
  <c r="T171" i="10"/>
  <c r="Y171" i="10" s="1"/>
  <c r="S171" i="10"/>
  <c r="R171" i="10"/>
  <c r="Q171" i="10"/>
  <c r="P171" i="10"/>
  <c r="AH171" i="10" s="1"/>
  <c r="O171" i="10"/>
  <c r="AG171" i="10" s="1"/>
  <c r="U170" i="10"/>
  <c r="V170" i="10" s="1"/>
  <c r="T170" i="10"/>
  <c r="S170" i="10"/>
  <c r="R170" i="10"/>
  <c r="Q170" i="10"/>
  <c r="P170" i="10"/>
  <c r="AH170" i="10" s="1"/>
  <c r="O170" i="10"/>
  <c r="AG170" i="10" s="1"/>
  <c r="U169" i="10"/>
  <c r="V169" i="10" s="1"/>
  <c r="T169" i="10"/>
  <c r="S169" i="10"/>
  <c r="R169" i="10"/>
  <c r="Q169" i="10"/>
  <c r="P169" i="10"/>
  <c r="AH169" i="10" s="1"/>
  <c r="O169" i="10"/>
  <c r="AG169" i="10" s="1"/>
  <c r="U168" i="10"/>
  <c r="W168" i="10" s="1"/>
  <c r="T168" i="10"/>
  <c r="S168" i="10"/>
  <c r="R168" i="10"/>
  <c r="Q168" i="10"/>
  <c r="P168" i="10"/>
  <c r="AH168" i="10" s="1"/>
  <c r="O168" i="10"/>
  <c r="AG168" i="10" s="1"/>
  <c r="U167" i="10"/>
  <c r="W167" i="10" s="1"/>
  <c r="T167" i="10"/>
  <c r="S167" i="10"/>
  <c r="R167" i="10"/>
  <c r="Q167" i="10"/>
  <c r="P167" i="10"/>
  <c r="AH167" i="10" s="1"/>
  <c r="O167" i="10"/>
  <c r="AG167" i="10" s="1"/>
  <c r="U166" i="10"/>
  <c r="V166" i="10" s="1"/>
  <c r="T166" i="10"/>
  <c r="S166" i="10"/>
  <c r="R166" i="10"/>
  <c r="Q166" i="10"/>
  <c r="P166" i="10"/>
  <c r="AH166" i="10" s="1"/>
  <c r="O166" i="10"/>
  <c r="AG166" i="10" s="1"/>
  <c r="U165" i="10"/>
  <c r="W165" i="10" s="1"/>
  <c r="T165" i="10"/>
  <c r="S165" i="10"/>
  <c r="R165" i="10"/>
  <c r="Q165" i="10"/>
  <c r="P165" i="10"/>
  <c r="AH165" i="10" s="1"/>
  <c r="O165" i="10"/>
  <c r="AG165" i="10" s="1"/>
  <c r="U164" i="10"/>
  <c r="V164" i="10" s="1"/>
  <c r="T164" i="10"/>
  <c r="S164" i="10"/>
  <c r="R164" i="10"/>
  <c r="Q164" i="10"/>
  <c r="P164" i="10"/>
  <c r="AH164" i="10" s="1"/>
  <c r="O164" i="10"/>
  <c r="AG164" i="10" s="1"/>
  <c r="U163" i="10"/>
  <c r="V163" i="10" s="1"/>
  <c r="T163" i="10"/>
  <c r="S163" i="10"/>
  <c r="R163" i="10"/>
  <c r="Q163" i="10"/>
  <c r="P163" i="10"/>
  <c r="AH163" i="10" s="1"/>
  <c r="O163" i="10"/>
  <c r="AG163" i="10" s="1"/>
  <c r="U162" i="10"/>
  <c r="V162" i="10" s="1"/>
  <c r="T162" i="10"/>
  <c r="S162" i="10"/>
  <c r="R162" i="10"/>
  <c r="Q162" i="10"/>
  <c r="P162" i="10"/>
  <c r="AH162" i="10" s="1"/>
  <c r="O162" i="10"/>
  <c r="AG162" i="10" s="1"/>
  <c r="U161" i="10"/>
  <c r="V161" i="10" s="1"/>
  <c r="T161" i="10"/>
  <c r="S161" i="10"/>
  <c r="R161" i="10"/>
  <c r="Q161" i="10"/>
  <c r="P161" i="10"/>
  <c r="AH161" i="10" s="1"/>
  <c r="O161" i="10"/>
  <c r="AG161" i="10" s="1"/>
  <c r="U160" i="10"/>
  <c r="W160" i="10" s="1"/>
  <c r="T160" i="10"/>
  <c r="S160" i="10"/>
  <c r="R160" i="10"/>
  <c r="Q160" i="10"/>
  <c r="P160" i="10"/>
  <c r="AH160" i="10" s="1"/>
  <c r="O160" i="10"/>
  <c r="AG160" i="10" s="1"/>
  <c r="U159" i="10"/>
  <c r="V159" i="10" s="1"/>
  <c r="T159" i="10"/>
  <c r="Y159" i="10" s="1"/>
  <c r="S159" i="10"/>
  <c r="R159" i="10"/>
  <c r="Q159" i="10"/>
  <c r="P159" i="10"/>
  <c r="AH159" i="10" s="1"/>
  <c r="O159" i="10"/>
  <c r="AG159" i="10" s="1"/>
  <c r="U158" i="10"/>
  <c r="V158" i="10" s="1"/>
  <c r="T158" i="10"/>
  <c r="S158" i="10"/>
  <c r="R158" i="10"/>
  <c r="Q158" i="10"/>
  <c r="P158" i="10"/>
  <c r="AH158" i="10" s="1"/>
  <c r="O158" i="10"/>
  <c r="AG158" i="10" s="1"/>
  <c r="U157" i="10"/>
  <c r="V157" i="10" s="1"/>
  <c r="T157" i="10"/>
  <c r="S157" i="10"/>
  <c r="R157" i="10"/>
  <c r="Q157" i="10"/>
  <c r="P157" i="10"/>
  <c r="AH157" i="10" s="1"/>
  <c r="O157" i="10"/>
  <c r="AG157" i="10" s="1"/>
  <c r="U156" i="10"/>
  <c r="V156" i="10" s="1"/>
  <c r="T156" i="10"/>
  <c r="S156" i="10"/>
  <c r="R156" i="10"/>
  <c r="Q156" i="10"/>
  <c r="P156" i="10"/>
  <c r="AH156" i="10" s="1"/>
  <c r="O156" i="10"/>
  <c r="AG156" i="10" s="1"/>
  <c r="U155" i="10"/>
  <c r="V155" i="10" s="1"/>
  <c r="T155" i="10"/>
  <c r="S155" i="10"/>
  <c r="R155" i="10"/>
  <c r="Q155" i="10"/>
  <c r="P155" i="10"/>
  <c r="AH155" i="10" s="1"/>
  <c r="O155" i="10"/>
  <c r="AG155" i="10" s="1"/>
  <c r="U154" i="10"/>
  <c r="V154" i="10" s="1"/>
  <c r="T154" i="10"/>
  <c r="S154" i="10"/>
  <c r="R154" i="10"/>
  <c r="Q154" i="10"/>
  <c r="P154" i="10"/>
  <c r="AH154" i="10" s="1"/>
  <c r="O154" i="10"/>
  <c r="AG154" i="10" s="1"/>
  <c r="U153" i="10"/>
  <c r="V153" i="10" s="1"/>
  <c r="T153" i="10"/>
  <c r="S153" i="10"/>
  <c r="R153" i="10"/>
  <c r="Q153" i="10"/>
  <c r="P153" i="10"/>
  <c r="AH153" i="10" s="1"/>
  <c r="O153" i="10"/>
  <c r="AG153" i="10" s="1"/>
  <c r="U152" i="10"/>
  <c r="V152" i="10" s="1"/>
  <c r="T152" i="10"/>
  <c r="S152" i="10"/>
  <c r="R152" i="10"/>
  <c r="Q152" i="10"/>
  <c r="P152" i="10"/>
  <c r="AH152" i="10" s="1"/>
  <c r="O152" i="10"/>
  <c r="AG152" i="10" s="1"/>
  <c r="U151" i="10"/>
  <c r="V151" i="10" s="1"/>
  <c r="T151" i="10"/>
  <c r="S151" i="10"/>
  <c r="R151" i="10"/>
  <c r="Q151" i="10"/>
  <c r="P151" i="10"/>
  <c r="AH151" i="10" s="1"/>
  <c r="O151" i="10"/>
  <c r="AG151" i="10" s="1"/>
  <c r="U150" i="10"/>
  <c r="V150" i="10" s="1"/>
  <c r="T150" i="10"/>
  <c r="S150" i="10"/>
  <c r="R150" i="10"/>
  <c r="Q150" i="10"/>
  <c r="P150" i="10"/>
  <c r="AH150" i="10" s="1"/>
  <c r="O150" i="10"/>
  <c r="AG150" i="10" s="1"/>
  <c r="U149" i="10"/>
  <c r="V149" i="10" s="1"/>
  <c r="T149" i="10"/>
  <c r="S149" i="10"/>
  <c r="R149" i="10"/>
  <c r="Q149" i="10"/>
  <c r="P149" i="10"/>
  <c r="AH149" i="10" s="1"/>
  <c r="O149" i="10"/>
  <c r="AG149" i="10" s="1"/>
  <c r="U148" i="10"/>
  <c r="W148" i="10" s="1"/>
  <c r="T148" i="10"/>
  <c r="S148" i="10"/>
  <c r="R148" i="10"/>
  <c r="Q148" i="10"/>
  <c r="P148" i="10"/>
  <c r="AH148" i="10" s="1"/>
  <c r="O148" i="10"/>
  <c r="AG148" i="10" s="1"/>
  <c r="U147" i="10"/>
  <c r="V147" i="10" s="1"/>
  <c r="T147" i="10"/>
  <c r="Y147" i="10" s="1"/>
  <c r="S147" i="10"/>
  <c r="R147" i="10"/>
  <c r="Q147" i="10"/>
  <c r="P147" i="10"/>
  <c r="AH147" i="10" s="1"/>
  <c r="O147" i="10"/>
  <c r="AG147" i="10" s="1"/>
  <c r="U146" i="10"/>
  <c r="W146" i="10" s="1"/>
  <c r="T146" i="10"/>
  <c r="S146" i="10"/>
  <c r="R146" i="10"/>
  <c r="Q146" i="10"/>
  <c r="P146" i="10"/>
  <c r="AH146" i="10" s="1"/>
  <c r="O146" i="10"/>
  <c r="AG146" i="10" s="1"/>
  <c r="U145" i="10"/>
  <c r="V145" i="10" s="1"/>
  <c r="T145" i="10"/>
  <c r="S145" i="10"/>
  <c r="R145" i="10"/>
  <c r="Q145" i="10"/>
  <c r="P145" i="10"/>
  <c r="AH145" i="10" s="1"/>
  <c r="O145" i="10"/>
  <c r="AG145" i="10" s="1"/>
  <c r="U144" i="10"/>
  <c r="W144" i="10" s="1"/>
  <c r="T144" i="10"/>
  <c r="S144" i="10"/>
  <c r="R144" i="10"/>
  <c r="Q144" i="10"/>
  <c r="P144" i="10"/>
  <c r="AH144" i="10" s="1"/>
  <c r="O144" i="10"/>
  <c r="AG144" i="10" s="1"/>
  <c r="U143" i="10"/>
  <c r="W143" i="10" s="1"/>
  <c r="T143" i="10"/>
  <c r="S143" i="10"/>
  <c r="R143" i="10"/>
  <c r="Q143" i="10"/>
  <c r="P143" i="10"/>
  <c r="AH143" i="10" s="1"/>
  <c r="O143" i="10"/>
  <c r="AG143" i="10" s="1"/>
  <c r="U142" i="10"/>
  <c r="V142" i="10" s="1"/>
  <c r="T142" i="10"/>
  <c r="S142" i="10"/>
  <c r="R142" i="10"/>
  <c r="Q142" i="10"/>
  <c r="P142" i="10"/>
  <c r="AH142" i="10" s="1"/>
  <c r="O142" i="10"/>
  <c r="AG142" i="10" s="1"/>
  <c r="U141" i="10"/>
  <c r="W141" i="10" s="1"/>
  <c r="T141" i="10"/>
  <c r="S141" i="10"/>
  <c r="R141" i="10"/>
  <c r="Q141" i="10"/>
  <c r="P141" i="10"/>
  <c r="AH141" i="10" s="1"/>
  <c r="O141" i="10"/>
  <c r="AG141" i="10" s="1"/>
  <c r="U140" i="10"/>
  <c r="V140" i="10" s="1"/>
  <c r="T140" i="10"/>
  <c r="S140" i="10"/>
  <c r="R140" i="10"/>
  <c r="Q140" i="10"/>
  <c r="P140" i="10"/>
  <c r="AH140" i="10" s="1"/>
  <c r="O140" i="10"/>
  <c r="AG140" i="10" s="1"/>
  <c r="U139" i="10"/>
  <c r="V139" i="10" s="1"/>
  <c r="T139" i="10"/>
  <c r="S139" i="10"/>
  <c r="R139" i="10"/>
  <c r="Q139" i="10"/>
  <c r="P139" i="10"/>
  <c r="AH139" i="10" s="1"/>
  <c r="O139" i="10"/>
  <c r="AG139" i="10" s="1"/>
  <c r="U138" i="10"/>
  <c r="V138" i="10" s="1"/>
  <c r="T138" i="10"/>
  <c r="S138" i="10"/>
  <c r="R138" i="10"/>
  <c r="Q138" i="10"/>
  <c r="P138" i="10"/>
  <c r="AH138" i="10" s="1"/>
  <c r="O138" i="10"/>
  <c r="AG138" i="10" s="1"/>
  <c r="U137" i="10"/>
  <c r="V137" i="10" s="1"/>
  <c r="T137" i="10"/>
  <c r="S137" i="10"/>
  <c r="R137" i="10"/>
  <c r="Q137" i="10"/>
  <c r="P137" i="10"/>
  <c r="AH137" i="10" s="1"/>
  <c r="O137" i="10"/>
  <c r="AG137" i="10" s="1"/>
  <c r="U136" i="10"/>
  <c r="W136" i="10" s="1"/>
  <c r="T136" i="10"/>
  <c r="S136" i="10"/>
  <c r="R136" i="10"/>
  <c r="Q136" i="10"/>
  <c r="P136" i="10"/>
  <c r="AH136" i="10" s="1"/>
  <c r="O136" i="10"/>
  <c r="AG136" i="10" s="1"/>
  <c r="U135" i="10"/>
  <c r="V135" i="10" s="1"/>
  <c r="T135" i="10"/>
  <c r="Y135" i="10" s="1"/>
  <c r="S135" i="10"/>
  <c r="R135" i="10"/>
  <c r="Q135" i="10"/>
  <c r="P135" i="10"/>
  <c r="AH135" i="10" s="1"/>
  <c r="O135" i="10"/>
  <c r="AG135" i="10" s="1"/>
  <c r="U134" i="10"/>
  <c r="V134" i="10" s="1"/>
  <c r="T134" i="10"/>
  <c r="S134" i="10"/>
  <c r="R134" i="10"/>
  <c r="Q134" i="10"/>
  <c r="P134" i="10"/>
  <c r="AH134" i="10" s="1"/>
  <c r="O134" i="10"/>
  <c r="AG134" i="10" s="1"/>
  <c r="U133" i="10"/>
  <c r="V133" i="10" s="1"/>
  <c r="T133" i="10"/>
  <c r="S133" i="10"/>
  <c r="R133" i="10"/>
  <c r="Q133" i="10"/>
  <c r="P133" i="10"/>
  <c r="AH133" i="10" s="1"/>
  <c r="O133" i="10"/>
  <c r="AG133" i="10" s="1"/>
  <c r="U132" i="10"/>
  <c r="V132" i="10" s="1"/>
  <c r="T132" i="10"/>
  <c r="S132" i="10"/>
  <c r="R132" i="10"/>
  <c r="Q132" i="10"/>
  <c r="P132" i="10"/>
  <c r="AH132" i="10" s="1"/>
  <c r="O132" i="10"/>
  <c r="AG132" i="10" s="1"/>
  <c r="U131" i="10"/>
  <c r="V131" i="10" s="1"/>
  <c r="T131" i="10"/>
  <c r="S131" i="10"/>
  <c r="R131" i="10"/>
  <c r="Q131" i="10"/>
  <c r="P131" i="10"/>
  <c r="AH131" i="10" s="1"/>
  <c r="O131" i="10"/>
  <c r="AG131" i="10" s="1"/>
  <c r="U130" i="10"/>
  <c r="V130" i="10" s="1"/>
  <c r="T130" i="10"/>
  <c r="S130" i="10"/>
  <c r="R130" i="10"/>
  <c r="Q130" i="10"/>
  <c r="P130" i="10"/>
  <c r="AH130" i="10" s="1"/>
  <c r="O130" i="10"/>
  <c r="AG130" i="10" s="1"/>
  <c r="U129" i="10"/>
  <c r="V129" i="10" s="1"/>
  <c r="T129" i="10"/>
  <c r="S129" i="10"/>
  <c r="R129" i="10"/>
  <c r="Q129" i="10"/>
  <c r="P129" i="10"/>
  <c r="AH129" i="10" s="1"/>
  <c r="O129" i="10"/>
  <c r="AG129" i="10" s="1"/>
  <c r="U128" i="10"/>
  <c r="V128" i="10" s="1"/>
  <c r="T128" i="10"/>
  <c r="S128" i="10"/>
  <c r="R128" i="10"/>
  <c r="Q128" i="10"/>
  <c r="P128" i="10"/>
  <c r="AH128" i="10" s="1"/>
  <c r="O128" i="10"/>
  <c r="AG128" i="10" s="1"/>
  <c r="U127" i="10"/>
  <c r="V127" i="10" s="1"/>
  <c r="T127" i="10"/>
  <c r="S127" i="10"/>
  <c r="R127" i="10"/>
  <c r="Q127" i="10"/>
  <c r="P127" i="10"/>
  <c r="AH127" i="10" s="1"/>
  <c r="O127" i="10"/>
  <c r="AG127" i="10" s="1"/>
  <c r="U126" i="10"/>
  <c r="V126" i="10" s="1"/>
  <c r="T126" i="10"/>
  <c r="S126" i="10"/>
  <c r="R126" i="10"/>
  <c r="Q126" i="10"/>
  <c r="P126" i="10"/>
  <c r="AH126" i="10" s="1"/>
  <c r="O126" i="10"/>
  <c r="AG126" i="10" s="1"/>
  <c r="U125" i="10"/>
  <c r="V125" i="10" s="1"/>
  <c r="T125" i="10"/>
  <c r="S125" i="10"/>
  <c r="R125" i="10"/>
  <c r="Q125" i="10"/>
  <c r="P125" i="10"/>
  <c r="AH125" i="10" s="1"/>
  <c r="O125" i="10"/>
  <c r="AG125" i="10" s="1"/>
  <c r="U124" i="10"/>
  <c r="W124" i="10" s="1"/>
  <c r="T124" i="10"/>
  <c r="S124" i="10"/>
  <c r="R124" i="10"/>
  <c r="Q124" i="10"/>
  <c r="P124" i="10"/>
  <c r="AH124" i="10" s="1"/>
  <c r="O124" i="10"/>
  <c r="AG124" i="10" s="1"/>
  <c r="U123" i="10"/>
  <c r="V123" i="10" s="1"/>
  <c r="T123" i="10"/>
  <c r="Y123" i="10" s="1"/>
  <c r="S123" i="10"/>
  <c r="R123" i="10"/>
  <c r="Q123" i="10"/>
  <c r="P123" i="10"/>
  <c r="AH123" i="10" s="1"/>
  <c r="O123" i="10"/>
  <c r="AG123" i="10" s="1"/>
  <c r="U122" i="10"/>
  <c r="W122" i="10" s="1"/>
  <c r="T122" i="10"/>
  <c r="S122" i="10"/>
  <c r="R122" i="10"/>
  <c r="Q122" i="10"/>
  <c r="P122" i="10"/>
  <c r="AH122" i="10" s="1"/>
  <c r="O122" i="10"/>
  <c r="AG122" i="10" s="1"/>
  <c r="U121" i="10"/>
  <c r="V121" i="10" s="1"/>
  <c r="T121" i="10"/>
  <c r="S121" i="10"/>
  <c r="R121" i="10"/>
  <c r="Q121" i="10"/>
  <c r="P121" i="10"/>
  <c r="AH121" i="10" s="1"/>
  <c r="O121" i="10"/>
  <c r="AG121" i="10" s="1"/>
  <c r="U120" i="10"/>
  <c r="W120" i="10" s="1"/>
  <c r="T120" i="10"/>
  <c r="S120" i="10"/>
  <c r="R120" i="10"/>
  <c r="Q120" i="10"/>
  <c r="P120" i="10"/>
  <c r="AH120" i="10" s="1"/>
  <c r="O120" i="10"/>
  <c r="AG120" i="10" s="1"/>
  <c r="U119" i="10"/>
  <c r="W119" i="10" s="1"/>
  <c r="T119" i="10"/>
  <c r="S119" i="10"/>
  <c r="R119" i="10"/>
  <c r="Q119" i="10"/>
  <c r="P119" i="10"/>
  <c r="AH119" i="10" s="1"/>
  <c r="O119" i="10"/>
  <c r="AG119" i="10" s="1"/>
  <c r="U118" i="10"/>
  <c r="V118" i="10" s="1"/>
  <c r="T118" i="10"/>
  <c r="S118" i="10"/>
  <c r="R118" i="10"/>
  <c r="Q118" i="10"/>
  <c r="P118" i="10"/>
  <c r="AH118" i="10" s="1"/>
  <c r="O118" i="10"/>
  <c r="AG118" i="10" s="1"/>
  <c r="U117" i="10"/>
  <c r="W117" i="10" s="1"/>
  <c r="T117" i="10"/>
  <c r="S117" i="10"/>
  <c r="R117" i="10"/>
  <c r="Q117" i="10"/>
  <c r="P117" i="10"/>
  <c r="AH117" i="10" s="1"/>
  <c r="O117" i="10"/>
  <c r="AG117" i="10" s="1"/>
  <c r="U116" i="10"/>
  <c r="V116" i="10" s="1"/>
  <c r="T116" i="10"/>
  <c r="S116" i="10"/>
  <c r="R116" i="10"/>
  <c r="Q116" i="10"/>
  <c r="P116" i="10"/>
  <c r="AH116" i="10" s="1"/>
  <c r="O116" i="10"/>
  <c r="AG116" i="10" s="1"/>
  <c r="U115" i="10"/>
  <c r="V115" i="10" s="1"/>
  <c r="T115" i="10"/>
  <c r="S115" i="10"/>
  <c r="R115" i="10"/>
  <c r="Q115" i="10"/>
  <c r="P115" i="10"/>
  <c r="AH115" i="10" s="1"/>
  <c r="O115" i="10"/>
  <c r="AG115" i="10" s="1"/>
  <c r="U114" i="10"/>
  <c r="V114" i="10" s="1"/>
  <c r="T114" i="10"/>
  <c r="S114" i="10"/>
  <c r="R114" i="10"/>
  <c r="Q114" i="10"/>
  <c r="P114" i="10"/>
  <c r="AH114" i="10" s="1"/>
  <c r="O114" i="10"/>
  <c r="AG114" i="10" s="1"/>
  <c r="U113" i="10"/>
  <c r="V113" i="10" s="1"/>
  <c r="T113" i="10"/>
  <c r="S113" i="10"/>
  <c r="R113" i="10"/>
  <c r="Q113" i="10"/>
  <c r="P113" i="10"/>
  <c r="AH113" i="10" s="1"/>
  <c r="O113" i="10"/>
  <c r="AG113" i="10" s="1"/>
  <c r="U112" i="10"/>
  <c r="W112" i="10" s="1"/>
  <c r="T112" i="10"/>
  <c r="S112" i="10"/>
  <c r="R112" i="10"/>
  <c r="Q112" i="10"/>
  <c r="P112" i="10"/>
  <c r="AH112" i="10" s="1"/>
  <c r="O112" i="10"/>
  <c r="AG112" i="10" s="1"/>
  <c r="U111" i="10"/>
  <c r="V111" i="10" s="1"/>
  <c r="T111" i="10"/>
  <c r="Y111" i="10" s="1"/>
  <c r="S111" i="10"/>
  <c r="R111" i="10"/>
  <c r="Q111" i="10"/>
  <c r="P111" i="10"/>
  <c r="AH111" i="10" s="1"/>
  <c r="O111" i="10"/>
  <c r="AG111" i="10" s="1"/>
  <c r="U110" i="10"/>
  <c r="V110" i="10" s="1"/>
  <c r="T110" i="10"/>
  <c r="S110" i="10"/>
  <c r="R110" i="10"/>
  <c r="Q110" i="10"/>
  <c r="P110" i="10"/>
  <c r="AH110" i="10" s="1"/>
  <c r="O110" i="10"/>
  <c r="AG110" i="10" s="1"/>
  <c r="U109" i="10"/>
  <c r="V109" i="10" s="1"/>
  <c r="T109" i="10"/>
  <c r="S109" i="10"/>
  <c r="R109" i="10"/>
  <c r="Q109" i="10"/>
  <c r="P109" i="10"/>
  <c r="AH109" i="10" s="1"/>
  <c r="O109" i="10"/>
  <c r="AG109" i="10" s="1"/>
  <c r="U108" i="10"/>
  <c r="V108" i="10" s="1"/>
  <c r="T108" i="10"/>
  <c r="S108" i="10"/>
  <c r="R108" i="10"/>
  <c r="Q108" i="10"/>
  <c r="P108" i="10"/>
  <c r="AH108" i="10" s="1"/>
  <c r="O108" i="10"/>
  <c r="AG108" i="10" s="1"/>
  <c r="U107" i="10"/>
  <c r="V107" i="10" s="1"/>
  <c r="T107" i="10"/>
  <c r="S107" i="10"/>
  <c r="R107" i="10"/>
  <c r="Q107" i="10"/>
  <c r="P107" i="10"/>
  <c r="AH107" i="10" s="1"/>
  <c r="O107" i="10"/>
  <c r="AG107" i="10" s="1"/>
  <c r="U106" i="10"/>
  <c r="V106" i="10" s="1"/>
  <c r="T106" i="10"/>
  <c r="S106" i="10"/>
  <c r="R106" i="10"/>
  <c r="Q106" i="10"/>
  <c r="P106" i="10"/>
  <c r="AH106" i="10" s="1"/>
  <c r="O106" i="10"/>
  <c r="AG106" i="10" s="1"/>
  <c r="U105" i="10"/>
  <c r="V105" i="10" s="1"/>
  <c r="T105" i="10"/>
  <c r="S105" i="10"/>
  <c r="R105" i="10"/>
  <c r="Q105" i="10"/>
  <c r="P105" i="10"/>
  <c r="AH105" i="10" s="1"/>
  <c r="O105" i="10"/>
  <c r="AG105" i="10" s="1"/>
  <c r="U104" i="10"/>
  <c r="V104" i="10" s="1"/>
  <c r="T104" i="10"/>
  <c r="S104" i="10"/>
  <c r="R104" i="10"/>
  <c r="Q104" i="10"/>
  <c r="P104" i="10"/>
  <c r="AH104" i="10" s="1"/>
  <c r="O104" i="10"/>
  <c r="AG104" i="10" s="1"/>
  <c r="U103" i="10"/>
  <c r="V103" i="10" s="1"/>
  <c r="T103" i="10"/>
  <c r="S103" i="10"/>
  <c r="R103" i="10"/>
  <c r="Q103" i="10"/>
  <c r="P103" i="10"/>
  <c r="AH103" i="10" s="1"/>
  <c r="O103" i="10"/>
  <c r="AG103" i="10" s="1"/>
  <c r="U102" i="10"/>
  <c r="V102" i="10" s="1"/>
  <c r="T102" i="10"/>
  <c r="S102" i="10"/>
  <c r="R102" i="10"/>
  <c r="Q102" i="10"/>
  <c r="P102" i="10"/>
  <c r="AH102" i="10" s="1"/>
  <c r="O102" i="10"/>
  <c r="AG102" i="10" s="1"/>
  <c r="U101" i="10"/>
  <c r="V101" i="10" s="1"/>
  <c r="T101" i="10"/>
  <c r="S101" i="10"/>
  <c r="R101" i="10"/>
  <c r="Q101" i="10"/>
  <c r="P101" i="10"/>
  <c r="AH101" i="10" s="1"/>
  <c r="O101" i="10"/>
  <c r="AG101" i="10" s="1"/>
  <c r="U100" i="10"/>
  <c r="W100" i="10" s="1"/>
  <c r="T100" i="10"/>
  <c r="S100" i="10"/>
  <c r="R100" i="10"/>
  <c r="Q100" i="10"/>
  <c r="P100" i="10"/>
  <c r="AH100" i="10" s="1"/>
  <c r="O100" i="10"/>
  <c r="AG100" i="10" s="1"/>
  <c r="U99" i="10"/>
  <c r="V99" i="10" s="1"/>
  <c r="T99" i="10"/>
  <c r="Y99" i="10" s="1"/>
  <c r="S99" i="10"/>
  <c r="R99" i="10"/>
  <c r="Q99" i="10"/>
  <c r="P99" i="10"/>
  <c r="AH99" i="10" s="1"/>
  <c r="O99" i="10"/>
  <c r="AG99" i="10" s="1"/>
  <c r="U98" i="10"/>
  <c r="W98" i="10" s="1"/>
  <c r="T98" i="10"/>
  <c r="S98" i="10"/>
  <c r="R98" i="10"/>
  <c r="Q98" i="10"/>
  <c r="P98" i="10"/>
  <c r="AH98" i="10" s="1"/>
  <c r="O98" i="10"/>
  <c r="AG98" i="10" s="1"/>
  <c r="U97" i="10"/>
  <c r="V97" i="10" s="1"/>
  <c r="T97" i="10"/>
  <c r="S97" i="10"/>
  <c r="R97" i="10"/>
  <c r="Q97" i="10"/>
  <c r="P97" i="10"/>
  <c r="AH97" i="10" s="1"/>
  <c r="O97" i="10"/>
  <c r="AG97" i="10" s="1"/>
  <c r="U96" i="10"/>
  <c r="W96" i="10" s="1"/>
  <c r="T96" i="10"/>
  <c r="S96" i="10"/>
  <c r="R96" i="10"/>
  <c r="Q96" i="10"/>
  <c r="P96" i="10"/>
  <c r="AH96" i="10" s="1"/>
  <c r="O96" i="10"/>
  <c r="AG96" i="10" s="1"/>
  <c r="U95" i="10"/>
  <c r="W95" i="10" s="1"/>
  <c r="T95" i="10"/>
  <c r="S95" i="10"/>
  <c r="R95" i="10"/>
  <c r="Q95" i="10"/>
  <c r="P95" i="10"/>
  <c r="AH95" i="10" s="1"/>
  <c r="O95" i="10"/>
  <c r="AG95" i="10" s="1"/>
  <c r="U94" i="10"/>
  <c r="V94" i="10" s="1"/>
  <c r="T94" i="10"/>
  <c r="S94" i="10"/>
  <c r="R94" i="10"/>
  <c r="Q94" i="10"/>
  <c r="P94" i="10"/>
  <c r="AH94" i="10" s="1"/>
  <c r="O94" i="10"/>
  <c r="AG94" i="10" s="1"/>
  <c r="U93" i="10"/>
  <c r="W93" i="10" s="1"/>
  <c r="T93" i="10"/>
  <c r="S93" i="10"/>
  <c r="R93" i="10"/>
  <c r="Q93" i="10"/>
  <c r="P93" i="10"/>
  <c r="AH93" i="10" s="1"/>
  <c r="O93" i="10"/>
  <c r="AG93" i="10" s="1"/>
  <c r="U92" i="10"/>
  <c r="V92" i="10" s="1"/>
  <c r="T92" i="10"/>
  <c r="S92" i="10"/>
  <c r="R92" i="10"/>
  <c r="Q92" i="10"/>
  <c r="P92" i="10"/>
  <c r="AH92" i="10" s="1"/>
  <c r="O92" i="10"/>
  <c r="AG92" i="10" s="1"/>
  <c r="U91" i="10"/>
  <c r="V91" i="10" s="1"/>
  <c r="T91" i="10"/>
  <c r="S91" i="10"/>
  <c r="R91" i="10"/>
  <c r="Q91" i="10"/>
  <c r="P91" i="10"/>
  <c r="AH91" i="10" s="1"/>
  <c r="O91" i="10"/>
  <c r="AG91" i="10" s="1"/>
  <c r="U90" i="10"/>
  <c r="V90" i="10" s="1"/>
  <c r="T90" i="10"/>
  <c r="S90" i="10"/>
  <c r="R90" i="10"/>
  <c r="Q90" i="10"/>
  <c r="P90" i="10"/>
  <c r="AH90" i="10" s="1"/>
  <c r="O90" i="10"/>
  <c r="AG90" i="10" s="1"/>
  <c r="U89" i="10"/>
  <c r="V89" i="10" s="1"/>
  <c r="T89" i="10"/>
  <c r="S89" i="10"/>
  <c r="R89" i="10"/>
  <c r="Q89" i="10"/>
  <c r="P89" i="10"/>
  <c r="AH89" i="10" s="1"/>
  <c r="O89" i="10"/>
  <c r="AG89" i="10" s="1"/>
  <c r="U88" i="10"/>
  <c r="W88" i="10" s="1"/>
  <c r="T88" i="10"/>
  <c r="S88" i="10"/>
  <c r="R88" i="10"/>
  <c r="Q88" i="10"/>
  <c r="P88" i="10"/>
  <c r="AH88" i="10" s="1"/>
  <c r="O88" i="10"/>
  <c r="AG88" i="10" s="1"/>
  <c r="U87" i="10"/>
  <c r="V87" i="10" s="1"/>
  <c r="T87" i="10"/>
  <c r="Y87" i="10" s="1"/>
  <c r="S87" i="10"/>
  <c r="R87" i="10"/>
  <c r="Q87" i="10"/>
  <c r="P87" i="10"/>
  <c r="AH87" i="10" s="1"/>
  <c r="O87" i="10"/>
  <c r="AG87" i="10" s="1"/>
  <c r="U86" i="10"/>
  <c r="V86" i="10" s="1"/>
  <c r="T86" i="10"/>
  <c r="S86" i="10"/>
  <c r="R86" i="10"/>
  <c r="Q86" i="10"/>
  <c r="P86" i="10"/>
  <c r="AH86" i="10" s="1"/>
  <c r="O86" i="10"/>
  <c r="AG86" i="10" s="1"/>
  <c r="U85" i="10"/>
  <c r="V85" i="10" s="1"/>
  <c r="T85" i="10"/>
  <c r="S85" i="10"/>
  <c r="R85" i="10"/>
  <c r="Q85" i="10"/>
  <c r="P85" i="10"/>
  <c r="AH85" i="10" s="1"/>
  <c r="O85" i="10"/>
  <c r="AG85" i="10" s="1"/>
  <c r="U84" i="10"/>
  <c r="V84" i="10" s="1"/>
  <c r="T84" i="10"/>
  <c r="S84" i="10"/>
  <c r="R84" i="10"/>
  <c r="Q84" i="10"/>
  <c r="P84" i="10"/>
  <c r="AH84" i="10" s="1"/>
  <c r="O84" i="10"/>
  <c r="AG84" i="10" s="1"/>
  <c r="U83" i="10"/>
  <c r="V83" i="10" s="1"/>
  <c r="T83" i="10"/>
  <c r="S83" i="10"/>
  <c r="R83" i="10"/>
  <c r="Q83" i="10"/>
  <c r="P83" i="10"/>
  <c r="AH83" i="10" s="1"/>
  <c r="O83" i="10"/>
  <c r="AG83" i="10" s="1"/>
  <c r="U82" i="10"/>
  <c r="V82" i="10" s="1"/>
  <c r="T82" i="10"/>
  <c r="S82" i="10"/>
  <c r="R82" i="10"/>
  <c r="Q82" i="10"/>
  <c r="P82" i="10"/>
  <c r="AH82" i="10" s="1"/>
  <c r="O82" i="10"/>
  <c r="AG82" i="10" s="1"/>
  <c r="U81" i="10"/>
  <c r="V81" i="10" s="1"/>
  <c r="T81" i="10"/>
  <c r="S81" i="10"/>
  <c r="R81" i="10"/>
  <c r="Q81" i="10"/>
  <c r="P81" i="10"/>
  <c r="AH81" i="10" s="1"/>
  <c r="O81" i="10"/>
  <c r="AG81" i="10" s="1"/>
  <c r="U80" i="10"/>
  <c r="V80" i="10" s="1"/>
  <c r="T80" i="10"/>
  <c r="S80" i="10"/>
  <c r="R80" i="10"/>
  <c r="Q80" i="10"/>
  <c r="P80" i="10"/>
  <c r="AH80" i="10" s="1"/>
  <c r="O80" i="10"/>
  <c r="AG80" i="10" s="1"/>
  <c r="U79" i="10"/>
  <c r="V79" i="10" s="1"/>
  <c r="T79" i="10"/>
  <c r="S79" i="10"/>
  <c r="R79" i="10"/>
  <c r="Q79" i="10"/>
  <c r="P79" i="10"/>
  <c r="AH79" i="10" s="1"/>
  <c r="O79" i="10"/>
  <c r="AG79" i="10" s="1"/>
  <c r="U78" i="10"/>
  <c r="V78" i="10" s="1"/>
  <c r="T78" i="10"/>
  <c r="S78" i="10"/>
  <c r="R78" i="10"/>
  <c r="Q78" i="10"/>
  <c r="P78" i="10"/>
  <c r="AH78" i="10" s="1"/>
  <c r="O78" i="10"/>
  <c r="AG78" i="10" s="1"/>
  <c r="U77" i="10"/>
  <c r="V77" i="10" s="1"/>
  <c r="T77" i="10"/>
  <c r="S77" i="10"/>
  <c r="R77" i="10"/>
  <c r="Q77" i="10"/>
  <c r="P77" i="10"/>
  <c r="AH77" i="10" s="1"/>
  <c r="O77" i="10"/>
  <c r="AG77" i="10" s="1"/>
  <c r="U76" i="10"/>
  <c r="W76" i="10" s="1"/>
  <c r="T76" i="10"/>
  <c r="S76" i="10"/>
  <c r="R76" i="10"/>
  <c r="Q76" i="10"/>
  <c r="P76" i="10"/>
  <c r="AH76" i="10" s="1"/>
  <c r="O76" i="10"/>
  <c r="AG76" i="10" s="1"/>
  <c r="U75" i="10"/>
  <c r="V75" i="10" s="1"/>
  <c r="T75" i="10"/>
  <c r="S75" i="10"/>
  <c r="R75" i="10"/>
  <c r="Q75" i="10"/>
  <c r="P75" i="10"/>
  <c r="AH75" i="10" s="1"/>
  <c r="O75" i="10"/>
  <c r="AG75" i="10" s="1"/>
  <c r="U74" i="10"/>
  <c r="W74" i="10" s="1"/>
  <c r="T74" i="10"/>
  <c r="S74" i="10"/>
  <c r="R74" i="10"/>
  <c r="Q74" i="10"/>
  <c r="P74" i="10"/>
  <c r="AH74" i="10" s="1"/>
  <c r="O74" i="10"/>
  <c r="AG74" i="10" s="1"/>
  <c r="U73" i="10"/>
  <c r="V73" i="10" s="1"/>
  <c r="T73" i="10"/>
  <c r="S73" i="10"/>
  <c r="R73" i="10"/>
  <c r="Q73" i="10"/>
  <c r="P73" i="10"/>
  <c r="AH73" i="10" s="1"/>
  <c r="O73" i="10"/>
  <c r="AG73" i="10" s="1"/>
  <c r="U72" i="10"/>
  <c r="W72" i="10" s="1"/>
  <c r="T72" i="10"/>
  <c r="S72" i="10"/>
  <c r="R72" i="10"/>
  <c r="Q72" i="10"/>
  <c r="P72" i="10"/>
  <c r="AH72" i="10" s="1"/>
  <c r="O72" i="10"/>
  <c r="AG72" i="10" s="1"/>
  <c r="U71" i="10"/>
  <c r="W71" i="10" s="1"/>
  <c r="T71" i="10"/>
  <c r="S71" i="10"/>
  <c r="R71" i="10"/>
  <c r="Q71" i="10"/>
  <c r="P71" i="10"/>
  <c r="AH71" i="10" s="1"/>
  <c r="O71" i="10"/>
  <c r="AG71" i="10" s="1"/>
  <c r="U70" i="10"/>
  <c r="V70" i="10" s="1"/>
  <c r="T70" i="10"/>
  <c r="S70" i="10"/>
  <c r="R70" i="10"/>
  <c r="Q70" i="10"/>
  <c r="P70" i="10"/>
  <c r="AH70" i="10" s="1"/>
  <c r="O70" i="10"/>
  <c r="AG70" i="10" s="1"/>
  <c r="U69" i="10"/>
  <c r="W69" i="10" s="1"/>
  <c r="T69" i="10"/>
  <c r="S69" i="10"/>
  <c r="R69" i="10"/>
  <c r="Q69" i="10"/>
  <c r="P69" i="10"/>
  <c r="AH69" i="10" s="1"/>
  <c r="O69" i="10"/>
  <c r="AG69" i="10" s="1"/>
  <c r="U68" i="10"/>
  <c r="V68" i="10" s="1"/>
  <c r="T68" i="10"/>
  <c r="S68" i="10"/>
  <c r="R68" i="10"/>
  <c r="Q68" i="10"/>
  <c r="P68" i="10"/>
  <c r="AH68" i="10" s="1"/>
  <c r="O68" i="10"/>
  <c r="AG68" i="10" s="1"/>
  <c r="U67" i="10"/>
  <c r="V67" i="10" s="1"/>
  <c r="T67" i="10"/>
  <c r="S67" i="10"/>
  <c r="R67" i="10"/>
  <c r="Q67" i="10"/>
  <c r="P67" i="10"/>
  <c r="AH67" i="10" s="1"/>
  <c r="O67" i="10"/>
  <c r="AG67" i="10" s="1"/>
  <c r="U66" i="10"/>
  <c r="V66" i="10" s="1"/>
  <c r="T66" i="10"/>
  <c r="S66" i="10"/>
  <c r="R66" i="10"/>
  <c r="Q66" i="10"/>
  <c r="P66" i="10"/>
  <c r="AH66" i="10" s="1"/>
  <c r="O66" i="10"/>
  <c r="AG66" i="10" s="1"/>
  <c r="U65" i="10"/>
  <c r="V65" i="10" s="1"/>
  <c r="T65" i="10"/>
  <c r="S65" i="10"/>
  <c r="R65" i="10"/>
  <c r="Q65" i="10"/>
  <c r="P65" i="10"/>
  <c r="AH65" i="10" s="1"/>
  <c r="O65" i="10"/>
  <c r="AG65" i="10" s="1"/>
  <c r="U64" i="10"/>
  <c r="W64" i="10" s="1"/>
  <c r="T64" i="10"/>
  <c r="S64" i="10"/>
  <c r="R64" i="10"/>
  <c r="Q64" i="10"/>
  <c r="P64" i="10"/>
  <c r="AH64" i="10" s="1"/>
  <c r="O64" i="10"/>
  <c r="AG64" i="10" s="1"/>
  <c r="U63" i="10"/>
  <c r="V63" i="10" s="1"/>
  <c r="T63" i="10"/>
  <c r="Y63" i="10" s="1"/>
  <c r="S63" i="10"/>
  <c r="R63" i="10"/>
  <c r="Q63" i="10"/>
  <c r="P63" i="10"/>
  <c r="AH63" i="10" s="1"/>
  <c r="O63" i="10"/>
  <c r="AG63" i="10" s="1"/>
  <c r="U62" i="10"/>
  <c r="V62" i="10" s="1"/>
  <c r="T62" i="10"/>
  <c r="S62" i="10"/>
  <c r="R62" i="10"/>
  <c r="Q62" i="10"/>
  <c r="P62" i="10"/>
  <c r="AH62" i="10" s="1"/>
  <c r="O62" i="10"/>
  <c r="AG62" i="10" s="1"/>
  <c r="U61" i="10"/>
  <c r="V61" i="10" s="1"/>
  <c r="T61" i="10"/>
  <c r="S61" i="10"/>
  <c r="R61" i="10"/>
  <c r="Q61" i="10"/>
  <c r="P61" i="10"/>
  <c r="AH61" i="10" s="1"/>
  <c r="O61" i="10"/>
  <c r="AG61" i="10" s="1"/>
  <c r="U60" i="10"/>
  <c r="V60" i="10" s="1"/>
  <c r="T60" i="10"/>
  <c r="S60" i="10"/>
  <c r="R60" i="10"/>
  <c r="Q60" i="10"/>
  <c r="P60" i="10"/>
  <c r="AH60" i="10" s="1"/>
  <c r="O60" i="10"/>
  <c r="AG60" i="10" s="1"/>
  <c r="U59" i="10"/>
  <c r="V59" i="10" s="1"/>
  <c r="T59" i="10"/>
  <c r="S59" i="10"/>
  <c r="R59" i="10"/>
  <c r="Q59" i="10"/>
  <c r="P59" i="10"/>
  <c r="AH59" i="10" s="1"/>
  <c r="O59" i="10"/>
  <c r="AG59" i="10" s="1"/>
  <c r="U58" i="10"/>
  <c r="V58" i="10" s="1"/>
  <c r="T58" i="10"/>
  <c r="S58" i="10"/>
  <c r="R58" i="10"/>
  <c r="Q58" i="10"/>
  <c r="P58" i="10"/>
  <c r="AH58" i="10" s="1"/>
  <c r="O58" i="10"/>
  <c r="AG58" i="10" s="1"/>
  <c r="U57" i="10"/>
  <c r="V57" i="10" s="1"/>
  <c r="T57" i="10"/>
  <c r="S57" i="10"/>
  <c r="R57" i="10"/>
  <c r="Q57" i="10"/>
  <c r="P57" i="10"/>
  <c r="AH57" i="10" s="1"/>
  <c r="O57" i="10"/>
  <c r="AG57" i="10" s="1"/>
  <c r="U56" i="10"/>
  <c r="V56" i="10" s="1"/>
  <c r="T56" i="10"/>
  <c r="S56" i="10"/>
  <c r="R56" i="10"/>
  <c r="Q56" i="10"/>
  <c r="P56" i="10"/>
  <c r="AH56" i="10" s="1"/>
  <c r="O56" i="10"/>
  <c r="AG56" i="10" s="1"/>
  <c r="U55" i="10"/>
  <c r="V55" i="10" s="1"/>
  <c r="T55" i="10"/>
  <c r="S55" i="10"/>
  <c r="R55" i="10"/>
  <c r="Q55" i="10"/>
  <c r="P55" i="10"/>
  <c r="AH55" i="10" s="1"/>
  <c r="O55" i="10"/>
  <c r="AG55" i="10" s="1"/>
  <c r="U54" i="10"/>
  <c r="V54" i="10" s="1"/>
  <c r="T54" i="10"/>
  <c r="S54" i="10"/>
  <c r="R54" i="10"/>
  <c r="Q54" i="10"/>
  <c r="P54" i="10"/>
  <c r="AH54" i="10" s="1"/>
  <c r="O54" i="10"/>
  <c r="AG54" i="10" s="1"/>
  <c r="U53" i="10"/>
  <c r="V53" i="10" s="1"/>
  <c r="T53" i="10"/>
  <c r="S53" i="10"/>
  <c r="R53" i="10"/>
  <c r="Q53" i="10"/>
  <c r="P53" i="10"/>
  <c r="AH53" i="10" s="1"/>
  <c r="O53" i="10"/>
  <c r="AG53" i="10" s="1"/>
  <c r="U52" i="10"/>
  <c r="W52" i="10" s="1"/>
  <c r="T52" i="10"/>
  <c r="S52" i="10"/>
  <c r="R52" i="10"/>
  <c r="Q52" i="10"/>
  <c r="P52" i="10"/>
  <c r="AH52" i="10" s="1"/>
  <c r="O52" i="10"/>
  <c r="AG52" i="10" s="1"/>
  <c r="U51" i="10"/>
  <c r="V51" i="10" s="1"/>
  <c r="T51" i="10"/>
  <c r="S51" i="10"/>
  <c r="R51" i="10"/>
  <c r="Q51" i="10"/>
  <c r="P51" i="10"/>
  <c r="AH51" i="10" s="1"/>
  <c r="O51" i="10"/>
  <c r="AG51" i="10" s="1"/>
  <c r="U50" i="10"/>
  <c r="W50" i="10" s="1"/>
  <c r="T50" i="10"/>
  <c r="S50" i="10"/>
  <c r="R50" i="10"/>
  <c r="Q50" i="10"/>
  <c r="P50" i="10"/>
  <c r="AH50" i="10" s="1"/>
  <c r="O50" i="10"/>
  <c r="AG50" i="10" s="1"/>
  <c r="U49" i="10"/>
  <c r="V49" i="10" s="1"/>
  <c r="T49" i="10"/>
  <c r="S49" i="10"/>
  <c r="R49" i="10"/>
  <c r="Q49" i="10"/>
  <c r="P49" i="10"/>
  <c r="AH49" i="10" s="1"/>
  <c r="O49" i="10"/>
  <c r="AG49" i="10" s="1"/>
  <c r="U48" i="10"/>
  <c r="W48" i="10" s="1"/>
  <c r="T48" i="10"/>
  <c r="S48" i="10"/>
  <c r="R48" i="10"/>
  <c r="Q48" i="10"/>
  <c r="P48" i="10"/>
  <c r="AH48" i="10" s="1"/>
  <c r="O48" i="10"/>
  <c r="AG48" i="10" s="1"/>
  <c r="U47" i="10"/>
  <c r="W47" i="10" s="1"/>
  <c r="T47" i="10"/>
  <c r="S47" i="10"/>
  <c r="R47" i="10"/>
  <c r="Q47" i="10"/>
  <c r="P47" i="10"/>
  <c r="AH47" i="10" s="1"/>
  <c r="O47" i="10"/>
  <c r="AG47" i="10" s="1"/>
  <c r="U46" i="10"/>
  <c r="V46" i="10" s="1"/>
  <c r="T46" i="10"/>
  <c r="S46" i="10"/>
  <c r="R46" i="10"/>
  <c r="Q46" i="10"/>
  <c r="P46" i="10"/>
  <c r="AH46" i="10" s="1"/>
  <c r="O46" i="10"/>
  <c r="AG46" i="10" s="1"/>
  <c r="U45" i="10"/>
  <c r="W45" i="10" s="1"/>
  <c r="T45" i="10"/>
  <c r="S45" i="10"/>
  <c r="R45" i="10"/>
  <c r="Q45" i="10"/>
  <c r="P45" i="10"/>
  <c r="AH45" i="10" s="1"/>
  <c r="O45" i="10"/>
  <c r="AG45" i="10" s="1"/>
  <c r="U44" i="10"/>
  <c r="V44" i="10" s="1"/>
  <c r="T44" i="10"/>
  <c r="S44" i="10"/>
  <c r="R44" i="10"/>
  <c r="Q44" i="10"/>
  <c r="P44" i="10"/>
  <c r="AH44" i="10" s="1"/>
  <c r="O44" i="10"/>
  <c r="AG44" i="10" s="1"/>
  <c r="U43" i="10"/>
  <c r="V43" i="10" s="1"/>
  <c r="T43" i="10"/>
  <c r="S43" i="10"/>
  <c r="R43" i="10"/>
  <c r="Q43" i="10"/>
  <c r="P43" i="10"/>
  <c r="AH43" i="10" s="1"/>
  <c r="O43" i="10"/>
  <c r="AG43" i="10" s="1"/>
  <c r="U42" i="10"/>
  <c r="V42" i="10" s="1"/>
  <c r="T42" i="10"/>
  <c r="S42" i="10"/>
  <c r="R42" i="10"/>
  <c r="Q42" i="10"/>
  <c r="P42" i="10"/>
  <c r="AH42" i="10" s="1"/>
  <c r="O42" i="10"/>
  <c r="AG42" i="10" s="1"/>
  <c r="U41" i="10"/>
  <c r="V41" i="10" s="1"/>
  <c r="T41" i="10"/>
  <c r="S41" i="10"/>
  <c r="R41" i="10"/>
  <c r="Q41" i="10"/>
  <c r="P41" i="10"/>
  <c r="AH41" i="10" s="1"/>
  <c r="O41" i="10"/>
  <c r="AG41" i="10" s="1"/>
  <c r="U40" i="10"/>
  <c r="W40" i="10" s="1"/>
  <c r="T40" i="10"/>
  <c r="S40" i="10"/>
  <c r="R40" i="10"/>
  <c r="Q40" i="10"/>
  <c r="P40" i="10"/>
  <c r="AH40" i="10" s="1"/>
  <c r="O40" i="10"/>
  <c r="AG40" i="10" s="1"/>
  <c r="U39" i="10"/>
  <c r="V39" i="10" s="1"/>
  <c r="T39" i="10"/>
  <c r="Y39" i="10" s="1"/>
  <c r="S39" i="10"/>
  <c r="R39" i="10"/>
  <c r="Q39" i="10"/>
  <c r="P39" i="10"/>
  <c r="AH39" i="10" s="1"/>
  <c r="O39" i="10"/>
  <c r="AG39" i="10" s="1"/>
  <c r="U38" i="10"/>
  <c r="V38" i="10" s="1"/>
  <c r="T38" i="10"/>
  <c r="S38" i="10"/>
  <c r="R38" i="10"/>
  <c r="Q38" i="10"/>
  <c r="P38" i="10"/>
  <c r="AH38" i="10" s="1"/>
  <c r="O38" i="10"/>
  <c r="AG38" i="10" s="1"/>
  <c r="U37" i="10"/>
  <c r="V37" i="10" s="1"/>
  <c r="T37" i="10"/>
  <c r="S37" i="10"/>
  <c r="R37" i="10"/>
  <c r="Q37" i="10"/>
  <c r="P37" i="10"/>
  <c r="AH37" i="10" s="1"/>
  <c r="O37" i="10"/>
  <c r="AG37" i="10" s="1"/>
  <c r="U36" i="10"/>
  <c r="V36" i="10" s="1"/>
  <c r="T36" i="10"/>
  <c r="S36" i="10"/>
  <c r="R36" i="10"/>
  <c r="Q36" i="10"/>
  <c r="P36" i="10"/>
  <c r="AH36" i="10" s="1"/>
  <c r="O36" i="10"/>
  <c r="AG36" i="10" s="1"/>
  <c r="U35" i="10"/>
  <c r="V35" i="10" s="1"/>
  <c r="T35" i="10"/>
  <c r="S35" i="10"/>
  <c r="R35" i="10"/>
  <c r="Q35" i="10"/>
  <c r="P35" i="10"/>
  <c r="AH35" i="10" s="1"/>
  <c r="O35" i="10"/>
  <c r="AG35" i="10" s="1"/>
  <c r="U34" i="10"/>
  <c r="V34" i="10" s="1"/>
  <c r="T34" i="10"/>
  <c r="S34" i="10"/>
  <c r="R34" i="10"/>
  <c r="Q34" i="10"/>
  <c r="P34" i="10"/>
  <c r="AH34" i="10" s="1"/>
  <c r="O34" i="10"/>
  <c r="AG34" i="10" s="1"/>
  <c r="U33" i="10"/>
  <c r="V33" i="10" s="1"/>
  <c r="T33" i="10"/>
  <c r="S33" i="10"/>
  <c r="R33" i="10"/>
  <c r="Q33" i="10"/>
  <c r="P33" i="10"/>
  <c r="AH33" i="10" s="1"/>
  <c r="O33" i="10"/>
  <c r="AG33" i="10" s="1"/>
  <c r="U32" i="10"/>
  <c r="V32" i="10" s="1"/>
  <c r="T32" i="10"/>
  <c r="S32" i="10"/>
  <c r="R32" i="10"/>
  <c r="Q32" i="10"/>
  <c r="P32" i="10"/>
  <c r="AH32" i="10" s="1"/>
  <c r="O32" i="10"/>
  <c r="AG32" i="10" s="1"/>
  <c r="U31" i="10"/>
  <c r="V31" i="10" s="1"/>
  <c r="T31" i="10"/>
  <c r="S31" i="10"/>
  <c r="R31" i="10"/>
  <c r="Q31" i="10"/>
  <c r="P31" i="10"/>
  <c r="AH31" i="10" s="1"/>
  <c r="O31" i="10"/>
  <c r="AG31" i="10" s="1"/>
  <c r="U30" i="10"/>
  <c r="V30" i="10" s="1"/>
  <c r="T30" i="10"/>
  <c r="S30" i="10"/>
  <c r="R30" i="10"/>
  <c r="Q30" i="10"/>
  <c r="P30" i="10"/>
  <c r="AH30" i="10" s="1"/>
  <c r="O30" i="10"/>
  <c r="AG30" i="10" s="1"/>
  <c r="U29" i="10"/>
  <c r="V29" i="10" s="1"/>
  <c r="T29" i="10"/>
  <c r="S29" i="10"/>
  <c r="R29" i="10"/>
  <c r="Q29" i="10"/>
  <c r="P29" i="10"/>
  <c r="AH29" i="10" s="1"/>
  <c r="O29" i="10"/>
  <c r="AG29" i="10" s="1"/>
  <c r="U28" i="10"/>
  <c r="W28" i="10" s="1"/>
  <c r="T28" i="10"/>
  <c r="S28" i="10"/>
  <c r="R28" i="10"/>
  <c r="Q28" i="10"/>
  <c r="P28" i="10"/>
  <c r="AH28" i="10" s="1"/>
  <c r="O28" i="10"/>
  <c r="AG28" i="10" s="1"/>
  <c r="U27" i="10"/>
  <c r="V27" i="10" s="1"/>
  <c r="T27" i="10"/>
  <c r="Y27" i="10" s="1"/>
  <c r="S27" i="10"/>
  <c r="R27" i="10"/>
  <c r="Q27" i="10"/>
  <c r="P27" i="10"/>
  <c r="AH27" i="10" s="1"/>
  <c r="O27" i="10"/>
  <c r="AG27" i="10" s="1"/>
  <c r="U26" i="10"/>
  <c r="V26" i="10" s="1"/>
  <c r="T26" i="10"/>
  <c r="S26" i="10"/>
  <c r="R26" i="10"/>
  <c r="Q26" i="10"/>
  <c r="P26" i="10"/>
  <c r="AH26" i="10" s="1"/>
  <c r="O26" i="10"/>
  <c r="AG26" i="10" s="1"/>
  <c r="U25" i="10"/>
  <c r="V25" i="10" s="1"/>
  <c r="T25" i="10"/>
  <c r="S25" i="10"/>
  <c r="R25" i="10"/>
  <c r="Q25" i="10"/>
  <c r="P25" i="10"/>
  <c r="AH25" i="10" s="1"/>
  <c r="O25" i="10"/>
  <c r="AG25" i="10" s="1"/>
  <c r="U24" i="10"/>
  <c r="W24" i="10" s="1"/>
  <c r="T24" i="10"/>
  <c r="S24" i="10"/>
  <c r="R24" i="10"/>
  <c r="Q24" i="10"/>
  <c r="P24" i="10"/>
  <c r="AH24" i="10" s="1"/>
  <c r="O24" i="10"/>
  <c r="AG24" i="10" s="1"/>
  <c r="U23" i="10"/>
  <c r="W23" i="10" s="1"/>
  <c r="T23" i="10"/>
  <c r="S23" i="10"/>
  <c r="R23" i="10"/>
  <c r="Q23" i="10"/>
  <c r="P23" i="10"/>
  <c r="AH23" i="10" s="1"/>
  <c r="O23" i="10"/>
  <c r="AG23" i="10" s="1"/>
  <c r="U22" i="10"/>
  <c r="V22" i="10" s="1"/>
  <c r="T22" i="10"/>
  <c r="S22" i="10"/>
  <c r="R22" i="10"/>
  <c r="Q22" i="10"/>
  <c r="P22" i="10"/>
  <c r="AH22" i="10" s="1"/>
  <c r="O22" i="10"/>
  <c r="AG22" i="10" s="1"/>
  <c r="U21" i="10"/>
  <c r="W21" i="10" s="1"/>
  <c r="T21" i="10"/>
  <c r="S21" i="10"/>
  <c r="R21" i="10"/>
  <c r="Q21" i="10"/>
  <c r="P21" i="10"/>
  <c r="AH21" i="10" s="1"/>
  <c r="O21" i="10"/>
  <c r="AG21" i="10" s="1"/>
  <c r="U20" i="10"/>
  <c r="V20" i="10" s="1"/>
  <c r="T20" i="10"/>
  <c r="S20" i="10"/>
  <c r="R20" i="10"/>
  <c r="Q20" i="10"/>
  <c r="P20" i="10"/>
  <c r="AH20" i="10" s="1"/>
  <c r="O20" i="10"/>
  <c r="AG20" i="10" s="1"/>
  <c r="U19" i="10"/>
  <c r="V19" i="10" s="1"/>
  <c r="T19" i="10"/>
  <c r="S19" i="10"/>
  <c r="R19" i="10"/>
  <c r="Q19" i="10"/>
  <c r="P19" i="10"/>
  <c r="AH19" i="10" s="1"/>
  <c r="O19" i="10"/>
  <c r="AG19" i="10" s="1"/>
  <c r="U18" i="10"/>
  <c r="V18" i="10" s="1"/>
  <c r="T18" i="10"/>
  <c r="S18" i="10"/>
  <c r="R18" i="10"/>
  <c r="Q18" i="10"/>
  <c r="P18" i="10"/>
  <c r="AH18" i="10" s="1"/>
  <c r="O18" i="10"/>
  <c r="AG18" i="10" s="1"/>
  <c r="U17" i="10"/>
  <c r="V17" i="10" s="1"/>
  <c r="T17" i="10"/>
  <c r="S17" i="10"/>
  <c r="R17" i="10"/>
  <c r="Q17" i="10"/>
  <c r="P17" i="10"/>
  <c r="AH17" i="10" s="1"/>
  <c r="O17" i="10"/>
  <c r="AG17" i="10" s="1"/>
  <c r="U16" i="10"/>
  <c r="W16" i="10" s="1"/>
  <c r="T16" i="10"/>
  <c r="S16" i="10"/>
  <c r="R16" i="10"/>
  <c r="Q16" i="10"/>
  <c r="P16" i="10"/>
  <c r="AH16" i="10" s="1"/>
  <c r="O16" i="10"/>
  <c r="AG16" i="10" s="1"/>
  <c r="U15" i="10"/>
  <c r="V15" i="10" s="1"/>
  <c r="T15" i="10"/>
  <c r="Y15" i="10" s="1"/>
  <c r="S15" i="10"/>
  <c r="R15" i="10"/>
  <c r="Q15" i="10"/>
  <c r="P15" i="10"/>
  <c r="AH15" i="10" s="1"/>
  <c r="O15" i="10"/>
  <c r="AG15" i="10" s="1"/>
  <c r="U14" i="10"/>
  <c r="V14" i="10" s="1"/>
  <c r="T14" i="10"/>
  <c r="S14" i="10"/>
  <c r="R14" i="10"/>
  <c r="Q14" i="10"/>
  <c r="P14" i="10"/>
  <c r="AH14" i="10" s="1"/>
  <c r="O14" i="10"/>
  <c r="AG14" i="10" s="1"/>
  <c r="U13" i="10"/>
  <c r="V13" i="10" s="1"/>
  <c r="T13" i="10"/>
  <c r="S13" i="10"/>
  <c r="R13" i="10"/>
  <c r="Q13" i="10"/>
  <c r="P13" i="10"/>
  <c r="AH13" i="10" s="1"/>
  <c r="O13" i="10"/>
  <c r="AG13" i="10" s="1"/>
  <c r="U12" i="10"/>
  <c r="V12" i="10" s="1"/>
  <c r="T12" i="10"/>
  <c r="S12" i="10"/>
  <c r="R12" i="10"/>
  <c r="Q12" i="10"/>
  <c r="P12" i="10"/>
  <c r="AH12" i="10" s="1"/>
  <c r="O12" i="10"/>
  <c r="AG12" i="10" s="1"/>
  <c r="U11" i="10"/>
  <c r="V11" i="10" s="1"/>
  <c r="T11" i="10"/>
  <c r="S11" i="10"/>
  <c r="R11" i="10"/>
  <c r="Q11" i="10"/>
  <c r="P11" i="10"/>
  <c r="AH11" i="10" s="1"/>
  <c r="O11" i="10"/>
  <c r="AG11" i="10" s="1"/>
  <c r="U10" i="10"/>
  <c r="V10" i="10" s="1"/>
  <c r="T10" i="10"/>
  <c r="S10" i="10"/>
  <c r="R10" i="10"/>
  <c r="Q10" i="10"/>
  <c r="P10" i="10"/>
  <c r="AH10" i="10" s="1"/>
  <c r="O10" i="10"/>
  <c r="AG10" i="10" s="1"/>
  <c r="U9" i="10"/>
  <c r="V9" i="10" s="1"/>
  <c r="T9" i="10"/>
  <c r="S9" i="10"/>
  <c r="R9" i="10"/>
  <c r="Q9" i="10"/>
  <c r="P9" i="10"/>
  <c r="AH9" i="10" s="1"/>
  <c r="O9" i="10"/>
  <c r="AG9" i="10" s="1"/>
  <c r="U8" i="10"/>
  <c r="V8" i="10" s="1"/>
  <c r="T8" i="10"/>
  <c r="S8" i="10"/>
  <c r="R8" i="10"/>
  <c r="Q8" i="10"/>
  <c r="P8" i="10"/>
  <c r="AH8" i="10" s="1"/>
  <c r="O8" i="10"/>
  <c r="AG8" i="10" s="1"/>
  <c r="U7" i="10"/>
  <c r="V7" i="10" s="1"/>
  <c r="T7" i="10"/>
  <c r="S7" i="10"/>
  <c r="R7" i="10"/>
  <c r="Q7" i="10"/>
  <c r="P7" i="10"/>
  <c r="AH7" i="10" s="1"/>
  <c r="O7" i="10"/>
  <c r="AG7" i="10" s="1"/>
  <c r="U6" i="10"/>
  <c r="V6" i="10" s="1"/>
  <c r="T6" i="10"/>
  <c r="S6" i="10"/>
  <c r="R6" i="10"/>
  <c r="Q6" i="10"/>
  <c r="P6" i="10"/>
  <c r="AH6" i="10" s="1"/>
  <c r="O6" i="10"/>
  <c r="AG6" i="10" s="1"/>
  <c r="U5" i="10"/>
  <c r="V5" i="10" s="1"/>
  <c r="T5" i="10"/>
  <c r="S5" i="10"/>
  <c r="R5" i="10"/>
  <c r="Q5" i="10"/>
  <c r="P5" i="10"/>
  <c r="AH5" i="10" s="1"/>
  <c r="O5" i="10"/>
  <c r="AG5" i="10" s="1"/>
  <c r="U4" i="10"/>
  <c r="W4" i="10" s="1"/>
  <c r="T4" i="10"/>
  <c r="S4" i="10"/>
  <c r="R4" i="10"/>
  <c r="Q4" i="10"/>
  <c r="P4" i="10"/>
  <c r="AH4" i="10" s="1"/>
  <c r="O4" i="10"/>
  <c r="AG4" i="10" s="1"/>
  <c r="U3" i="10"/>
  <c r="V3" i="10" s="1"/>
  <c r="T3" i="10"/>
  <c r="S3" i="10"/>
  <c r="R3" i="10"/>
  <c r="Q3" i="10"/>
  <c r="P3" i="10"/>
  <c r="AH3" i="10" s="1"/>
  <c r="O3" i="10"/>
  <c r="AG3" i="10" s="1"/>
  <c r="M4" i="10"/>
  <c r="AE4" i="10" s="1"/>
  <c r="M5" i="10"/>
  <c r="AE5" i="10" s="1"/>
  <c r="M6" i="10"/>
  <c r="AE6" i="10" s="1"/>
  <c r="M7" i="10"/>
  <c r="AE7" i="10" s="1"/>
  <c r="M8" i="10"/>
  <c r="AE8" i="10" s="1"/>
  <c r="M9" i="10"/>
  <c r="AE9" i="10" s="1"/>
  <c r="M10" i="10"/>
  <c r="AE10" i="10" s="1"/>
  <c r="M11" i="10"/>
  <c r="AE11" i="10" s="1"/>
  <c r="M12" i="10"/>
  <c r="AE12" i="10" s="1"/>
  <c r="M13" i="10"/>
  <c r="AE13" i="10" s="1"/>
  <c r="M14" i="10"/>
  <c r="AE14" i="10" s="1"/>
  <c r="M15" i="10"/>
  <c r="AE15" i="10" s="1"/>
  <c r="M16" i="10"/>
  <c r="AE16" i="10" s="1"/>
  <c r="M17" i="10"/>
  <c r="AE17" i="10" s="1"/>
  <c r="M18" i="10"/>
  <c r="AE18" i="10" s="1"/>
  <c r="M19" i="10"/>
  <c r="AE19" i="10" s="1"/>
  <c r="M20" i="10"/>
  <c r="AE20" i="10" s="1"/>
  <c r="M21" i="10"/>
  <c r="AE21" i="10" s="1"/>
  <c r="M22" i="10"/>
  <c r="AE22" i="10" s="1"/>
  <c r="M23" i="10"/>
  <c r="AE23" i="10" s="1"/>
  <c r="M24" i="10"/>
  <c r="AE24" i="10" s="1"/>
  <c r="M25" i="10"/>
  <c r="AE25" i="10" s="1"/>
  <c r="M26" i="10"/>
  <c r="AE26" i="10" s="1"/>
  <c r="M27" i="10"/>
  <c r="AE27" i="10" s="1"/>
  <c r="M28" i="10"/>
  <c r="AE28" i="10" s="1"/>
  <c r="M29" i="10"/>
  <c r="AE29" i="10" s="1"/>
  <c r="M30" i="10"/>
  <c r="AE30" i="10" s="1"/>
  <c r="M31" i="10"/>
  <c r="AE31" i="10" s="1"/>
  <c r="M32" i="10"/>
  <c r="AE32" i="10" s="1"/>
  <c r="M33" i="10"/>
  <c r="AE33" i="10" s="1"/>
  <c r="M34" i="10"/>
  <c r="AE34" i="10" s="1"/>
  <c r="M35" i="10"/>
  <c r="AE35" i="10" s="1"/>
  <c r="M36" i="10"/>
  <c r="AE36" i="10" s="1"/>
  <c r="M37" i="10"/>
  <c r="AE37" i="10" s="1"/>
  <c r="M38" i="10"/>
  <c r="AE38" i="10" s="1"/>
  <c r="M39" i="10"/>
  <c r="AE39" i="10" s="1"/>
  <c r="M40" i="10"/>
  <c r="AE40" i="10" s="1"/>
  <c r="M41" i="10"/>
  <c r="AE41" i="10" s="1"/>
  <c r="M42" i="10"/>
  <c r="AE42" i="10" s="1"/>
  <c r="M43" i="10"/>
  <c r="AE43" i="10" s="1"/>
  <c r="M44" i="10"/>
  <c r="AE44" i="10" s="1"/>
  <c r="M45" i="10"/>
  <c r="AE45" i="10" s="1"/>
  <c r="M46" i="10"/>
  <c r="AE46" i="10" s="1"/>
  <c r="M47" i="10"/>
  <c r="AE47" i="10" s="1"/>
  <c r="M48" i="10"/>
  <c r="AE48" i="10" s="1"/>
  <c r="M49" i="10"/>
  <c r="AE49" i="10" s="1"/>
  <c r="M50" i="10"/>
  <c r="AE50" i="10" s="1"/>
  <c r="M51" i="10"/>
  <c r="AE51" i="10" s="1"/>
  <c r="M52" i="10"/>
  <c r="AE52" i="10" s="1"/>
  <c r="M53" i="10"/>
  <c r="AE53" i="10" s="1"/>
  <c r="M54" i="10"/>
  <c r="AE54" i="10" s="1"/>
  <c r="M55" i="10"/>
  <c r="AE55" i="10" s="1"/>
  <c r="M56" i="10"/>
  <c r="AE56" i="10" s="1"/>
  <c r="M57" i="10"/>
  <c r="AE57" i="10" s="1"/>
  <c r="M58" i="10"/>
  <c r="AE58" i="10" s="1"/>
  <c r="M59" i="10"/>
  <c r="AE59" i="10" s="1"/>
  <c r="M60" i="10"/>
  <c r="AE60" i="10" s="1"/>
  <c r="M61" i="10"/>
  <c r="AE61" i="10" s="1"/>
  <c r="M62" i="10"/>
  <c r="AE62" i="10" s="1"/>
  <c r="M63" i="10"/>
  <c r="AE63" i="10" s="1"/>
  <c r="M64" i="10"/>
  <c r="AE64" i="10" s="1"/>
  <c r="M65" i="10"/>
  <c r="AE65" i="10" s="1"/>
  <c r="M66" i="10"/>
  <c r="AE66" i="10" s="1"/>
  <c r="M67" i="10"/>
  <c r="AE67" i="10" s="1"/>
  <c r="M68" i="10"/>
  <c r="AE68" i="10" s="1"/>
  <c r="M69" i="10"/>
  <c r="AE69" i="10" s="1"/>
  <c r="M70" i="10"/>
  <c r="AE70" i="10" s="1"/>
  <c r="M71" i="10"/>
  <c r="AE71" i="10" s="1"/>
  <c r="M72" i="10"/>
  <c r="AE72" i="10" s="1"/>
  <c r="M73" i="10"/>
  <c r="AE73" i="10" s="1"/>
  <c r="M74" i="10"/>
  <c r="AE74" i="10" s="1"/>
  <c r="M75" i="10"/>
  <c r="AE75" i="10" s="1"/>
  <c r="M76" i="10"/>
  <c r="AE76" i="10" s="1"/>
  <c r="M77" i="10"/>
  <c r="AE77" i="10" s="1"/>
  <c r="M78" i="10"/>
  <c r="AE78" i="10" s="1"/>
  <c r="M79" i="10"/>
  <c r="AE79" i="10" s="1"/>
  <c r="M80" i="10"/>
  <c r="AE80" i="10" s="1"/>
  <c r="M81" i="10"/>
  <c r="AE81" i="10" s="1"/>
  <c r="M82" i="10"/>
  <c r="AE82" i="10" s="1"/>
  <c r="M83" i="10"/>
  <c r="AE83" i="10" s="1"/>
  <c r="M84" i="10"/>
  <c r="AE84" i="10" s="1"/>
  <c r="M85" i="10"/>
  <c r="AE85" i="10" s="1"/>
  <c r="M86" i="10"/>
  <c r="AE86" i="10" s="1"/>
  <c r="M87" i="10"/>
  <c r="AE87" i="10" s="1"/>
  <c r="M88" i="10"/>
  <c r="AE88" i="10" s="1"/>
  <c r="M89" i="10"/>
  <c r="AE89" i="10" s="1"/>
  <c r="M90" i="10"/>
  <c r="AE90" i="10" s="1"/>
  <c r="M91" i="10"/>
  <c r="AE91" i="10" s="1"/>
  <c r="M92" i="10"/>
  <c r="AE92" i="10" s="1"/>
  <c r="M93" i="10"/>
  <c r="AE93" i="10" s="1"/>
  <c r="M94" i="10"/>
  <c r="AE94" i="10" s="1"/>
  <c r="M95" i="10"/>
  <c r="AE95" i="10" s="1"/>
  <c r="M96" i="10"/>
  <c r="AE96" i="10" s="1"/>
  <c r="M97" i="10"/>
  <c r="AE97" i="10" s="1"/>
  <c r="M98" i="10"/>
  <c r="AE98" i="10" s="1"/>
  <c r="M99" i="10"/>
  <c r="AE99" i="10" s="1"/>
  <c r="M100" i="10"/>
  <c r="AE100" i="10" s="1"/>
  <c r="M101" i="10"/>
  <c r="AE101" i="10" s="1"/>
  <c r="M102" i="10"/>
  <c r="AE102" i="10" s="1"/>
  <c r="M103" i="10"/>
  <c r="AE103" i="10" s="1"/>
  <c r="M104" i="10"/>
  <c r="AE104" i="10" s="1"/>
  <c r="M105" i="10"/>
  <c r="AE105" i="10" s="1"/>
  <c r="M106" i="10"/>
  <c r="AE106" i="10" s="1"/>
  <c r="M107" i="10"/>
  <c r="AE107" i="10" s="1"/>
  <c r="M108" i="10"/>
  <c r="AE108" i="10" s="1"/>
  <c r="M109" i="10"/>
  <c r="AE109" i="10" s="1"/>
  <c r="M110" i="10"/>
  <c r="AE110" i="10" s="1"/>
  <c r="M111" i="10"/>
  <c r="AE111" i="10" s="1"/>
  <c r="M112" i="10"/>
  <c r="AE112" i="10" s="1"/>
  <c r="M113" i="10"/>
  <c r="AE113" i="10" s="1"/>
  <c r="M114" i="10"/>
  <c r="AE114" i="10" s="1"/>
  <c r="M115" i="10"/>
  <c r="AE115" i="10" s="1"/>
  <c r="M116" i="10"/>
  <c r="AE116" i="10" s="1"/>
  <c r="M117" i="10"/>
  <c r="AE117" i="10" s="1"/>
  <c r="M118" i="10"/>
  <c r="AE118" i="10" s="1"/>
  <c r="M119" i="10"/>
  <c r="AE119" i="10" s="1"/>
  <c r="M120" i="10"/>
  <c r="AE120" i="10" s="1"/>
  <c r="M121" i="10"/>
  <c r="AE121" i="10" s="1"/>
  <c r="M122" i="10"/>
  <c r="AE122" i="10" s="1"/>
  <c r="M123" i="10"/>
  <c r="AE123" i="10" s="1"/>
  <c r="M124" i="10"/>
  <c r="AE124" i="10" s="1"/>
  <c r="M125" i="10"/>
  <c r="AE125" i="10" s="1"/>
  <c r="M126" i="10"/>
  <c r="AE126" i="10" s="1"/>
  <c r="M127" i="10"/>
  <c r="AE127" i="10" s="1"/>
  <c r="M128" i="10"/>
  <c r="AE128" i="10" s="1"/>
  <c r="M129" i="10"/>
  <c r="AE129" i="10" s="1"/>
  <c r="M130" i="10"/>
  <c r="AE130" i="10" s="1"/>
  <c r="M131" i="10"/>
  <c r="AE131" i="10" s="1"/>
  <c r="M132" i="10"/>
  <c r="AE132" i="10" s="1"/>
  <c r="M133" i="10"/>
  <c r="AE133" i="10" s="1"/>
  <c r="M134" i="10"/>
  <c r="AE134" i="10" s="1"/>
  <c r="M135" i="10"/>
  <c r="AE135" i="10" s="1"/>
  <c r="M136" i="10"/>
  <c r="AE136" i="10" s="1"/>
  <c r="M137" i="10"/>
  <c r="AE137" i="10" s="1"/>
  <c r="M138" i="10"/>
  <c r="AE138" i="10" s="1"/>
  <c r="M139" i="10"/>
  <c r="AE139" i="10" s="1"/>
  <c r="M140" i="10"/>
  <c r="AE140" i="10" s="1"/>
  <c r="M141" i="10"/>
  <c r="AE141" i="10" s="1"/>
  <c r="M142" i="10"/>
  <c r="AE142" i="10" s="1"/>
  <c r="M143" i="10"/>
  <c r="AE143" i="10" s="1"/>
  <c r="M144" i="10"/>
  <c r="AE144" i="10" s="1"/>
  <c r="M145" i="10"/>
  <c r="AE145" i="10" s="1"/>
  <c r="M146" i="10"/>
  <c r="AE146" i="10" s="1"/>
  <c r="M147" i="10"/>
  <c r="AE147" i="10" s="1"/>
  <c r="M148" i="10"/>
  <c r="AE148" i="10" s="1"/>
  <c r="M149" i="10"/>
  <c r="AE149" i="10" s="1"/>
  <c r="M150" i="10"/>
  <c r="AE150" i="10" s="1"/>
  <c r="M151" i="10"/>
  <c r="AE151" i="10" s="1"/>
  <c r="M152" i="10"/>
  <c r="AE152" i="10" s="1"/>
  <c r="M153" i="10"/>
  <c r="AE153" i="10" s="1"/>
  <c r="M154" i="10"/>
  <c r="AE154" i="10" s="1"/>
  <c r="M155" i="10"/>
  <c r="AE155" i="10" s="1"/>
  <c r="M156" i="10"/>
  <c r="AE156" i="10" s="1"/>
  <c r="M157" i="10"/>
  <c r="AE157" i="10" s="1"/>
  <c r="M158" i="10"/>
  <c r="AE158" i="10" s="1"/>
  <c r="M159" i="10"/>
  <c r="AE159" i="10" s="1"/>
  <c r="M160" i="10"/>
  <c r="AE160" i="10" s="1"/>
  <c r="M161" i="10"/>
  <c r="AE161" i="10" s="1"/>
  <c r="M162" i="10"/>
  <c r="AE162" i="10" s="1"/>
  <c r="M163" i="10"/>
  <c r="AE163" i="10" s="1"/>
  <c r="M164" i="10"/>
  <c r="AE164" i="10" s="1"/>
  <c r="M165" i="10"/>
  <c r="AE165" i="10" s="1"/>
  <c r="M166" i="10"/>
  <c r="AE166" i="10" s="1"/>
  <c r="M167" i="10"/>
  <c r="AE167" i="10" s="1"/>
  <c r="M168" i="10"/>
  <c r="AE168" i="10" s="1"/>
  <c r="M169" i="10"/>
  <c r="AE169" i="10" s="1"/>
  <c r="M170" i="10"/>
  <c r="AE170" i="10" s="1"/>
  <c r="M171" i="10"/>
  <c r="AE171" i="10" s="1"/>
  <c r="M172" i="10"/>
  <c r="AE172" i="10" s="1"/>
  <c r="M173" i="10"/>
  <c r="AE173" i="10" s="1"/>
  <c r="M174" i="10"/>
  <c r="AE174" i="10" s="1"/>
  <c r="M175" i="10"/>
  <c r="AE175" i="10" s="1"/>
  <c r="M176" i="10"/>
  <c r="AE176" i="10" s="1"/>
  <c r="M177" i="10"/>
  <c r="AE177" i="10" s="1"/>
  <c r="M178" i="10"/>
  <c r="AE178" i="10" s="1"/>
  <c r="M179" i="10"/>
  <c r="AE179" i="10" s="1"/>
  <c r="M180" i="10"/>
  <c r="AE180" i="10" s="1"/>
  <c r="M181" i="10"/>
  <c r="AE181" i="10" s="1"/>
  <c r="M182" i="10"/>
  <c r="AE182" i="10" s="1"/>
  <c r="M183" i="10"/>
  <c r="AE183" i="10" s="1"/>
  <c r="M184" i="10"/>
  <c r="AE184" i="10" s="1"/>
  <c r="M185" i="10"/>
  <c r="AE185" i="10" s="1"/>
  <c r="M186" i="10"/>
  <c r="AE186" i="10" s="1"/>
  <c r="M187" i="10"/>
  <c r="AE187" i="10" s="1"/>
  <c r="M188" i="10"/>
  <c r="AE188" i="10" s="1"/>
  <c r="M189" i="10"/>
  <c r="AE189" i="10" s="1"/>
  <c r="M190" i="10"/>
  <c r="AE190" i="10" s="1"/>
  <c r="M191" i="10"/>
  <c r="AE191" i="10" s="1"/>
  <c r="M192" i="10"/>
  <c r="AE192" i="10" s="1"/>
  <c r="M193" i="10"/>
  <c r="AE193" i="10" s="1"/>
  <c r="M194" i="10"/>
  <c r="AE194" i="10" s="1"/>
  <c r="M195" i="10"/>
  <c r="AE195" i="10" s="1"/>
  <c r="M196" i="10"/>
  <c r="AE196" i="10" s="1"/>
  <c r="M197" i="10"/>
  <c r="AE197" i="10" s="1"/>
  <c r="M198" i="10"/>
  <c r="AE198" i="10" s="1"/>
  <c r="M199" i="10"/>
  <c r="AE199" i="10" s="1"/>
  <c r="M200" i="10"/>
  <c r="AE200" i="10" s="1"/>
  <c r="M201" i="10"/>
  <c r="AE201" i="10" s="1"/>
  <c r="M202" i="10"/>
  <c r="AE202" i="10" s="1"/>
  <c r="M203" i="10"/>
  <c r="AE203" i="10" s="1"/>
  <c r="M204" i="10"/>
  <c r="AE204" i="10" s="1"/>
  <c r="M205" i="10"/>
  <c r="AE205" i="10" s="1"/>
  <c r="M206" i="10"/>
  <c r="AE206" i="10" s="1"/>
  <c r="M207" i="10"/>
  <c r="AE207" i="10" s="1"/>
  <c r="M208" i="10"/>
  <c r="AE208" i="10" s="1"/>
  <c r="M209" i="10"/>
  <c r="AE209" i="10" s="1"/>
  <c r="M210" i="10"/>
  <c r="AE210" i="10" s="1"/>
  <c r="M211" i="10"/>
  <c r="AE211" i="10" s="1"/>
  <c r="M212" i="10"/>
  <c r="AE212" i="10" s="1"/>
  <c r="M213" i="10"/>
  <c r="AE213" i="10" s="1"/>
  <c r="M214" i="10"/>
  <c r="AE214" i="10" s="1"/>
  <c r="M215" i="10"/>
  <c r="AE215" i="10" s="1"/>
  <c r="M216" i="10"/>
  <c r="AE216" i="10" s="1"/>
  <c r="M217" i="10"/>
  <c r="AE217" i="10" s="1"/>
  <c r="M218" i="10"/>
  <c r="AE218" i="10" s="1"/>
  <c r="M219" i="10"/>
  <c r="AE219" i="10" s="1"/>
  <c r="M220" i="10"/>
  <c r="AE220" i="10" s="1"/>
  <c r="M221" i="10"/>
  <c r="AE221" i="10" s="1"/>
  <c r="M222" i="10"/>
  <c r="AE222" i="10" s="1"/>
  <c r="M223" i="10"/>
  <c r="AE223" i="10" s="1"/>
  <c r="M224" i="10"/>
  <c r="AE224" i="10" s="1"/>
  <c r="M225" i="10"/>
  <c r="AE225" i="10" s="1"/>
  <c r="M226" i="10"/>
  <c r="AE226" i="10" s="1"/>
  <c r="M227" i="10"/>
  <c r="AE227" i="10" s="1"/>
  <c r="M228" i="10"/>
  <c r="AE228" i="10" s="1"/>
  <c r="M229" i="10"/>
  <c r="AE229" i="10" s="1"/>
  <c r="M230" i="10"/>
  <c r="AE230" i="10" s="1"/>
  <c r="M231" i="10"/>
  <c r="AE231" i="10" s="1"/>
  <c r="M232" i="10"/>
  <c r="AE232" i="10" s="1"/>
  <c r="M233" i="10"/>
  <c r="AE233" i="10" s="1"/>
  <c r="M234" i="10"/>
  <c r="AE234" i="10" s="1"/>
  <c r="M235" i="10"/>
  <c r="AE235" i="10" s="1"/>
  <c r="M236" i="10"/>
  <c r="AE236" i="10" s="1"/>
  <c r="M237" i="10"/>
  <c r="AE237" i="10" s="1"/>
  <c r="M238" i="10"/>
  <c r="AE238" i="10" s="1"/>
  <c r="M239" i="10"/>
  <c r="AE239" i="10" s="1"/>
  <c r="M240" i="10"/>
  <c r="AE240" i="10" s="1"/>
  <c r="M241" i="10"/>
  <c r="AE241" i="10" s="1"/>
  <c r="M242" i="10"/>
  <c r="AE242" i="10" s="1"/>
  <c r="M243" i="10"/>
  <c r="AE243" i="10" s="1"/>
  <c r="M244" i="10"/>
  <c r="AE244" i="10" s="1"/>
  <c r="M245" i="10"/>
  <c r="AE245" i="10" s="1"/>
  <c r="M246" i="10"/>
  <c r="AE246" i="10" s="1"/>
  <c r="M247" i="10"/>
  <c r="AE247" i="10" s="1"/>
  <c r="M248" i="10"/>
  <c r="AE248" i="10" s="1"/>
  <c r="M249" i="10"/>
  <c r="AE249" i="10" s="1"/>
  <c r="M250" i="10"/>
  <c r="AE250" i="10" s="1"/>
  <c r="M251" i="10"/>
  <c r="AE251" i="10" s="1"/>
  <c r="M252" i="10"/>
  <c r="AE252" i="10" s="1"/>
  <c r="M253" i="10"/>
  <c r="AE253" i="10" s="1"/>
  <c r="M254" i="10"/>
  <c r="AE254" i="10" s="1"/>
  <c r="M255" i="10"/>
  <c r="AE255" i="10" s="1"/>
  <c r="M256" i="10"/>
  <c r="AE256" i="10" s="1"/>
  <c r="M257" i="10"/>
  <c r="AE257" i="10" s="1"/>
  <c r="M258" i="10"/>
  <c r="AE258" i="10" s="1"/>
  <c r="M259" i="10"/>
  <c r="AE259" i="10" s="1"/>
  <c r="M260" i="10"/>
  <c r="AE260" i="10" s="1"/>
  <c r="M261" i="10"/>
  <c r="AE261" i="10" s="1"/>
  <c r="M262" i="10"/>
  <c r="AE262" i="10" s="1"/>
  <c r="M263" i="10"/>
  <c r="AE263" i="10" s="1"/>
  <c r="M264" i="10"/>
  <c r="AE264" i="10" s="1"/>
  <c r="M265" i="10"/>
  <c r="AE265" i="10" s="1"/>
  <c r="M266" i="10"/>
  <c r="AE266" i="10" s="1"/>
  <c r="M267" i="10"/>
  <c r="AE267" i="10" s="1"/>
  <c r="M268" i="10"/>
  <c r="AE268" i="10" s="1"/>
  <c r="M269" i="10"/>
  <c r="AE269" i="10" s="1"/>
  <c r="M270" i="10"/>
  <c r="AE270" i="10" s="1"/>
  <c r="M271" i="10"/>
  <c r="AE271" i="10" s="1"/>
  <c r="M272" i="10"/>
  <c r="AE272" i="10" s="1"/>
  <c r="M273" i="10"/>
  <c r="AE273" i="10" s="1"/>
  <c r="M274" i="10"/>
  <c r="AE274" i="10" s="1"/>
  <c r="M275" i="10"/>
  <c r="AE275" i="10" s="1"/>
  <c r="M276" i="10"/>
  <c r="AE276" i="10" s="1"/>
  <c r="M277" i="10"/>
  <c r="AE277" i="10" s="1"/>
  <c r="M278" i="10"/>
  <c r="AE278" i="10" s="1"/>
  <c r="M279" i="10"/>
  <c r="AE279" i="10" s="1"/>
  <c r="M280" i="10"/>
  <c r="AE280" i="10" s="1"/>
  <c r="M281" i="10"/>
  <c r="AE281" i="10" s="1"/>
  <c r="M282" i="10"/>
  <c r="AE282" i="10" s="1"/>
  <c r="M283" i="10"/>
  <c r="AE283" i="10" s="1"/>
  <c r="M284" i="10"/>
  <c r="AE284" i="10" s="1"/>
  <c r="M285" i="10"/>
  <c r="AE285" i="10" s="1"/>
  <c r="M286" i="10"/>
  <c r="AE286" i="10" s="1"/>
  <c r="M287" i="10"/>
  <c r="AE287" i="10" s="1"/>
  <c r="M288" i="10"/>
  <c r="AE288" i="10" s="1"/>
  <c r="M289" i="10"/>
  <c r="AE289" i="10" s="1"/>
  <c r="M290" i="10"/>
  <c r="AE290" i="10" s="1"/>
  <c r="M291" i="10"/>
  <c r="AE291" i="10" s="1"/>
  <c r="M292" i="10"/>
  <c r="AE292" i="10" s="1"/>
  <c r="M293" i="10"/>
  <c r="AE293" i="10" s="1"/>
  <c r="M294" i="10"/>
  <c r="AE294" i="10" s="1"/>
  <c r="M295" i="10"/>
  <c r="AE295" i="10" s="1"/>
  <c r="M296" i="10"/>
  <c r="AE296" i="10" s="1"/>
  <c r="M297" i="10"/>
  <c r="AE297" i="10" s="1"/>
  <c r="M298" i="10"/>
  <c r="AE298" i="10" s="1"/>
  <c r="M299" i="10"/>
  <c r="AE299" i="10" s="1"/>
  <c r="M300" i="10"/>
  <c r="AE300" i="10" s="1"/>
  <c r="M301" i="10"/>
  <c r="AE301" i="10" s="1"/>
  <c r="M302" i="10"/>
  <c r="AE302" i="10" s="1"/>
  <c r="M303" i="10"/>
  <c r="AE303" i="10" s="1"/>
  <c r="M304" i="10"/>
  <c r="AE304" i="10" s="1"/>
  <c r="M305" i="10"/>
  <c r="AE305" i="10" s="1"/>
  <c r="M306" i="10"/>
  <c r="AE306" i="10" s="1"/>
  <c r="M307" i="10"/>
  <c r="AE307" i="10" s="1"/>
  <c r="M308" i="10"/>
  <c r="AE308" i="10" s="1"/>
  <c r="M309" i="10"/>
  <c r="AE309" i="10" s="1"/>
  <c r="M310" i="10"/>
  <c r="AE310" i="10" s="1"/>
  <c r="M311" i="10"/>
  <c r="AE311" i="10" s="1"/>
  <c r="M312" i="10"/>
  <c r="AE312" i="10" s="1"/>
  <c r="M313" i="10"/>
  <c r="AE313" i="10" s="1"/>
  <c r="M314" i="10"/>
  <c r="AE314" i="10" s="1"/>
  <c r="M315" i="10"/>
  <c r="AE315" i="10" s="1"/>
  <c r="M316" i="10"/>
  <c r="AE316" i="10" s="1"/>
  <c r="M317" i="10"/>
  <c r="AE317" i="10" s="1"/>
  <c r="M318" i="10"/>
  <c r="AE318" i="10" s="1"/>
  <c r="M319" i="10"/>
  <c r="AE319" i="10" s="1"/>
  <c r="M320" i="10"/>
  <c r="AE320" i="10" s="1"/>
  <c r="M321" i="10"/>
  <c r="AE321" i="10" s="1"/>
  <c r="M322" i="10"/>
  <c r="AE322" i="10" s="1"/>
  <c r="M323" i="10"/>
  <c r="AE323" i="10" s="1"/>
  <c r="M324" i="10"/>
  <c r="AE324" i="10" s="1"/>
  <c r="M325" i="10"/>
  <c r="AE325" i="10" s="1"/>
  <c r="M326" i="10"/>
  <c r="AE326" i="10" s="1"/>
  <c r="M327" i="10"/>
  <c r="AE327" i="10" s="1"/>
  <c r="M328" i="10"/>
  <c r="AE328" i="10" s="1"/>
  <c r="M329" i="10"/>
  <c r="AE329" i="10" s="1"/>
  <c r="M330" i="10"/>
  <c r="AE330" i="10" s="1"/>
  <c r="M331" i="10"/>
  <c r="AE331" i="10" s="1"/>
  <c r="M332" i="10"/>
  <c r="AE332" i="10" s="1"/>
  <c r="M333" i="10"/>
  <c r="AE333" i="10" s="1"/>
  <c r="M334" i="10"/>
  <c r="AE334" i="10" s="1"/>
  <c r="M335" i="10"/>
  <c r="AE335" i="10" s="1"/>
  <c r="M336" i="10"/>
  <c r="AE336" i="10" s="1"/>
  <c r="M337" i="10"/>
  <c r="AE337" i="10" s="1"/>
  <c r="M338" i="10"/>
  <c r="AE338" i="10" s="1"/>
  <c r="M339" i="10"/>
  <c r="AE339" i="10" s="1"/>
  <c r="M340" i="10"/>
  <c r="AE340" i="10" s="1"/>
  <c r="M341" i="10"/>
  <c r="AE341" i="10" s="1"/>
  <c r="M342" i="10"/>
  <c r="AE342" i="10" s="1"/>
  <c r="M343" i="10"/>
  <c r="AE343" i="10" s="1"/>
  <c r="M344" i="10"/>
  <c r="AE344" i="10" s="1"/>
  <c r="M345" i="10"/>
  <c r="AE345" i="10" s="1"/>
  <c r="M346" i="10"/>
  <c r="AE346" i="10" s="1"/>
  <c r="M347" i="10"/>
  <c r="AE347" i="10" s="1"/>
  <c r="M348" i="10"/>
  <c r="AE348" i="10" s="1"/>
  <c r="M349" i="10"/>
  <c r="AE349" i="10" s="1"/>
  <c r="M350" i="10"/>
  <c r="AE350" i="10" s="1"/>
  <c r="M351" i="10"/>
  <c r="AE351" i="10" s="1"/>
  <c r="M352" i="10"/>
  <c r="AE352" i="10" s="1"/>
  <c r="M353" i="10"/>
  <c r="AE353" i="10" s="1"/>
  <c r="M354" i="10"/>
  <c r="AE354" i="10" s="1"/>
  <c r="M355" i="10"/>
  <c r="AE355" i="10" s="1"/>
  <c r="M356" i="10"/>
  <c r="AE356" i="10" s="1"/>
  <c r="M357" i="10"/>
  <c r="AE357" i="10" s="1"/>
  <c r="M358" i="10"/>
  <c r="AE358" i="10" s="1"/>
  <c r="M359" i="10"/>
  <c r="AE359" i="10" s="1"/>
  <c r="M360" i="10"/>
  <c r="AE360" i="10" s="1"/>
  <c r="M361" i="10"/>
  <c r="AE361" i="10" s="1"/>
  <c r="M362" i="10"/>
  <c r="AE362" i="10" s="1"/>
  <c r="M363" i="10"/>
  <c r="AE363" i="10" s="1"/>
  <c r="M364" i="10"/>
  <c r="AE364" i="10" s="1"/>
  <c r="M365" i="10"/>
  <c r="AE365" i="10" s="1"/>
  <c r="M366" i="10"/>
  <c r="AE366" i="10" s="1"/>
  <c r="M367" i="10"/>
  <c r="AE367" i="10" s="1"/>
  <c r="M368" i="10"/>
  <c r="AE368" i="10" s="1"/>
  <c r="M369" i="10"/>
  <c r="AE369" i="10" s="1"/>
  <c r="M370" i="10"/>
  <c r="AE370" i="10" s="1"/>
  <c r="M371" i="10"/>
  <c r="AE371" i="10" s="1"/>
  <c r="M372" i="10"/>
  <c r="AE372" i="10" s="1"/>
  <c r="M373" i="10"/>
  <c r="AE373" i="10" s="1"/>
  <c r="M374" i="10"/>
  <c r="AE374" i="10" s="1"/>
  <c r="M375" i="10"/>
  <c r="AE375" i="10" s="1"/>
  <c r="M376" i="10"/>
  <c r="AE376" i="10" s="1"/>
  <c r="M377" i="10"/>
  <c r="AE377" i="10" s="1"/>
  <c r="M378" i="10"/>
  <c r="AE378" i="10" s="1"/>
  <c r="M379" i="10"/>
  <c r="AE379" i="10" s="1"/>
  <c r="M380" i="10"/>
  <c r="AE380" i="10" s="1"/>
  <c r="M381" i="10"/>
  <c r="AE381" i="10" s="1"/>
  <c r="M382" i="10"/>
  <c r="AE382" i="10" s="1"/>
  <c r="M383" i="10"/>
  <c r="AE383" i="10" s="1"/>
  <c r="M384" i="10"/>
  <c r="AE384" i="10" s="1"/>
  <c r="M385" i="10"/>
  <c r="AE385" i="10" s="1"/>
  <c r="M386" i="10"/>
  <c r="AE386" i="10" s="1"/>
  <c r="M387" i="10"/>
  <c r="AE387" i="10" s="1"/>
  <c r="M388" i="10"/>
  <c r="AE388" i="10" s="1"/>
  <c r="M389" i="10"/>
  <c r="AE389" i="10" s="1"/>
  <c r="M390" i="10"/>
  <c r="AE390" i="10" s="1"/>
  <c r="M391" i="10"/>
  <c r="AE391" i="10" s="1"/>
  <c r="M392" i="10"/>
  <c r="AE392" i="10" s="1"/>
  <c r="M393" i="10"/>
  <c r="AE393" i="10" s="1"/>
  <c r="M394" i="10"/>
  <c r="AE394" i="10" s="1"/>
  <c r="M395" i="10"/>
  <c r="AE395" i="10" s="1"/>
  <c r="M396" i="10"/>
  <c r="AE396" i="10" s="1"/>
  <c r="M397" i="10"/>
  <c r="AE397" i="10" s="1"/>
  <c r="M398" i="10"/>
  <c r="AE398" i="10" s="1"/>
  <c r="M399" i="10"/>
  <c r="AE399" i="10" s="1"/>
  <c r="M400" i="10"/>
  <c r="AE400" i="10" s="1"/>
  <c r="M401" i="10"/>
  <c r="AE401" i="10" s="1"/>
  <c r="M402" i="10"/>
  <c r="AE402" i="10" s="1"/>
  <c r="M403" i="10"/>
  <c r="AE403" i="10" s="1"/>
  <c r="M404" i="10"/>
  <c r="AE404" i="10" s="1"/>
  <c r="M405" i="10"/>
  <c r="AE405" i="10" s="1"/>
  <c r="M406" i="10"/>
  <c r="AE406" i="10" s="1"/>
  <c r="M407" i="10"/>
  <c r="AE407" i="10" s="1"/>
  <c r="M408" i="10"/>
  <c r="AE408" i="10" s="1"/>
  <c r="M409" i="10"/>
  <c r="AE409" i="10" s="1"/>
  <c r="M410" i="10"/>
  <c r="AE410" i="10" s="1"/>
  <c r="M411" i="10"/>
  <c r="AE411" i="10" s="1"/>
  <c r="M412" i="10"/>
  <c r="AE412" i="10" s="1"/>
  <c r="M413" i="10"/>
  <c r="AE413" i="10" s="1"/>
  <c r="M414" i="10"/>
  <c r="AE414" i="10" s="1"/>
  <c r="M415" i="10"/>
  <c r="AE415" i="10" s="1"/>
  <c r="M416" i="10"/>
  <c r="AE416" i="10" s="1"/>
  <c r="M417" i="10"/>
  <c r="AE417" i="10" s="1"/>
  <c r="M418" i="10"/>
  <c r="AE418" i="10" s="1"/>
  <c r="M419" i="10"/>
  <c r="AE419" i="10" s="1"/>
  <c r="M420" i="10"/>
  <c r="AE420" i="10" s="1"/>
  <c r="M421" i="10"/>
  <c r="AE421" i="10" s="1"/>
  <c r="M422" i="10"/>
  <c r="AE422" i="10" s="1"/>
  <c r="M423" i="10"/>
  <c r="AE423" i="10" s="1"/>
  <c r="M424" i="10"/>
  <c r="AE424" i="10" s="1"/>
  <c r="M425" i="10"/>
  <c r="AE425" i="10" s="1"/>
  <c r="M426" i="10"/>
  <c r="AE426" i="10" s="1"/>
  <c r="M427" i="10"/>
  <c r="AE427" i="10" s="1"/>
  <c r="M428" i="10"/>
  <c r="AE428" i="10" s="1"/>
  <c r="M429" i="10"/>
  <c r="AE429" i="10" s="1"/>
  <c r="M430" i="10"/>
  <c r="AE430" i="10" s="1"/>
  <c r="M431" i="10"/>
  <c r="AE431" i="10" s="1"/>
  <c r="M432" i="10"/>
  <c r="AE432" i="10" s="1"/>
  <c r="M433" i="10"/>
  <c r="AE433" i="10" s="1"/>
  <c r="M434" i="10"/>
  <c r="AE434" i="10" s="1"/>
  <c r="M435" i="10"/>
  <c r="AE435" i="10" s="1"/>
  <c r="M436" i="10"/>
  <c r="AE436" i="10" s="1"/>
  <c r="M437" i="10"/>
  <c r="AE437" i="10" s="1"/>
  <c r="M438" i="10"/>
  <c r="AE438" i="10" s="1"/>
  <c r="M439" i="10"/>
  <c r="AE439" i="10" s="1"/>
  <c r="M440" i="10"/>
  <c r="AE440" i="10" s="1"/>
  <c r="M441" i="10"/>
  <c r="AE441" i="10" s="1"/>
  <c r="M442" i="10"/>
  <c r="AE442" i="10" s="1"/>
  <c r="M443" i="10"/>
  <c r="AE443" i="10" s="1"/>
  <c r="M444" i="10"/>
  <c r="AE444" i="10" s="1"/>
  <c r="M445" i="10"/>
  <c r="AE445" i="10" s="1"/>
  <c r="M446" i="10"/>
  <c r="AE446" i="10" s="1"/>
  <c r="M447" i="10"/>
  <c r="AE447" i="10" s="1"/>
  <c r="M448" i="10"/>
  <c r="AE448" i="10" s="1"/>
  <c r="M449" i="10"/>
  <c r="AE449" i="10" s="1"/>
  <c r="M450" i="10"/>
  <c r="AE450" i="10" s="1"/>
  <c r="M451" i="10"/>
  <c r="AE451" i="10" s="1"/>
  <c r="M452" i="10"/>
  <c r="AE452" i="10" s="1"/>
  <c r="M453" i="10"/>
  <c r="AE453" i="10" s="1"/>
  <c r="M454" i="10"/>
  <c r="AE454" i="10" s="1"/>
  <c r="M455" i="10"/>
  <c r="AE455" i="10" s="1"/>
  <c r="M456" i="10"/>
  <c r="AE456" i="10" s="1"/>
  <c r="M457" i="10"/>
  <c r="AE457" i="10" s="1"/>
  <c r="M458" i="10"/>
  <c r="AE458" i="10" s="1"/>
  <c r="M459" i="10"/>
  <c r="AE459" i="10" s="1"/>
  <c r="M460" i="10"/>
  <c r="AE460" i="10" s="1"/>
  <c r="M461" i="10"/>
  <c r="AE461" i="10" s="1"/>
  <c r="M462" i="10"/>
  <c r="AE462" i="10" s="1"/>
  <c r="M463" i="10"/>
  <c r="AE463" i="10" s="1"/>
  <c r="M464" i="10"/>
  <c r="AE464" i="10" s="1"/>
  <c r="M465" i="10"/>
  <c r="AE465" i="10" s="1"/>
  <c r="M466" i="10"/>
  <c r="AE466" i="10" s="1"/>
  <c r="M467" i="10"/>
  <c r="AE467" i="10" s="1"/>
  <c r="M468" i="10"/>
  <c r="AE468" i="10" s="1"/>
  <c r="M469" i="10"/>
  <c r="AE469" i="10" s="1"/>
  <c r="M470" i="10"/>
  <c r="AE470" i="10" s="1"/>
  <c r="M471" i="10"/>
  <c r="AE471" i="10" s="1"/>
  <c r="M472" i="10"/>
  <c r="AE472" i="10" s="1"/>
  <c r="M473" i="10"/>
  <c r="AE473" i="10" s="1"/>
  <c r="M474" i="10"/>
  <c r="AE474" i="10" s="1"/>
  <c r="M475" i="10"/>
  <c r="AE475" i="10" s="1"/>
  <c r="M476" i="10"/>
  <c r="AE476" i="10" s="1"/>
  <c r="M477" i="10"/>
  <c r="AE477" i="10" s="1"/>
  <c r="M478" i="10"/>
  <c r="AE478" i="10" s="1"/>
  <c r="M479" i="10"/>
  <c r="AE479" i="10" s="1"/>
  <c r="M480" i="10"/>
  <c r="AE480" i="10" s="1"/>
  <c r="M481" i="10"/>
  <c r="AE481" i="10" s="1"/>
  <c r="M482" i="10"/>
  <c r="AE482" i="10" s="1"/>
  <c r="M483" i="10"/>
  <c r="AE483" i="10" s="1"/>
  <c r="M484" i="10"/>
  <c r="AE484" i="10" s="1"/>
  <c r="M485" i="10"/>
  <c r="AE485" i="10" s="1"/>
  <c r="M486" i="10"/>
  <c r="AE486" i="10" s="1"/>
  <c r="M487" i="10"/>
  <c r="AE487" i="10" s="1"/>
  <c r="M488" i="10"/>
  <c r="AE488" i="10" s="1"/>
  <c r="M489" i="10"/>
  <c r="AE489" i="10" s="1"/>
  <c r="M490" i="10"/>
  <c r="AE490" i="10" s="1"/>
  <c r="M491" i="10"/>
  <c r="AE491" i="10" s="1"/>
  <c r="M492" i="10"/>
  <c r="AE492" i="10" s="1"/>
  <c r="M493" i="10"/>
  <c r="AE493" i="10" s="1"/>
  <c r="M494" i="10"/>
  <c r="AE494" i="10" s="1"/>
  <c r="M495" i="10"/>
  <c r="AE495" i="10" s="1"/>
  <c r="M496" i="10"/>
  <c r="AE496" i="10" s="1"/>
  <c r="M497" i="10"/>
  <c r="AE497" i="10" s="1"/>
  <c r="M498" i="10"/>
  <c r="AE498" i="10" s="1"/>
  <c r="M499" i="10"/>
  <c r="AE499" i="10" s="1"/>
  <c r="M500" i="10"/>
  <c r="AE500" i="10" s="1"/>
  <c r="M501" i="10"/>
  <c r="AE501" i="10" s="1"/>
  <c r="M502" i="10"/>
  <c r="AE502" i="10" s="1"/>
  <c r="M503" i="10"/>
  <c r="AE503" i="10" s="1"/>
  <c r="M504" i="10"/>
  <c r="AE504" i="10" s="1"/>
  <c r="M505" i="10"/>
  <c r="AE505" i="10" s="1"/>
  <c r="M506" i="10"/>
  <c r="AE506" i="10" s="1"/>
  <c r="M507" i="10"/>
  <c r="AE507" i="10" s="1"/>
  <c r="M508" i="10"/>
  <c r="AE508" i="10" s="1"/>
  <c r="M509" i="10"/>
  <c r="AE509" i="10" s="1"/>
  <c r="M510" i="10"/>
  <c r="AE510" i="10" s="1"/>
  <c r="M511" i="10"/>
  <c r="AE511" i="10" s="1"/>
  <c r="M512" i="10"/>
  <c r="AE512" i="10" s="1"/>
  <c r="M513" i="10"/>
  <c r="AE513" i="10" s="1"/>
  <c r="M514" i="10"/>
  <c r="AE514" i="10" s="1"/>
  <c r="M515" i="10"/>
  <c r="AE515" i="10" s="1"/>
  <c r="M516" i="10"/>
  <c r="AE516" i="10" s="1"/>
  <c r="M517" i="10"/>
  <c r="AE517" i="10" s="1"/>
  <c r="M518" i="10"/>
  <c r="AE518" i="10" s="1"/>
  <c r="M519" i="10"/>
  <c r="AE519" i="10" s="1"/>
  <c r="M520" i="10"/>
  <c r="AE520" i="10" s="1"/>
  <c r="M521" i="10"/>
  <c r="AE521" i="10" s="1"/>
  <c r="M522" i="10"/>
  <c r="AE522" i="10" s="1"/>
  <c r="M523" i="10"/>
  <c r="AE523" i="10" s="1"/>
  <c r="M524" i="10"/>
  <c r="AE524" i="10" s="1"/>
  <c r="M525" i="10"/>
  <c r="AE525" i="10" s="1"/>
  <c r="M526" i="10"/>
  <c r="AE526" i="10" s="1"/>
  <c r="M527" i="10"/>
  <c r="AE527" i="10" s="1"/>
  <c r="M528" i="10"/>
  <c r="AE528" i="10" s="1"/>
  <c r="M529" i="10"/>
  <c r="AE529" i="10" s="1"/>
  <c r="M530" i="10"/>
  <c r="AE530" i="10" s="1"/>
  <c r="M531" i="10"/>
  <c r="AE531" i="10" s="1"/>
  <c r="M532" i="10"/>
  <c r="AE532" i="10" s="1"/>
  <c r="M533" i="10"/>
  <c r="AE533" i="10" s="1"/>
  <c r="M534" i="10"/>
  <c r="AE534" i="10" s="1"/>
  <c r="M535" i="10"/>
  <c r="AE535" i="10" s="1"/>
  <c r="M536" i="10"/>
  <c r="AE536" i="10" s="1"/>
  <c r="M537" i="10"/>
  <c r="AE537" i="10" s="1"/>
  <c r="M538" i="10"/>
  <c r="AE538" i="10" s="1"/>
  <c r="M539" i="10"/>
  <c r="AE539" i="10" s="1"/>
  <c r="M540" i="10"/>
  <c r="AE540" i="10" s="1"/>
  <c r="M541" i="10"/>
  <c r="AE541" i="10" s="1"/>
  <c r="M542" i="10"/>
  <c r="AE542" i="10" s="1"/>
  <c r="M543" i="10"/>
  <c r="AE543" i="10" s="1"/>
  <c r="M544" i="10"/>
  <c r="AE544" i="10" s="1"/>
  <c r="M545" i="10"/>
  <c r="AE545" i="10" s="1"/>
  <c r="M546" i="10"/>
  <c r="AE546" i="10" s="1"/>
  <c r="M547" i="10"/>
  <c r="AE547" i="10" s="1"/>
  <c r="M548" i="10"/>
  <c r="AE548" i="10" s="1"/>
  <c r="M549" i="10"/>
  <c r="AE549" i="10" s="1"/>
  <c r="M550" i="10"/>
  <c r="AE550" i="10" s="1"/>
  <c r="M551" i="10"/>
  <c r="AE551" i="10" s="1"/>
  <c r="M552" i="10"/>
  <c r="AE552" i="10" s="1"/>
  <c r="M553" i="10"/>
  <c r="AE553" i="10" s="1"/>
  <c r="M554" i="10"/>
  <c r="AE554" i="10" s="1"/>
  <c r="M555" i="10"/>
  <c r="AE555" i="10" s="1"/>
  <c r="M556" i="10"/>
  <c r="AE556" i="10" s="1"/>
  <c r="M557" i="10"/>
  <c r="AE557" i="10" s="1"/>
  <c r="M558" i="10"/>
  <c r="AE558" i="10" s="1"/>
  <c r="M559" i="10"/>
  <c r="AE559" i="10" s="1"/>
  <c r="M560" i="10"/>
  <c r="AE560" i="10" s="1"/>
  <c r="M561" i="10"/>
  <c r="AE561" i="10" s="1"/>
  <c r="M562" i="10"/>
  <c r="AE562" i="10" s="1"/>
  <c r="M563" i="10"/>
  <c r="AE563" i="10" s="1"/>
  <c r="M564" i="10"/>
  <c r="AE564" i="10" s="1"/>
  <c r="M565" i="10"/>
  <c r="AE565" i="10" s="1"/>
  <c r="M566" i="10"/>
  <c r="AE566" i="10" s="1"/>
  <c r="M567" i="10"/>
  <c r="AE567" i="10" s="1"/>
  <c r="M568" i="10"/>
  <c r="AE568" i="10" s="1"/>
  <c r="M569" i="10"/>
  <c r="AE569" i="10" s="1"/>
  <c r="M570" i="10"/>
  <c r="AE570" i="10" s="1"/>
  <c r="M571" i="10"/>
  <c r="AE571" i="10" s="1"/>
  <c r="M572" i="10"/>
  <c r="AE572" i="10" s="1"/>
  <c r="M573" i="10"/>
  <c r="AE573" i="10" s="1"/>
  <c r="M574" i="10"/>
  <c r="AE574" i="10" s="1"/>
  <c r="M575" i="10"/>
  <c r="AE575" i="10" s="1"/>
  <c r="M576" i="10"/>
  <c r="AE576" i="10" s="1"/>
  <c r="M577" i="10"/>
  <c r="AE577" i="10" s="1"/>
  <c r="M578" i="10"/>
  <c r="AE578" i="10" s="1"/>
  <c r="M579" i="10"/>
  <c r="AE579" i="10" s="1"/>
  <c r="M580" i="10"/>
  <c r="AE580" i="10" s="1"/>
  <c r="M581" i="10"/>
  <c r="AE581" i="10" s="1"/>
  <c r="M582" i="10"/>
  <c r="AE582" i="10" s="1"/>
  <c r="M583" i="10"/>
  <c r="AE583" i="10" s="1"/>
  <c r="M584" i="10"/>
  <c r="AE584" i="10" s="1"/>
  <c r="M585" i="10"/>
  <c r="AE585" i="10" s="1"/>
  <c r="M586" i="10"/>
  <c r="AE586" i="10" s="1"/>
  <c r="M587" i="10"/>
  <c r="AE587" i="10" s="1"/>
  <c r="M588" i="10"/>
  <c r="AE588" i="10" s="1"/>
  <c r="M589" i="10"/>
  <c r="AE589" i="10" s="1"/>
  <c r="M590" i="10"/>
  <c r="AE590" i="10" s="1"/>
  <c r="M591" i="10"/>
  <c r="AE591" i="10" s="1"/>
  <c r="M592" i="10"/>
  <c r="AE592" i="10" s="1"/>
  <c r="M593" i="10"/>
  <c r="AE593" i="10" s="1"/>
  <c r="M594" i="10"/>
  <c r="AE594" i="10" s="1"/>
  <c r="M595" i="10"/>
  <c r="AE595" i="10" s="1"/>
  <c r="M596" i="10"/>
  <c r="AE596" i="10" s="1"/>
  <c r="M597" i="10"/>
  <c r="AE597" i="10" s="1"/>
  <c r="M598" i="10"/>
  <c r="AE598" i="10" s="1"/>
  <c r="M599" i="10"/>
  <c r="AE599" i="10" s="1"/>
  <c r="M600" i="10"/>
  <c r="AE600" i="10" s="1"/>
  <c r="M601" i="10"/>
  <c r="AE601" i="10" s="1"/>
  <c r="M602" i="10"/>
  <c r="AE602" i="10" s="1"/>
  <c r="M603" i="10"/>
  <c r="AE603" i="10" s="1"/>
  <c r="M604" i="10"/>
  <c r="AE604" i="10" s="1"/>
  <c r="M605" i="10"/>
  <c r="AE605" i="10" s="1"/>
  <c r="M606" i="10"/>
  <c r="AE606" i="10" s="1"/>
  <c r="M607" i="10"/>
  <c r="AE607" i="10" s="1"/>
  <c r="M608" i="10"/>
  <c r="AE608" i="10" s="1"/>
  <c r="M609" i="10"/>
  <c r="AE609" i="10" s="1"/>
  <c r="M610" i="10"/>
  <c r="AE610" i="10" s="1"/>
  <c r="M611" i="10"/>
  <c r="AE611" i="10" s="1"/>
  <c r="M612" i="10"/>
  <c r="AE612" i="10" s="1"/>
  <c r="M613" i="10"/>
  <c r="AE613" i="10" s="1"/>
  <c r="M614" i="10"/>
  <c r="AE614" i="10" s="1"/>
  <c r="M615" i="10"/>
  <c r="AE615" i="10" s="1"/>
  <c r="M616" i="10"/>
  <c r="AE616" i="10" s="1"/>
  <c r="M617" i="10"/>
  <c r="AE617" i="10" s="1"/>
  <c r="M618" i="10"/>
  <c r="AE618" i="10" s="1"/>
  <c r="M619" i="10"/>
  <c r="AE619" i="10" s="1"/>
  <c r="M620" i="10"/>
  <c r="AE620" i="10" s="1"/>
  <c r="M621" i="10"/>
  <c r="AE621" i="10" s="1"/>
  <c r="M622" i="10"/>
  <c r="AE622" i="10" s="1"/>
  <c r="M623" i="10"/>
  <c r="AE623" i="10" s="1"/>
  <c r="M624" i="10"/>
  <c r="AE624" i="10" s="1"/>
  <c r="M625" i="10"/>
  <c r="AE625" i="10" s="1"/>
  <c r="M626" i="10"/>
  <c r="AE626" i="10" s="1"/>
  <c r="M627" i="10"/>
  <c r="AE627" i="10" s="1"/>
  <c r="M628" i="10"/>
  <c r="AE628" i="10" s="1"/>
  <c r="M629" i="10"/>
  <c r="AE629" i="10" s="1"/>
  <c r="M630" i="10"/>
  <c r="AE630" i="10" s="1"/>
  <c r="M631" i="10"/>
  <c r="AE631" i="10" s="1"/>
  <c r="M632" i="10"/>
  <c r="AE632" i="10" s="1"/>
  <c r="M633" i="10"/>
  <c r="AE633" i="10" s="1"/>
  <c r="M634" i="10"/>
  <c r="AE634" i="10" s="1"/>
  <c r="M635" i="10"/>
  <c r="AE635" i="10" s="1"/>
  <c r="M636" i="10"/>
  <c r="AE636" i="10" s="1"/>
  <c r="M637" i="10"/>
  <c r="AE637" i="10" s="1"/>
  <c r="M638" i="10"/>
  <c r="AE638" i="10" s="1"/>
  <c r="M639" i="10"/>
  <c r="AE639" i="10" s="1"/>
  <c r="M640" i="10"/>
  <c r="AE640" i="10" s="1"/>
  <c r="M641" i="10"/>
  <c r="AE641" i="10" s="1"/>
  <c r="M642" i="10"/>
  <c r="AE642" i="10" s="1"/>
  <c r="M643" i="10"/>
  <c r="AE643" i="10" s="1"/>
  <c r="M644" i="10"/>
  <c r="AE644" i="10" s="1"/>
  <c r="M645" i="10"/>
  <c r="AE645" i="10" s="1"/>
  <c r="M646" i="10"/>
  <c r="AE646" i="10" s="1"/>
  <c r="M647" i="10"/>
  <c r="AE647" i="10" s="1"/>
  <c r="M648" i="10"/>
  <c r="AE648" i="10" s="1"/>
  <c r="M649" i="10"/>
  <c r="AE649" i="10" s="1"/>
  <c r="M650" i="10"/>
  <c r="AE650" i="10" s="1"/>
  <c r="M651" i="10"/>
  <c r="AE651" i="10" s="1"/>
  <c r="M652" i="10"/>
  <c r="AE652" i="10" s="1"/>
  <c r="M653" i="10"/>
  <c r="AE653" i="10" s="1"/>
  <c r="M654" i="10"/>
  <c r="AE654" i="10" s="1"/>
  <c r="M655" i="10"/>
  <c r="AE655" i="10" s="1"/>
  <c r="M656" i="10"/>
  <c r="AE656" i="10" s="1"/>
  <c r="M657" i="10"/>
  <c r="AE657" i="10" s="1"/>
  <c r="M658" i="10"/>
  <c r="AE658" i="10" s="1"/>
  <c r="M659" i="10"/>
  <c r="AE659" i="10" s="1"/>
  <c r="M660" i="10"/>
  <c r="AE660" i="10" s="1"/>
  <c r="M661" i="10"/>
  <c r="AE661" i="10" s="1"/>
  <c r="M662" i="10"/>
  <c r="AE662" i="10" s="1"/>
  <c r="M663" i="10"/>
  <c r="AE663" i="10" s="1"/>
  <c r="M664" i="10"/>
  <c r="AE664" i="10" s="1"/>
  <c r="M665" i="10"/>
  <c r="AE665" i="10" s="1"/>
  <c r="M666" i="10"/>
  <c r="AE666" i="10" s="1"/>
  <c r="M667" i="10"/>
  <c r="AE667" i="10" s="1"/>
  <c r="M668" i="10"/>
  <c r="AE668" i="10" s="1"/>
  <c r="M669" i="10"/>
  <c r="AE669" i="10" s="1"/>
  <c r="M670" i="10"/>
  <c r="AE670" i="10" s="1"/>
  <c r="M671" i="10"/>
  <c r="AE671" i="10" s="1"/>
  <c r="M672" i="10"/>
  <c r="AE672" i="10" s="1"/>
  <c r="M673" i="10"/>
  <c r="AE673" i="10" s="1"/>
  <c r="M674" i="10"/>
  <c r="AE674" i="10" s="1"/>
  <c r="M675" i="10"/>
  <c r="AE675" i="10" s="1"/>
  <c r="M676" i="10"/>
  <c r="AE676" i="10" s="1"/>
  <c r="M677" i="10"/>
  <c r="AE677" i="10" s="1"/>
  <c r="M678" i="10"/>
  <c r="AE678" i="10" s="1"/>
  <c r="M679" i="10"/>
  <c r="AE679" i="10" s="1"/>
  <c r="M680" i="10"/>
  <c r="AE680" i="10" s="1"/>
  <c r="M681" i="10"/>
  <c r="AE681" i="10" s="1"/>
  <c r="M682" i="10"/>
  <c r="AE682" i="10" s="1"/>
  <c r="M683" i="10"/>
  <c r="AE683" i="10" s="1"/>
  <c r="M684" i="10"/>
  <c r="AE684" i="10" s="1"/>
  <c r="M685" i="10"/>
  <c r="AE685" i="10" s="1"/>
  <c r="M686" i="10"/>
  <c r="AE686" i="10" s="1"/>
  <c r="M687" i="10"/>
  <c r="AE687" i="10" s="1"/>
  <c r="M688" i="10"/>
  <c r="AE688" i="10" s="1"/>
  <c r="M689" i="10"/>
  <c r="AE689" i="10" s="1"/>
  <c r="M690" i="10"/>
  <c r="AE690" i="10" s="1"/>
  <c r="M691" i="10"/>
  <c r="AE691" i="10" s="1"/>
  <c r="M692" i="10"/>
  <c r="AE692" i="10" s="1"/>
  <c r="M693" i="10"/>
  <c r="AE693" i="10" s="1"/>
  <c r="M694" i="10"/>
  <c r="AE694" i="10" s="1"/>
  <c r="M695" i="10"/>
  <c r="AE695" i="10" s="1"/>
  <c r="M696" i="10"/>
  <c r="AE696" i="10" s="1"/>
  <c r="M697" i="10"/>
  <c r="AE697" i="10" s="1"/>
  <c r="M698" i="10"/>
  <c r="AE698" i="10" s="1"/>
  <c r="M699" i="10"/>
  <c r="AE699" i="10" s="1"/>
  <c r="M700" i="10"/>
  <c r="AE700" i="10" s="1"/>
  <c r="M701" i="10"/>
  <c r="AE701" i="10" s="1"/>
  <c r="M702" i="10"/>
  <c r="AE702" i="10" s="1"/>
  <c r="M703" i="10"/>
  <c r="AE703" i="10" s="1"/>
  <c r="M704" i="10"/>
  <c r="AE704" i="10" s="1"/>
  <c r="M705" i="10"/>
  <c r="AE705" i="10" s="1"/>
  <c r="M706" i="10"/>
  <c r="AE706" i="10" s="1"/>
  <c r="M707" i="10"/>
  <c r="AE707" i="10" s="1"/>
  <c r="M708" i="10"/>
  <c r="AE708" i="10" s="1"/>
  <c r="M709" i="10"/>
  <c r="AE709" i="10" s="1"/>
  <c r="M710" i="10"/>
  <c r="AE710" i="10" s="1"/>
  <c r="M711" i="10"/>
  <c r="AE711" i="10" s="1"/>
  <c r="M3" i="10"/>
  <c r="AE3" i="10" s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3" i="10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Q366" i="7"/>
  <c r="Q365" i="7"/>
  <c r="Q364" i="7"/>
  <c r="Q363" i="7"/>
  <c r="Q362" i="7"/>
  <c r="Q361" i="7"/>
  <c r="Q360" i="7"/>
  <c r="Q359" i="7"/>
  <c r="Q358" i="7"/>
  <c r="Q357" i="7"/>
  <c r="Q356" i="7"/>
  <c r="Q355" i="7"/>
  <c r="Q354" i="7"/>
  <c r="Q353" i="7"/>
  <c r="Q352" i="7"/>
  <c r="Q351" i="7"/>
  <c r="Q350" i="7"/>
  <c r="Q349" i="7"/>
  <c r="Q348" i="7"/>
  <c r="Q347" i="7"/>
  <c r="Q346" i="7"/>
  <c r="Q345" i="7"/>
  <c r="Q344" i="7"/>
  <c r="Q343" i="7"/>
  <c r="Q342" i="7"/>
  <c r="Q341" i="7"/>
  <c r="Q340" i="7"/>
  <c r="Q339" i="7"/>
  <c r="Q338" i="7"/>
  <c r="Q337" i="7"/>
  <c r="Q336" i="7"/>
  <c r="Q335" i="7"/>
  <c r="Q334" i="7"/>
  <c r="Q333" i="7"/>
  <c r="Q332" i="7"/>
  <c r="Q331" i="7"/>
  <c r="Q330" i="7"/>
  <c r="Q329" i="7"/>
  <c r="Q328" i="7"/>
  <c r="Q327" i="7"/>
  <c r="Q326" i="7"/>
  <c r="Q325" i="7"/>
  <c r="Q324" i="7"/>
  <c r="Q323" i="7"/>
  <c r="Q322" i="7"/>
  <c r="Q321" i="7"/>
  <c r="Q320" i="7"/>
  <c r="Q319" i="7"/>
  <c r="Q318" i="7"/>
  <c r="Q317" i="7"/>
  <c r="Q316" i="7"/>
  <c r="Q315" i="7"/>
  <c r="Q314" i="7"/>
  <c r="Q313" i="7"/>
  <c r="Q312" i="7"/>
  <c r="Q311" i="7"/>
  <c r="Q310" i="7"/>
  <c r="Q309" i="7"/>
  <c r="Q308" i="7"/>
  <c r="Q307" i="7"/>
  <c r="Q306" i="7"/>
  <c r="Q305" i="7"/>
  <c r="Q304" i="7"/>
  <c r="Q303" i="7"/>
  <c r="Q302" i="7"/>
  <c r="Q301" i="7"/>
  <c r="Q300" i="7"/>
  <c r="Q299" i="7"/>
  <c r="Q298" i="7"/>
  <c r="Q297" i="7"/>
  <c r="Q296" i="7"/>
  <c r="Q295" i="7"/>
  <c r="Q294" i="7"/>
  <c r="Q293" i="7"/>
  <c r="Q292" i="7"/>
  <c r="Q291" i="7"/>
  <c r="Q290" i="7"/>
  <c r="Q289" i="7"/>
  <c r="Q288" i="7"/>
  <c r="Q287" i="7"/>
  <c r="Q286" i="7"/>
  <c r="Q285" i="7"/>
  <c r="Q284" i="7"/>
  <c r="Q283" i="7"/>
  <c r="Q282" i="7"/>
  <c r="Q281" i="7"/>
  <c r="Q280" i="7"/>
  <c r="Q279" i="7"/>
  <c r="Q278" i="7"/>
  <c r="Q277" i="7"/>
  <c r="Q276" i="7"/>
  <c r="Q275" i="7"/>
  <c r="Q274" i="7"/>
  <c r="Q273" i="7"/>
  <c r="Q272" i="7"/>
  <c r="Q271" i="7"/>
  <c r="Q270" i="7"/>
  <c r="Q269" i="7"/>
  <c r="Q268" i="7"/>
  <c r="Q267" i="7"/>
  <c r="Q266" i="7"/>
  <c r="Q265" i="7"/>
  <c r="Q264" i="7"/>
  <c r="Q263" i="7"/>
  <c r="Q262" i="7"/>
  <c r="Q261" i="7"/>
  <c r="Q260" i="7"/>
  <c r="Q259" i="7"/>
  <c r="Q258" i="7"/>
  <c r="Q257" i="7"/>
  <c r="Q256" i="7"/>
  <c r="Q255" i="7"/>
  <c r="Q254" i="7"/>
  <c r="Q253" i="7"/>
  <c r="Q252" i="7"/>
  <c r="Q251" i="7"/>
  <c r="Q250" i="7"/>
  <c r="Q249" i="7"/>
  <c r="Q248" i="7"/>
  <c r="Q247" i="7"/>
  <c r="Q246" i="7"/>
  <c r="Q245" i="7"/>
  <c r="Q244" i="7"/>
  <c r="Q243" i="7"/>
  <c r="Q242" i="7"/>
  <c r="Q241" i="7"/>
  <c r="Q240" i="7"/>
  <c r="Q239" i="7"/>
  <c r="Q238" i="7"/>
  <c r="Q237" i="7"/>
  <c r="Q236" i="7"/>
  <c r="Q235" i="7"/>
  <c r="Q234" i="7"/>
  <c r="Q233" i="7"/>
  <c r="Q232" i="7"/>
  <c r="Q231" i="7"/>
  <c r="Q230" i="7"/>
  <c r="Q229" i="7"/>
  <c r="Q228" i="7"/>
  <c r="Q227" i="7"/>
  <c r="Q226" i="7"/>
  <c r="Q225" i="7"/>
  <c r="Q224" i="7"/>
  <c r="Q223" i="7"/>
  <c r="Q222" i="7"/>
  <c r="Q221" i="7"/>
  <c r="Q220" i="7"/>
  <c r="Q219" i="7"/>
  <c r="Q218" i="7"/>
  <c r="Q217" i="7"/>
  <c r="Q216" i="7"/>
  <c r="Q215" i="7"/>
  <c r="Q214" i="7"/>
  <c r="Q213" i="7"/>
  <c r="Q212" i="7"/>
  <c r="Q211" i="7"/>
  <c r="Q210" i="7"/>
  <c r="Q209" i="7"/>
  <c r="Q208" i="7"/>
  <c r="Q207" i="7"/>
  <c r="Q206" i="7"/>
  <c r="Q205" i="7"/>
  <c r="Q204" i="7"/>
  <c r="Q203" i="7"/>
  <c r="Q202" i="7"/>
  <c r="Q201" i="7"/>
  <c r="Q200" i="7"/>
  <c r="Q199" i="7"/>
  <c r="Q198" i="7"/>
  <c r="Q197" i="7"/>
  <c r="Q196" i="7"/>
  <c r="Q195" i="7"/>
  <c r="Q194" i="7"/>
  <c r="Q193" i="7"/>
  <c r="Q192" i="7"/>
  <c r="Q191" i="7"/>
  <c r="Q190" i="7"/>
  <c r="Q189" i="7"/>
  <c r="Q188" i="7"/>
  <c r="Q187" i="7"/>
  <c r="Q186" i="7"/>
  <c r="Q185" i="7"/>
  <c r="Q184" i="7"/>
  <c r="Q183" i="7"/>
  <c r="Q182" i="7"/>
  <c r="Q181" i="7"/>
  <c r="Q180" i="7"/>
  <c r="Q179" i="7"/>
  <c r="Q178" i="7"/>
  <c r="Q177" i="7"/>
  <c r="Q176" i="7"/>
  <c r="Q175" i="7"/>
  <c r="Q174" i="7"/>
  <c r="Q173" i="7"/>
  <c r="Q172" i="7"/>
  <c r="Q171" i="7"/>
  <c r="Q170" i="7"/>
  <c r="Q169" i="7"/>
  <c r="Q168" i="7"/>
  <c r="Q167" i="7"/>
  <c r="Q166" i="7"/>
  <c r="Q165" i="7"/>
  <c r="Q164" i="7"/>
  <c r="Q163" i="7"/>
  <c r="Q162" i="7"/>
  <c r="Q161" i="7"/>
  <c r="Q160" i="7"/>
  <c r="Q159" i="7"/>
  <c r="Q158" i="7"/>
  <c r="Q157" i="7"/>
  <c r="Q156" i="7"/>
  <c r="Q155" i="7"/>
  <c r="Q154" i="7"/>
  <c r="Q153" i="7"/>
  <c r="Q152" i="7"/>
  <c r="Q151" i="7"/>
  <c r="Q150" i="7"/>
  <c r="Q149" i="7"/>
  <c r="Q148" i="7"/>
  <c r="Q147" i="7"/>
  <c r="Q146" i="7"/>
  <c r="Q145" i="7"/>
  <c r="Q144" i="7"/>
  <c r="Q143" i="7"/>
  <c r="Q142" i="7"/>
  <c r="Q141" i="7"/>
  <c r="Q140" i="7"/>
  <c r="Q139" i="7"/>
  <c r="Q138" i="7"/>
  <c r="Q137" i="7"/>
  <c r="Q136" i="7"/>
  <c r="Q135" i="7"/>
  <c r="Q134" i="7"/>
  <c r="Q133" i="7"/>
  <c r="Q132" i="7"/>
  <c r="Q131" i="7"/>
  <c r="Q130" i="7"/>
  <c r="Q129" i="7"/>
  <c r="Q128" i="7"/>
  <c r="Q127" i="7"/>
  <c r="Q126" i="7"/>
  <c r="Q125" i="7"/>
  <c r="Q124" i="7"/>
  <c r="Q123" i="7"/>
  <c r="Q122" i="7"/>
  <c r="Q121" i="7"/>
  <c r="Q120" i="7"/>
  <c r="Q119" i="7"/>
  <c r="Q118" i="7"/>
  <c r="Q117" i="7"/>
  <c r="Q116" i="7"/>
  <c r="Q115" i="7"/>
  <c r="Q114" i="7"/>
  <c r="Q113" i="7"/>
  <c r="Q112" i="7"/>
  <c r="Q111" i="7"/>
  <c r="Q110" i="7"/>
  <c r="Q109" i="7"/>
  <c r="Q108" i="7"/>
  <c r="Q107" i="7"/>
  <c r="Q106" i="7"/>
  <c r="Q105" i="7"/>
  <c r="Q104" i="7"/>
  <c r="Q103" i="7"/>
  <c r="Q102" i="7"/>
  <c r="Q101" i="7"/>
  <c r="Q100" i="7"/>
  <c r="Q99" i="7"/>
  <c r="Q98" i="7"/>
  <c r="Q97" i="7"/>
  <c r="Q96" i="7"/>
  <c r="Q95" i="7"/>
  <c r="Q94" i="7"/>
  <c r="Q93" i="7"/>
  <c r="Q92" i="7"/>
  <c r="Q91" i="7"/>
  <c r="Q90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E1" i="3"/>
  <c r="F1" i="3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E446" i="3"/>
  <c r="F446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4" i="3"/>
  <c r="F474" i="3"/>
  <c r="E475" i="3"/>
  <c r="F475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7" i="3"/>
  <c r="F497" i="3"/>
  <c r="E498" i="3"/>
  <c r="F498" i="3"/>
  <c r="E499" i="3"/>
  <c r="F499" i="3"/>
  <c r="E500" i="3"/>
  <c r="F500" i="3"/>
  <c r="E501" i="3"/>
  <c r="F501" i="3"/>
  <c r="E502" i="3"/>
  <c r="F502" i="3"/>
  <c r="E503" i="3"/>
  <c r="F503" i="3"/>
  <c r="E504" i="3"/>
  <c r="F504" i="3"/>
  <c r="E505" i="3"/>
  <c r="F505" i="3"/>
  <c r="E506" i="3"/>
  <c r="F506" i="3"/>
  <c r="E507" i="3"/>
  <c r="F507" i="3"/>
  <c r="E508" i="3"/>
  <c r="F508" i="3"/>
  <c r="E509" i="3"/>
  <c r="F509" i="3"/>
  <c r="E510" i="3"/>
  <c r="F510" i="3"/>
  <c r="E511" i="3"/>
  <c r="F511" i="3"/>
  <c r="E512" i="3"/>
  <c r="F512" i="3"/>
  <c r="E513" i="3"/>
  <c r="F513" i="3"/>
  <c r="E514" i="3"/>
  <c r="F514" i="3"/>
  <c r="E515" i="3"/>
  <c r="F515" i="3"/>
  <c r="E516" i="3"/>
  <c r="F516" i="3"/>
  <c r="E517" i="3"/>
  <c r="F517" i="3"/>
  <c r="E518" i="3"/>
  <c r="F518" i="3"/>
  <c r="E519" i="3"/>
  <c r="F519" i="3"/>
  <c r="E520" i="3"/>
  <c r="F520" i="3"/>
  <c r="E521" i="3"/>
  <c r="F521" i="3"/>
  <c r="E522" i="3"/>
  <c r="F522" i="3"/>
  <c r="E523" i="3"/>
  <c r="F523" i="3"/>
  <c r="E524" i="3"/>
  <c r="F524" i="3"/>
  <c r="E525" i="3"/>
  <c r="F525" i="3"/>
  <c r="E526" i="3"/>
  <c r="F526" i="3"/>
  <c r="E527" i="3"/>
  <c r="F527" i="3"/>
  <c r="E528" i="3"/>
  <c r="F528" i="3"/>
  <c r="E529" i="3"/>
  <c r="F529" i="3"/>
  <c r="E530" i="3"/>
  <c r="F530" i="3"/>
  <c r="E531" i="3"/>
  <c r="F531" i="3"/>
  <c r="E532" i="3"/>
  <c r="F532" i="3"/>
  <c r="E533" i="3"/>
  <c r="F533" i="3"/>
  <c r="E534" i="3"/>
  <c r="F534" i="3"/>
  <c r="E535" i="3"/>
  <c r="F535" i="3"/>
  <c r="E536" i="3"/>
  <c r="F536" i="3"/>
  <c r="E537" i="3"/>
  <c r="F537" i="3"/>
  <c r="E538" i="3"/>
  <c r="F538" i="3"/>
  <c r="E539" i="3"/>
  <c r="F539" i="3"/>
  <c r="E540" i="3"/>
  <c r="F540" i="3"/>
  <c r="E541" i="3"/>
  <c r="F541" i="3"/>
  <c r="E542" i="3"/>
  <c r="F542" i="3"/>
  <c r="E543" i="3"/>
  <c r="F543" i="3"/>
  <c r="E544" i="3"/>
  <c r="F544" i="3"/>
  <c r="E545" i="3"/>
  <c r="F545" i="3"/>
  <c r="E546" i="3"/>
  <c r="F546" i="3"/>
  <c r="E547" i="3"/>
  <c r="F547" i="3"/>
  <c r="E548" i="3"/>
  <c r="F548" i="3"/>
  <c r="E549" i="3"/>
  <c r="F549" i="3"/>
  <c r="E550" i="3"/>
  <c r="F550" i="3"/>
  <c r="E551" i="3"/>
  <c r="F551" i="3"/>
  <c r="E552" i="3"/>
  <c r="F552" i="3"/>
  <c r="E553" i="3"/>
  <c r="F553" i="3"/>
  <c r="E554" i="3"/>
  <c r="F554" i="3"/>
  <c r="E555" i="3"/>
  <c r="F555" i="3"/>
  <c r="E556" i="3"/>
  <c r="F556" i="3"/>
  <c r="E557" i="3"/>
  <c r="F557" i="3"/>
  <c r="E558" i="3"/>
  <c r="F558" i="3"/>
  <c r="E559" i="3"/>
  <c r="F559" i="3"/>
  <c r="E560" i="3"/>
  <c r="F560" i="3"/>
  <c r="E561" i="3"/>
  <c r="F561" i="3"/>
  <c r="E562" i="3"/>
  <c r="F562" i="3"/>
  <c r="E563" i="3"/>
  <c r="F563" i="3"/>
  <c r="E564" i="3"/>
  <c r="F564" i="3"/>
  <c r="E565" i="3"/>
  <c r="F565" i="3"/>
  <c r="E566" i="3"/>
  <c r="F566" i="3"/>
  <c r="E567" i="3"/>
  <c r="F567" i="3"/>
  <c r="E568" i="3"/>
  <c r="F568" i="3"/>
  <c r="E569" i="3"/>
  <c r="F569" i="3"/>
  <c r="E570" i="3"/>
  <c r="F570" i="3"/>
  <c r="E571" i="3"/>
  <c r="F571" i="3"/>
  <c r="E572" i="3"/>
  <c r="F572" i="3"/>
  <c r="E573" i="3"/>
  <c r="F573" i="3"/>
  <c r="E574" i="3"/>
  <c r="F574" i="3"/>
  <c r="E575" i="3"/>
  <c r="F575" i="3"/>
  <c r="E576" i="3"/>
  <c r="F576" i="3"/>
  <c r="E577" i="3"/>
  <c r="F577" i="3"/>
  <c r="E578" i="3"/>
  <c r="F578" i="3"/>
  <c r="E579" i="3"/>
  <c r="F579" i="3"/>
  <c r="E580" i="3"/>
  <c r="F580" i="3"/>
  <c r="E581" i="3"/>
  <c r="F581" i="3"/>
  <c r="E582" i="3"/>
  <c r="F582" i="3"/>
  <c r="E583" i="3"/>
  <c r="F583" i="3"/>
  <c r="E584" i="3"/>
  <c r="F584" i="3"/>
  <c r="D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AG1" i="2"/>
  <c r="AG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V709" i="7"/>
  <c r="V711" i="7"/>
  <c r="V735" i="7"/>
  <c r="V736" i="7"/>
  <c r="V2" i="7"/>
  <c r="AE6" i="7"/>
  <c r="V751" i="7" s="1"/>
  <c r="AE7" i="7"/>
  <c r="V726" i="7" s="1"/>
  <c r="AE8" i="7"/>
  <c r="V715" i="7" s="1"/>
  <c r="AE9" i="7"/>
  <c r="V738" i="7" s="1"/>
  <c r="AE10" i="7"/>
  <c r="V714" i="7" s="1"/>
  <c r="AE5" i="7"/>
  <c r="Z10" i="7"/>
  <c r="Z9" i="7"/>
  <c r="Z7" i="7"/>
  <c r="Z8" i="7"/>
  <c r="Z6" i="7"/>
  <c r="AB16" i="7"/>
  <c r="AC16" i="7"/>
  <c r="Z16" i="7"/>
  <c r="S40" i="7"/>
  <c r="S16" i="7"/>
  <c r="S4" i="7"/>
  <c r="S2" i="7"/>
  <c r="AA16" i="7" s="1"/>
  <c r="P2" i="7"/>
  <c r="J3" i="7"/>
  <c r="R3" i="7" s="1"/>
  <c r="K3" i="7"/>
  <c r="S3" i="7" s="1"/>
  <c r="L3" i="7"/>
  <c r="T3" i="7" s="1"/>
  <c r="M3" i="7"/>
  <c r="U3" i="7" s="1"/>
  <c r="J4" i="7"/>
  <c r="R4" i="7" s="1"/>
  <c r="K4" i="7"/>
  <c r="L4" i="7"/>
  <c r="T4" i="7" s="1"/>
  <c r="M4" i="7"/>
  <c r="U4" i="7" s="1"/>
  <c r="J5" i="7"/>
  <c r="R5" i="7" s="1"/>
  <c r="K5" i="7"/>
  <c r="S5" i="7" s="1"/>
  <c r="L5" i="7"/>
  <c r="T5" i="7" s="1"/>
  <c r="M5" i="7"/>
  <c r="U5" i="7" s="1"/>
  <c r="J6" i="7"/>
  <c r="R6" i="7" s="1"/>
  <c r="K6" i="7"/>
  <c r="S6" i="7" s="1"/>
  <c r="L6" i="7"/>
  <c r="T6" i="7" s="1"/>
  <c r="M6" i="7"/>
  <c r="U6" i="7" s="1"/>
  <c r="J7" i="7"/>
  <c r="R7" i="7" s="1"/>
  <c r="K7" i="7"/>
  <c r="S7" i="7" s="1"/>
  <c r="L7" i="7"/>
  <c r="T7" i="7" s="1"/>
  <c r="M7" i="7"/>
  <c r="U7" i="7" s="1"/>
  <c r="J8" i="7"/>
  <c r="R8" i="7" s="1"/>
  <c r="K8" i="7"/>
  <c r="S8" i="7" s="1"/>
  <c r="L8" i="7"/>
  <c r="T8" i="7" s="1"/>
  <c r="M8" i="7"/>
  <c r="U8" i="7" s="1"/>
  <c r="J9" i="7"/>
  <c r="R9" i="7" s="1"/>
  <c r="K9" i="7"/>
  <c r="S9" i="7" s="1"/>
  <c r="L9" i="7"/>
  <c r="T9" i="7" s="1"/>
  <c r="M9" i="7"/>
  <c r="U9" i="7" s="1"/>
  <c r="J10" i="7"/>
  <c r="R10" i="7" s="1"/>
  <c r="K10" i="7"/>
  <c r="S10" i="7" s="1"/>
  <c r="L10" i="7"/>
  <c r="T10" i="7" s="1"/>
  <c r="M10" i="7"/>
  <c r="U10" i="7" s="1"/>
  <c r="J11" i="7"/>
  <c r="R11" i="7" s="1"/>
  <c r="K11" i="7"/>
  <c r="S11" i="7" s="1"/>
  <c r="L11" i="7"/>
  <c r="T11" i="7" s="1"/>
  <c r="M11" i="7"/>
  <c r="U11" i="7" s="1"/>
  <c r="J12" i="7"/>
  <c r="R12" i="7" s="1"/>
  <c r="K12" i="7"/>
  <c r="S12" i="7" s="1"/>
  <c r="L12" i="7"/>
  <c r="T12" i="7" s="1"/>
  <c r="M12" i="7"/>
  <c r="U12" i="7" s="1"/>
  <c r="J13" i="7"/>
  <c r="R13" i="7" s="1"/>
  <c r="K13" i="7"/>
  <c r="S13" i="7" s="1"/>
  <c r="L13" i="7"/>
  <c r="T13" i="7" s="1"/>
  <c r="M13" i="7"/>
  <c r="U13" i="7" s="1"/>
  <c r="J14" i="7"/>
  <c r="R14" i="7" s="1"/>
  <c r="K14" i="7"/>
  <c r="S14" i="7" s="1"/>
  <c r="L14" i="7"/>
  <c r="T14" i="7" s="1"/>
  <c r="M14" i="7"/>
  <c r="U14" i="7" s="1"/>
  <c r="J15" i="7"/>
  <c r="R15" i="7" s="1"/>
  <c r="K15" i="7"/>
  <c r="S15" i="7" s="1"/>
  <c r="L15" i="7"/>
  <c r="T15" i="7" s="1"/>
  <c r="M15" i="7"/>
  <c r="U15" i="7" s="1"/>
  <c r="J16" i="7"/>
  <c r="R16" i="7" s="1"/>
  <c r="K16" i="7"/>
  <c r="L16" i="7"/>
  <c r="T16" i="7" s="1"/>
  <c r="M16" i="7"/>
  <c r="U16" i="7" s="1"/>
  <c r="J17" i="7"/>
  <c r="R17" i="7" s="1"/>
  <c r="K17" i="7"/>
  <c r="S17" i="7" s="1"/>
  <c r="L17" i="7"/>
  <c r="T17" i="7" s="1"/>
  <c r="M17" i="7"/>
  <c r="U17" i="7" s="1"/>
  <c r="J18" i="7"/>
  <c r="R18" i="7" s="1"/>
  <c r="K18" i="7"/>
  <c r="S18" i="7" s="1"/>
  <c r="L18" i="7"/>
  <c r="T18" i="7" s="1"/>
  <c r="M18" i="7"/>
  <c r="U18" i="7" s="1"/>
  <c r="J19" i="7"/>
  <c r="R19" i="7" s="1"/>
  <c r="K19" i="7"/>
  <c r="S19" i="7" s="1"/>
  <c r="L19" i="7"/>
  <c r="T19" i="7" s="1"/>
  <c r="M19" i="7"/>
  <c r="U19" i="7" s="1"/>
  <c r="J20" i="7"/>
  <c r="R20" i="7" s="1"/>
  <c r="K20" i="7"/>
  <c r="S20" i="7" s="1"/>
  <c r="L20" i="7"/>
  <c r="T20" i="7" s="1"/>
  <c r="M20" i="7"/>
  <c r="U20" i="7" s="1"/>
  <c r="J21" i="7"/>
  <c r="R21" i="7" s="1"/>
  <c r="K21" i="7"/>
  <c r="S21" i="7" s="1"/>
  <c r="L21" i="7"/>
  <c r="T21" i="7" s="1"/>
  <c r="M21" i="7"/>
  <c r="U21" i="7" s="1"/>
  <c r="J22" i="7"/>
  <c r="R22" i="7" s="1"/>
  <c r="K22" i="7"/>
  <c r="S22" i="7" s="1"/>
  <c r="L22" i="7"/>
  <c r="T22" i="7" s="1"/>
  <c r="M22" i="7"/>
  <c r="U22" i="7" s="1"/>
  <c r="J23" i="7"/>
  <c r="R23" i="7" s="1"/>
  <c r="K23" i="7"/>
  <c r="S23" i="7" s="1"/>
  <c r="L23" i="7"/>
  <c r="T23" i="7" s="1"/>
  <c r="M23" i="7"/>
  <c r="U23" i="7" s="1"/>
  <c r="J24" i="7"/>
  <c r="R24" i="7" s="1"/>
  <c r="K24" i="7"/>
  <c r="S24" i="7" s="1"/>
  <c r="L24" i="7"/>
  <c r="T24" i="7" s="1"/>
  <c r="M24" i="7"/>
  <c r="U24" i="7" s="1"/>
  <c r="J25" i="7"/>
  <c r="R25" i="7" s="1"/>
  <c r="K25" i="7"/>
  <c r="S25" i="7" s="1"/>
  <c r="L25" i="7"/>
  <c r="T25" i="7" s="1"/>
  <c r="M25" i="7"/>
  <c r="U25" i="7" s="1"/>
  <c r="J26" i="7"/>
  <c r="R26" i="7" s="1"/>
  <c r="K26" i="7"/>
  <c r="S26" i="7" s="1"/>
  <c r="L26" i="7"/>
  <c r="T26" i="7" s="1"/>
  <c r="M26" i="7"/>
  <c r="U26" i="7" s="1"/>
  <c r="J27" i="7"/>
  <c r="R27" i="7" s="1"/>
  <c r="K27" i="7"/>
  <c r="S27" i="7" s="1"/>
  <c r="L27" i="7"/>
  <c r="T27" i="7" s="1"/>
  <c r="M27" i="7"/>
  <c r="U27" i="7" s="1"/>
  <c r="J28" i="7"/>
  <c r="R28" i="7" s="1"/>
  <c r="K28" i="7"/>
  <c r="S28" i="7" s="1"/>
  <c r="L28" i="7"/>
  <c r="T28" i="7" s="1"/>
  <c r="M28" i="7"/>
  <c r="U28" i="7" s="1"/>
  <c r="J29" i="7"/>
  <c r="R29" i="7" s="1"/>
  <c r="K29" i="7"/>
  <c r="S29" i="7" s="1"/>
  <c r="L29" i="7"/>
  <c r="T29" i="7" s="1"/>
  <c r="M29" i="7"/>
  <c r="U29" i="7" s="1"/>
  <c r="J30" i="7"/>
  <c r="R30" i="7" s="1"/>
  <c r="K30" i="7"/>
  <c r="S30" i="7" s="1"/>
  <c r="L30" i="7"/>
  <c r="T30" i="7" s="1"/>
  <c r="M30" i="7"/>
  <c r="U30" i="7" s="1"/>
  <c r="J31" i="7"/>
  <c r="R31" i="7" s="1"/>
  <c r="K31" i="7"/>
  <c r="S31" i="7" s="1"/>
  <c r="L31" i="7"/>
  <c r="T31" i="7" s="1"/>
  <c r="M31" i="7"/>
  <c r="U31" i="7" s="1"/>
  <c r="J32" i="7"/>
  <c r="R32" i="7" s="1"/>
  <c r="K32" i="7"/>
  <c r="S32" i="7" s="1"/>
  <c r="L32" i="7"/>
  <c r="T32" i="7" s="1"/>
  <c r="M32" i="7"/>
  <c r="U32" i="7" s="1"/>
  <c r="J33" i="7"/>
  <c r="R33" i="7" s="1"/>
  <c r="K33" i="7"/>
  <c r="S33" i="7" s="1"/>
  <c r="L33" i="7"/>
  <c r="T33" i="7" s="1"/>
  <c r="M33" i="7"/>
  <c r="U33" i="7" s="1"/>
  <c r="J34" i="7"/>
  <c r="R34" i="7" s="1"/>
  <c r="K34" i="7"/>
  <c r="S34" i="7" s="1"/>
  <c r="L34" i="7"/>
  <c r="T34" i="7" s="1"/>
  <c r="M34" i="7"/>
  <c r="U34" i="7" s="1"/>
  <c r="J35" i="7"/>
  <c r="R35" i="7" s="1"/>
  <c r="K35" i="7"/>
  <c r="S35" i="7" s="1"/>
  <c r="L35" i="7"/>
  <c r="T35" i="7" s="1"/>
  <c r="M35" i="7"/>
  <c r="U35" i="7" s="1"/>
  <c r="J36" i="7"/>
  <c r="R36" i="7" s="1"/>
  <c r="K36" i="7"/>
  <c r="S36" i="7" s="1"/>
  <c r="L36" i="7"/>
  <c r="T36" i="7" s="1"/>
  <c r="M36" i="7"/>
  <c r="U36" i="7" s="1"/>
  <c r="J37" i="7"/>
  <c r="R37" i="7" s="1"/>
  <c r="K37" i="7"/>
  <c r="S37" i="7" s="1"/>
  <c r="L37" i="7"/>
  <c r="T37" i="7" s="1"/>
  <c r="M37" i="7"/>
  <c r="U37" i="7" s="1"/>
  <c r="J38" i="7"/>
  <c r="R38" i="7" s="1"/>
  <c r="K38" i="7"/>
  <c r="S38" i="7" s="1"/>
  <c r="L38" i="7"/>
  <c r="T38" i="7" s="1"/>
  <c r="M38" i="7"/>
  <c r="U38" i="7" s="1"/>
  <c r="J39" i="7"/>
  <c r="R39" i="7" s="1"/>
  <c r="K39" i="7"/>
  <c r="S39" i="7" s="1"/>
  <c r="L39" i="7"/>
  <c r="T39" i="7" s="1"/>
  <c r="M39" i="7"/>
  <c r="U39" i="7" s="1"/>
  <c r="J40" i="7"/>
  <c r="R40" i="7" s="1"/>
  <c r="K40" i="7"/>
  <c r="L40" i="7"/>
  <c r="T40" i="7" s="1"/>
  <c r="M40" i="7"/>
  <c r="U40" i="7" s="1"/>
  <c r="J41" i="7"/>
  <c r="R41" i="7" s="1"/>
  <c r="K41" i="7"/>
  <c r="S41" i="7" s="1"/>
  <c r="L41" i="7"/>
  <c r="T41" i="7" s="1"/>
  <c r="M41" i="7"/>
  <c r="U41" i="7" s="1"/>
  <c r="J42" i="7"/>
  <c r="R42" i="7" s="1"/>
  <c r="K42" i="7"/>
  <c r="S42" i="7" s="1"/>
  <c r="L42" i="7"/>
  <c r="T42" i="7" s="1"/>
  <c r="M42" i="7"/>
  <c r="U42" i="7" s="1"/>
  <c r="J43" i="7"/>
  <c r="R43" i="7" s="1"/>
  <c r="K43" i="7"/>
  <c r="S43" i="7" s="1"/>
  <c r="L43" i="7"/>
  <c r="T43" i="7" s="1"/>
  <c r="M43" i="7"/>
  <c r="U43" i="7" s="1"/>
  <c r="J44" i="7"/>
  <c r="R44" i="7" s="1"/>
  <c r="K44" i="7"/>
  <c r="S44" i="7" s="1"/>
  <c r="L44" i="7"/>
  <c r="T44" i="7" s="1"/>
  <c r="M44" i="7"/>
  <c r="U44" i="7" s="1"/>
  <c r="J45" i="7"/>
  <c r="R45" i="7" s="1"/>
  <c r="K45" i="7"/>
  <c r="S45" i="7" s="1"/>
  <c r="L45" i="7"/>
  <c r="T45" i="7" s="1"/>
  <c r="M45" i="7"/>
  <c r="U45" i="7" s="1"/>
  <c r="J46" i="7"/>
  <c r="R46" i="7" s="1"/>
  <c r="K46" i="7"/>
  <c r="S46" i="7" s="1"/>
  <c r="L46" i="7"/>
  <c r="T46" i="7" s="1"/>
  <c r="M46" i="7"/>
  <c r="U46" i="7" s="1"/>
  <c r="J47" i="7"/>
  <c r="R47" i="7" s="1"/>
  <c r="K47" i="7"/>
  <c r="S47" i="7" s="1"/>
  <c r="L47" i="7"/>
  <c r="T47" i="7" s="1"/>
  <c r="M47" i="7"/>
  <c r="U47" i="7" s="1"/>
  <c r="J48" i="7"/>
  <c r="R48" i="7" s="1"/>
  <c r="K48" i="7"/>
  <c r="S48" i="7" s="1"/>
  <c r="L48" i="7"/>
  <c r="T48" i="7" s="1"/>
  <c r="M48" i="7"/>
  <c r="U48" i="7" s="1"/>
  <c r="J49" i="7"/>
  <c r="R49" i="7" s="1"/>
  <c r="K49" i="7"/>
  <c r="S49" i="7" s="1"/>
  <c r="L49" i="7"/>
  <c r="T49" i="7" s="1"/>
  <c r="M49" i="7"/>
  <c r="U49" i="7" s="1"/>
  <c r="J50" i="7"/>
  <c r="R50" i="7" s="1"/>
  <c r="K50" i="7"/>
  <c r="S50" i="7" s="1"/>
  <c r="L50" i="7"/>
  <c r="T50" i="7" s="1"/>
  <c r="M50" i="7"/>
  <c r="U50" i="7" s="1"/>
  <c r="J51" i="7"/>
  <c r="R51" i="7" s="1"/>
  <c r="K51" i="7"/>
  <c r="S51" i="7" s="1"/>
  <c r="L51" i="7"/>
  <c r="T51" i="7" s="1"/>
  <c r="M51" i="7"/>
  <c r="U51" i="7" s="1"/>
  <c r="J52" i="7"/>
  <c r="R52" i="7" s="1"/>
  <c r="K52" i="7"/>
  <c r="S52" i="7" s="1"/>
  <c r="L52" i="7"/>
  <c r="T52" i="7" s="1"/>
  <c r="M52" i="7"/>
  <c r="U52" i="7" s="1"/>
  <c r="J53" i="7"/>
  <c r="R53" i="7" s="1"/>
  <c r="K53" i="7"/>
  <c r="S53" i="7" s="1"/>
  <c r="L53" i="7"/>
  <c r="T53" i="7" s="1"/>
  <c r="M53" i="7"/>
  <c r="U53" i="7" s="1"/>
  <c r="J54" i="7"/>
  <c r="R54" i="7" s="1"/>
  <c r="K54" i="7"/>
  <c r="S54" i="7" s="1"/>
  <c r="L54" i="7"/>
  <c r="T54" i="7" s="1"/>
  <c r="M54" i="7"/>
  <c r="U54" i="7" s="1"/>
  <c r="J55" i="7"/>
  <c r="R55" i="7" s="1"/>
  <c r="K55" i="7"/>
  <c r="S55" i="7" s="1"/>
  <c r="L55" i="7"/>
  <c r="T55" i="7" s="1"/>
  <c r="M55" i="7"/>
  <c r="U55" i="7" s="1"/>
  <c r="J56" i="7"/>
  <c r="R56" i="7" s="1"/>
  <c r="K56" i="7"/>
  <c r="S56" i="7" s="1"/>
  <c r="L56" i="7"/>
  <c r="T56" i="7" s="1"/>
  <c r="M56" i="7"/>
  <c r="U56" i="7" s="1"/>
  <c r="J57" i="7"/>
  <c r="R57" i="7" s="1"/>
  <c r="K57" i="7"/>
  <c r="S57" i="7" s="1"/>
  <c r="L57" i="7"/>
  <c r="T57" i="7" s="1"/>
  <c r="M57" i="7"/>
  <c r="U57" i="7" s="1"/>
  <c r="J58" i="7"/>
  <c r="R58" i="7" s="1"/>
  <c r="K58" i="7"/>
  <c r="S58" i="7" s="1"/>
  <c r="L58" i="7"/>
  <c r="T58" i="7" s="1"/>
  <c r="M58" i="7"/>
  <c r="U58" i="7" s="1"/>
  <c r="J59" i="7"/>
  <c r="R59" i="7" s="1"/>
  <c r="K59" i="7"/>
  <c r="S59" i="7" s="1"/>
  <c r="L59" i="7"/>
  <c r="T59" i="7" s="1"/>
  <c r="M59" i="7"/>
  <c r="U59" i="7" s="1"/>
  <c r="J60" i="7"/>
  <c r="R60" i="7" s="1"/>
  <c r="K60" i="7"/>
  <c r="S60" i="7" s="1"/>
  <c r="L60" i="7"/>
  <c r="T60" i="7" s="1"/>
  <c r="M60" i="7"/>
  <c r="U60" i="7" s="1"/>
  <c r="J61" i="7"/>
  <c r="R61" i="7" s="1"/>
  <c r="K61" i="7"/>
  <c r="S61" i="7" s="1"/>
  <c r="L61" i="7"/>
  <c r="T61" i="7" s="1"/>
  <c r="M61" i="7"/>
  <c r="U61" i="7" s="1"/>
  <c r="J62" i="7"/>
  <c r="R62" i="7" s="1"/>
  <c r="K62" i="7"/>
  <c r="S62" i="7" s="1"/>
  <c r="L62" i="7"/>
  <c r="T62" i="7" s="1"/>
  <c r="M62" i="7"/>
  <c r="U62" i="7" s="1"/>
  <c r="J63" i="7"/>
  <c r="R63" i="7" s="1"/>
  <c r="K63" i="7"/>
  <c r="S63" i="7" s="1"/>
  <c r="L63" i="7"/>
  <c r="T63" i="7" s="1"/>
  <c r="M63" i="7"/>
  <c r="U63" i="7" s="1"/>
  <c r="J64" i="7"/>
  <c r="R64" i="7" s="1"/>
  <c r="K64" i="7"/>
  <c r="S64" i="7" s="1"/>
  <c r="L64" i="7"/>
  <c r="T64" i="7" s="1"/>
  <c r="M64" i="7"/>
  <c r="U64" i="7" s="1"/>
  <c r="J65" i="7"/>
  <c r="R65" i="7" s="1"/>
  <c r="K65" i="7"/>
  <c r="S65" i="7" s="1"/>
  <c r="L65" i="7"/>
  <c r="T65" i="7" s="1"/>
  <c r="M65" i="7"/>
  <c r="U65" i="7" s="1"/>
  <c r="J66" i="7"/>
  <c r="R66" i="7" s="1"/>
  <c r="K66" i="7"/>
  <c r="S66" i="7" s="1"/>
  <c r="L66" i="7"/>
  <c r="T66" i="7" s="1"/>
  <c r="M66" i="7"/>
  <c r="U66" i="7" s="1"/>
  <c r="J67" i="7"/>
  <c r="R67" i="7" s="1"/>
  <c r="K67" i="7"/>
  <c r="S67" i="7" s="1"/>
  <c r="L67" i="7"/>
  <c r="T67" i="7" s="1"/>
  <c r="M67" i="7"/>
  <c r="U67" i="7" s="1"/>
  <c r="J68" i="7"/>
  <c r="R68" i="7" s="1"/>
  <c r="K68" i="7"/>
  <c r="S68" i="7" s="1"/>
  <c r="L68" i="7"/>
  <c r="T68" i="7" s="1"/>
  <c r="M68" i="7"/>
  <c r="U68" i="7" s="1"/>
  <c r="J69" i="7"/>
  <c r="R69" i="7" s="1"/>
  <c r="K69" i="7"/>
  <c r="S69" i="7" s="1"/>
  <c r="L69" i="7"/>
  <c r="T69" i="7" s="1"/>
  <c r="M69" i="7"/>
  <c r="U69" i="7" s="1"/>
  <c r="J70" i="7"/>
  <c r="R70" i="7" s="1"/>
  <c r="K70" i="7"/>
  <c r="S70" i="7" s="1"/>
  <c r="L70" i="7"/>
  <c r="T70" i="7" s="1"/>
  <c r="M70" i="7"/>
  <c r="U70" i="7" s="1"/>
  <c r="J71" i="7"/>
  <c r="R71" i="7" s="1"/>
  <c r="K71" i="7"/>
  <c r="S71" i="7" s="1"/>
  <c r="L71" i="7"/>
  <c r="T71" i="7" s="1"/>
  <c r="M71" i="7"/>
  <c r="U71" i="7" s="1"/>
  <c r="J72" i="7"/>
  <c r="R72" i="7" s="1"/>
  <c r="K72" i="7"/>
  <c r="S72" i="7" s="1"/>
  <c r="L72" i="7"/>
  <c r="T72" i="7" s="1"/>
  <c r="M72" i="7"/>
  <c r="U72" i="7" s="1"/>
  <c r="J73" i="7"/>
  <c r="R73" i="7" s="1"/>
  <c r="K73" i="7"/>
  <c r="S73" i="7" s="1"/>
  <c r="L73" i="7"/>
  <c r="T73" i="7" s="1"/>
  <c r="M73" i="7"/>
  <c r="U73" i="7" s="1"/>
  <c r="J74" i="7"/>
  <c r="R74" i="7" s="1"/>
  <c r="K74" i="7"/>
  <c r="S74" i="7" s="1"/>
  <c r="L74" i="7"/>
  <c r="T74" i="7" s="1"/>
  <c r="M74" i="7"/>
  <c r="U74" i="7" s="1"/>
  <c r="J75" i="7"/>
  <c r="R75" i="7" s="1"/>
  <c r="K75" i="7"/>
  <c r="S75" i="7" s="1"/>
  <c r="L75" i="7"/>
  <c r="T75" i="7" s="1"/>
  <c r="M75" i="7"/>
  <c r="U75" i="7" s="1"/>
  <c r="J76" i="7"/>
  <c r="R76" i="7" s="1"/>
  <c r="K76" i="7"/>
  <c r="S76" i="7" s="1"/>
  <c r="L76" i="7"/>
  <c r="T76" i="7" s="1"/>
  <c r="M76" i="7"/>
  <c r="U76" i="7" s="1"/>
  <c r="J77" i="7"/>
  <c r="R77" i="7" s="1"/>
  <c r="K77" i="7"/>
  <c r="S77" i="7" s="1"/>
  <c r="L77" i="7"/>
  <c r="T77" i="7" s="1"/>
  <c r="M77" i="7"/>
  <c r="U77" i="7" s="1"/>
  <c r="J78" i="7"/>
  <c r="R78" i="7" s="1"/>
  <c r="K78" i="7"/>
  <c r="S78" i="7" s="1"/>
  <c r="L78" i="7"/>
  <c r="T78" i="7" s="1"/>
  <c r="M78" i="7"/>
  <c r="U78" i="7" s="1"/>
  <c r="J79" i="7"/>
  <c r="R79" i="7" s="1"/>
  <c r="K79" i="7"/>
  <c r="S79" i="7" s="1"/>
  <c r="L79" i="7"/>
  <c r="T79" i="7" s="1"/>
  <c r="M79" i="7"/>
  <c r="U79" i="7" s="1"/>
  <c r="J80" i="7"/>
  <c r="R80" i="7" s="1"/>
  <c r="K80" i="7"/>
  <c r="S80" i="7" s="1"/>
  <c r="L80" i="7"/>
  <c r="T80" i="7" s="1"/>
  <c r="M80" i="7"/>
  <c r="U80" i="7" s="1"/>
  <c r="J81" i="7"/>
  <c r="R81" i="7" s="1"/>
  <c r="K81" i="7"/>
  <c r="S81" i="7" s="1"/>
  <c r="L81" i="7"/>
  <c r="T81" i="7" s="1"/>
  <c r="M81" i="7"/>
  <c r="U81" i="7" s="1"/>
  <c r="J82" i="7"/>
  <c r="R82" i="7" s="1"/>
  <c r="K82" i="7"/>
  <c r="S82" i="7" s="1"/>
  <c r="L82" i="7"/>
  <c r="T82" i="7" s="1"/>
  <c r="M82" i="7"/>
  <c r="U82" i="7" s="1"/>
  <c r="J83" i="7"/>
  <c r="R83" i="7" s="1"/>
  <c r="K83" i="7"/>
  <c r="S83" i="7" s="1"/>
  <c r="L83" i="7"/>
  <c r="T83" i="7" s="1"/>
  <c r="M83" i="7"/>
  <c r="U83" i="7" s="1"/>
  <c r="J84" i="7"/>
  <c r="R84" i="7" s="1"/>
  <c r="K84" i="7"/>
  <c r="S84" i="7" s="1"/>
  <c r="L84" i="7"/>
  <c r="T84" i="7" s="1"/>
  <c r="M84" i="7"/>
  <c r="U84" i="7" s="1"/>
  <c r="J85" i="7"/>
  <c r="R85" i="7" s="1"/>
  <c r="K85" i="7"/>
  <c r="S85" i="7" s="1"/>
  <c r="L85" i="7"/>
  <c r="T85" i="7" s="1"/>
  <c r="M85" i="7"/>
  <c r="U85" i="7" s="1"/>
  <c r="J86" i="7"/>
  <c r="R86" i="7" s="1"/>
  <c r="K86" i="7"/>
  <c r="S86" i="7" s="1"/>
  <c r="L86" i="7"/>
  <c r="T86" i="7" s="1"/>
  <c r="M86" i="7"/>
  <c r="U86" i="7" s="1"/>
  <c r="J87" i="7"/>
  <c r="R87" i="7" s="1"/>
  <c r="K87" i="7"/>
  <c r="S87" i="7" s="1"/>
  <c r="L87" i="7"/>
  <c r="T87" i="7" s="1"/>
  <c r="M87" i="7"/>
  <c r="U87" i="7" s="1"/>
  <c r="J88" i="7"/>
  <c r="R88" i="7" s="1"/>
  <c r="K88" i="7"/>
  <c r="S88" i="7" s="1"/>
  <c r="L88" i="7"/>
  <c r="T88" i="7" s="1"/>
  <c r="M88" i="7"/>
  <c r="U88" i="7" s="1"/>
  <c r="J89" i="7"/>
  <c r="R89" i="7" s="1"/>
  <c r="K89" i="7"/>
  <c r="S89" i="7" s="1"/>
  <c r="L89" i="7"/>
  <c r="T89" i="7" s="1"/>
  <c r="M89" i="7"/>
  <c r="U89" i="7" s="1"/>
  <c r="J90" i="7"/>
  <c r="R90" i="7" s="1"/>
  <c r="K90" i="7"/>
  <c r="S90" i="7" s="1"/>
  <c r="L90" i="7"/>
  <c r="T90" i="7" s="1"/>
  <c r="M90" i="7"/>
  <c r="U90" i="7" s="1"/>
  <c r="J91" i="7"/>
  <c r="R91" i="7" s="1"/>
  <c r="K91" i="7"/>
  <c r="S91" i="7" s="1"/>
  <c r="L91" i="7"/>
  <c r="T91" i="7" s="1"/>
  <c r="M91" i="7"/>
  <c r="U91" i="7" s="1"/>
  <c r="J92" i="7"/>
  <c r="R92" i="7" s="1"/>
  <c r="K92" i="7"/>
  <c r="S92" i="7" s="1"/>
  <c r="L92" i="7"/>
  <c r="T92" i="7" s="1"/>
  <c r="M92" i="7"/>
  <c r="U92" i="7" s="1"/>
  <c r="J93" i="7"/>
  <c r="R93" i="7" s="1"/>
  <c r="K93" i="7"/>
  <c r="S93" i="7" s="1"/>
  <c r="L93" i="7"/>
  <c r="T93" i="7" s="1"/>
  <c r="M93" i="7"/>
  <c r="U93" i="7" s="1"/>
  <c r="J94" i="7"/>
  <c r="R94" i="7" s="1"/>
  <c r="K94" i="7"/>
  <c r="S94" i="7" s="1"/>
  <c r="L94" i="7"/>
  <c r="T94" i="7" s="1"/>
  <c r="M94" i="7"/>
  <c r="U94" i="7" s="1"/>
  <c r="J95" i="7"/>
  <c r="R95" i="7" s="1"/>
  <c r="K95" i="7"/>
  <c r="S95" i="7" s="1"/>
  <c r="L95" i="7"/>
  <c r="T95" i="7" s="1"/>
  <c r="M95" i="7"/>
  <c r="U95" i="7" s="1"/>
  <c r="J96" i="7"/>
  <c r="R96" i="7" s="1"/>
  <c r="K96" i="7"/>
  <c r="S96" i="7" s="1"/>
  <c r="L96" i="7"/>
  <c r="T96" i="7" s="1"/>
  <c r="M96" i="7"/>
  <c r="U96" i="7" s="1"/>
  <c r="J97" i="7"/>
  <c r="R97" i="7" s="1"/>
  <c r="K97" i="7"/>
  <c r="S97" i="7" s="1"/>
  <c r="L97" i="7"/>
  <c r="T97" i="7" s="1"/>
  <c r="M97" i="7"/>
  <c r="U97" i="7" s="1"/>
  <c r="J98" i="7"/>
  <c r="R98" i="7" s="1"/>
  <c r="K98" i="7"/>
  <c r="S98" i="7" s="1"/>
  <c r="L98" i="7"/>
  <c r="T98" i="7" s="1"/>
  <c r="M98" i="7"/>
  <c r="U98" i="7" s="1"/>
  <c r="J99" i="7"/>
  <c r="R99" i="7" s="1"/>
  <c r="K99" i="7"/>
  <c r="S99" i="7" s="1"/>
  <c r="L99" i="7"/>
  <c r="T99" i="7" s="1"/>
  <c r="M99" i="7"/>
  <c r="U99" i="7" s="1"/>
  <c r="J100" i="7"/>
  <c r="R100" i="7" s="1"/>
  <c r="K100" i="7"/>
  <c r="S100" i="7" s="1"/>
  <c r="L100" i="7"/>
  <c r="T100" i="7" s="1"/>
  <c r="M100" i="7"/>
  <c r="U100" i="7" s="1"/>
  <c r="J101" i="7"/>
  <c r="R101" i="7" s="1"/>
  <c r="K101" i="7"/>
  <c r="S101" i="7" s="1"/>
  <c r="L101" i="7"/>
  <c r="T101" i="7" s="1"/>
  <c r="M101" i="7"/>
  <c r="U101" i="7" s="1"/>
  <c r="J102" i="7"/>
  <c r="R102" i="7" s="1"/>
  <c r="K102" i="7"/>
  <c r="S102" i="7" s="1"/>
  <c r="L102" i="7"/>
  <c r="T102" i="7" s="1"/>
  <c r="M102" i="7"/>
  <c r="U102" i="7" s="1"/>
  <c r="J103" i="7"/>
  <c r="R103" i="7" s="1"/>
  <c r="K103" i="7"/>
  <c r="S103" i="7" s="1"/>
  <c r="L103" i="7"/>
  <c r="T103" i="7" s="1"/>
  <c r="M103" i="7"/>
  <c r="U103" i="7" s="1"/>
  <c r="J104" i="7"/>
  <c r="R104" i="7" s="1"/>
  <c r="K104" i="7"/>
  <c r="S104" i="7" s="1"/>
  <c r="L104" i="7"/>
  <c r="T104" i="7" s="1"/>
  <c r="M104" i="7"/>
  <c r="U104" i="7" s="1"/>
  <c r="J105" i="7"/>
  <c r="R105" i="7" s="1"/>
  <c r="K105" i="7"/>
  <c r="S105" i="7" s="1"/>
  <c r="L105" i="7"/>
  <c r="T105" i="7" s="1"/>
  <c r="M105" i="7"/>
  <c r="U105" i="7" s="1"/>
  <c r="J106" i="7"/>
  <c r="R106" i="7" s="1"/>
  <c r="K106" i="7"/>
  <c r="S106" i="7" s="1"/>
  <c r="L106" i="7"/>
  <c r="T106" i="7" s="1"/>
  <c r="M106" i="7"/>
  <c r="U106" i="7" s="1"/>
  <c r="J107" i="7"/>
  <c r="R107" i="7" s="1"/>
  <c r="K107" i="7"/>
  <c r="S107" i="7" s="1"/>
  <c r="L107" i="7"/>
  <c r="T107" i="7" s="1"/>
  <c r="M107" i="7"/>
  <c r="U107" i="7" s="1"/>
  <c r="J108" i="7"/>
  <c r="R108" i="7" s="1"/>
  <c r="K108" i="7"/>
  <c r="S108" i="7" s="1"/>
  <c r="L108" i="7"/>
  <c r="T108" i="7" s="1"/>
  <c r="M108" i="7"/>
  <c r="U108" i="7" s="1"/>
  <c r="J109" i="7"/>
  <c r="R109" i="7" s="1"/>
  <c r="K109" i="7"/>
  <c r="S109" i="7" s="1"/>
  <c r="L109" i="7"/>
  <c r="T109" i="7" s="1"/>
  <c r="M109" i="7"/>
  <c r="U109" i="7" s="1"/>
  <c r="J110" i="7"/>
  <c r="R110" i="7" s="1"/>
  <c r="K110" i="7"/>
  <c r="S110" i="7" s="1"/>
  <c r="L110" i="7"/>
  <c r="T110" i="7" s="1"/>
  <c r="M110" i="7"/>
  <c r="U110" i="7" s="1"/>
  <c r="J111" i="7"/>
  <c r="R111" i="7" s="1"/>
  <c r="K111" i="7"/>
  <c r="S111" i="7" s="1"/>
  <c r="L111" i="7"/>
  <c r="T111" i="7" s="1"/>
  <c r="M111" i="7"/>
  <c r="U111" i="7" s="1"/>
  <c r="J112" i="7"/>
  <c r="R112" i="7" s="1"/>
  <c r="K112" i="7"/>
  <c r="S112" i="7" s="1"/>
  <c r="L112" i="7"/>
  <c r="T112" i="7" s="1"/>
  <c r="M112" i="7"/>
  <c r="U112" i="7" s="1"/>
  <c r="J113" i="7"/>
  <c r="R113" i="7" s="1"/>
  <c r="K113" i="7"/>
  <c r="S113" i="7" s="1"/>
  <c r="L113" i="7"/>
  <c r="T113" i="7" s="1"/>
  <c r="M113" i="7"/>
  <c r="U113" i="7" s="1"/>
  <c r="J114" i="7"/>
  <c r="R114" i="7" s="1"/>
  <c r="K114" i="7"/>
  <c r="S114" i="7" s="1"/>
  <c r="L114" i="7"/>
  <c r="T114" i="7" s="1"/>
  <c r="M114" i="7"/>
  <c r="U114" i="7" s="1"/>
  <c r="J115" i="7"/>
  <c r="R115" i="7" s="1"/>
  <c r="K115" i="7"/>
  <c r="S115" i="7" s="1"/>
  <c r="L115" i="7"/>
  <c r="T115" i="7" s="1"/>
  <c r="M115" i="7"/>
  <c r="U115" i="7" s="1"/>
  <c r="J116" i="7"/>
  <c r="R116" i="7" s="1"/>
  <c r="K116" i="7"/>
  <c r="S116" i="7" s="1"/>
  <c r="L116" i="7"/>
  <c r="T116" i="7" s="1"/>
  <c r="M116" i="7"/>
  <c r="U116" i="7" s="1"/>
  <c r="J117" i="7"/>
  <c r="R117" i="7" s="1"/>
  <c r="K117" i="7"/>
  <c r="S117" i="7" s="1"/>
  <c r="L117" i="7"/>
  <c r="T117" i="7" s="1"/>
  <c r="M117" i="7"/>
  <c r="U117" i="7" s="1"/>
  <c r="J118" i="7"/>
  <c r="R118" i="7" s="1"/>
  <c r="K118" i="7"/>
  <c r="S118" i="7" s="1"/>
  <c r="L118" i="7"/>
  <c r="T118" i="7" s="1"/>
  <c r="M118" i="7"/>
  <c r="U118" i="7" s="1"/>
  <c r="J119" i="7"/>
  <c r="R119" i="7" s="1"/>
  <c r="K119" i="7"/>
  <c r="S119" i="7" s="1"/>
  <c r="L119" i="7"/>
  <c r="T119" i="7" s="1"/>
  <c r="M119" i="7"/>
  <c r="U119" i="7" s="1"/>
  <c r="J120" i="7"/>
  <c r="R120" i="7" s="1"/>
  <c r="K120" i="7"/>
  <c r="S120" i="7" s="1"/>
  <c r="L120" i="7"/>
  <c r="T120" i="7" s="1"/>
  <c r="M120" i="7"/>
  <c r="U120" i="7" s="1"/>
  <c r="J121" i="7"/>
  <c r="R121" i="7" s="1"/>
  <c r="K121" i="7"/>
  <c r="S121" i="7" s="1"/>
  <c r="L121" i="7"/>
  <c r="T121" i="7" s="1"/>
  <c r="M121" i="7"/>
  <c r="U121" i="7" s="1"/>
  <c r="J122" i="7"/>
  <c r="R122" i="7" s="1"/>
  <c r="K122" i="7"/>
  <c r="S122" i="7" s="1"/>
  <c r="L122" i="7"/>
  <c r="T122" i="7" s="1"/>
  <c r="M122" i="7"/>
  <c r="U122" i="7" s="1"/>
  <c r="J123" i="7"/>
  <c r="R123" i="7" s="1"/>
  <c r="K123" i="7"/>
  <c r="S123" i="7" s="1"/>
  <c r="L123" i="7"/>
  <c r="T123" i="7" s="1"/>
  <c r="M123" i="7"/>
  <c r="U123" i="7" s="1"/>
  <c r="J124" i="7"/>
  <c r="R124" i="7" s="1"/>
  <c r="K124" i="7"/>
  <c r="S124" i="7" s="1"/>
  <c r="L124" i="7"/>
  <c r="T124" i="7" s="1"/>
  <c r="M124" i="7"/>
  <c r="U124" i="7" s="1"/>
  <c r="J125" i="7"/>
  <c r="R125" i="7" s="1"/>
  <c r="K125" i="7"/>
  <c r="S125" i="7" s="1"/>
  <c r="L125" i="7"/>
  <c r="T125" i="7" s="1"/>
  <c r="M125" i="7"/>
  <c r="U125" i="7" s="1"/>
  <c r="J126" i="7"/>
  <c r="R126" i="7" s="1"/>
  <c r="K126" i="7"/>
  <c r="S126" i="7" s="1"/>
  <c r="L126" i="7"/>
  <c r="T126" i="7" s="1"/>
  <c r="M126" i="7"/>
  <c r="U126" i="7" s="1"/>
  <c r="J127" i="7"/>
  <c r="R127" i="7" s="1"/>
  <c r="K127" i="7"/>
  <c r="S127" i="7" s="1"/>
  <c r="L127" i="7"/>
  <c r="T127" i="7" s="1"/>
  <c r="M127" i="7"/>
  <c r="U127" i="7" s="1"/>
  <c r="J128" i="7"/>
  <c r="R128" i="7" s="1"/>
  <c r="K128" i="7"/>
  <c r="S128" i="7" s="1"/>
  <c r="L128" i="7"/>
  <c r="T128" i="7" s="1"/>
  <c r="M128" i="7"/>
  <c r="U128" i="7" s="1"/>
  <c r="J129" i="7"/>
  <c r="R129" i="7" s="1"/>
  <c r="K129" i="7"/>
  <c r="S129" i="7" s="1"/>
  <c r="L129" i="7"/>
  <c r="T129" i="7" s="1"/>
  <c r="M129" i="7"/>
  <c r="U129" i="7" s="1"/>
  <c r="J130" i="7"/>
  <c r="R130" i="7" s="1"/>
  <c r="K130" i="7"/>
  <c r="S130" i="7" s="1"/>
  <c r="L130" i="7"/>
  <c r="T130" i="7" s="1"/>
  <c r="M130" i="7"/>
  <c r="U130" i="7" s="1"/>
  <c r="J131" i="7"/>
  <c r="R131" i="7" s="1"/>
  <c r="K131" i="7"/>
  <c r="S131" i="7" s="1"/>
  <c r="L131" i="7"/>
  <c r="T131" i="7" s="1"/>
  <c r="M131" i="7"/>
  <c r="U131" i="7" s="1"/>
  <c r="J132" i="7"/>
  <c r="R132" i="7" s="1"/>
  <c r="K132" i="7"/>
  <c r="S132" i="7" s="1"/>
  <c r="L132" i="7"/>
  <c r="T132" i="7" s="1"/>
  <c r="M132" i="7"/>
  <c r="U132" i="7" s="1"/>
  <c r="J133" i="7"/>
  <c r="R133" i="7" s="1"/>
  <c r="K133" i="7"/>
  <c r="S133" i="7" s="1"/>
  <c r="L133" i="7"/>
  <c r="T133" i="7" s="1"/>
  <c r="M133" i="7"/>
  <c r="U133" i="7" s="1"/>
  <c r="J134" i="7"/>
  <c r="R134" i="7" s="1"/>
  <c r="K134" i="7"/>
  <c r="S134" i="7" s="1"/>
  <c r="L134" i="7"/>
  <c r="T134" i="7" s="1"/>
  <c r="M134" i="7"/>
  <c r="U134" i="7" s="1"/>
  <c r="J135" i="7"/>
  <c r="R135" i="7" s="1"/>
  <c r="K135" i="7"/>
  <c r="S135" i="7" s="1"/>
  <c r="L135" i="7"/>
  <c r="T135" i="7" s="1"/>
  <c r="M135" i="7"/>
  <c r="U135" i="7" s="1"/>
  <c r="J136" i="7"/>
  <c r="R136" i="7" s="1"/>
  <c r="K136" i="7"/>
  <c r="S136" i="7" s="1"/>
  <c r="L136" i="7"/>
  <c r="T136" i="7" s="1"/>
  <c r="M136" i="7"/>
  <c r="U136" i="7" s="1"/>
  <c r="J137" i="7"/>
  <c r="R137" i="7" s="1"/>
  <c r="K137" i="7"/>
  <c r="S137" i="7" s="1"/>
  <c r="L137" i="7"/>
  <c r="T137" i="7" s="1"/>
  <c r="M137" i="7"/>
  <c r="U137" i="7" s="1"/>
  <c r="J138" i="7"/>
  <c r="R138" i="7" s="1"/>
  <c r="K138" i="7"/>
  <c r="S138" i="7" s="1"/>
  <c r="L138" i="7"/>
  <c r="T138" i="7" s="1"/>
  <c r="M138" i="7"/>
  <c r="U138" i="7" s="1"/>
  <c r="J139" i="7"/>
  <c r="R139" i="7" s="1"/>
  <c r="K139" i="7"/>
  <c r="S139" i="7" s="1"/>
  <c r="L139" i="7"/>
  <c r="T139" i="7" s="1"/>
  <c r="M139" i="7"/>
  <c r="U139" i="7" s="1"/>
  <c r="J140" i="7"/>
  <c r="R140" i="7" s="1"/>
  <c r="K140" i="7"/>
  <c r="S140" i="7" s="1"/>
  <c r="L140" i="7"/>
  <c r="T140" i="7" s="1"/>
  <c r="M140" i="7"/>
  <c r="U140" i="7" s="1"/>
  <c r="J141" i="7"/>
  <c r="R141" i="7" s="1"/>
  <c r="K141" i="7"/>
  <c r="S141" i="7" s="1"/>
  <c r="L141" i="7"/>
  <c r="T141" i="7" s="1"/>
  <c r="M141" i="7"/>
  <c r="U141" i="7" s="1"/>
  <c r="J142" i="7"/>
  <c r="R142" i="7" s="1"/>
  <c r="K142" i="7"/>
  <c r="S142" i="7" s="1"/>
  <c r="L142" i="7"/>
  <c r="T142" i="7" s="1"/>
  <c r="M142" i="7"/>
  <c r="U142" i="7" s="1"/>
  <c r="J143" i="7"/>
  <c r="R143" i="7" s="1"/>
  <c r="K143" i="7"/>
  <c r="S143" i="7" s="1"/>
  <c r="L143" i="7"/>
  <c r="T143" i="7" s="1"/>
  <c r="M143" i="7"/>
  <c r="U143" i="7" s="1"/>
  <c r="J144" i="7"/>
  <c r="R144" i="7" s="1"/>
  <c r="K144" i="7"/>
  <c r="S144" i="7" s="1"/>
  <c r="L144" i="7"/>
  <c r="T144" i="7" s="1"/>
  <c r="M144" i="7"/>
  <c r="U144" i="7" s="1"/>
  <c r="J145" i="7"/>
  <c r="R145" i="7" s="1"/>
  <c r="K145" i="7"/>
  <c r="S145" i="7" s="1"/>
  <c r="L145" i="7"/>
  <c r="T145" i="7" s="1"/>
  <c r="M145" i="7"/>
  <c r="U145" i="7" s="1"/>
  <c r="J146" i="7"/>
  <c r="R146" i="7" s="1"/>
  <c r="K146" i="7"/>
  <c r="S146" i="7" s="1"/>
  <c r="L146" i="7"/>
  <c r="T146" i="7" s="1"/>
  <c r="M146" i="7"/>
  <c r="U146" i="7" s="1"/>
  <c r="J147" i="7"/>
  <c r="R147" i="7" s="1"/>
  <c r="K147" i="7"/>
  <c r="S147" i="7" s="1"/>
  <c r="L147" i="7"/>
  <c r="T147" i="7" s="1"/>
  <c r="M147" i="7"/>
  <c r="U147" i="7" s="1"/>
  <c r="J148" i="7"/>
  <c r="R148" i="7" s="1"/>
  <c r="K148" i="7"/>
  <c r="S148" i="7" s="1"/>
  <c r="L148" i="7"/>
  <c r="T148" i="7" s="1"/>
  <c r="M148" i="7"/>
  <c r="U148" i="7" s="1"/>
  <c r="J149" i="7"/>
  <c r="R149" i="7" s="1"/>
  <c r="K149" i="7"/>
  <c r="S149" i="7" s="1"/>
  <c r="L149" i="7"/>
  <c r="T149" i="7" s="1"/>
  <c r="M149" i="7"/>
  <c r="U149" i="7" s="1"/>
  <c r="J150" i="7"/>
  <c r="R150" i="7" s="1"/>
  <c r="K150" i="7"/>
  <c r="S150" i="7" s="1"/>
  <c r="L150" i="7"/>
  <c r="T150" i="7" s="1"/>
  <c r="M150" i="7"/>
  <c r="U150" i="7" s="1"/>
  <c r="J151" i="7"/>
  <c r="R151" i="7" s="1"/>
  <c r="K151" i="7"/>
  <c r="S151" i="7" s="1"/>
  <c r="L151" i="7"/>
  <c r="T151" i="7" s="1"/>
  <c r="M151" i="7"/>
  <c r="U151" i="7" s="1"/>
  <c r="J152" i="7"/>
  <c r="R152" i="7" s="1"/>
  <c r="K152" i="7"/>
  <c r="S152" i="7" s="1"/>
  <c r="L152" i="7"/>
  <c r="T152" i="7" s="1"/>
  <c r="M152" i="7"/>
  <c r="U152" i="7" s="1"/>
  <c r="J153" i="7"/>
  <c r="R153" i="7" s="1"/>
  <c r="K153" i="7"/>
  <c r="S153" i="7" s="1"/>
  <c r="L153" i="7"/>
  <c r="T153" i="7" s="1"/>
  <c r="M153" i="7"/>
  <c r="U153" i="7" s="1"/>
  <c r="J154" i="7"/>
  <c r="R154" i="7" s="1"/>
  <c r="K154" i="7"/>
  <c r="S154" i="7" s="1"/>
  <c r="L154" i="7"/>
  <c r="T154" i="7" s="1"/>
  <c r="M154" i="7"/>
  <c r="U154" i="7" s="1"/>
  <c r="J155" i="7"/>
  <c r="R155" i="7" s="1"/>
  <c r="K155" i="7"/>
  <c r="S155" i="7" s="1"/>
  <c r="L155" i="7"/>
  <c r="T155" i="7" s="1"/>
  <c r="M155" i="7"/>
  <c r="U155" i="7" s="1"/>
  <c r="J156" i="7"/>
  <c r="R156" i="7" s="1"/>
  <c r="K156" i="7"/>
  <c r="S156" i="7" s="1"/>
  <c r="L156" i="7"/>
  <c r="T156" i="7" s="1"/>
  <c r="M156" i="7"/>
  <c r="U156" i="7" s="1"/>
  <c r="J157" i="7"/>
  <c r="R157" i="7" s="1"/>
  <c r="K157" i="7"/>
  <c r="S157" i="7" s="1"/>
  <c r="L157" i="7"/>
  <c r="T157" i="7" s="1"/>
  <c r="M157" i="7"/>
  <c r="U157" i="7" s="1"/>
  <c r="J158" i="7"/>
  <c r="R158" i="7" s="1"/>
  <c r="K158" i="7"/>
  <c r="S158" i="7" s="1"/>
  <c r="L158" i="7"/>
  <c r="T158" i="7" s="1"/>
  <c r="M158" i="7"/>
  <c r="U158" i="7" s="1"/>
  <c r="J159" i="7"/>
  <c r="R159" i="7" s="1"/>
  <c r="K159" i="7"/>
  <c r="S159" i="7" s="1"/>
  <c r="L159" i="7"/>
  <c r="T159" i="7" s="1"/>
  <c r="M159" i="7"/>
  <c r="U159" i="7" s="1"/>
  <c r="J160" i="7"/>
  <c r="R160" i="7" s="1"/>
  <c r="K160" i="7"/>
  <c r="S160" i="7" s="1"/>
  <c r="L160" i="7"/>
  <c r="T160" i="7" s="1"/>
  <c r="M160" i="7"/>
  <c r="U160" i="7" s="1"/>
  <c r="J161" i="7"/>
  <c r="R161" i="7" s="1"/>
  <c r="K161" i="7"/>
  <c r="S161" i="7" s="1"/>
  <c r="L161" i="7"/>
  <c r="T161" i="7" s="1"/>
  <c r="M161" i="7"/>
  <c r="U161" i="7" s="1"/>
  <c r="J162" i="7"/>
  <c r="R162" i="7" s="1"/>
  <c r="K162" i="7"/>
  <c r="S162" i="7" s="1"/>
  <c r="L162" i="7"/>
  <c r="T162" i="7" s="1"/>
  <c r="M162" i="7"/>
  <c r="U162" i="7" s="1"/>
  <c r="J163" i="7"/>
  <c r="R163" i="7" s="1"/>
  <c r="K163" i="7"/>
  <c r="S163" i="7" s="1"/>
  <c r="L163" i="7"/>
  <c r="T163" i="7" s="1"/>
  <c r="M163" i="7"/>
  <c r="U163" i="7" s="1"/>
  <c r="J164" i="7"/>
  <c r="R164" i="7" s="1"/>
  <c r="K164" i="7"/>
  <c r="S164" i="7" s="1"/>
  <c r="L164" i="7"/>
  <c r="T164" i="7" s="1"/>
  <c r="M164" i="7"/>
  <c r="U164" i="7" s="1"/>
  <c r="J165" i="7"/>
  <c r="R165" i="7" s="1"/>
  <c r="K165" i="7"/>
  <c r="S165" i="7" s="1"/>
  <c r="L165" i="7"/>
  <c r="T165" i="7" s="1"/>
  <c r="M165" i="7"/>
  <c r="U165" i="7" s="1"/>
  <c r="J166" i="7"/>
  <c r="R166" i="7" s="1"/>
  <c r="K166" i="7"/>
  <c r="S166" i="7" s="1"/>
  <c r="L166" i="7"/>
  <c r="T166" i="7" s="1"/>
  <c r="M166" i="7"/>
  <c r="U166" i="7" s="1"/>
  <c r="J167" i="7"/>
  <c r="R167" i="7" s="1"/>
  <c r="K167" i="7"/>
  <c r="S167" i="7" s="1"/>
  <c r="L167" i="7"/>
  <c r="T167" i="7" s="1"/>
  <c r="M167" i="7"/>
  <c r="U167" i="7" s="1"/>
  <c r="J168" i="7"/>
  <c r="R168" i="7" s="1"/>
  <c r="K168" i="7"/>
  <c r="S168" i="7" s="1"/>
  <c r="L168" i="7"/>
  <c r="T168" i="7" s="1"/>
  <c r="M168" i="7"/>
  <c r="U168" i="7" s="1"/>
  <c r="J169" i="7"/>
  <c r="R169" i="7" s="1"/>
  <c r="K169" i="7"/>
  <c r="S169" i="7" s="1"/>
  <c r="L169" i="7"/>
  <c r="T169" i="7" s="1"/>
  <c r="M169" i="7"/>
  <c r="U169" i="7" s="1"/>
  <c r="J170" i="7"/>
  <c r="R170" i="7" s="1"/>
  <c r="K170" i="7"/>
  <c r="S170" i="7" s="1"/>
  <c r="L170" i="7"/>
  <c r="T170" i="7" s="1"/>
  <c r="M170" i="7"/>
  <c r="U170" i="7" s="1"/>
  <c r="J171" i="7"/>
  <c r="R171" i="7" s="1"/>
  <c r="K171" i="7"/>
  <c r="S171" i="7" s="1"/>
  <c r="L171" i="7"/>
  <c r="T171" i="7" s="1"/>
  <c r="M171" i="7"/>
  <c r="U171" i="7" s="1"/>
  <c r="J172" i="7"/>
  <c r="R172" i="7" s="1"/>
  <c r="K172" i="7"/>
  <c r="S172" i="7" s="1"/>
  <c r="L172" i="7"/>
  <c r="T172" i="7" s="1"/>
  <c r="M172" i="7"/>
  <c r="U172" i="7" s="1"/>
  <c r="J173" i="7"/>
  <c r="R173" i="7" s="1"/>
  <c r="K173" i="7"/>
  <c r="S173" i="7" s="1"/>
  <c r="L173" i="7"/>
  <c r="T173" i="7" s="1"/>
  <c r="M173" i="7"/>
  <c r="U173" i="7" s="1"/>
  <c r="J174" i="7"/>
  <c r="R174" i="7" s="1"/>
  <c r="K174" i="7"/>
  <c r="S174" i="7" s="1"/>
  <c r="L174" i="7"/>
  <c r="T174" i="7" s="1"/>
  <c r="M174" i="7"/>
  <c r="U174" i="7" s="1"/>
  <c r="J175" i="7"/>
  <c r="R175" i="7" s="1"/>
  <c r="K175" i="7"/>
  <c r="S175" i="7" s="1"/>
  <c r="L175" i="7"/>
  <c r="T175" i="7" s="1"/>
  <c r="M175" i="7"/>
  <c r="U175" i="7" s="1"/>
  <c r="J176" i="7"/>
  <c r="R176" i="7" s="1"/>
  <c r="K176" i="7"/>
  <c r="S176" i="7" s="1"/>
  <c r="L176" i="7"/>
  <c r="T176" i="7" s="1"/>
  <c r="M176" i="7"/>
  <c r="U176" i="7" s="1"/>
  <c r="J177" i="7"/>
  <c r="R177" i="7" s="1"/>
  <c r="K177" i="7"/>
  <c r="S177" i="7" s="1"/>
  <c r="L177" i="7"/>
  <c r="T177" i="7" s="1"/>
  <c r="M177" i="7"/>
  <c r="U177" i="7" s="1"/>
  <c r="J178" i="7"/>
  <c r="R178" i="7" s="1"/>
  <c r="K178" i="7"/>
  <c r="S178" i="7" s="1"/>
  <c r="L178" i="7"/>
  <c r="T178" i="7" s="1"/>
  <c r="M178" i="7"/>
  <c r="U178" i="7" s="1"/>
  <c r="J179" i="7"/>
  <c r="R179" i="7" s="1"/>
  <c r="K179" i="7"/>
  <c r="S179" i="7" s="1"/>
  <c r="L179" i="7"/>
  <c r="T179" i="7" s="1"/>
  <c r="M179" i="7"/>
  <c r="U179" i="7" s="1"/>
  <c r="J180" i="7"/>
  <c r="R180" i="7" s="1"/>
  <c r="K180" i="7"/>
  <c r="S180" i="7" s="1"/>
  <c r="L180" i="7"/>
  <c r="T180" i="7" s="1"/>
  <c r="M180" i="7"/>
  <c r="U180" i="7" s="1"/>
  <c r="J181" i="7"/>
  <c r="R181" i="7" s="1"/>
  <c r="K181" i="7"/>
  <c r="S181" i="7" s="1"/>
  <c r="L181" i="7"/>
  <c r="T181" i="7" s="1"/>
  <c r="M181" i="7"/>
  <c r="U181" i="7" s="1"/>
  <c r="J182" i="7"/>
  <c r="R182" i="7" s="1"/>
  <c r="K182" i="7"/>
  <c r="S182" i="7" s="1"/>
  <c r="L182" i="7"/>
  <c r="T182" i="7" s="1"/>
  <c r="M182" i="7"/>
  <c r="U182" i="7" s="1"/>
  <c r="J183" i="7"/>
  <c r="R183" i="7" s="1"/>
  <c r="K183" i="7"/>
  <c r="S183" i="7" s="1"/>
  <c r="L183" i="7"/>
  <c r="T183" i="7" s="1"/>
  <c r="M183" i="7"/>
  <c r="U183" i="7" s="1"/>
  <c r="J184" i="7"/>
  <c r="R184" i="7" s="1"/>
  <c r="K184" i="7"/>
  <c r="S184" i="7" s="1"/>
  <c r="L184" i="7"/>
  <c r="T184" i="7" s="1"/>
  <c r="M184" i="7"/>
  <c r="U184" i="7" s="1"/>
  <c r="J185" i="7"/>
  <c r="R185" i="7" s="1"/>
  <c r="K185" i="7"/>
  <c r="S185" i="7" s="1"/>
  <c r="L185" i="7"/>
  <c r="T185" i="7" s="1"/>
  <c r="M185" i="7"/>
  <c r="U185" i="7" s="1"/>
  <c r="J186" i="7"/>
  <c r="R186" i="7" s="1"/>
  <c r="K186" i="7"/>
  <c r="S186" i="7" s="1"/>
  <c r="L186" i="7"/>
  <c r="T186" i="7" s="1"/>
  <c r="M186" i="7"/>
  <c r="U186" i="7" s="1"/>
  <c r="J187" i="7"/>
  <c r="R187" i="7" s="1"/>
  <c r="K187" i="7"/>
  <c r="S187" i="7" s="1"/>
  <c r="L187" i="7"/>
  <c r="T187" i="7" s="1"/>
  <c r="M187" i="7"/>
  <c r="U187" i="7" s="1"/>
  <c r="J188" i="7"/>
  <c r="R188" i="7" s="1"/>
  <c r="K188" i="7"/>
  <c r="S188" i="7" s="1"/>
  <c r="L188" i="7"/>
  <c r="T188" i="7" s="1"/>
  <c r="M188" i="7"/>
  <c r="U188" i="7" s="1"/>
  <c r="J189" i="7"/>
  <c r="R189" i="7" s="1"/>
  <c r="K189" i="7"/>
  <c r="S189" i="7" s="1"/>
  <c r="L189" i="7"/>
  <c r="T189" i="7" s="1"/>
  <c r="M189" i="7"/>
  <c r="U189" i="7" s="1"/>
  <c r="J190" i="7"/>
  <c r="R190" i="7" s="1"/>
  <c r="K190" i="7"/>
  <c r="S190" i="7" s="1"/>
  <c r="L190" i="7"/>
  <c r="T190" i="7" s="1"/>
  <c r="M190" i="7"/>
  <c r="U190" i="7" s="1"/>
  <c r="J191" i="7"/>
  <c r="R191" i="7" s="1"/>
  <c r="K191" i="7"/>
  <c r="S191" i="7" s="1"/>
  <c r="L191" i="7"/>
  <c r="T191" i="7" s="1"/>
  <c r="M191" i="7"/>
  <c r="U191" i="7" s="1"/>
  <c r="J192" i="7"/>
  <c r="R192" i="7" s="1"/>
  <c r="K192" i="7"/>
  <c r="S192" i="7" s="1"/>
  <c r="L192" i="7"/>
  <c r="T192" i="7" s="1"/>
  <c r="M192" i="7"/>
  <c r="U192" i="7" s="1"/>
  <c r="J193" i="7"/>
  <c r="R193" i="7" s="1"/>
  <c r="K193" i="7"/>
  <c r="S193" i="7" s="1"/>
  <c r="L193" i="7"/>
  <c r="T193" i="7" s="1"/>
  <c r="M193" i="7"/>
  <c r="U193" i="7" s="1"/>
  <c r="J194" i="7"/>
  <c r="R194" i="7" s="1"/>
  <c r="K194" i="7"/>
  <c r="S194" i="7" s="1"/>
  <c r="L194" i="7"/>
  <c r="T194" i="7" s="1"/>
  <c r="M194" i="7"/>
  <c r="U194" i="7" s="1"/>
  <c r="J195" i="7"/>
  <c r="R195" i="7" s="1"/>
  <c r="K195" i="7"/>
  <c r="S195" i="7" s="1"/>
  <c r="L195" i="7"/>
  <c r="T195" i="7" s="1"/>
  <c r="M195" i="7"/>
  <c r="U195" i="7" s="1"/>
  <c r="J196" i="7"/>
  <c r="R196" i="7" s="1"/>
  <c r="K196" i="7"/>
  <c r="S196" i="7" s="1"/>
  <c r="L196" i="7"/>
  <c r="T196" i="7" s="1"/>
  <c r="M196" i="7"/>
  <c r="U196" i="7" s="1"/>
  <c r="J197" i="7"/>
  <c r="R197" i="7" s="1"/>
  <c r="K197" i="7"/>
  <c r="S197" i="7" s="1"/>
  <c r="L197" i="7"/>
  <c r="T197" i="7" s="1"/>
  <c r="M197" i="7"/>
  <c r="U197" i="7" s="1"/>
  <c r="J198" i="7"/>
  <c r="R198" i="7" s="1"/>
  <c r="K198" i="7"/>
  <c r="S198" i="7" s="1"/>
  <c r="L198" i="7"/>
  <c r="T198" i="7" s="1"/>
  <c r="M198" i="7"/>
  <c r="U198" i="7" s="1"/>
  <c r="J199" i="7"/>
  <c r="R199" i="7" s="1"/>
  <c r="K199" i="7"/>
  <c r="S199" i="7" s="1"/>
  <c r="L199" i="7"/>
  <c r="T199" i="7" s="1"/>
  <c r="M199" i="7"/>
  <c r="U199" i="7" s="1"/>
  <c r="J200" i="7"/>
  <c r="R200" i="7" s="1"/>
  <c r="K200" i="7"/>
  <c r="S200" i="7" s="1"/>
  <c r="L200" i="7"/>
  <c r="T200" i="7" s="1"/>
  <c r="M200" i="7"/>
  <c r="U200" i="7" s="1"/>
  <c r="J201" i="7"/>
  <c r="R201" i="7" s="1"/>
  <c r="K201" i="7"/>
  <c r="S201" i="7" s="1"/>
  <c r="L201" i="7"/>
  <c r="T201" i="7" s="1"/>
  <c r="M201" i="7"/>
  <c r="U201" i="7" s="1"/>
  <c r="J202" i="7"/>
  <c r="R202" i="7" s="1"/>
  <c r="K202" i="7"/>
  <c r="S202" i="7" s="1"/>
  <c r="L202" i="7"/>
  <c r="T202" i="7" s="1"/>
  <c r="M202" i="7"/>
  <c r="U202" i="7" s="1"/>
  <c r="J203" i="7"/>
  <c r="R203" i="7" s="1"/>
  <c r="K203" i="7"/>
  <c r="S203" i="7" s="1"/>
  <c r="L203" i="7"/>
  <c r="T203" i="7" s="1"/>
  <c r="M203" i="7"/>
  <c r="U203" i="7" s="1"/>
  <c r="J204" i="7"/>
  <c r="R204" i="7" s="1"/>
  <c r="K204" i="7"/>
  <c r="S204" i="7" s="1"/>
  <c r="L204" i="7"/>
  <c r="T204" i="7" s="1"/>
  <c r="M204" i="7"/>
  <c r="U204" i="7" s="1"/>
  <c r="J205" i="7"/>
  <c r="R205" i="7" s="1"/>
  <c r="K205" i="7"/>
  <c r="S205" i="7" s="1"/>
  <c r="L205" i="7"/>
  <c r="T205" i="7" s="1"/>
  <c r="M205" i="7"/>
  <c r="U205" i="7" s="1"/>
  <c r="J206" i="7"/>
  <c r="R206" i="7" s="1"/>
  <c r="K206" i="7"/>
  <c r="S206" i="7" s="1"/>
  <c r="L206" i="7"/>
  <c r="T206" i="7" s="1"/>
  <c r="M206" i="7"/>
  <c r="U206" i="7" s="1"/>
  <c r="J207" i="7"/>
  <c r="R207" i="7" s="1"/>
  <c r="K207" i="7"/>
  <c r="S207" i="7" s="1"/>
  <c r="L207" i="7"/>
  <c r="T207" i="7" s="1"/>
  <c r="M207" i="7"/>
  <c r="U207" i="7" s="1"/>
  <c r="J208" i="7"/>
  <c r="R208" i="7" s="1"/>
  <c r="K208" i="7"/>
  <c r="S208" i="7" s="1"/>
  <c r="L208" i="7"/>
  <c r="T208" i="7" s="1"/>
  <c r="M208" i="7"/>
  <c r="U208" i="7" s="1"/>
  <c r="J209" i="7"/>
  <c r="R209" i="7" s="1"/>
  <c r="K209" i="7"/>
  <c r="S209" i="7" s="1"/>
  <c r="L209" i="7"/>
  <c r="T209" i="7" s="1"/>
  <c r="M209" i="7"/>
  <c r="U209" i="7" s="1"/>
  <c r="J210" i="7"/>
  <c r="R210" i="7" s="1"/>
  <c r="K210" i="7"/>
  <c r="S210" i="7" s="1"/>
  <c r="L210" i="7"/>
  <c r="T210" i="7" s="1"/>
  <c r="M210" i="7"/>
  <c r="U210" i="7" s="1"/>
  <c r="J211" i="7"/>
  <c r="R211" i="7" s="1"/>
  <c r="K211" i="7"/>
  <c r="S211" i="7" s="1"/>
  <c r="L211" i="7"/>
  <c r="T211" i="7" s="1"/>
  <c r="M211" i="7"/>
  <c r="U211" i="7" s="1"/>
  <c r="J212" i="7"/>
  <c r="R212" i="7" s="1"/>
  <c r="K212" i="7"/>
  <c r="S212" i="7" s="1"/>
  <c r="L212" i="7"/>
  <c r="T212" i="7" s="1"/>
  <c r="M212" i="7"/>
  <c r="U212" i="7" s="1"/>
  <c r="J213" i="7"/>
  <c r="R213" i="7" s="1"/>
  <c r="K213" i="7"/>
  <c r="S213" i="7" s="1"/>
  <c r="L213" i="7"/>
  <c r="T213" i="7" s="1"/>
  <c r="M213" i="7"/>
  <c r="U213" i="7" s="1"/>
  <c r="J214" i="7"/>
  <c r="R214" i="7" s="1"/>
  <c r="K214" i="7"/>
  <c r="S214" i="7" s="1"/>
  <c r="L214" i="7"/>
  <c r="T214" i="7" s="1"/>
  <c r="M214" i="7"/>
  <c r="U214" i="7" s="1"/>
  <c r="J215" i="7"/>
  <c r="R215" i="7" s="1"/>
  <c r="K215" i="7"/>
  <c r="S215" i="7" s="1"/>
  <c r="L215" i="7"/>
  <c r="T215" i="7" s="1"/>
  <c r="M215" i="7"/>
  <c r="U215" i="7" s="1"/>
  <c r="J216" i="7"/>
  <c r="R216" i="7" s="1"/>
  <c r="K216" i="7"/>
  <c r="S216" i="7" s="1"/>
  <c r="L216" i="7"/>
  <c r="T216" i="7" s="1"/>
  <c r="M216" i="7"/>
  <c r="U216" i="7" s="1"/>
  <c r="J217" i="7"/>
  <c r="R217" i="7" s="1"/>
  <c r="K217" i="7"/>
  <c r="S217" i="7" s="1"/>
  <c r="L217" i="7"/>
  <c r="T217" i="7" s="1"/>
  <c r="M217" i="7"/>
  <c r="U217" i="7" s="1"/>
  <c r="J218" i="7"/>
  <c r="R218" i="7" s="1"/>
  <c r="K218" i="7"/>
  <c r="S218" i="7" s="1"/>
  <c r="L218" i="7"/>
  <c r="T218" i="7" s="1"/>
  <c r="M218" i="7"/>
  <c r="U218" i="7" s="1"/>
  <c r="J219" i="7"/>
  <c r="R219" i="7" s="1"/>
  <c r="K219" i="7"/>
  <c r="S219" i="7" s="1"/>
  <c r="L219" i="7"/>
  <c r="T219" i="7" s="1"/>
  <c r="M219" i="7"/>
  <c r="U219" i="7" s="1"/>
  <c r="J220" i="7"/>
  <c r="R220" i="7" s="1"/>
  <c r="K220" i="7"/>
  <c r="S220" i="7" s="1"/>
  <c r="L220" i="7"/>
  <c r="T220" i="7" s="1"/>
  <c r="M220" i="7"/>
  <c r="U220" i="7" s="1"/>
  <c r="J221" i="7"/>
  <c r="R221" i="7" s="1"/>
  <c r="K221" i="7"/>
  <c r="S221" i="7" s="1"/>
  <c r="L221" i="7"/>
  <c r="T221" i="7" s="1"/>
  <c r="M221" i="7"/>
  <c r="U221" i="7" s="1"/>
  <c r="J222" i="7"/>
  <c r="R222" i="7" s="1"/>
  <c r="K222" i="7"/>
  <c r="S222" i="7" s="1"/>
  <c r="L222" i="7"/>
  <c r="T222" i="7" s="1"/>
  <c r="M222" i="7"/>
  <c r="U222" i="7" s="1"/>
  <c r="J223" i="7"/>
  <c r="R223" i="7" s="1"/>
  <c r="K223" i="7"/>
  <c r="S223" i="7" s="1"/>
  <c r="L223" i="7"/>
  <c r="T223" i="7" s="1"/>
  <c r="M223" i="7"/>
  <c r="U223" i="7" s="1"/>
  <c r="J224" i="7"/>
  <c r="R224" i="7" s="1"/>
  <c r="K224" i="7"/>
  <c r="S224" i="7" s="1"/>
  <c r="L224" i="7"/>
  <c r="T224" i="7" s="1"/>
  <c r="M224" i="7"/>
  <c r="U224" i="7" s="1"/>
  <c r="J225" i="7"/>
  <c r="R225" i="7" s="1"/>
  <c r="K225" i="7"/>
  <c r="S225" i="7" s="1"/>
  <c r="L225" i="7"/>
  <c r="T225" i="7" s="1"/>
  <c r="M225" i="7"/>
  <c r="U225" i="7" s="1"/>
  <c r="J226" i="7"/>
  <c r="R226" i="7" s="1"/>
  <c r="K226" i="7"/>
  <c r="S226" i="7" s="1"/>
  <c r="L226" i="7"/>
  <c r="T226" i="7" s="1"/>
  <c r="M226" i="7"/>
  <c r="U226" i="7" s="1"/>
  <c r="J227" i="7"/>
  <c r="R227" i="7" s="1"/>
  <c r="K227" i="7"/>
  <c r="S227" i="7" s="1"/>
  <c r="L227" i="7"/>
  <c r="T227" i="7" s="1"/>
  <c r="M227" i="7"/>
  <c r="U227" i="7" s="1"/>
  <c r="J228" i="7"/>
  <c r="R228" i="7" s="1"/>
  <c r="K228" i="7"/>
  <c r="S228" i="7" s="1"/>
  <c r="L228" i="7"/>
  <c r="T228" i="7" s="1"/>
  <c r="M228" i="7"/>
  <c r="U228" i="7" s="1"/>
  <c r="J229" i="7"/>
  <c r="R229" i="7" s="1"/>
  <c r="K229" i="7"/>
  <c r="S229" i="7" s="1"/>
  <c r="L229" i="7"/>
  <c r="T229" i="7" s="1"/>
  <c r="M229" i="7"/>
  <c r="U229" i="7" s="1"/>
  <c r="J230" i="7"/>
  <c r="R230" i="7" s="1"/>
  <c r="K230" i="7"/>
  <c r="S230" i="7" s="1"/>
  <c r="L230" i="7"/>
  <c r="T230" i="7" s="1"/>
  <c r="M230" i="7"/>
  <c r="U230" i="7" s="1"/>
  <c r="J231" i="7"/>
  <c r="R231" i="7" s="1"/>
  <c r="K231" i="7"/>
  <c r="S231" i="7" s="1"/>
  <c r="L231" i="7"/>
  <c r="T231" i="7" s="1"/>
  <c r="M231" i="7"/>
  <c r="U231" i="7" s="1"/>
  <c r="J232" i="7"/>
  <c r="R232" i="7" s="1"/>
  <c r="K232" i="7"/>
  <c r="S232" i="7" s="1"/>
  <c r="L232" i="7"/>
  <c r="T232" i="7" s="1"/>
  <c r="M232" i="7"/>
  <c r="U232" i="7" s="1"/>
  <c r="J233" i="7"/>
  <c r="R233" i="7" s="1"/>
  <c r="K233" i="7"/>
  <c r="S233" i="7" s="1"/>
  <c r="L233" i="7"/>
  <c r="T233" i="7" s="1"/>
  <c r="M233" i="7"/>
  <c r="U233" i="7" s="1"/>
  <c r="J234" i="7"/>
  <c r="R234" i="7" s="1"/>
  <c r="K234" i="7"/>
  <c r="S234" i="7" s="1"/>
  <c r="L234" i="7"/>
  <c r="T234" i="7" s="1"/>
  <c r="M234" i="7"/>
  <c r="U234" i="7" s="1"/>
  <c r="J235" i="7"/>
  <c r="R235" i="7" s="1"/>
  <c r="K235" i="7"/>
  <c r="S235" i="7" s="1"/>
  <c r="L235" i="7"/>
  <c r="T235" i="7" s="1"/>
  <c r="M235" i="7"/>
  <c r="U235" i="7" s="1"/>
  <c r="J236" i="7"/>
  <c r="R236" i="7" s="1"/>
  <c r="K236" i="7"/>
  <c r="S236" i="7" s="1"/>
  <c r="L236" i="7"/>
  <c r="T236" i="7" s="1"/>
  <c r="M236" i="7"/>
  <c r="U236" i="7" s="1"/>
  <c r="J237" i="7"/>
  <c r="R237" i="7" s="1"/>
  <c r="K237" i="7"/>
  <c r="S237" i="7" s="1"/>
  <c r="L237" i="7"/>
  <c r="T237" i="7" s="1"/>
  <c r="M237" i="7"/>
  <c r="U237" i="7" s="1"/>
  <c r="J238" i="7"/>
  <c r="R238" i="7" s="1"/>
  <c r="K238" i="7"/>
  <c r="S238" i="7" s="1"/>
  <c r="L238" i="7"/>
  <c r="T238" i="7" s="1"/>
  <c r="M238" i="7"/>
  <c r="U238" i="7" s="1"/>
  <c r="J239" i="7"/>
  <c r="R239" i="7" s="1"/>
  <c r="K239" i="7"/>
  <c r="S239" i="7" s="1"/>
  <c r="L239" i="7"/>
  <c r="T239" i="7" s="1"/>
  <c r="M239" i="7"/>
  <c r="U239" i="7" s="1"/>
  <c r="J240" i="7"/>
  <c r="R240" i="7" s="1"/>
  <c r="K240" i="7"/>
  <c r="S240" i="7" s="1"/>
  <c r="L240" i="7"/>
  <c r="T240" i="7" s="1"/>
  <c r="M240" i="7"/>
  <c r="U240" i="7" s="1"/>
  <c r="J241" i="7"/>
  <c r="R241" i="7" s="1"/>
  <c r="K241" i="7"/>
  <c r="S241" i="7" s="1"/>
  <c r="L241" i="7"/>
  <c r="T241" i="7" s="1"/>
  <c r="M241" i="7"/>
  <c r="U241" i="7" s="1"/>
  <c r="J242" i="7"/>
  <c r="R242" i="7" s="1"/>
  <c r="K242" i="7"/>
  <c r="S242" i="7" s="1"/>
  <c r="L242" i="7"/>
  <c r="T242" i="7" s="1"/>
  <c r="M242" i="7"/>
  <c r="U242" i="7" s="1"/>
  <c r="J243" i="7"/>
  <c r="R243" i="7" s="1"/>
  <c r="K243" i="7"/>
  <c r="S243" i="7" s="1"/>
  <c r="L243" i="7"/>
  <c r="T243" i="7" s="1"/>
  <c r="M243" i="7"/>
  <c r="U243" i="7" s="1"/>
  <c r="J244" i="7"/>
  <c r="R244" i="7" s="1"/>
  <c r="K244" i="7"/>
  <c r="S244" i="7" s="1"/>
  <c r="L244" i="7"/>
  <c r="T244" i="7" s="1"/>
  <c r="M244" i="7"/>
  <c r="U244" i="7" s="1"/>
  <c r="J245" i="7"/>
  <c r="R245" i="7" s="1"/>
  <c r="K245" i="7"/>
  <c r="S245" i="7" s="1"/>
  <c r="L245" i="7"/>
  <c r="T245" i="7" s="1"/>
  <c r="M245" i="7"/>
  <c r="U245" i="7" s="1"/>
  <c r="J246" i="7"/>
  <c r="R246" i="7" s="1"/>
  <c r="K246" i="7"/>
  <c r="S246" i="7" s="1"/>
  <c r="L246" i="7"/>
  <c r="T246" i="7" s="1"/>
  <c r="M246" i="7"/>
  <c r="U246" i="7" s="1"/>
  <c r="J247" i="7"/>
  <c r="R247" i="7" s="1"/>
  <c r="K247" i="7"/>
  <c r="S247" i="7" s="1"/>
  <c r="L247" i="7"/>
  <c r="T247" i="7" s="1"/>
  <c r="M247" i="7"/>
  <c r="U247" i="7" s="1"/>
  <c r="J248" i="7"/>
  <c r="R248" i="7" s="1"/>
  <c r="K248" i="7"/>
  <c r="S248" i="7" s="1"/>
  <c r="L248" i="7"/>
  <c r="T248" i="7" s="1"/>
  <c r="M248" i="7"/>
  <c r="U248" i="7" s="1"/>
  <c r="J249" i="7"/>
  <c r="R249" i="7" s="1"/>
  <c r="K249" i="7"/>
  <c r="S249" i="7" s="1"/>
  <c r="L249" i="7"/>
  <c r="T249" i="7" s="1"/>
  <c r="M249" i="7"/>
  <c r="U249" i="7" s="1"/>
  <c r="J250" i="7"/>
  <c r="R250" i="7" s="1"/>
  <c r="K250" i="7"/>
  <c r="S250" i="7" s="1"/>
  <c r="L250" i="7"/>
  <c r="T250" i="7" s="1"/>
  <c r="M250" i="7"/>
  <c r="U250" i="7" s="1"/>
  <c r="J251" i="7"/>
  <c r="R251" i="7" s="1"/>
  <c r="K251" i="7"/>
  <c r="S251" i="7" s="1"/>
  <c r="L251" i="7"/>
  <c r="T251" i="7" s="1"/>
  <c r="M251" i="7"/>
  <c r="U251" i="7" s="1"/>
  <c r="J252" i="7"/>
  <c r="R252" i="7" s="1"/>
  <c r="K252" i="7"/>
  <c r="S252" i="7" s="1"/>
  <c r="L252" i="7"/>
  <c r="T252" i="7" s="1"/>
  <c r="M252" i="7"/>
  <c r="U252" i="7" s="1"/>
  <c r="J253" i="7"/>
  <c r="R253" i="7" s="1"/>
  <c r="K253" i="7"/>
  <c r="S253" i="7" s="1"/>
  <c r="L253" i="7"/>
  <c r="T253" i="7" s="1"/>
  <c r="M253" i="7"/>
  <c r="U253" i="7" s="1"/>
  <c r="J254" i="7"/>
  <c r="R254" i="7" s="1"/>
  <c r="K254" i="7"/>
  <c r="S254" i="7" s="1"/>
  <c r="L254" i="7"/>
  <c r="T254" i="7" s="1"/>
  <c r="M254" i="7"/>
  <c r="U254" i="7" s="1"/>
  <c r="J255" i="7"/>
  <c r="R255" i="7" s="1"/>
  <c r="K255" i="7"/>
  <c r="S255" i="7" s="1"/>
  <c r="L255" i="7"/>
  <c r="T255" i="7" s="1"/>
  <c r="M255" i="7"/>
  <c r="U255" i="7" s="1"/>
  <c r="J256" i="7"/>
  <c r="R256" i="7" s="1"/>
  <c r="K256" i="7"/>
  <c r="S256" i="7" s="1"/>
  <c r="L256" i="7"/>
  <c r="T256" i="7" s="1"/>
  <c r="M256" i="7"/>
  <c r="U256" i="7" s="1"/>
  <c r="J257" i="7"/>
  <c r="R257" i="7" s="1"/>
  <c r="K257" i="7"/>
  <c r="S257" i="7" s="1"/>
  <c r="L257" i="7"/>
  <c r="T257" i="7" s="1"/>
  <c r="M257" i="7"/>
  <c r="U257" i="7" s="1"/>
  <c r="J258" i="7"/>
  <c r="R258" i="7" s="1"/>
  <c r="K258" i="7"/>
  <c r="S258" i="7" s="1"/>
  <c r="L258" i="7"/>
  <c r="T258" i="7" s="1"/>
  <c r="M258" i="7"/>
  <c r="U258" i="7" s="1"/>
  <c r="J259" i="7"/>
  <c r="R259" i="7" s="1"/>
  <c r="K259" i="7"/>
  <c r="S259" i="7" s="1"/>
  <c r="L259" i="7"/>
  <c r="T259" i="7" s="1"/>
  <c r="M259" i="7"/>
  <c r="U259" i="7" s="1"/>
  <c r="J260" i="7"/>
  <c r="R260" i="7" s="1"/>
  <c r="K260" i="7"/>
  <c r="S260" i="7" s="1"/>
  <c r="L260" i="7"/>
  <c r="T260" i="7" s="1"/>
  <c r="M260" i="7"/>
  <c r="U260" i="7" s="1"/>
  <c r="J261" i="7"/>
  <c r="R261" i="7" s="1"/>
  <c r="K261" i="7"/>
  <c r="S261" i="7" s="1"/>
  <c r="L261" i="7"/>
  <c r="T261" i="7" s="1"/>
  <c r="M261" i="7"/>
  <c r="U261" i="7" s="1"/>
  <c r="J262" i="7"/>
  <c r="R262" i="7" s="1"/>
  <c r="K262" i="7"/>
  <c r="S262" i="7" s="1"/>
  <c r="L262" i="7"/>
  <c r="T262" i="7" s="1"/>
  <c r="M262" i="7"/>
  <c r="U262" i="7" s="1"/>
  <c r="J263" i="7"/>
  <c r="R263" i="7" s="1"/>
  <c r="K263" i="7"/>
  <c r="S263" i="7" s="1"/>
  <c r="L263" i="7"/>
  <c r="T263" i="7" s="1"/>
  <c r="M263" i="7"/>
  <c r="U263" i="7" s="1"/>
  <c r="J264" i="7"/>
  <c r="R264" i="7" s="1"/>
  <c r="K264" i="7"/>
  <c r="S264" i="7" s="1"/>
  <c r="L264" i="7"/>
  <c r="T264" i="7" s="1"/>
  <c r="M264" i="7"/>
  <c r="U264" i="7" s="1"/>
  <c r="J265" i="7"/>
  <c r="R265" i="7" s="1"/>
  <c r="K265" i="7"/>
  <c r="S265" i="7" s="1"/>
  <c r="L265" i="7"/>
  <c r="T265" i="7" s="1"/>
  <c r="M265" i="7"/>
  <c r="U265" i="7" s="1"/>
  <c r="J266" i="7"/>
  <c r="R266" i="7" s="1"/>
  <c r="K266" i="7"/>
  <c r="S266" i="7" s="1"/>
  <c r="L266" i="7"/>
  <c r="T266" i="7" s="1"/>
  <c r="M266" i="7"/>
  <c r="U266" i="7" s="1"/>
  <c r="J267" i="7"/>
  <c r="R267" i="7" s="1"/>
  <c r="K267" i="7"/>
  <c r="S267" i="7" s="1"/>
  <c r="L267" i="7"/>
  <c r="T267" i="7" s="1"/>
  <c r="M267" i="7"/>
  <c r="U267" i="7" s="1"/>
  <c r="J268" i="7"/>
  <c r="R268" i="7" s="1"/>
  <c r="K268" i="7"/>
  <c r="S268" i="7" s="1"/>
  <c r="L268" i="7"/>
  <c r="T268" i="7" s="1"/>
  <c r="M268" i="7"/>
  <c r="U268" i="7" s="1"/>
  <c r="J269" i="7"/>
  <c r="R269" i="7" s="1"/>
  <c r="K269" i="7"/>
  <c r="S269" i="7" s="1"/>
  <c r="L269" i="7"/>
  <c r="T269" i="7" s="1"/>
  <c r="M269" i="7"/>
  <c r="U269" i="7" s="1"/>
  <c r="J270" i="7"/>
  <c r="R270" i="7" s="1"/>
  <c r="K270" i="7"/>
  <c r="S270" i="7" s="1"/>
  <c r="L270" i="7"/>
  <c r="T270" i="7" s="1"/>
  <c r="M270" i="7"/>
  <c r="U270" i="7" s="1"/>
  <c r="J271" i="7"/>
  <c r="R271" i="7" s="1"/>
  <c r="K271" i="7"/>
  <c r="S271" i="7" s="1"/>
  <c r="L271" i="7"/>
  <c r="T271" i="7" s="1"/>
  <c r="M271" i="7"/>
  <c r="U271" i="7" s="1"/>
  <c r="J272" i="7"/>
  <c r="R272" i="7" s="1"/>
  <c r="K272" i="7"/>
  <c r="S272" i="7" s="1"/>
  <c r="L272" i="7"/>
  <c r="T272" i="7" s="1"/>
  <c r="M272" i="7"/>
  <c r="U272" i="7" s="1"/>
  <c r="J273" i="7"/>
  <c r="R273" i="7" s="1"/>
  <c r="K273" i="7"/>
  <c r="S273" i="7" s="1"/>
  <c r="L273" i="7"/>
  <c r="T273" i="7" s="1"/>
  <c r="M273" i="7"/>
  <c r="U273" i="7" s="1"/>
  <c r="J274" i="7"/>
  <c r="R274" i="7" s="1"/>
  <c r="K274" i="7"/>
  <c r="S274" i="7" s="1"/>
  <c r="L274" i="7"/>
  <c r="T274" i="7" s="1"/>
  <c r="M274" i="7"/>
  <c r="U274" i="7" s="1"/>
  <c r="J275" i="7"/>
  <c r="R275" i="7" s="1"/>
  <c r="K275" i="7"/>
  <c r="S275" i="7" s="1"/>
  <c r="L275" i="7"/>
  <c r="T275" i="7" s="1"/>
  <c r="M275" i="7"/>
  <c r="U275" i="7" s="1"/>
  <c r="J276" i="7"/>
  <c r="R276" i="7" s="1"/>
  <c r="K276" i="7"/>
  <c r="S276" i="7" s="1"/>
  <c r="L276" i="7"/>
  <c r="T276" i="7" s="1"/>
  <c r="M276" i="7"/>
  <c r="U276" i="7" s="1"/>
  <c r="J277" i="7"/>
  <c r="R277" i="7" s="1"/>
  <c r="K277" i="7"/>
  <c r="S277" i="7" s="1"/>
  <c r="L277" i="7"/>
  <c r="T277" i="7" s="1"/>
  <c r="M277" i="7"/>
  <c r="U277" i="7" s="1"/>
  <c r="J278" i="7"/>
  <c r="R278" i="7" s="1"/>
  <c r="K278" i="7"/>
  <c r="S278" i="7" s="1"/>
  <c r="L278" i="7"/>
  <c r="T278" i="7" s="1"/>
  <c r="M278" i="7"/>
  <c r="U278" i="7" s="1"/>
  <c r="J279" i="7"/>
  <c r="R279" i="7" s="1"/>
  <c r="K279" i="7"/>
  <c r="S279" i="7" s="1"/>
  <c r="L279" i="7"/>
  <c r="T279" i="7" s="1"/>
  <c r="M279" i="7"/>
  <c r="U279" i="7" s="1"/>
  <c r="J280" i="7"/>
  <c r="R280" i="7" s="1"/>
  <c r="K280" i="7"/>
  <c r="S280" i="7" s="1"/>
  <c r="L280" i="7"/>
  <c r="T280" i="7" s="1"/>
  <c r="M280" i="7"/>
  <c r="U280" i="7" s="1"/>
  <c r="J281" i="7"/>
  <c r="R281" i="7" s="1"/>
  <c r="K281" i="7"/>
  <c r="S281" i="7" s="1"/>
  <c r="L281" i="7"/>
  <c r="T281" i="7" s="1"/>
  <c r="M281" i="7"/>
  <c r="U281" i="7" s="1"/>
  <c r="J282" i="7"/>
  <c r="R282" i="7" s="1"/>
  <c r="K282" i="7"/>
  <c r="S282" i="7" s="1"/>
  <c r="L282" i="7"/>
  <c r="T282" i="7" s="1"/>
  <c r="M282" i="7"/>
  <c r="U282" i="7" s="1"/>
  <c r="J283" i="7"/>
  <c r="R283" i="7" s="1"/>
  <c r="K283" i="7"/>
  <c r="S283" i="7" s="1"/>
  <c r="L283" i="7"/>
  <c r="T283" i="7" s="1"/>
  <c r="M283" i="7"/>
  <c r="U283" i="7" s="1"/>
  <c r="J284" i="7"/>
  <c r="R284" i="7" s="1"/>
  <c r="K284" i="7"/>
  <c r="S284" i="7" s="1"/>
  <c r="L284" i="7"/>
  <c r="T284" i="7" s="1"/>
  <c r="M284" i="7"/>
  <c r="U284" i="7" s="1"/>
  <c r="J285" i="7"/>
  <c r="R285" i="7" s="1"/>
  <c r="K285" i="7"/>
  <c r="S285" i="7" s="1"/>
  <c r="L285" i="7"/>
  <c r="T285" i="7" s="1"/>
  <c r="M285" i="7"/>
  <c r="U285" i="7" s="1"/>
  <c r="J286" i="7"/>
  <c r="R286" i="7" s="1"/>
  <c r="K286" i="7"/>
  <c r="S286" i="7" s="1"/>
  <c r="L286" i="7"/>
  <c r="T286" i="7" s="1"/>
  <c r="M286" i="7"/>
  <c r="U286" i="7" s="1"/>
  <c r="J287" i="7"/>
  <c r="R287" i="7" s="1"/>
  <c r="K287" i="7"/>
  <c r="S287" i="7" s="1"/>
  <c r="L287" i="7"/>
  <c r="T287" i="7" s="1"/>
  <c r="M287" i="7"/>
  <c r="U287" i="7" s="1"/>
  <c r="J288" i="7"/>
  <c r="R288" i="7" s="1"/>
  <c r="K288" i="7"/>
  <c r="S288" i="7" s="1"/>
  <c r="L288" i="7"/>
  <c r="T288" i="7" s="1"/>
  <c r="M288" i="7"/>
  <c r="U288" i="7" s="1"/>
  <c r="J289" i="7"/>
  <c r="R289" i="7" s="1"/>
  <c r="K289" i="7"/>
  <c r="S289" i="7" s="1"/>
  <c r="L289" i="7"/>
  <c r="T289" i="7" s="1"/>
  <c r="M289" i="7"/>
  <c r="U289" i="7" s="1"/>
  <c r="J290" i="7"/>
  <c r="R290" i="7" s="1"/>
  <c r="K290" i="7"/>
  <c r="S290" i="7" s="1"/>
  <c r="L290" i="7"/>
  <c r="T290" i="7" s="1"/>
  <c r="M290" i="7"/>
  <c r="U290" i="7" s="1"/>
  <c r="J291" i="7"/>
  <c r="R291" i="7" s="1"/>
  <c r="K291" i="7"/>
  <c r="S291" i="7" s="1"/>
  <c r="L291" i="7"/>
  <c r="T291" i="7" s="1"/>
  <c r="M291" i="7"/>
  <c r="U291" i="7" s="1"/>
  <c r="J292" i="7"/>
  <c r="R292" i="7" s="1"/>
  <c r="K292" i="7"/>
  <c r="S292" i="7" s="1"/>
  <c r="L292" i="7"/>
  <c r="T292" i="7" s="1"/>
  <c r="M292" i="7"/>
  <c r="U292" i="7" s="1"/>
  <c r="J293" i="7"/>
  <c r="R293" i="7" s="1"/>
  <c r="K293" i="7"/>
  <c r="S293" i="7" s="1"/>
  <c r="L293" i="7"/>
  <c r="T293" i="7" s="1"/>
  <c r="M293" i="7"/>
  <c r="U293" i="7" s="1"/>
  <c r="J294" i="7"/>
  <c r="R294" i="7" s="1"/>
  <c r="K294" i="7"/>
  <c r="S294" i="7" s="1"/>
  <c r="L294" i="7"/>
  <c r="T294" i="7" s="1"/>
  <c r="M294" i="7"/>
  <c r="U294" i="7" s="1"/>
  <c r="J295" i="7"/>
  <c r="R295" i="7" s="1"/>
  <c r="K295" i="7"/>
  <c r="S295" i="7" s="1"/>
  <c r="L295" i="7"/>
  <c r="T295" i="7" s="1"/>
  <c r="M295" i="7"/>
  <c r="U295" i="7" s="1"/>
  <c r="J296" i="7"/>
  <c r="R296" i="7" s="1"/>
  <c r="K296" i="7"/>
  <c r="S296" i="7" s="1"/>
  <c r="L296" i="7"/>
  <c r="T296" i="7" s="1"/>
  <c r="M296" i="7"/>
  <c r="U296" i="7" s="1"/>
  <c r="J297" i="7"/>
  <c r="R297" i="7" s="1"/>
  <c r="K297" i="7"/>
  <c r="S297" i="7" s="1"/>
  <c r="L297" i="7"/>
  <c r="T297" i="7" s="1"/>
  <c r="M297" i="7"/>
  <c r="U297" i="7" s="1"/>
  <c r="J298" i="7"/>
  <c r="R298" i="7" s="1"/>
  <c r="K298" i="7"/>
  <c r="S298" i="7" s="1"/>
  <c r="L298" i="7"/>
  <c r="T298" i="7" s="1"/>
  <c r="M298" i="7"/>
  <c r="U298" i="7" s="1"/>
  <c r="J299" i="7"/>
  <c r="R299" i="7" s="1"/>
  <c r="K299" i="7"/>
  <c r="S299" i="7" s="1"/>
  <c r="L299" i="7"/>
  <c r="T299" i="7" s="1"/>
  <c r="M299" i="7"/>
  <c r="U299" i="7" s="1"/>
  <c r="J300" i="7"/>
  <c r="R300" i="7" s="1"/>
  <c r="K300" i="7"/>
  <c r="S300" i="7" s="1"/>
  <c r="L300" i="7"/>
  <c r="T300" i="7" s="1"/>
  <c r="M300" i="7"/>
  <c r="U300" i="7" s="1"/>
  <c r="J301" i="7"/>
  <c r="R301" i="7" s="1"/>
  <c r="K301" i="7"/>
  <c r="S301" i="7" s="1"/>
  <c r="L301" i="7"/>
  <c r="T301" i="7" s="1"/>
  <c r="M301" i="7"/>
  <c r="U301" i="7" s="1"/>
  <c r="J302" i="7"/>
  <c r="R302" i="7" s="1"/>
  <c r="K302" i="7"/>
  <c r="S302" i="7" s="1"/>
  <c r="L302" i="7"/>
  <c r="T302" i="7" s="1"/>
  <c r="M302" i="7"/>
  <c r="U302" i="7" s="1"/>
  <c r="J303" i="7"/>
  <c r="R303" i="7" s="1"/>
  <c r="K303" i="7"/>
  <c r="S303" i="7" s="1"/>
  <c r="L303" i="7"/>
  <c r="T303" i="7" s="1"/>
  <c r="M303" i="7"/>
  <c r="U303" i="7" s="1"/>
  <c r="J304" i="7"/>
  <c r="R304" i="7" s="1"/>
  <c r="K304" i="7"/>
  <c r="S304" i="7" s="1"/>
  <c r="L304" i="7"/>
  <c r="T304" i="7" s="1"/>
  <c r="M304" i="7"/>
  <c r="U304" i="7" s="1"/>
  <c r="J305" i="7"/>
  <c r="R305" i="7" s="1"/>
  <c r="K305" i="7"/>
  <c r="S305" i="7" s="1"/>
  <c r="L305" i="7"/>
  <c r="T305" i="7" s="1"/>
  <c r="M305" i="7"/>
  <c r="U305" i="7" s="1"/>
  <c r="J306" i="7"/>
  <c r="R306" i="7" s="1"/>
  <c r="K306" i="7"/>
  <c r="S306" i="7" s="1"/>
  <c r="L306" i="7"/>
  <c r="T306" i="7" s="1"/>
  <c r="M306" i="7"/>
  <c r="U306" i="7" s="1"/>
  <c r="J307" i="7"/>
  <c r="R307" i="7" s="1"/>
  <c r="K307" i="7"/>
  <c r="S307" i="7" s="1"/>
  <c r="L307" i="7"/>
  <c r="T307" i="7" s="1"/>
  <c r="M307" i="7"/>
  <c r="U307" i="7" s="1"/>
  <c r="J308" i="7"/>
  <c r="R308" i="7" s="1"/>
  <c r="K308" i="7"/>
  <c r="S308" i="7" s="1"/>
  <c r="L308" i="7"/>
  <c r="T308" i="7" s="1"/>
  <c r="M308" i="7"/>
  <c r="U308" i="7" s="1"/>
  <c r="J309" i="7"/>
  <c r="R309" i="7" s="1"/>
  <c r="K309" i="7"/>
  <c r="S309" i="7" s="1"/>
  <c r="L309" i="7"/>
  <c r="T309" i="7" s="1"/>
  <c r="M309" i="7"/>
  <c r="U309" i="7" s="1"/>
  <c r="J310" i="7"/>
  <c r="R310" i="7" s="1"/>
  <c r="K310" i="7"/>
  <c r="S310" i="7" s="1"/>
  <c r="L310" i="7"/>
  <c r="T310" i="7" s="1"/>
  <c r="M310" i="7"/>
  <c r="U310" i="7" s="1"/>
  <c r="J311" i="7"/>
  <c r="R311" i="7" s="1"/>
  <c r="K311" i="7"/>
  <c r="S311" i="7" s="1"/>
  <c r="L311" i="7"/>
  <c r="T311" i="7" s="1"/>
  <c r="M311" i="7"/>
  <c r="U311" i="7" s="1"/>
  <c r="J312" i="7"/>
  <c r="R312" i="7" s="1"/>
  <c r="K312" i="7"/>
  <c r="S312" i="7" s="1"/>
  <c r="L312" i="7"/>
  <c r="T312" i="7" s="1"/>
  <c r="M312" i="7"/>
  <c r="U312" i="7" s="1"/>
  <c r="J313" i="7"/>
  <c r="R313" i="7" s="1"/>
  <c r="K313" i="7"/>
  <c r="S313" i="7" s="1"/>
  <c r="L313" i="7"/>
  <c r="T313" i="7" s="1"/>
  <c r="M313" i="7"/>
  <c r="U313" i="7" s="1"/>
  <c r="J314" i="7"/>
  <c r="R314" i="7" s="1"/>
  <c r="K314" i="7"/>
  <c r="S314" i="7" s="1"/>
  <c r="L314" i="7"/>
  <c r="T314" i="7" s="1"/>
  <c r="M314" i="7"/>
  <c r="U314" i="7" s="1"/>
  <c r="J315" i="7"/>
  <c r="R315" i="7" s="1"/>
  <c r="K315" i="7"/>
  <c r="S315" i="7" s="1"/>
  <c r="L315" i="7"/>
  <c r="T315" i="7" s="1"/>
  <c r="M315" i="7"/>
  <c r="U315" i="7" s="1"/>
  <c r="J316" i="7"/>
  <c r="R316" i="7" s="1"/>
  <c r="K316" i="7"/>
  <c r="S316" i="7" s="1"/>
  <c r="L316" i="7"/>
  <c r="T316" i="7" s="1"/>
  <c r="M316" i="7"/>
  <c r="U316" i="7" s="1"/>
  <c r="J317" i="7"/>
  <c r="R317" i="7" s="1"/>
  <c r="K317" i="7"/>
  <c r="S317" i="7" s="1"/>
  <c r="L317" i="7"/>
  <c r="T317" i="7" s="1"/>
  <c r="M317" i="7"/>
  <c r="U317" i="7" s="1"/>
  <c r="J318" i="7"/>
  <c r="R318" i="7" s="1"/>
  <c r="K318" i="7"/>
  <c r="S318" i="7" s="1"/>
  <c r="L318" i="7"/>
  <c r="T318" i="7" s="1"/>
  <c r="M318" i="7"/>
  <c r="U318" i="7" s="1"/>
  <c r="J319" i="7"/>
  <c r="R319" i="7" s="1"/>
  <c r="K319" i="7"/>
  <c r="S319" i="7" s="1"/>
  <c r="L319" i="7"/>
  <c r="T319" i="7" s="1"/>
  <c r="M319" i="7"/>
  <c r="U319" i="7" s="1"/>
  <c r="J320" i="7"/>
  <c r="R320" i="7" s="1"/>
  <c r="K320" i="7"/>
  <c r="S320" i="7" s="1"/>
  <c r="L320" i="7"/>
  <c r="T320" i="7" s="1"/>
  <c r="M320" i="7"/>
  <c r="U320" i="7" s="1"/>
  <c r="J321" i="7"/>
  <c r="R321" i="7" s="1"/>
  <c r="K321" i="7"/>
  <c r="S321" i="7" s="1"/>
  <c r="L321" i="7"/>
  <c r="T321" i="7" s="1"/>
  <c r="M321" i="7"/>
  <c r="U321" i="7" s="1"/>
  <c r="J322" i="7"/>
  <c r="R322" i="7" s="1"/>
  <c r="K322" i="7"/>
  <c r="S322" i="7" s="1"/>
  <c r="L322" i="7"/>
  <c r="T322" i="7" s="1"/>
  <c r="M322" i="7"/>
  <c r="U322" i="7" s="1"/>
  <c r="J323" i="7"/>
  <c r="R323" i="7" s="1"/>
  <c r="K323" i="7"/>
  <c r="S323" i="7" s="1"/>
  <c r="L323" i="7"/>
  <c r="T323" i="7" s="1"/>
  <c r="M323" i="7"/>
  <c r="U323" i="7" s="1"/>
  <c r="J324" i="7"/>
  <c r="R324" i="7" s="1"/>
  <c r="K324" i="7"/>
  <c r="S324" i="7" s="1"/>
  <c r="L324" i="7"/>
  <c r="T324" i="7" s="1"/>
  <c r="M324" i="7"/>
  <c r="U324" i="7" s="1"/>
  <c r="J325" i="7"/>
  <c r="R325" i="7" s="1"/>
  <c r="K325" i="7"/>
  <c r="S325" i="7" s="1"/>
  <c r="L325" i="7"/>
  <c r="T325" i="7" s="1"/>
  <c r="M325" i="7"/>
  <c r="U325" i="7" s="1"/>
  <c r="J326" i="7"/>
  <c r="R326" i="7" s="1"/>
  <c r="K326" i="7"/>
  <c r="S326" i="7" s="1"/>
  <c r="L326" i="7"/>
  <c r="T326" i="7" s="1"/>
  <c r="M326" i="7"/>
  <c r="U326" i="7" s="1"/>
  <c r="J327" i="7"/>
  <c r="R327" i="7" s="1"/>
  <c r="K327" i="7"/>
  <c r="S327" i="7" s="1"/>
  <c r="L327" i="7"/>
  <c r="T327" i="7" s="1"/>
  <c r="M327" i="7"/>
  <c r="U327" i="7" s="1"/>
  <c r="J328" i="7"/>
  <c r="R328" i="7" s="1"/>
  <c r="K328" i="7"/>
  <c r="S328" i="7" s="1"/>
  <c r="L328" i="7"/>
  <c r="T328" i="7" s="1"/>
  <c r="M328" i="7"/>
  <c r="U328" i="7" s="1"/>
  <c r="J329" i="7"/>
  <c r="R329" i="7" s="1"/>
  <c r="K329" i="7"/>
  <c r="S329" i="7" s="1"/>
  <c r="L329" i="7"/>
  <c r="T329" i="7" s="1"/>
  <c r="M329" i="7"/>
  <c r="U329" i="7" s="1"/>
  <c r="J330" i="7"/>
  <c r="R330" i="7" s="1"/>
  <c r="K330" i="7"/>
  <c r="S330" i="7" s="1"/>
  <c r="L330" i="7"/>
  <c r="T330" i="7" s="1"/>
  <c r="M330" i="7"/>
  <c r="U330" i="7" s="1"/>
  <c r="J331" i="7"/>
  <c r="R331" i="7" s="1"/>
  <c r="K331" i="7"/>
  <c r="S331" i="7" s="1"/>
  <c r="L331" i="7"/>
  <c r="T331" i="7" s="1"/>
  <c r="M331" i="7"/>
  <c r="U331" i="7" s="1"/>
  <c r="J332" i="7"/>
  <c r="R332" i="7" s="1"/>
  <c r="K332" i="7"/>
  <c r="S332" i="7" s="1"/>
  <c r="L332" i="7"/>
  <c r="T332" i="7" s="1"/>
  <c r="M332" i="7"/>
  <c r="U332" i="7" s="1"/>
  <c r="J333" i="7"/>
  <c r="R333" i="7" s="1"/>
  <c r="K333" i="7"/>
  <c r="S333" i="7" s="1"/>
  <c r="L333" i="7"/>
  <c r="T333" i="7" s="1"/>
  <c r="M333" i="7"/>
  <c r="U333" i="7" s="1"/>
  <c r="J334" i="7"/>
  <c r="R334" i="7" s="1"/>
  <c r="K334" i="7"/>
  <c r="S334" i="7" s="1"/>
  <c r="L334" i="7"/>
  <c r="T334" i="7" s="1"/>
  <c r="M334" i="7"/>
  <c r="U334" i="7" s="1"/>
  <c r="J335" i="7"/>
  <c r="R335" i="7" s="1"/>
  <c r="K335" i="7"/>
  <c r="S335" i="7" s="1"/>
  <c r="L335" i="7"/>
  <c r="T335" i="7" s="1"/>
  <c r="M335" i="7"/>
  <c r="U335" i="7" s="1"/>
  <c r="J336" i="7"/>
  <c r="R336" i="7" s="1"/>
  <c r="K336" i="7"/>
  <c r="S336" i="7" s="1"/>
  <c r="L336" i="7"/>
  <c r="T336" i="7" s="1"/>
  <c r="M336" i="7"/>
  <c r="U336" i="7" s="1"/>
  <c r="J337" i="7"/>
  <c r="R337" i="7" s="1"/>
  <c r="K337" i="7"/>
  <c r="S337" i="7" s="1"/>
  <c r="L337" i="7"/>
  <c r="T337" i="7" s="1"/>
  <c r="M337" i="7"/>
  <c r="U337" i="7" s="1"/>
  <c r="J338" i="7"/>
  <c r="R338" i="7" s="1"/>
  <c r="K338" i="7"/>
  <c r="S338" i="7" s="1"/>
  <c r="L338" i="7"/>
  <c r="T338" i="7" s="1"/>
  <c r="M338" i="7"/>
  <c r="U338" i="7" s="1"/>
  <c r="J339" i="7"/>
  <c r="R339" i="7" s="1"/>
  <c r="K339" i="7"/>
  <c r="S339" i="7" s="1"/>
  <c r="L339" i="7"/>
  <c r="T339" i="7" s="1"/>
  <c r="M339" i="7"/>
  <c r="U339" i="7" s="1"/>
  <c r="J340" i="7"/>
  <c r="R340" i="7" s="1"/>
  <c r="K340" i="7"/>
  <c r="S340" i="7" s="1"/>
  <c r="L340" i="7"/>
  <c r="T340" i="7" s="1"/>
  <c r="M340" i="7"/>
  <c r="U340" i="7" s="1"/>
  <c r="J341" i="7"/>
  <c r="R341" i="7" s="1"/>
  <c r="K341" i="7"/>
  <c r="S341" i="7" s="1"/>
  <c r="L341" i="7"/>
  <c r="T341" i="7" s="1"/>
  <c r="M341" i="7"/>
  <c r="U341" i="7" s="1"/>
  <c r="J342" i="7"/>
  <c r="R342" i="7" s="1"/>
  <c r="K342" i="7"/>
  <c r="S342" i="7" s="1"/>
  <c r="L342" i="7"/>
  <c r="T342" i="7" s="1"/>
  <c r="M342" i="7"/>
  <c r="U342" i="7" s="1"/>
  <c r="J343" i="7"/>
  <c r="R343" i="7" s="1"/>
  <c r="K343" i="7"/>
  <c r="S343" i="7" s="1"/>
  <c r="L343" i="7"/>
  <c r="T343" i="7" s="1"/>
  <c r="M343" i="7"/>
  <c r="U343" i="7" s="1"/>
  <c r="J344" i="7"/>
  <c r="R344" i="7" s="1"/>
  <c r="K344" i="7"/>
  <c r="S344" i="7" s="1"/>
  <c r="L344" i="7"/>
  <c r="T344" i="7" s="1"/>
  <c r="M344" i="7"/>
  <c r="U344" i="7" s="1"/>
  <c r="J345" i="7"/>
  <c r="R345" i="7" s="1"/>
  <c r="K345" i="7"/>
  <c r="S345" i="7" s="1"/>
  <c r="L345" i="7"/>
  <c r="T345" i="7" s="1"/>
  <c r="M345" i="7"/>
  <c r="U345" i="7" s="1"/>
  <c r="J346" i="7"/>
  <c r="R346" i="7" s="1"/>
  <c r="K346" i="7"/>
  <c r="S346" i="7" s="1"/>
  <c r="L346" i="7"/>
  <c r="T346" i="7" s="1"/>
  <c r="M346" i="7"/>
  <c r="U346" i="7" s="1"/>
  <c r="J347" i="7"/>
  <c r="R347" i="7" s="1"/>
  <c r="K347" i="7"/>
  <c r="S347" i="7" s="1"/>
  <c r="L347" i="7"/>
  <c r="T347" i="7" s="1"/>
  <c r="M347" i="7"/>
  <c r="U347" i="7" s="1"/>
  <c r="J348" i="7"/>
  <c r="R348" i="7" s="1"/>
  <c r="K348" i="7"/>
  <c r="S348" i="7" s="1"/>
  <c r="L348" i="7"/>
  <c r="T348" i="7" s="1"/>
  <c r="M348" i="7"/>
  <c r="U348" i="7" s="1"/>
  <c r="J349" i="7"/>
  <c r="R349" i="7" s="1"/>
  <c r="K349" i="7"/>
  <c r="S349" i="7" s="1"/>
  <c r="L349" i="7"/>
  <c r="T349" i="7" s="1"/>
  <c r="M349" i="7"/>
  <c r="U349" i="7" s="1"/>
  <c r="J350" i="7"/>
  <c r="R350" i="7" s="1"/>
  <c r="K350" i="7"/>
  <c r="S350" i="7" s="1"/>
  <c r="L350" i="7"/>
  <c r="T350" i="7" s="1"/>
  <c r="M350" i="7"/>
  <c r="U350" i="7" s="1"/>
  <c r="J351" i="7"/>
  <c r="R351" i="7" s="1"/>
  <c r="K351" i="7"/>
  <c r="S351" i="7" s="1"/>
  <c r="L351" i="7"/>
  <c r="T351" i="7" s="1"/>
  <c r="M351" i="7"/>
  <c r="U351" i="7" s="1"/>
  <c r="J352" i="7"/>
  <c r="R352" i="7" s="1"/>
  <c r="K352" i="7"/>
  <c r="S352" i="7" s="1"/>
  <c r="L352" i="7"/>
  <c r="T352" i="7" s="1"/>
  <c r="M352" i="7"/>
  <c r="U352" i="7" s="1"/>
  <c r="J353" i="7"/>
  <c r="R353" i="7" s="1"/>
  <c r="K353" i="7"/>
  <c r="S353" i="7" s="1"/>
  <c r="L353" i="7"/>
  <c r="T353" i="7" s="1"/>
  <c r="M353" i="7"/>
  <c r="U353" i="7" s="1"/>
  <c r="J354" i="7"/>
  <c r="R354" i="7" s="1"/>
  <c r="K354" i="7"/>
  <c r="S354" i="7" s="1"/>
  <c r="L354" i="7"/>
  <c r="T354" i="7" s="1"/>
  <c r="M354" i="7"/>
  <c r="U354" i="7" s="1"/>
  <c r="J355" i="7"/>
  <c r="R355" i="7" s="1"/>
  <c r="K355" i="7"/>
  <c r="S355" i="7" s="1"/>
  <c r="L355" i="7"/>
  <c r="T355" i="7" s="1"/>
  <c r="M355" i="7"/>
  <c r="U355" i="7" s="1"/>
  <c r="J356" i="7"/>
  <c r="R356" i="7" s="1"/>
  <c r="K356" i="7"/>
  <c r="S356" i="7" s="1"/>
  <c r="L356" i="7"/>
  <c r="T356" i="7" s="1"/>
  <c r="M356" i="7"/>
  <c r="U356" i="7" s="1"/>
  <c r="J357" i="7"/>
  <c r="R357" i="7" s="1"/>
  <c r="K357" i="7"/>
  <c r="S357" i="7" s="1"/>
  <c r="L357" i="7"/>
  <c r="T357" i="7" s="1"/>
  <c r="M357" i="7"/>
  <c r="U357" i="7" s="1"/>
  <c r="J358" i="7"/>
  <c r="R358" i="7" s="1"/>
  <c r="K358" i="7"/>
  <c r="S358" i="7" s="1"/>
  <c r="L358" i="7"/>
  <c r="T358" i="7" s="1"/>
  <c r="M358" i="7"/>
  <c r="U358" i="7" s="1"/>
  <c r="J359" i="7"/>
  <c r="R359" i="7" s="1"/>
  <c r="K359" i="7"/>
  <c r="S359" i="7" s="1"/>
  <c r="L359" i="7"/>
  <c r="T359" i="7" s="1"/>
  <c r="M359" i="7"/>
  <c r="U359" i="7" s="1"/>
  <c r="J360" i="7"/>
  <c r="R360" i="7" s="1"/>
  <c r="K360" i="7"/>
  <c r="S360" i="7" s="1"/>
  <c r="L360" i="7"/>
  <c r="T360" i="7" s="1"/>
  <c r="M360" i="7"/>
  <c r="U360" i="7" s="1"/>
  <c r="J361" i="7"/>
  <c r="R361" i="7" s="1"/>
  <c r="K361" i="7"/>
  <c r="S361" i="7" s="1"/>
  <c r="L361" i="7"/>
  <c r="T361" i="7" s="1"/>
  <c r="M361" i="7"/>
  <c r="U361" i="7" s="1"/>
  <c r="J362" i="7"/>
  <c r="R362" i="7" s="1"/>
  <c r="K362" i="7"/>
  <c r="S362" i="7" s="1"/>
  <c r="L362" i="7"/>
  <c r="T362" i="7" s="1"/>
  <c r="M362" i="7"/>
  <c r="U362" i="7" s="1"/>
  <c r="J363" i="7"/>
  <c r="R363" i="7" s="1"/>
  <c r="K363" i="7"/>
  <c r="S363" i="7" s="1"/>
  <c r="L363" i="7"/>
  <c r="T363" i="7" s="1"/>
  <c r="M363" i="7"/>
  <c r="U363" i="7" s="1"/>
  <c r="J364" i="7"/>
  <c r="R364" i="7" s="1"/>
  <c r="K364" i="7"/>
  <c r="S364" i="7" s="1"/>
  <c r="L364" i="7"/>
  <c r="T364" i="7" s="1"/>
  <c r="M364" i="7"/>
  <c r="U364" i="7" s="1"/>
  <c r="J365" i="7"/>
  <c r="R365" i="7" s="1"/>
  <c r="K365" i="7"/>
  <c r="S365" i="7" s="1"/>
  <c r="L365" i="7"/>
  <c r="T365" i="7" s="1"/>
  <c r="M365" i="7"/>
  <c r="U365" i="7" s="1"/>
  <c r="J366" i="7"/>
  <c r="R366" i="7" s="1"/>
  <c r="K366" i="7"/>
  <c r="S366" i="7" s="1"/>
  <c r="L366" i="7"/>
  <c r="T366" i="7" s="1"/>
  <c r="M366" i="7"/>
  <c r="U366" i="7" s="1"/>
  <c r="J367" i="7"/>
  <c r="R367" i="7" s="1"/>
  <c r="K367" i="7"/>
  <c r="S367" i="7" s="1"/>
  <c r="L367" i="7"/>
  <c r="T367" i="7" s="1"/>
  <c r="M367" i="7"/>
  <c r="U367" i="7" s="1"/>
  <c r="J368" i="7"/>
  <c r="R368" i="7" s="1"/>
  <c r="K368" i="7"/>
  <c r="S368" i="7" s="1"/>
  <c r="L368" i="7"/>
  <c r="T368" i="7" s="1"/>
  <c r="M368" i="7"/>
  <c r="U368" i="7" s="1"/>
  <c r="J369" i="7"/>
  <c r="R369" i="7" s="1"/>
  <c r="K369" i="7"/>
  <c r="S369" i="7" s="1"/>
  <c r="L369" i="7"/>
  <c r="T369" i="7" s="1"/>
  <c r="M369" i="7"/>
  <c r="U369" i="7" s="1"/>
  <c r="J370" i="7"/>
  <c r="R370" i="7" s="1"/>
  <c r="K370" i="7"/>
  <c r="S370" i="7" s="1"/>
  <c r="L370" i="7"/>
  <c r="T370" i="7" s="1"/>
  <c r="M370" i="7"/>
  <c r="U370" i="7" s="1"/>
  <c r="J371" i="7"/>
  <c r="R371" i="7" s="1"/>
  <c r="K371" i="7"/>
  <c r="S371" i="7" s="1"/>
  <c r="L371" i="7"/>
  <c r="T371" i="7" s="1"/>
  <c r="M371" i="7"/>
  <c r="U371" i="7" s="1"/>
  <c r="J372" i="7"/>
  <c r="R372" i="7" s="1"/>
  <c r="K372" i="7"/>
  <c r="S372" i="7" s="1"/>
  <c r="L372" i="7"/>
  <c r="T372" i="7" s="1"/>
  <c r="M372" i="7"/>
  <c r="U372" i="7" s="1"/>
  <c r="J373" i="7"/>
  <c r="R373" i="7" s="1"/>
  <c r="K373" i="7"/>
  <c r="S373" i="7" s="1"/>
  <c r="L373" i="7"/>
  <c r="T373" i="7" s="1"/>
  <c r="M373" i="7"/>
  <c r="U373" i="7" s="1"/>
  <c r="J374" i="7"/>
  <c r="R374" i="7" s="1"/>
  <c r="K374" i="7"/>
  <c r="S374" i="7" s="1"/>
  <c r="L374" i="7"/>
  <c r="T374" i="7" s="1"/>
  <c r="M374" i="7"/>
  <c r="U374" i="7" s="1"/>
  <c r="J375" i="7"/>
  <c r="R375" i="7" s="1"/>
  <c r="K375" i="7"/>
  <c r="S375" i="7" s="1"/>
  <c r="L375" i="7"/>
  <c r="T375" i="7" s="1"/>
  <c r="M375" i="7"/>
  <c r="U375" i="7" s="1"/>
  <c r="J376" i="7"/>
  <c r="R376" i="7" s="1"/>
  <c r="K376" i="7"/>
  <c r="S376" i="7" s="1"/>
  <c r="L376" i="7"/>
  <c r="T376" i="7" s="1"/>
  <c r="M376" i="7"/>
  <c r="U376" i="7" s="1"/>
  <c r="J377" i="7"/>
  <c r="R377" i="7" s="1"/>
  <c r="K377" i="7"/>
  <c r="S377" i="7" s="1"/>
  <c r="L377" i="7"/>
  <c r="T377" i="7" s="1"/>
  <c r="M377" i="7"/>
  <c r="U377" i="7" s="1"/>
  <c r="J378" i="7"/>
  <c r="R378" i="7" s="1"/>
  <c r="K378" i="7"/>
  <c r="S378" i="7" s="1"/>
  <c r="L378" i="7"/>
  <c r="T378" i="7" s="1"/>
  <c r="M378" i="7"/>
  <c r="U378" i="7" s="1"/>
  <c r="J379" i="7"/>
  <c r="R379" i="7" s="1"/>
  <c r="K379" i="7"/>
  <c r="S379" i="7" s="1"/>
  <c r="L379" i="7"/>
  <c r="T379" i="7" s="1"/>
  <c r="M379" i="7"/>
  <c r="U379" i="7" s="1"/>
  <c r="J380" i="7"/>
  <c r="R380" i="7" s="1"/>
  <c r="K380" i="7"/>
  <c r="S380" i="7" s="1"/>
  <c r="L380" i="7"/>
  <c r="T380" i="7" s="1"/>
  <c r="M380" i="7"/>
  <c r="U380" i="7" s="1"/>
  <c r="J381" i="7"/>
  <c r="R381" i="7" s="1"/>
  <c r="K381" i="7"/>
  <c r="S381" i="7" s="1"/>
  <c r="L381" i="7"/>
  <c r="T381" i="7" s="1"/>
  <c r="M381" i="7"/>
  <c r="U381" i="7" s="1"/>
  <c r="J382" i="7"/>
  <c r="R382" i="7" s="1"/>
  <c r="K382" i="7"/>
  <c r="S382" i="7" s="1"/>
  <c r="L382" i="7"/>
  <c r="T382" i="7" s="1"/>
  <c r="M382" i="7"/>
  <c r="U382" i="7" s="1"/>
  <c r="J383" i="7"/>
  <c r="R383" i="7" s="1"/>
  <c r="K383" i="7"/>
  <c r="S383" i="7" s="1"/>
  <c r="L383" i="7"/>
  <c r="T383" i="7" s="1"/>
  <c r="M383" i="7"/>
  <c r="U383" i="7" s="1"/>
  <c r="J384" i="7"/>
  <c r="R384" i="7" s="1"/>
  <c r="K384" i="7"/>
  <c r="S384" i="7" s="1"/>
  <c r="L384" i="7"/>
  <c r="T384" i="7" s="1"/>
  <c r="M384" i="7"/>
  <c r="U384" i="7" s="1"/>
  <c r="J385" i="7"/>
  <c r="R385" i="7" s="1"/>
  <c r="K385" i="7"/>
  <c r="S385" i="7" s="1"/>
  <c r="L385" i="7"/>
  <c r="T385" i="7" s="1"/>
  <c r="M385" i="7"/>
  <c r="U385" i="7" s="1"/>
  <c r="J386" i="7"/>
  <c r="R386" i="7" s="1"/>
  <c r="K386" i="7"/>
  <c r="S386" i="7" s="1"/>
  <c r="L386" i="7"/>
  <c r="T386" i="7" s="1"/>
  <c r="M386" i="7"/>
  <c r="U386" i="7" s="1"/>
  <c r="J387" i="7"/>
  <c r="R387" i="7" s="1"/>
  <c r="K387" i="7"/>
  <c r="S387" i="7" s="1"/>
  <c r="L387" i="7"/>
  <c r="T387" i="7" s="1"/>
  <c r="M387" i="7"/>
  <c r="U387" i="7" s="1"/>
  <c r="J388" i="7"/>
  <c r="R388" i="7" s="1"/>
  <c r="K388" i="7"/>
  <c r="S388" i="7" s="1"/>
  <c r="L388" i="7"/>
  <c r="T388" i="7" s="1"/>
  <c r="M388" i="7"/>
  <c r="U388" i="7" s="1"/>
  <c r="J389" i="7"/>
  <c r="R389" i="7" s="1"/>
  <c r="K389" i="7"/>
  <c r="S389" i="7" s="1"/>
  <c r="L389" i="7"/>
  <c r="T389" i="7" s="1"/>
  <c r="M389" i="7"/>
  <c r="U389" i="7" s="1"/>
  <c r="J390" i="7"/>
  <c r="R390" i="7" s="1"/>
  <c r="K390" i="7"/>
  <c r="S390" i="7" s="1"/>
  <c r="L390" i="7"/>
  <c r="T390" i="7" s="1"/>
  <c r="M390" i="7"/>
  <c r="U390" i="7" s="1"/>
  <c r="J391" i="7"/>
  <c r="R391" i="7" s="1"/>
  <c r="K391" i="7"/>
  <c r="S391" i="7" s="1"/>
  <c r="L391" i="7"/>
  <c r="T391" i="7" s="1"/>
  <c r="M391" i="7"/>
  <c r="U391" i="7" s="1"/>
  <c r="J392" i="7"/>
  <c r="R392" i="7" s="1"/>
  <c r="K392" i="7"/>
  <c r="S392" i="7" s="1"/>
  <c r="L392" i="7"/>
  <c r="T392" i="7" s="1"/>
  <c r="M392" i="7"/>
  <c r="U392" i="7" s="1"/>
  <c r="J393" i="7"/>
  <c r="R393" i="7" s="1"/>
  <c r="K393" i="7"/>
  <c r="S393" i="7" s="1"/>
  <c r="L393" i="7"/>
  <c r="T393" i="7" s="1"/>
  <c r="M393" i="7"/>
  <c r="U393" i="7" s="1"/>
  <c r="J394" i="7"/>
  <c r="R394" i="7" s="1"/>
  <c r="K394" i="7"/>
  <c r="S394" i="7" s="1"/>
  <c r="L394" i="7"/>
  <c r="T394" i="7" s="1"/>
  <c r="M394" i="7"/>
  <c r="U394" i="7" s="1"/>
  <c r="J395" i="7"/>
  <c r="R395" i="7" s="1"/>
  <c r="K395" i="7"/>
  <c r="S395" i="7" s="1"/>
  <c r="L395" i="7"/>
  <c r="T395" i="7" s="1"/>
  <c r="M395" i="7"/>
  <c r="U395" i="7" s="1"/>
  <c r="J396" i="7"/>
  <c r="R396" i="7" s="1"/>
  <c r="K396" i="7"/>
  <c r="S396" i="7" s="1"/>
  <c r="L396" i="7"/>
  <c r="T396" i="7" s="1"/>
  <c r="M396" i="7"/>
  <c r="U396" i="7" s="1"/>
  <c r="J397" i="7"/>
  <c r="R397" i="7" s="1"/>
  <c r="K397" i="7"/>
  <c r="S397" i="7" s="1"/>
  <c r="L397" i="7"/>
  <c r="T397" i="7" s="1"/>
  <c r="M397" i="7"/>
  <c r="U397" i="7" s="1"/>
  <c r="J398" i="7"/>
  <c r="R398" i="7" s="1"/>
  <c r="K398" i="7"/>
  <c r="S398" i="7" s="1"/>
  <c r="L398" i="7"/>
  <c r="T398" i="7" s="1"/>
  <c r="M398" i="7"/>
  <c r="U398" i="7" s="1"/>
  <c r="J399" i="7"/>
  <c r="R399" i="7" s="1"/>
  <c r="K399" i="7"/>
  <c r="S399" i="7" s="1"/>
  <c r="L399" i="7"/>
  <c r="T399" i="7" s="1"/>
  <c r="M399" i="7"/>
  <c r="U399" i="7" s="1"/>
  <c r="J400" i="7"/>
  <c r="R400" i="7" s="1"/>
  <c r="K400" i="7"/>
  <c r="S400" i="7" s="1"/>
  <c r="L400" i="7"/>
  <c r="T400" i="7" s="1"/>
  <c r="M400" i="7"/>
  <c r="U400" i="7" s="1"/>
  <c r="J401" i="7"/>
  <c r="R401" i="7" s="1"/>
  <c r="K401" i="7"/>
  <c r="S401" i="7" s="1"/>
  <c r="L401" i="7"/>
  <c r="T401" i="7" s="1"/>
  <c r="M401" i="7"/>
  <c r="U401" i="7" s="1"/>
  <c r="J402" i="7"/>
  <c r="R402" i="7" s="1"/>
  <c r="K402" i="7"/>
  <c r="S402" i="7" s="1"/>
  <c r="L402" i="7"/>
  <c r="T402" i="7" s="1"/>
  <c r="M402" i="7"/>
  <c r="U402" i="7" s="1"/>
  <c r="J403" i="7"/>
  <c r="R403" i="7" s="1"/>
  <c r="K403" i="7"/>
  <c r="S403" i="7" s="1"/>
  <c r="L403" i="7"/>
  <c r="T403" i="7" s="1"/>
  <c r="M403" i="7"/>
  <c r="U403" i="7" s="1"/>
  <c r="J404" i="7"/>
  <c r="R404" i="7" s="1"/>
  <c r="K404" i="7"/>
  <c r="S404" i="7" s="1"/>
  <c r="L404" i="7"/>
  <c r="T404" i="7" s="1"/>
  <c r="M404" i="7"/>
  <c r="U404" i="7" s="1"/>
  <c r="J405" i="7"/>
  <c r="R405" i="7" s="1"/>
  <c r="K405" i="7"/>
  <c r="S405" i="7" s="1"/>
  <c r="L405" i="7"/>
  <c r="T405" i="7" s="1"/>
  <c r="M405" i="7"/>
  <c r="U405" i="7" s="1"/>
  <c r="J406" i="7"/>
  <c r="R406" i="7" s="1"/>
  <c r="K406" i="7"/>
  <c r="S406" i="7" s="1"/>
  <c r="L406" i="7"/>
  <c r="T406" i="7" s="1"/>
  <c r="M406" i="7"/>
  <c r="U406" i="7" s="1"/>
  <c r="J407" i="7"/>
  <c r="R407" i="7" s="1"/>
  <c r="K407" i="7"/>
  <c r="S407" i="7" s="1"/>
  <c r="L407" i="7"/>
  <c r="T407" i="7" s="1"/>
  <c r="M407" i="7"/>
  <c r="U407" i="7" s="1"/>
  <c r="J408" i="7"/>
  <c r="R408" i="7" s="1"/>
  <c r="K408" i="7"/>
  <c r="S408" i="7" s="1"/>
  <c r="L408" i="7"/>
  <c r="T408" i="7" s="1"/>
  <c r="M408" i="7"/>
  <c r="U408" i="7" s="1"/>
  <c r="J409" i="7"/>
  <c r="R409" i="7" s="1"/>
  <c r="K409" i="7"/>
  <c r="S409" i="7" s="1"/>
  <c r="L409" i="7"/>
  <c r="T409" i="7" s="1"/>
  <c r="M409" i="7"/>
  <c r="U409" i="7" s="1"/>
  <c r="J410" i="7"/>
  <c r="R410" i="7" s="1"/>
  <c r="K410" i="7"/>
  <c r="S410" i="7" s="1"/>
  <c r="L410" i="7"/>
  <c r="T410" i="7" s="1"/>
  <c r="M410" i="7"/>
  <c r="U410" i="7" s="1"/>
  <c r="J411" i="7"/>
  <c r="R411" i="7" s="1"/>
  <c r="K411" i="7"/>
  <c r="S411" i="7" s="1"/>
  <c r="L411" i="7"/>
  <c r="T411" i="7" s="1"/>
  <c r="M411" i="7"/>
  <c r="U411" i="7" s="1"/>
  <c r="J412" i="7"/>
  <c r="R412" i="7" s="1"/>
  <c r="K412" i="7"/>
  <c r="S412" i="7" s="1"/>
  <c r="L412" i="7"/>
  <c r="T412" i="7" s="1"/>
  <c r="M412" i="7"/>
  <c r="U412" i="7" s="1"/>
  <c r="J413" i="7"/>
  <c r="R413" i="7" s="1"/>
  <c r="K413" i="7"/>
  <c r="S413" i="7" s="1"/>
  <c r="L413" i="7"/>
  <c r="T413" i="7" s="1"/>
  <c r="M413" i="7"/>
  <c r="U413" i="7" s="1"/>
  <c r="J414" i="7"/>
  <c r="R414" i="7" s="1"/>
  <c r="K414" i="7"/>
  <c r="S414" i="7" s="1"/>
  <c r="L414" i="7"/>
  <c r="T414" i="7" s="1"/>
  <c r="M414" i="7"/>
  <c r="U414" i="7" s="1"/>
  <c r="J415" i="7"/>
  <c r="R415" i="7" s="1"/>
  <c r="K415" i="7"/>
  <c r="S415" i="7" s="1"/>
  <c r="L415" i="7"/>
  <c r="T415" i="7" s="1"/>
  <c r="M415" i="7"/>
  <c r="U415" i="7" s="1"/>
  <c r="J416" i="7"/>
  <c r="R416" i="7" s="1"/>
  <c r="K416" i="7"/>
  <c r="S416" i="7" s="1"/>
  <c r="L416" i="7"/>
  <c r="T416" i="7" s="1"/>
  <c r="M416" i="7"/>
  <c r="U416" i="7" s="1"/>
  <c r="J417" i="7"/>
  <c r="R417" i="7" s="1"/>
  <c r="K417" i="7"/>
  <c r="S417" i="7" s="1"/>
  <c r="L417" i="7"/>
  <c r="T417" i="7" s="1"/>
  <c r="M417" i="7"/>
  <c r="U417" i="7" s="1"/>
  <c r="J418" i="7"/>
  <c r="R418" i="7" s="1"/>
  <c r="K418" i="7"/>
  <c r="S418" i="7" s="1"/>
  <c r="L418" i="7"/>
  <c r="T418" i="7" s="1"/>
  <c r="M418" i="7"/>
  <c r="U418" i="7" s="1"/>
  <c r="J419" i="7"/>
  <c r="R419" i="7" s="1"/>
  <c r="K419" i="7"/>
  <c r="S419" i="7" s="1"/>
  <c r="L419" i="7"/>
  <c r="T419" i="7" s="1"/>
  <c r="M419" i="7"/>
  <c r="U419" i="7" s="1"/>
  <c r="J420" i="7"/>
  <c r="R420" i="7" s="1"/>
  <c r="K420" i="7"/>
  <c r="S420" i="7" s="1"/>
  <c r="L420" i="7"/>
  <c r="T420" i="7" s="1"/>
  <c r="M420" i="7"/>
  <c r="U420" i="7" s="1"/>
  <c r="J421" i="7"/>
  <c r="R421" i="7" s="1"/>
  <c r="K421" i="7"/>
  <c r="S421" i="7" s="1"/>
  <c r="L421" i="7"/>
  <c r="T421" i="7" s="1"/>
  <c r="M421" i="7"/>
  <c r="U421" i="7" s="1"/>
  <c r="J422" i="7"/>
  <c r="R422" i="7" s="1"/>
  <c r="K422" i="7"/>
  <c r="S422" i="7" s="1"/>
  <c r="L422" i="7"/>
  <c r="T422" i="7" s="1"/>
  <c r="M422" i="7"/>
  <c r="U422" i="7" s="1"/>
  <c r="J423" i="7"/>
  <c r="R423" i="7" s="1"/>
  <c r="K423" i="7"/>
  <c r="S423" i="7" s="1"/>
  <c r="L423" i="7"/>
  <c r="T423" i="7" s="1"/>
  <c r="M423" i="7"/>
  <c r="U423" i="7" s="1"/>
  <c r="J424" i="7"/>
  <c r="R424" i="7" s="1"/>
  <c r="K424" i="7"/>
  <c r="S424" i="7" s="1"/>
  <c r="L424" i="7"/>
  <c r="T424" i="7" s="1"/>
  <c r="M424" i="7"/>
  <c r="U424" i="7" s="1"/>
  <c r="J425" i="7"/>
  <c r="R425" i="7" s="1"/>
  <c r="K425" i="7"/>
  <c r="S425" i="7" s="1"/>
  <c r="L425" i="7"/>
  <c r="T425" i="7" s="1"/>
  <c r="M425" i="7"/>
  <c r="U425" i="7" s="1"/>
  <c r="J426" i="7"/>
  <c r="R426" i="7" s="1"/>
  <c r="K426" i="7"/>
  <c r="S426" i="7" s="1"/>
  <c r="L426" i="7"/>
  <c r="T426" i="7" s="1"/>
  <c r="M426" i="7"/>
  <c r="U426" i="7" s="1"/>
  <c r="J427" i="7"/>
  <c r="R427" i="7" s="1"/>
  <c r="K427" i="7"/>
  <c r="S427" i="7" s="1"/>
  <c r="L427" i="7"/>
  <c r="T427" i="7" s="1"/>
  <c r="M427" i="7"/>
  <c r="U427" i="7" s="1"/>
  <c r="J428" i="7"/>
  <c r="R428" i="7" s="1"/>
  <c r="K428" i="7"/>
  <c r="S428" i="7" s="1"/>
  <c r="L428" i="7"/>
  <c r="T428" i="7" s="1"/>
  <c r="M428" i="7"/>
  <c r="U428" i="7" s="1"/>
  <c r="J429" i="7"/>
  <c r="R429" i="7" s="1"/>
  <c r="K429" i="7"/>
  <c r="S429" i="7" s="1"/>
  <c r="L429" i="7"/>
  <c r="T429" i="7" s="1"/>
  <c r="M429" i="7"/>
  <c r="U429" i="7" s="1"/>
  <c r="J430" i="7"/>
  <c r="R430" i="7" s="1"/>
  <c r="K430" i="7"/>
  <c r="S430" i="7" s="1"/>
  <c r="L430" i="7"/>
  <c r="T430" i="7" s="1"/>
  <c r="M430" i="7"/>
  <c r="U430" i="7" s="1"/>
  <c r="J431" i="7"/>
  <c r="R431" i="7" s="1"/>
  <c r="K431" i="7"/>
  <c r="S431" i="7" s="1"/>
  <c r="L431" i="7"/>
  <c r="T431" i="7" s="1"/>
  <c r="M431" i="7"/>
  <c r="U431" i="7" s="1"/>
  <c r="J432" i="7"/>
  <c r="R432" i="7" s="1"/>
  <c r="K432" i="7"/>
  <c r="S432" i="7" s="1"/>
  <c r="L432" i="7"/>
  <c r="T432" i="7" s="1"/>
  <c r="M432" i="7"/>
  <c r="U432" i="7" s="1"/>
  <c r="J433" i="7"/>
  <c r="R433" i="7" s="1"/>
  <c r="K433" i="7"/>
  <c r="S433" i="7" s="1"/>
  <c r="L433" i="7"/>
  <c r="T433" i="7" s="1"/>
  <c r="M433" i="7"/>
  <c r="U433" i="7" s="1"/>
  <c r="J434" i="7"/>
  <c r="R434" i="7" s="1"/>
  <c r="K434" i="7"/>
  <c r="S434" i="7" s="1"/>
  <c r="L434" i="7"/>
  <c r="T434" i="7" s="1"/>
  <c r="M434" i="7"/>
  <c r="U434" i="7" s="1"/>
  <c r="J435" i="7"/>
  <c r="R435" i="7" s="1"/>
  <c r="K435" i="7"/>
  <c r="S435" i="7" s="1"/>
  <c r="L435" i="7"/>
  <c r="T435" i="7" s="1"/>
  <c r="M435" i="7"/>
  <c r="U435" i="7" s="1"/>
  <c r="J436" i="7"/>
  <c r="R436" i="7" s="1"/>
  <c r="K436" i="7"/>
  <c r="S436" i="7" s="1"/>
  <c r="L436" i="7"/>
  <c r="T436" i="7" s="1"/>
  <c r="M436" i="7"/>
  <c r="U436" i="7" s="1"/>
  <c r="J437" i="7"/>
  <c r="R437" i="7" s="1"/>
  <c r="K437" i="7"/>
  <c r="S437" i="7" s="1"/>
  <c r="L437" i="7"/>
  <c r="T437" i="7" s="1"/>
  <c r="M437" i="7"/>
  <c r="U437" i="7" s="1"/>
  <c r="J438" i="7"/>
  <c r="R438" i="7" s="1"/>
  <c r="K438" i="7"/>
  <c r="S438" i="7" s="1"/>
  <c r="L438" i="7"/>
  <c r="T438" i="7" s="1"/>
  <c r="M438" i="7"/>
  <c r="U438" i="7" s="1"/>
  <c r="J439" i="7"/>
  <c r="R439" i="7" s="1"/>
  <c r="K439" i="7"/>
  <c r="S439" i="7" s="1"/>
  <c r="L439" i="7"/>
  <c r="T439" i="7" s="1"/>
  <c r="M439" i="7"/>
  <c r="U439" i="7" s="1"/>
  <c r="J440" i="7"/>
  <c r="R440" i="7" s="1"/>
  <c r="K440" i="7"/>
  <c r="S440" i="7" s="1"/>
  <c r="L440" i="7"/>
  <c r="T440" i="7" s="1"/>
  <c r="M440" i="7"/>
  <c r="U440" i="7" s="1"/>
  <c r="J441" i="7"/>
  <c r="R441" i="7" s="1"/>
  <c r="K441" i="7"/>
  <c r="S441" i="7" s="1"/>
  <c r="L441" i="7"/>
  <c r="T441" i="7" s="1"/>
  <c r="M441" i="7"/>
  <c r="U441" i="7" s="1"/>
  <c r="J442" i="7"/>
  <c r="R442" i="7" s="1"/>
  <c r="K442" i="7"/>
  <c r="S442" i="7" s="1"/>
  <c r="L442" i="7"/>
  <c r="T442" i="7" s="1"/>
  <c r="M442" i="7"/>
  <c r="U442" i="7" s="1"/>
  <c r="J443" i="7"/>
  <c r="R443" i="7" s="1"/>
  <c r="K443" i="7"/>
  <c r="S443" i="7" s="1"/>
  <c r="L443" i="7"/>
  <c r="T443" i="7" s="1"/>
  <c r="M443" i="7"/>
  <c r="U443" i="7" s="1"/>
  <c r="J444" i="7"/>
  <c r="R444" i="7" s="1"/>
  <c r="K444" i="7"/>
  <c r="S444" i="7" s="1"/>
  <c r="L444" i="7"/>
  <c r="T444" i="7" s="1"/>
  <c r="M444" i="7"/>
  <c r="U444" i="7" s="1"/>
  <c r="J445" i="7"/>
  <c r="R445" i="7" s="1"/>
  <c r="K445" i="7"/>
  <c r="S445" i="7" s="1"/>
  <c r="L445" i="7"/>
  <c r="T445" i="7" s="1"/>
  <c r="M445" i="7"/>
  <c r="U445" i="7" s="1"/>
  <c r="J446" i="7"/>
  <c r="R446" i="7" s="1"/>
  <c r="K446" i="7"/>
  <c r="S446" i="7" s="1"/>
  <c r="L446" i="7"/>
  <c r="T446" i="7" s="1"/>
  <c r="M446" i="7"/>
  <c r="U446" i="7" s="1"/>
  <c r="J447" i="7"/>
  <c r="R447" i="7" s="1"/>
  <c r="K447" i="7"/>
  <c r="S447" i="7" s="1"/>
  <c r="L447" i="7"/>
  <c r="T447" i="7" s="1"/>
  <c r="M447" i="7"/>
  <c r="U447" i="7" s="1"/>
  <c r="J448" i="7"/>
  <c r="R448" i="7" s="1"/>
  <c r="K448" i="7"/>
  <c r="S448" i="7" s="1"/>
  <c r="L448" i="7"/>
  <c r="T448" i="7" s="1"/>
  <c r="M448" i="7"/>
  <c r="U448" i="7" s="1"/>
  <c r="J449" i="7"/>
  <c r="R449" i="7" s="1"/>
  <c r="K449" i="7"/>
  <c r="S449" i="7" s="1"/>
  <c r="L449" i="7"/>
  <c r="T449" i="7" s="1"/>
  <c r="M449" i="7"/>
  <c r="U449" i="7" s="1"/>
  <c r="J450" i="7"/>
  <c r="R450" i="7" s="1"/>
  <c r="K450" i="7"/>
  <c r="S450" i="7" s="1"/>
  <c r="L450" i="7"/>
  <c r="T450" i="7" s="1"/>
  <c r="M450" i="7"/>
  <c r="U450" i="7" s="1"/>
  <c r="J451" i="7"/>
  <c r="R451" i="7" s="1"/>
  <c r="K451" i="7"/>
  <c r="S451" i="7" s="1"/>
  <c r="L451" i="7"/>
  <c r="T451" i="7" s="1"/>
  <c r="M451" i="7"/>
  <c r="U451" i="7" s="1"/>
  <c r="J452" i="7"/>
  <c r="R452" i="7" s="1"/>
  <c r="K452" i="7"/>
  <c r="S452" i="7" s="1"/>
  <c r="L452" i="7"/>
  <c r="T452" i="7" s="1"/>
  <c r="M452" i="7"/>
  <c r="U452" i="7" s="1"/>
  <c r="J453" i="7"/>
  <c r="R453" i="7" s="1"/>
  <c r="K453" i="7"/>
  <c r="S453" i="7" s="1"/>
  <c r="L453" i="7"/>
  <c r="T453" i="7" s="1"/>
  <c r="M453" i="7"/>
  <c r="U453" i="7" s="1"/>
  <c r="J454" i="7"/>
  <c r="R454" i="7" s="1"/>
  <c r="K454" i="7"/>
  <c r="S454" i="7" s="1"/>
  <c r="L454" i="7"/>
  <c r="T454" i="7" s="1"/>
  <c r="M454" i="7"/>
  <c r="U454" i="7" s="1"/>
  <c r="J455" i="7"/>
  <c r="R455" i="7" s="1"/>
  <c r="K455" i="7"/>
  <c r="S455" i="7" s="1"/>
  <c r="L455" i="7"/>
  <c r="T455" i="7" s="1"/>
  <c r="M455" i="7"/>
  <c r="U455" i="7" s="1"/>
  <c r="J456" i="7"/>
  <c r="R456" i="7" s="1"/>
  <c r="K456" i="7"/>
  <c r="S456" i="7" s="1"/>
  <c r="L456" i="7"/>
  <c r="T456" i="7" s="1"/>
  <c r="M456" i="7"/>
  <c r="U456" i="7" s="1"/>
  <c r="J457" i="7"/>
  <c r="R457" i="7" s="1"/>
  <c r="K457" i="7"/>
  <c r="S457" i="7" s="1"/>
  <c r="L457" i="7"/>
  <c r="T457" i="7" s="1"/>
  <c r="M457" i="7"/>
  <c r="U457" i="7" s="1"/>
  <c r="J458" i="7"/>
  <c r="R458" i="7" s="1"/>
  <c r="K458" i="7"/>
  <c r="S458" i="7" s="1"/>
  <c r="L458" i="7"/>
  <c r="T458" i="7" s="1"/>
  <c r="M458" i="7"/>
  <c r="U458" i="7" s="1"/>
  <c r="J459" i="7"/>
  <c r="R459" i="7" s="1"/>
  <c r="K459" i="7"/>
  <c r="S459" i="7" s="1"/>
  <c r="L459" i="7"/>
  <c r="T459" i="7" s="1"/>
  <c r="M459" i="7"/>
  <c r="U459" i="7" s="1"/>
  <c r="J460" i="7"/>
  <c r="R460" i="7" s="1"/>
  <c r="K460" i="7"/>
  <c r="S460" i="7" s="1"/>
  <c r="L460" i="7"/>
  <c r="T460" i="7" s="1"/>
  <c r="M460" i="7"/>
  <c r="U460" i="7" s="1"/>
  <c r="J461" i="7"/>
  <c r="R461" i="7" s="1"/>
  <c r="K461" i="7"/>
  <c r="S461" i="7" s="1"/>
  <c r="L461" i="7"/>
  <c r="T461" i="7" s="1"/>
  <c r="M461" i="7"/>
  <c r="U461" i="7" s="1"/>
  <c r="J462" i="7"/>
  <c r="R462" i="7" s="1"/>
  <c r="K462" i="7"/>
  <c r="S462" i="7" s="1"/>
  <c r="L462" i="7"/>
  <c r="T462" i="7" s="1"/>
  <c r="M462" i="7"/>
  <c r="U462" i="7" s="1"/>
  <c r="J463" i="7"/>
  <c r="R463" i="7" s="1"/>
  <c r="K463" i="7"/>
  <c r="S463" i="7" s="1"/>
  <c r="L463" i="7"/>
  <c r="T463" i="7" s="1"/>
  <c r="M463" i="7"/>
  <c r="U463" i="7" s="1"/>
  <c r="J464" i="7"/>
  <c r="R464" i="7" s="1"/>
  <c r="K464" i="7"/>
  <c r="S464" i="7" s="1"/>
  <c r="L464" i="7"/>
  <c r="T464" i="7" s="1"/>
  <c r="M464" i="7"/>
  <c r="U464" i="7" s="1"/>
  <c r="J465" i="7"/>
  <c r="R465" i="7" s="1"/>
  <c r="K465" i="7"/>
  <c r="S465" i="7" s="1"/>
  <c r="L465" i="7"/>
  <c r="T465" i="7" s="1"/>
  <c r="M465" i="7"/>
  <c r="U465" i="7" s="1"/>
  <c r="J466" i="7"/>
  <c r="R466" i="7" s="1"/>
  <c r="K466" i="7"/>
  <c r="S466" i="7" s="1"/>
  <c r="L466" i="7"/>
  <c r="T466" i="7" s="1"/>
  <c r="M466" i="7"/>
  <c r="U466" i="7" s="1"/>
  <c r="J467" i="7"/>
  <c r="R467" i="7" s="1"/>
  <c r="K467" i="7"/>
  <c r="S467" i="7" s="1"/>
  <c r="L467" i="7"/>
  <c r="T467" i="7" s="1"/>
  <c r="M467" i="7"/>
  <c r="U467" i="7" s="1"/>
  <c r="J468" i="7"/>
  <c r="R468" i="7" s="1"/>
  <c r="K468" i="7"/>
  <c r="S468" i="7" s="1"/>
  <c r="L468" i="7"/>
  <c r="T468" i="7" s="1"/>
  <c r="M468" i="7"/>
  <c r="U468" i="7" s="1"/>
  <c r="J469" i="7"/>
  <c r="R469" i="7" s="1"/>
  <c r="K469" i="7"/>
  <c r="S469" i="7" s="1"/>
  <c r="L469" i="7"/>
  <c r="T469" i="7" s="1"/>
  <c r="M469" i="7"/>
  <c r="U469" i="7" s="1"/>
  <c r="J470" i="7"/>
  <c r="R470" i="7" s="1"/>
  <c r="K470" i="7"/>
  <c r="S470" i="7" s="1"/>
  <c r="L470" i="7"/>
  <c r="T470" i="7" s="1"/>
  <c r="M470" i="7"/>
  <c r="U470" i="7" s="1"/>
  <c r="J471" i="7"/>
  <c r="R471" i="7" s="1"/>
  <c r="K471" i="7"/>
  <c r="S471" i="7" s="1"/>
  <c r="L471" i="7"/>
  <c r="T471" i="7" s="1"/>
  <c r="M471" i="7"/>
  <c r="U471" i="7" s="1"/>
  <c r="J472" i="7"/>
  <c r="R472" i="7" s="1"/>
  <c r="K472" i="7"/>
  <c r="S472" i="7" s="1"/>
  <c r="L472" i="7"/>
  <c r="T472" i="7" s="1"/>
  <c r="M472" i="7"/>
  <c r="U472" i="7" s="1"/>
  <c r="J473" i="7"/>
  <c r="R473" i="7" s="1"/>
  <c r="K473" i="7"/>
  <c r="S473" i="7" s="1"/>
  <c r="L473" i="7"/>
  <c r="T473" i="7" s="1"/>
  <c r="M473" i="7"/>
  <c r="U473" i="7" s="1"/>
  <c r="J474" i="7"/>
  <c r="R474" i="7" s="1"/>
  <c r="K474" i="7"/>
  <c r="S474" i="7" s="1"/>
  <c r="L474" i="7"/>
  <c r="T474" i="7" s="1"/>
  <c r="M474" i="7"/>
  <c r="U474" i="7" s="1"/>
  <c r="J475" i="7"/>
  <c r="R475" i="7" s="1"/>
  <c r="K475" i="7"/>
  <c r="S475" i="7" s="1"/>
  <c r="L475" i="7"/>
  <c r="T475" i="7" s="1"/>
  <c r="M475" i="7"/>
  <c r="U475" i="7" s="1"/>
  <c r="J476" i="7"/>
  <c r="R476" i="7" s="1"/>
  <c r="K476" i="7"/>
  <c r="S476" i="7" s="1"/>
  <c r="L476" i="7"/>
  <c r="T476" i="7" s="1"/>
  <c r="M476" i="7"/>
  <c r="U476" i="7" s="1"/>
  <c r="J477" i="7"/>
  <c r="R477" i="7" s="1"/>
  <c r="K477" i="7"/>
  <c r="S477" i="7" s="1"/>
  <c r="L477" i="7"/>
  <c r="T477" i="7" s="1"/>
  <c r="M477" i="7"/>
  <c r="U477" i="7" s="1"/>
  <c r="J478" i="7"/>
  <c r="R478" i="7" s="1"/>
  <c r="K478" i="7"/>
  <c r="S478" i="7" s="1"/>
  <c r="L478" i="7"/>
  <c r="T478" i="7" s="1"/>
  <c r="M478" i="7"/>
  <c r="U478" i="7" s="1"/>
  <c r="J479" i="7"/>
  <c r="R479" i="7" s="1"/>
  <c r="K479" i="7"/>
  <c r="S479" i="7" s="1"/>
  <c r="L479" i="7"/>
  <c r="T479" i="7" s="1"/>
  <c r="M479" i="7"/>
  <c r="U479" i="7" s="1"/>
  <c r="J480" i="7"/>
  <c r="R480" i="7" s="1"/>
  <c r="K480" i="7"/>
  <c r="S480" i="7" s="1"/>
  <c r="L480" i="7"/>
  <c r="T480" i="7" s="1"/>
  <c r="M480" i="7"/>
  <c r="U480" i="7" s="1"/>
  <c r="J481" i="7"/>
  <c r="R481" i="7" s="1"/>
  <c r="K481" i="7"/>
  <c r="S481" i="7" s="1"/>
  <c r="L481" i="7"/>
  <c r="T481" i="7" s="1"/>
  <c r="M481" i="7"/>
  <c r="U481" i="7" s="1"/>
  <c r="J482" i="7"/>
  <c r="R482" i="7" s="1"/>
  <c r="K482" i="7"/>
  <c r="S482" i="7" s="1"/>
  <c r="L482" i="7"/>
  <c r="T482" i="7" s="1"/>
  <c r="M482" i="7"/>
  <c r="U482" i="7" s="1"/>
  <c r="J483" i="7"/>
  <c r="R483" i="7" s="1"/>
  <c r="K483" i="7"/>
  <c r="S483" i="7" s="1"/>
  <c r="L483" i="7"/>
  <c r="T483" i="7" s="1"/>
  <c r="M483" i="7"/>
  <c r="U483" i="7" s="1"/>
  <c r="J484" i="7"/>
  <c r="R484" i="7" s="1"/>
  <c r="K484" i="7"/>
  <c r="S484" i="7" s="1"/>
  <c r="L484" i="7"/>
  <c r="T484" i="7" s="1"/>
  <c r="M484" i="7"/>
  <c r="U484" i="7" s="1"/>
  <c r="J485" i="7"/>
  <c r="R485" i="7" s="1"/>
  <c r="K485" i="7"/>
  <c r="S485" i="7" s="1"/>
  <c r="L485" i="7"/>
  <c r="T485" i="7" s="1"/>
  <c r="M485" i="7"/>
  <c r="U485" i="7" s="1"/>
  <c r="J486" i="7"/>
  <c r="R486" i="7" s="1"/>
  <c r="K486" i="7"/>
  <c r="S486" i="7" s="1"/>
  <c r="L486" i="7"/>
  <c r="T486" i="7" s="1"/>
  <c r="M486" i="7"/>
  <c r="U486" i="7" s="1"/>
  <c r="J487" i="7"/>
  <c r="R487" i="7" s="1"/>
  <c r="K487" i="7"/>
  <c r="S487" i="7" s="1"/>
  <c r="L487" i="7"/>
  <c r="T487" i="7" s="1"/>
  <c r="M487" i="7"/>
  <c r="U487" i="7" s="1"/>
  <c r="J488" i="7"/>
  <c r="R488" i="7" s="1"/>
  <c r="K488" i="7"/>
  <c r="S488" i="7" s="1"/>
  <c r="L488" i="7"/>
  <c r="T488" i="7" s="1"/>
  <c r="M488" i="7"/>
  <c r="U488" i="7" s="1"/>
  <c r="J489" i="7"/>
  <c r="R489" i="7" s="1"/>
  <c r="K489" i="7"/>
  <c r="S489" i="7" s="1"/>
  <c r="L489" i="7"/>
  <c r="T489" i="7" s="1"/>
  <c r="M489" i="7"/>
  <c r="U489" i="7" s="1"/>
  <c r="J490" i="7"/>
  <c r="R490" i="7" s="1"/>
  <c r="K490" i="7"/>
  <c r="S490" i="7" s="1"/>
  <c r="L490" i="7"/>
  <c r="T490" i="7" s="1"/>
  <c r="M490" i="7"/>
  <c r="U490" i="7" s="1"/>
  <c r="J491" i="7"/>
  <c r="R491" i="7" s="1"/>
  <c r="K491" i="7"/>
  <c r="S491" i="7" s="1"/>
  <c r="L491" i="7"/>
  <c r="T491" i="7" s="1"/>
  <c r="M491" i="7"/>
  <c r="U491" i="7" s="1"/>
  <c r="J492" i="7"/>
  <c r="R492" i="7" s="1"/>
  <c r="K492" i="7"/>
  <c r="S492" i="7" s="1"/>
  <c r="L492" i="7"/>
  <c r="T492" i="7" s="1"/>
  <c r="M492" i="7"/>
  <c r="U492" i="7" s="1"/>
  <c r="J493" i="7"/>
  <c r="R493" i="7" s="1"/>
  <c r="K493" i="7"/>
  <c r="S493" i="7" s="1"/>
  <c r="L493" i="7"/>
  <c r="T493" i="7" s="1"/>
  <c r="M493" i="7"/>
  <c r="U493" i="7" s="1"/>
  <c r="J494" i="7"/>
  <c r="R494" i="7" s="1"/>
  <c r="K494" i="7"/>
  <c r="S494" i="7" s="1"/>
  <c r="L494" i="7"/>
  <c r="T494" i="7" s="1"/>
  <c r="M494" i="7"/>
  <c r="U494" i="7" s="1"/>
  <c r="J495" i="7"/>
  <c r="R495" i="7" s="1"/>
  <c r="K495" i="7"/>
  <c r="S495" i="7" s="1"/>
  <c r="L495" i="7"/>
  <c r="T495" i="7" s="1"/>
  <c r="M495" i="7"/>
  <c r="U495" i="7" s="1"/>
  <c r="J496" i="7"/>
  <c r="R496" i="7" s="1"/>
  <c r="K496" i="7"/>
  <c r="S496" i="7" s="1"/>
  <c r="L496" i="7"/>
  <c r="T496" i="7" s="1"/>
  <c r="M496" i="7"/>
  <c r="U496" i="7" s="1"/>
  <c r="J497" i="7"/>
  <c r="R497" i="7" s="1"/>
  <c r="K497" i="7"/>
  <c r="S497" i="7" s="1"/>
  <c r="L497" i="7"/>
  <c r="T497" i="7" s="1"/>
  <c r="M497" i="7"/>
  <c r="U497" i="7" s="1"/>
  <c r="J498" i="7"/>
  <c r="R498" i="7" s="1"/>
  <c r="K498" i="7"/>
  <c r="S498" i="7" s="1"/>
  <c r="L498" i="7"/>
  <c r="T498" i="7" s="1"/>
  <c r="M498" i="7"/>
  <c r="U498" i="7" s="1"/>
  <c r="J499" i="7"/>
  <c r="R499" i="7" s="1"/>
  <c r="K499" i="7"/>
  <c r="S499" i="7" s="1"/>
  <c r="L499" i="7"/>
  <c r="T499" i="7" s="1"/>
  <c r="M499" i="7"/>
  <c r="U499" i="7" s="1"/>
  <c r="J500" i="7"/>
  <c r="R500" i="7" s="1"/>
  <c r="K500" i="7"/>
  <c r="S500" i="7" s="1"/>
  <c r="L500" i="7"/>
  <c r="T500" i="7" s="1"/>
  <c r="M500" i="7"/>
  <c r="U500" i="7" s="1"/>
  <c r="J501" i="7"/>
  <c r="R501" i="7" s="1"/>
  <c r="K501" i="7"/>
  <c r="S501" i="7" s="1"/>
  <c r="L501" i="7"/>
  <c r="T501" i="7" s="1"/>
  <c r="M501" i="7"/>
  <c r="U501" i="7" s="1"/>
  <c r="J502" i="7"/>
  <c r="R502" i="7" s="1"/>
  <c r="K502" i="7"/>
  <c r="S502" i="7" s="1"/>
  <c r="L502" i="7"/>
  <c r="T502" i="7" s="1"/>
  <c r="M502" i="7"/>
  <c r="U502" i="7" s="1"/>
  <c r="J503" i="7"/>
  <c r="R503" i="7" s="1"/>
  <c r="K503" i="7"/>
  <c r="S503" i="7" s="1"/>
  <c r="L503" i="7"/>
  <c r="T503" i="7" s="1"/>
  <c r="M503" i="7"/>
  <c r="U503" i="7" s="1"/>
  <c r="J504" i="7"/>
  <c r="R504" i="7" s="1"/>
  <c r="K504" i="7"/>
  <c r="S504" i="7" s="1"/>
  <c r="L504" i="7"/>
  <c r="T504" i="7" s="1"/>
  <c r="M504" i="7"/>
  <c r="U504" i="7" s="1"/>
  <c r="J505" i="7"/>
  <c r="R505" i="7" s="1"/>
  <c r="K505" i="7"/>
  <c r="S505" i="7" s="1"/>
  <c r="L505" i="7"/>
  <c r="T505" i="7" s="1"/>
  <c r="M505" i="7"/>
  <c r="U505" i="7" s="1"/>
  <c r="J506" i="7"/>
  <c r="R506" i="7" s="1"/>
  <c r="K506" i="7"/>
  <c r="S506" i="7" s="1"/>
  <c r="L506" i="7"/>
  <c r="T506" i="7" s="1"/>
  <c r="M506" i="7"/>
  <c r="U506" i="7" s="1"/>
  <c r="J507" i="7"/>
  <c r="R507" i="7" s="1"/>
  <c r="K507" i="7"/>
  <c r="S507" i="7" s="1"/>
  <c r="L507" i="7"/>
  <c r="T507" i="7" s="1"/>
  <c r="M507" i="7"/>
  <c r="U507" i="7" s="1"/>
  <c r="J508" i="7"/>
  <c r="R508" i="7" s="1"/>
  <c r="K508" i="7"/>
  <c r="S508" i="7" s="1"/>
  <c r="L508" i="7"/>
  <c r="T508" i="7" s="1"/>
  <c r="M508" i="7"/>
  <c r="U508" i="7" s="1"/>
  <c r="J509" i="7"/>
  <c r="R509" i="7" s="1"/>
  <c r="K509" i="7"/>
  <c r="S509" i="7" s="1"/>
  <c r="L509" i="7"/>
  <c r="T509" i="7" s="1"/>
  <c r="M509" i="7"/>
  <c r="U509" i="7" s="1"/>
  <c r="J510" i="7"/>
  <c r="R510" i="7" s="1"/>
  <c r="K510" i="7"/>
  <c r="S510" i="7" s="1"/>
  <c r="L510" i="7"/>
  <c r="T510" i="7" s="1"/>
  <c r="M510" i="7"/>
  <c r="U510" i="7" s="1"/>
  <c r="J511" i="7"/>
  <c r="R511" i="7" s="1"/>
  <c r="K511" i="7"/>
  <c r="S511" i="7" s="1"/>
  <c r="L511" i="7"/>
  <c r="T511" i="7" s="1"/>
  <c r="M511" i="7"/>
  <c r="U511" i="7" s="1"/>
  <c r="J512" i="7"/>
  <c r="R512" i="7" s="1"/>
  <c r="K512" i="7"/>
  <c r="S512" i="7" s="1"/>
  <c r="L512" i="7"/>
  <c r="T512" i="7" s="1"/>
  <c r="M512" i="7"/>
  <c r="U512" i="7" s="1"/>
  <c r="J513" i="7"/>
  <c r="R513" i="7" s="1"/>
  <c r="K513" i="7"/>
  <c r="S513" i="7" s="1"/>
  <c r="L513" i="7"/>
  <c r="T513" i="7" s="1"/>
  <c r="M513" i="7"/>
  <c r="U513" i="7" s="1"/>
  <c r="J514" i="7"/>
  <c r="R514" i="7" s="1"/>
  <c r="K514" i="7"/>
  <c r="S514" i="7" s="1"/>
  <c r="L514" i="7"/>
  <c r="T514" i="7" s="1"/>
  <c r="M514" i="7"/>
  <c r="U514" i="7" s="1"/>
  <c r="J515" i="7"/>
  <c r="R515" i="7" s="1"/>
  <c r="K515" i="7"/>
  <c r="S515" i="7" s="1"/>
  <c r="L515" i="7"/>
  <c r="T515" i="7" s="1"/>
  <c r="M515" i="7"/>
  <c r="U515" i="7" s="1"/>
  <c r="J516" i="7"/>
  <c r="R516" i="7" s="1"/>
  <c r="K516" i="7"/>
  <c r="S516" i="7" s="1"/>
  <c r="L516" i="7"/>
  <c r="T516" i="7" s="1"/>
  <c r="M516" i="7"/>
  <c r="U516" i="7" s="1"/>
  <c r="J517" i="7"/>
  <c r="R517" i="7" s="1"/>
  <c r="K517" i="7"/>
  <c r="S517" i="7" s="1"/>
  <c r="L517" i="7"/>
  <c r="T517" i="7" s="1"/>
  <c r="M517" i="7"/>
  <c r="U517" i="7" s="1"/>
  <c r="J518" i="7"/>
  <c r="R518" i="7" s="1"/>
  <c r="K518" i="7"/>
  <c r="S518" i="7" s="1"/>
  <c r="L518" i="7"/>
  <c r="T518" i="7" s="1"/>
  <c r="M518" i="7"/>
  <c r="U518" i="7" s="1"/>
  <c r="J519" i="7"/>
  <c r="R519" i="7" s="1"/>
  <c r="K519" i="7"/>
  <c r="S519" i="7" s="1"/>
  <c r="L519" i="7"/>
  <c r="T519" i="7" s="1"/>
  <c r="M519" i="7"/>
  <c r="U519" i="7" s="1"/>
  <c r="J520" i="7"/>
  <c r="R520" i="7" s="1"/>
  <c r="K520" i="7"/>
  <c r="S520" i="7" s="1"/>
  <c r="L520" i="7"/>
  <c r="T520" i="7" s="1"/>
  <c r="M520" i="7"/>
  <c r="U520" i="7" s="1"/>
  <c r="J521" i="7"/>
  <c r="R521" i="7" s="1"/>
  <c r="K521" i="7"/>
  <c r="S521" i="7" s="1"/>
  <c r="L521" i="7"/>
  <c r="T521" i="7" s="1"/>
  <c r="M521" i="7"/>
  <c r="U521" i="7" s="1"/>
  <c r="J522" i="7"/>
  <c r="R522" i="7" s="1"/>
  <c r="K522" i="7"/>
  <c r="S522" i="7" s="1"/>
  <c r="L522" i="7"/>
  <c r="T522" i="7" s="1"/>
  <c r="M522" i="7"/>
  <c r="U522" i="7" s="1"/>
  <c r="J523" i="7"/>
  <c r="R523" i="7" s="1"/>
  <c r="K523" i="7"/>
  <c r="S523" i="7" s="1"/>
  <c r="L523" i="7"/>
  <c r="T523" i="7" s="1"/>
  <c r="M523" i="7"/>
  <c r="U523" i="7" s="1"/>
  <c r="J524" i="7"/>
  <c r="R524" i="7" s="1"/>
  <c r="K524" i="7"/>
  <c r="S524" i="7" s="1"/>
  <c r="L524" i="7"/>
  <c r="T524" i="7" s="1"/>
  <c r="M524" i="7"/>
  <c r="U524" i="7" s="1"/>
  <c r="J525" i="7"/>
  <c r="R525" i="7" s="1"/>
  <c r="K525" i="7"/>
  <c r="S525" i="7" s="1"/>
  <c r="L525" i="7"/>
  <c r="T525" i="7" s="1"/>
  <c r="M525" i="7"/>
  <c r="U525" i="7" s="1"/>
  <c r="J526" i="7"/>
  <c r="R526" i="7" s="1"/>
  <c r="K526" i="7"/>
  <c r="S526" i="7" s="1"/>
  <c r="L526" i="7"/>
  <c r="T526" i="7" s="1"/>
  <c r="M526" i="7"/>
  <c r="U526" i="7" s="1"/>
  <c r="J527" i="7"/>
  <c r="R527" i="7" s="1"/>
  <c r="K527" i="7"/>
  <c r="S527" i="7" s="1"/>
  <c r="L527" i="7"/>
  <c r="T527" i="7" s="1"/>
  <c r="M527" i="7"/>
  <c r="U527" i="7" s="1"/>
  <c r="J528" i="7"/>
  <c r="R528" i="7" s="1"/>
  <c r="K528" i="7"/>
  <c r="S528" i="7" s="1"/>
  <c r="L528" i="7"/>
  <c r="T528" i="7" s="1"/>
  <c r="M528" i="7"/>
  <c r="U528" i="7" s="1"/>
  <c r="J529" i="7"/>
  <c r="R529" i="7" s="1"/>
  <c r="K529" i="7"/>
  <c r="S529" i="7" s="1"/>
  <c r="L529" i="7"/>
  <c r="T529" i="7" s="1"/>
  <c r="M529" i="7"/>
  <c r="U529" i="7" s="1"/>
  <c r="J530" i="7"/>
  <c r="R530" i="7" s="1"/>
  <c r="K530" i="7"/>
  <c r="S530" i="7" s="1"/>
  <c r="L530" i="7"/>
  <c r="T530" i="7" s="1"/>
  <c r="M530" i="7"/>
  <c r="U530" i="7" s="1"/>
  <c r="J531" i="7"/>
  <c r="R531" i="7" s="1"/>
  <c r="K531" i="7"/>
  <c r="S531" i="7" s="1"/>
  <c r="L531" i="7"/>
  <c r="T531" i="7" s="1"/>
  <c r="M531" i="7"/>
  <c r="U531" i="7" s="1"/>
  <c r="J532" i="7"/>
  <c r="R532" i="7" s="1"/>
  <c r="K532" i="7"/>
  <c r="S532" i="7" s="1"/>
  <c r="L532" i="7"/>
  <c r="T532" i="7" s="1"/>
  <c r="M532" i="7"/>
  <c r="U532" i="7" s="1"/>
  <c r="J533" i="7"/>
  <c r="R533" i="7" s="1"/>
  <c r="K533" i="7"/>
  <c r="S533" i="7" s="1"/>
  <c r="L533" i="7"/>
  <c r="T533" i="7" s="1"/>
  <c r="M533" i="7"/>
  <c r="U533" i="7" s="1"/>
  <c r="J534" i="7"/>
  <c r="R534" i="7" s="1"/>
  <c r="K534" i="7"/>
  <c r="S534" i="7" s="1"/>
  <c r="L534" i="7"/>
  <c r="T534" i="7" s="1"/>
  <c r="M534" i="7"/>
  <c r="U534" i="7" s="1"/>
  <c r="J535" i="7"/>
  <c r="R535" i="7" s="1"/>
  <c r="K535" i="7"/>
  <c r="S535" i="7" s="1"/>
  <c r="L535" i="7"/>
  <c r="T535" i="7" s="1"/>
  <c r="M535" i="7"/>
  <c r="U535" i="7" s="1"/>
  <c r="J536" i="7"/>
  <c r="R536" i="7" s="1"/>
  <c r="K536" i="7"/>
  <c r="S536" i="7" s="1"/>
  <c r="L536" i="7"/>
  <c r="T536" i="7" s="1"/>
  <c r="M536" i="7"/>
  <c r="U536" i="7" s="1"/>
  <c r="J537" i="7"/>
  <c r="R537" i="7" s="1"/>
  <c r="K537" i="7"/>
  <c r="S537" i="7" s="1"/>
  <c r="L537" i="7"/>
  <c r="T537" i="7" s="1"/>
  <c r="M537" i="7"/>
  <c r="U537" i="7" s="1"/>
  <c r="J538" i="7"/>
  <c r="R538" i="7" s="1"/>
  <c r="K538" i="7"/>
  <c r="S538" i="7" s="1"/>
  <c r="L538" i="7"/>
  <c r="T538" i="7" s="1"/>
  <c r="M538" i="7"/>
  <c r="U538" i="7" s="1"/>
  <c r="J539" i="7"/>
  <c r="R539" i="7" s="1"/>
  <c r="K539" i="7"/>
  <c r="S539" i="7" s="1"/>
  <c r="L539" i="7"/>
  <c r="T539" i="7" s="1"/>
  <c r="M539" i="7"/>
  <c r="U539" i="7" s="1"/>
  <c r="J540" i="7"/>
  <c r="R540" i="7" s="1"/>
  <c r="K540" i="7"/>
  <c r="S540" i="7" s="1"/>
  <c r="L540" i="7"/>
  <c r="T540" i="7" s="1"/>
  <c r="M540" i="7"/>
  <c r="U540" i="7" s="1"/>
  <c r="J541" i="7"/>
  <c r="R541" i="7" s="1"/>
  <c r="K541" i="7"/>
  <c r="S541" i="7" s="1"/>
  <c r="L541" i="7"/>
  <c r="T541" i="7" s="1"/>
  <c r="M541" i="7"/>
  <c r="U541" i="7" s="1"/>
  <c r="J542" i="7"/>
  <c r="R542" i="7" s="1"/>
  <c r="K542" i="7"/>
  <c r="S542" i="7" s="1"/>
  <c r="L542" i="7"/>
  <c r="T542" i="7" s="1"/>
  <c r="M542" i="7"/>
  <c r="U542" i="7" s="1"/>
  <c r="J543" i="7"/>
  <c r="R543" i="7" s="1"/>
  <c r="K543" i="7"/>
  <c r="S543" i="7" s="1"/>
  <c r="L543" i="7"/>
  <c r="T543" i="7" s="1"/>
  <c r="M543" i="7"/>
  <c r="U543" i="7" s="1"/>
  <c r="J544" i="7"/>
  <c r="R544" i="7" s="1"/>
  <c r="K544" i="7"/>
  <c r="S544" i="7" s="1"/>
  <c r="L544" i="7"/>
  <c r="T544" i="7" s="1"/>
  <c r="M544" i="7"/>
  <c r="U544" i="7" s="1"/>
  <c r="J545" i="7"/>
  <c r="R545" i="7" s="1"/>
  <c r="K545" i="7"/>
  <c r="S545" i="7" s="1"/>
  <c r="L545" i="7"/>
  <c r="T545" i="7" s="1"/>
  <c r="M545" i="7"/>
  <c r="U545" i="7" s="1"/>
  <c r="J546" i="7"/>
  <c r="R546" i="7" s="1"/>
  <c r="K546" i="7"/>
  <c r="S546" i="7" s="1"/>
  <c r="L546" i="7"/>
  <c r="T546" i="7" s="1"/>
  <c r="M546" i="7"/>
  <c r="U546" i="7" s="1"/>
  <c r="J547" i="7"/>
  <c r="R547" i="7" s="1"/>
  <c r="K547" i="7"/>
  <c r="S547" i="7" s="1"/>
  <c r="L547" i="7"/>
  <c r="T547" i="7" s="1"/>
  <c r="M547" i="7"/>
  <c r="U547" i="7" s="1"/>
  <c r="J548" i="7"/>
  <c r="R548" i="7" s="1"/>
  <c r="K548" i="7"/>
  <c r="S548" i="7" s="1"/>
  <c r="L548" i="7"/>
  <c r="T548" i="7" s="1"/>
  <c r="M548" i="7"/>
  <c r="U548" i="7" s="1"/>
  <c r="J549" i="7"/>
  <c r="R549" i="7" s="1"/>
  <c r="K549" i="7"/>
  <c r="S549" i="7" s="1"/>
  <c r="L549" i="7"/>
  <c r="T549" i="7" s="1"/>
  <c r="M549" i="7"/>
  <c r="U549" i="7" s="1"/>
  <c r="J550" i="7"/>
  <c r="R550" i="7" s="1"/>
  <c r="K550" i="7"/>
  <c r="S550" i="7" s="1"/>
  <c r="L550" i="7"/>
  <c r="T550" i="7" s="1"/>
  <c r="M550" i="7"/>
  <c r="U550" i="7" s="1"/>
  <c r="J551" i="7"/>
  <c r="R551" i="7" s="1"/>
  <c r="K551" i="7"/>
  <c r="S551" i="7" s="1"/>
  <c r="L551" i="7"/>
  <c r="T551" i="7" s="1"/>
  <c r="M551" i="7"/>
  <c r="U551" i="7" s="1"/>
  <c r="J552" i="7"/>
  <c r="R552" i="7" s="1"/>
  <c r="K552" i="7"/>
  <c r="S552" i="7" s="1"/>
  <c r="L552" i="7"/>
  <c r="T552" i="7" s="1"/>
  <c r="M552" i="7"/>
  <c r="U552" i="7" s="1"/>
  <c r="J553" i="7"/>
  <c r="R553" i="7" s="1"/>
  <c r="K553" i="7"/>
  <c r="S553" i="7" s="1"/>
  <c r="L553" i="7"/>
  <c r="T553" i="7" s="1"/>
  <c r="M553" i="7"/>
  <c r="U553" i="7" s="1"/>
  <c r="J554" i="7"/>
  <c r="R554" i="7" s="1"/>
  <c r="K554" i="7"/>
  <c r="S554" i="7" s="1"/>
  <c r="L554" i="7"/>
  <c r="T554" i="7" s="1"/>
  <c r="M554" i="7"/>
  <c r="U554" i="7" s="1"/>
  <c r="J555" i="7"/>
  <c r="R555" i="7" s="1"/>
  <c r="K555" i="7"/>
  <c r="S555" i="7" s="1"/>
  <c r="L555" i="7"/>
  <c r="T555" i="7" s="1"/>
  <c r="M555" i="7"/>
  <c r="U555" i="7" s="1"/>
  <c r="J556" i="7"/>
  <c r="R556" i="7" s="1"/>
  <c r="K556" i="7"/>
  <c r="S556" i="7" s="1"/>
  <c r="L556" i="7"/>
  <c r="T556" i="7" s="1"/>
  <c r="M556" i="7"/>
  <c r="U556" i="7" s="1"/>
  <c r="J557" i="7"/>
  <c r="R557" i="7" s="1"/>
  <c r="K557" i="7"/>
  <c r="S557" i="7" s="1"/>
  <c r="L557" i="7"/>
  <c r="T557" i="7" s="1"/>
  <c r="M557" i="7"/>
  <c r="U557" i="7" s="1"/>
  <c r="J558" i="7"/>
  <c r="R558" i="7" s="1"/>
  <c r="K558" i="7"/>
  <c r="S558" i="7" s="1"/>
  <c r="L558" i="7"/>
  <c r="T558" i="7" s="1"/>
  <c r="M558" i="7"/>
  <c r="U558" i="7" s="1"/>
  <c r="J559" i="7"/>
  <c r="R559" i="7" s="1"/>
  <c r="K559" i="7"/>
  <c r="S559" i="7" s="1"/>
  <c r="L559" i="7"/>
  <c r="T559" i="7" s="1"/>
  <c r="M559" i="7"/>
  <c r="U559" i="7" s="1"/>
  <c r="J560" i="7"/>
  <c r="R560" i="7" s="1"/>
  <c r="K560" i="7"/>
  <c r="S560" i="7" s="1"/>
  <c r="L560" i="7"/>
  <c r="T560" i="7" s="1"/>
  <c r="M560" i="7"/>
  <c r="U560" i="7" s="1"/>
  <c r="J561" i="7"/>
  <c r="R561" i="7" s="1"/>
  <c r="K561" i="7"/>
  <c r="S561" i="7" s="1"/>
  <c r="L561" i="7"/>
  <c r="T561" i="7" s="1"/>
  <c r="M561" i="7"/>
  <c r="U561" i="7" s="1"/>
  <c r="J562" i="7"/>
  <c r="R562" i="7" s="1"/>
  <c r="K562" i="7"/>
  <c r="S562" i="7" s="1"/>
  <c r="L562" i="7"/>
  <c r="T562" i="7" s="1"/>
  <c r="M562" i="7"/>
  <c r="U562" i="7" s="1"/>
  <c r="J563" i="7"/>
  <c r="R563" i="7" s="1"/>
  <c r="K563" i="7"/>
  <c r="S563" i="7" s="1"/>
  <c r="L563" i="7"/>
  <c r="T563" i="7" s="1"/>
  <c r="M563" i="7"/>
  <c r="U563" i="7" s="1"/>
  <c r="J564" i="7"/>
  <c r="R564" i="7" s="1"/>
  <c r="K564" i="7"/>
  <c r="S564" i="7" s="1"/>
  <c r="L564" i="7"/>
  <c r="T564" i="7" s="1"/>
  <c r="M564" i="7"/>
  <c r="U564" i="7" s="1"/>
  <c r="J565" i="7"/>
  <c r="R565" i="7" s="1"/>
  <c r="K565" i="7"/>
  <c r="S565" i="7" s="1"/>
  <c r="L565" i="7"/>
  <c r="T565" i="7" s="1"/>
  <c r="M565" i="7"/>
  <c r="U565" i="7" s="1"/>
  <c r="J566" i="7"/>
  <c r="R566" i="7" s="1"/>
  <c r="K566" i="7"/>
  <c r="S566" i="7" s="1"/>
  <c r="L566" i="7"/>
  <c r="T566" i="7" s="1"/>
  <c r="M566" i="7"/>
  <c r="U566" i="7" s="1"/>
  <c r="J567" i="7"/>
  <c r="R567" i="7" s="1"/>
  <c r="K567" i="7"/>
  <c r="S567" i="7" s="1"/>
  <c r="L567" i="7"/>
  <c r="T567" i="7" s="1"/>
  <c r="M567" i="7"/>
  <c r="U567" i="7" s="1"/>
  <c r="J568" i="7"/>
  <c r="R568" i="7" s="1"/>
  <c r="K568" i="7"/>
  <c r="S568" i="7" s="1"/>
  <c r="L568" i="7"/>
  <c r="T568" i="7" s="1"/>
  <c r="M568" i="7"/>
  <c r="U568" i="7" s="1"/>
  <c r="J569" i="7"/>
  <c r="R569" i="7" s="1"/>
  <c r="K569" i="7"/>
  <c r="S569" i="7" s="1"/>
  <c r="L569" i="7"/>
  <c r="T569" i="7" s="1"/>
  <c r="M569" i="7"/>
  <c r="U569" i="7" s="1"/>
  <c r="J570" i="7"/>
  <c r="R570" i="7" s="1"/>
  <c r="K570" i="7"/>
  <c r="S570" i="7" s="1"/>
  <c r="L570" i="7"/>
  <c r="T570" i="7" s="1"/>
  <c r="M570" i="7"/>
  <c r="U570" i="7" s="1"/>
  <c r="J571" i="7"/>
  <c r="R571" i="7" s="1"/>
  <c r="K571" i="7"/>
  <c r="S571" i="7" s="1"/>
  <c r="L571" i="7"/>
  <c r="T571" i="7" s="1"/>
  <c r="M571" i="7"/>
  <c r="U571" i="7" s="1"/>
  <c r="J572" i="7"/>
  <c r="R572" i="7" s="1"/>
  <c r="K572" i="7"/>
  <c r="S572" i="7" s="1"/>
  <c r="L572" i="7"/>
  <c r="T572" i="7" s="1"/>
  <c r="M572" i="7"/>
  <c r="U572" i="7" s="1"/>
  <c r="J573" i="7"/>
  <c r="R573" i="7" s="1"/>
  <c r="K573" i="7"/>
  <c r="S573" i="7" s="1"/>
  <c r="L573" i="7"/>
  <c r="T573" i="7" s="1"/>
  <c r="M573" i="7"/>
  <c r="U573" i="7" s="1"/>
  <c r="J574" i="7"/>
  <c r="R574" i="7" s="1"/>
  <c r="K574" i="7"/>
  <c r="S574" i="7" s="1"/>
  <c r="L574" i="7"/>
  <c r="T574" i="7" s="1"/>
  <c r="M574" i="7"/>
  <c r="U574" i="7" s="1"/>
  <c r="J575" i="7"/>
  <c r="R575" i="7" s="1"/>
  <c r="K575" i="7"/>
  <c r="S575" i="7" s="1"/>
  <c r="L575" i="7"/>
  <c r="T575" i="7" s="1"/>
  <c r="M575" i="7"/>
  <c r="U575" i="7" s="1"/>
  <c r="J576" i="7"/>
  <c r="R576" i="7" s="1"/>
  <c r="K576" i="7"/>
  <c r="S576" i="7" s="1"/>
  <c r="L576" i="7"/>
  <c r="T576" i="7" s="1"/>
  <c r="M576" i="7"/>
  <c r="U576" i="7" s="1"/>
  <c r="J577" i="7"/>
  <c r="R577" i="7" s="1"/>
  <c r="K577" i="7"/>
  <c r="S577" i="7" s="1"/>
  <c r="L577" i="7"/>
  <c r="T577" i="7" s="1"/>
  <c r="M577" i="7"/>
  <c r="U577" i="7" s="1"/>
  <c r="J578" i="7"/>
  <c r="R578" i="7" s="1"/>
  <c r="K578" i="7"/>
  <c r="S578" i="7" s="1"/>
  <c r="L578" i="7"/>
  <c r="T578" i="7" s="1"/>
  <c r="M578" i="7"/>
  <c r="U578" i="7" s="1"/>
  <c r="J579" i="7"/>
  <c r="R579" i="7" s="1"/>
  <c r="K579" i="7"/>
  <c r="S579" i="7" s="1"/>
  <c r="L579" i="7"/>
  <c r="T579" i="7" s="1"/>
  <c r="M579" i="7"/>
  <c r="U579" i="7" s="1"/>
  <c r="J580" i="7"/>
  <c r="R580" i="7" s="1"/>
  <c r="K580" i="7"/>
  <c r="S580" i="7" s="1"/>
  <c r="L580" i="7"/>
  <c r="T580" i="7" s="1"/>
  <c r="M580" i="7"/>
  <c r="U580" i="7" s="1"/>
  <c r="J581" i="7"/>
  <c r="R581" i="7" s="1"/>
  <c r="K581" i="7"/>
  <c r="S581" i="7" s="1"/>
  <c r="L581" i="7"/>
  <c r="T581" i="7" s="1"/>
  <c r="M581" i="7"/>
  <c r="U581" i="7" s="1"/>
  <c r="J582" i="7"/>
  <c r="R582" i="7" s="1"/>
  <c r="K582" i="7"/>
  <c r="S582" i="7" s="1"/>
  <c r="L582" i="7"/>
  <c r="T582" i="7" s="1"/>
  <c r="M582" i="7"/>
  <c r="U582" i="7" s="1"/>
  <c r="J583" i="7"/>
  <c r="R583" i="7" s="1"/>
  <c r="K583" i="7"/>
  <c r="S583" i="7" s="1"/>
  <c r="L583" i="7"/>
  <c r="T583" i="7" s="1"/>
  <c r="M583" i="7"/>
  <c r="U583" i="7" s="1"/>
  <c r="J584" i="7"/>
  <c r="R584" i="7" s="1"/>
  <c r="K584" i="7"/>
  <c r="S584" i="7" s="1"/>
  <c r="L584" i="7"/>
  <c r="T584" i="7" s="1"/>
  <c r="M584" i="7"/>
  <c r="U584" i="7" s="1"/>
  <c r="J585" i="7"/>
  <c r="R585" i="7" s="1"/>
  <c r="K585" i="7"/>
  <c r="S585" i="7" s="1"/>
  <c r="L585" i="7"/>
  <c r="T585" i="7" s="1"/>
  <c r="M585" i="7"/>
  <c r="U585" i="7" s="1"/>
  <c r="J586" i="7"/>
  <c r="R586" i="7" s="1"/>
  <c r="K586" i="7"/>
  <c r="S586" i="7" s="1"/>
  <c r="L586" i="7"/>
  <c r="T586" i="7" s="1"/>
  <c r="M586" i="7"/>
  <c r="U586" i="7" s="1"/>
  <c r="J587" i="7"/>
  <c r="R587" i="7" s="1"/>
  <c r="K587" i="7"/>
  <c r="S587" i="7" s="1"/>
  <c r="L587" i="7"/>
  <c r="T587" i="7" s="1"/>
  <c r="M587" i="7"/>
  <c r="U587" i="7" s="1"/>
  <c r="J588" i="7"/>
  <c r="R588" i="7" s="1"/>
  <c r="K588" i="7"/>
  <c r="S588" i="7" s="1"/>
  <c r="L588" i="7"/>
  <c r="T588" i="7" s="1"/>
  <c r="M588" i="7"/>
  <c r="U588" i="7" s="1"/>
  <c r="J589" i="7"/>
  <c r="R589" i="7" s="1"/>
  <c r="K589" i="7"/>
  <c r="S589" i="7" s="1"/>
  <c r="L589" i="7"/>
  <c r="T589" i="7" s="1"/>
  <c r="M589" i="7"/>
  <c r="U589" i="7" s="1"/>
  <c r="J590" i="7"/>
  <c r="R590" i="7" s="1"/>
  <c r="K590" i="7"/>
  <c r="S590" i="7" s="1"/>
  <c r="L590" i="7"/>
  <c r="T590" i="7" s="1"/>
  <c r="M590" i="7"/>
  <c r="U590" i="7" s="1"/>
  <c r="J591" i="7"/>
  <c r="R591" i="7" s="1"/>
  <c r="K591" i="7"/>
  <c r="S591" i="7" s="1"/>
  <c r="L591" i="7"/>
  <c r="T591" i="7" s="1"/>
  <c r="M591" i="7"/>
  <c r="U591" i="7" s="1"/>
  <c r="J592" i="7"/>
  <c r="R592" i="7" s="1"/>
  <c r="K592" i="7"/>
  <c r="S592" i="7" s="1"/>
  <c r="L592" i="7"/>
  <c r="T592" i="7" s="1"/>
  <c r="M592" i="7"/>
  <c r="U592" i="7" s="1"/>
  <c r="J593" i="7"/>
  <c r="R593" i="7" s="1"/>
  <c r="K593" i="7"/>
  <c r="S593" i="7" s="1"/>
  <c r="L593" i="7"/>
  <c r="T593" i="7" s="1"/>
  <c r="M593" i="7"/>
  <c r="U593" i="7" s="1"/>
  <c r="J594" i="7"/>
  <c r="R594" i="7" s="1"/>
  <c r="K594" i="7"/>
  <c r="S594" i="7" s="1"/>
  <c r="L594" i="7"/>
  <c r="T594" i="7" s="1"/>
  <c r="M594" i="7"/>
  <c r="U594" i="7" s="1"/>
  <c r="J595" i="7"/>
  <c r="R595" i="7" s="1"/>
  <c r="K595" i="7"/>
  <c r="S595" i="7" s="1"/>
  <c r="L595" i="7"/>
  <c r="T595" i="7" s="1"/>
  <c r="M595" i="7"/>
  <c r="U595" i="7" s="1"/>
  <c r="J596" i="7"/>
  <c r="R596" i="7" s="1"/>
  <c r="K596" i="7"/>
  <c r="S596" i="7" s="1"/>
  <c r="L596" i="7"/>
  <c r="T596" i="7" s="1"/>
  <c r="M596" i="7"/>
  <c r="U596" i="7" s="1"/>
  <c r="J597" i="7"/>
  <c r="R597" i="7" s="1"/>
  <c r="K597" i="7"/>
  <c r="S597" i="7" s="1"/>
  <c r="L597" i="7"/>
  <c r="T597" i="7" s="1"/>
  <c r="M597" i="7"/>
  <c r="U597" i="7" s="1"/>
  <c r="J598" i="7"/>
  <c r="R598" i="7" s="1"/>
  <c r="K598" i="7"/>
  <c r="S598" i="7" s="1"/>
  <c r="L598" i="7"/>
  <c r="T598" i="7" s="1"/>
  <c r="M598" i="7"/>
  <c r="U598" i="7" s="1"/>
  <c r="J599" i="7"/>
  <c r="R599" i="7" s="1"/>
  <c r="K599" i="7"/>
  <c r="S599" i="7" s="1"/>
  <c r="L599" i="7"/>
  <c r="T599" i="7" s="1"/>
  <c r="M599" i="7"/>
  <c r="U599" i="7" s="1"/>
  <c r="J600" i="7"/>
  <c r="R600" i="7" s="1"/>
  <c r="K600" i="7"/>
  <c r="S600" i="7" s="1"/>
  <c r="L600" i="7"/>
  <c r="T600" i="7" s="1"/>
  <c r="M600" i="7"/>
  <c r="U600" i="7" s="1"/>
  <c r="J601" i="7"/>
  <c r="R601" i="7" s="1"/>
  <c r="K601" i="7"/>
  <c r="S601" i="7" s="1"/>
  <c r="L601" i="7"/>
  <c r="T601" i="7" s="1"/>
  <c r="M601" i="7"/>
  <c r="U601" i="7" s="1"/>
  <c r="J602" i="7"/>
  <c r="R602" i="7" s="1"/>
  <c r="K602" i="7"/>
  <c r="S602" i="7" s="1"/>
  <c r="L602" i="7"/>
  <c r="T602" i="7" s="1"/>
  <c r="M602" i="7"/>
  <c r="U602" i="7" s="1"/>
  <c r="J603" i="7"/>
  <c r="R603" i="7" s="1"/>
  <c r="K603" i="7"/>
  <c r="S603" i="7" s="1"/>
  <c r="L603" i="7"/>
  <c r="T603" i="7" s="1"/>
  <c r="M603" i="7"/>
  <c r="U603" i="7" s="1"/>
  <c r="J604" i="7"/>
  <c r="R604" i="7" s="1"/>
  <c r="K604" i="7"/>
  <c r="S604" i="7" s="1"/>
  <c r="L604" i="7"/>
  <c r="T604" i="7" s="1"/>
  <c r="M604" i="7"/>
  <c r="U604" i="7" s="1"/>
  <c r="J605" i="7"/>
  <c r="R605" i="7" s="1"/>
  <c r="K605" i="7"/>
  <c r="S605" i="7" s="1"/>
  <c r="L605" i="7"/>
  <c r="T605" i="7" s="1"/>
  <c r="M605" i="7"/>
  <c r="U605" i="7" s="1"/>
  <c r="J606" i="7"/>
  <c r="R606" i="7" s="1"/>
  <c r="K606" i="7"/>
  <c r="S606" i="7" s="1"/>
  <c r="L606" i="7"/>
  <c r="T606" i="7" s="1"/>
  <c r="M606" i="7"/>
  <c r="U606" i="7" s="1"/>
  <c r="J607" i="7"/>
  <c r="R607" i="7" s="1"/>
  <c r="K607" i="7"/>
  <c r="S607" i="7" s="1"/>
  <c r="L607" i="7"/>
  <c r="T607" i="7" s="1"/>
  <c r="M607" i="7"/>
  <c r="U607" i="7" s="1"/>
  <c r="J608" i="7"/>
  <c r="R608" i="7" s="1"/>
  <c r="K608" i="7"/>
  <c r="S608" i="7" s="1"/>
  <c r="L608" i="7"/>
  <c r="T608" i="7" s="1"/>
  <c r="M608" i="7"/>
  <c r="U608" i="7" s="1"/>
  <c r="J609" i="7"/>
  <c r="R609" i="7" s="1"/>
  <c r="K609" i="7"/>
  <c r="S609" i="7" s="1"/>
  <c r="L609" i="7"/>
  <c r="T609" i="7" s="1"/>
  <c r="M609" i="7"/>
  <c r="U609" i="7" s="1"/>
  <c r="J610" i="7"/>
  <c r="R610" i="7" s="1"/>
  <c r="K610" i="7"/>
  <c r="S610" i="7" s="1"/>
  <c r="L610" i="7"/>
  <c r="T610" i="7" s="1"/>
  <c r="M610" i="7"/>
  <c r="U610" i="7" s="1"/>
  <c r="J611" i="7"/>
  <c r="R611" i="7" s="1"/>
  <c r="K611" i="7"/>
  <c r="S611" i="7" s="1"/>
  <c r="L611" i="7"/>
  <c r="T611" i="7" s="1"/>
  <c r="M611" i="7"/>
  <c r="U611" i="7" s="1"/>
  <c r="J612" i="7"/>
  <c r="R612" i="7" s="1"/>
  <c r="K612" i="7"/>
  <c r="S612" i="7" s="1"/>
  <c r="L612" i="7"/>
  <c r="T612" i="7" s="1"/>
  <c r="M612" i="7"/>
  <c r="U612" i="7" s="1"/>
  <c r="J613" i="7"/>
  <c r="R613" i="7" s="1"/>
  <c r="K613" i="7"/>
  <c r="S613" i="7" s="1"/>
  <c r="L613" i="7"/>
  <c r="T613" i="7" s="1"/>
  <c r="M613" i="7"/>
  <c r="U613" i="7" s="1"/>
  <c r="J614" i="7"/>
  <c r="R614" i="7" s="1"/>
  <c r="K614" i="7"/>
  <c r="S614" i="7" s="1"/>
  <c r="L614" i="7"/>
  <c r="T614" i="7" s="1"/>
  <c r="M614" i="7"/>
  <c r="U614" i="7" s="1"/>
  <c r="J615" i="7"/>
  <c r="R615" i="7" s="1"/>
  <c r="K615" i="7"/>
  <c r="S615" i="7" s="1"/>
  <c r="L615" i="7"/>
  <c r="T615" i="7" s="1"/>
  <c r="M615" i="7"/>
  <c r="U615" i="7" s="1"/>
  <c r="J616" i="7"/>
  <c r="R616" i="7" s="1"/>
  <c r="K616" i="7"/>
  <c r="S616" i="7" s="1"/>
  <c r="L616" i="7"/>
  <c r="T616" i="7" s="1"/>
  <c r="M616" i="7"/>
  <c r="U616" i="7" s="1"/>
  <c r="J617" i="7"/>
  <c r="R617" i="7" s="1"/>
  <c r="K617" i="7"/>
  <c r="S617" i="7" s="1"/>
  <c r="L617" i="7"/>
  <c r="T617" i="7" s="1"/>
  <c r="M617" i="7"/>
  <c r="U617" i="7" s="1"/>
  <c r="J618" i="7"/>
  <c r="R618" i="7" s="1"/>
  <c r="K618" i="7"/>
  <c r="S618" i="7" s="1"/>
  <c r="L618" i="7"/>
  <c r="T618" i="7" s="1"/>
  <c r="M618" i="7"/>
  <c r="U618" i="7" s="1"/>
  <c r="J619" i="7"/>
  <c r="R619" i="7" s="1"/>
  <c r="K619" i="7"/>
  <c r="S619" i="7" s="1"/>
  <c r="L619" i="7"/>
  <c r="T619" i="7" s="1"/>
  <c r="M619" i="7"/>
  <c r="U619" i="7" s="1"/>
  <c r="J620" i="7"/>
  <c r="R620" i="7" s="1"/>
  <c r="K620" i="7"/>
  <c r="S620" i="7" s="1"/>
  <c r="L620" i="7"/>
  <c r="T620" i="7" s="1"/>
  <c r="M620" i="7"/>
  <c r="U620" i="7" s="1"/>
  <c r="J621" i="7"/>
  <c r="R621" i="7" s="1"/>
  <c r="K621" i="7"/>
  <c r="S621" i="7" s="1"/>
  <c r="L621" i="7"/>
  <c r="T621" i="7" s="1"/>
  <c r="M621" i="7"/>
  <c r="U621" i="7" s="1"/>
  <c r="J622" i="7"/>
  <c r="R622" i="7" s="1"/>
  <c r="K622" i="7"/>
  <c r="S622" i="7" s="1"/>
  <c r="L622" i="7"/>
  <c r="T622" i="7" s="1"/>
  <c r="M622" i="7"/>
  <c r="U622" i="7" s="1"/>
  <c r="J623" i="7"/>
  <c r="R623" i="7" s="1"/>
  <c r="K623" i="7"/>
  <c r="S623" i="7" s="1"/>
  <c r="L623" i="7"/>
  <c r="T623" i="7" s="1"/>
  <c r="M623" i="7"/>
  <c r="U623" i="7" s="1"/>
  <c r="J624" i="7"/>
  <c r="R624" i="7" s="1"/>
  <c r="K624" i="7"/>
  <c r="S624" i="7" s="1"/>
  <c r="L624" i="7"/>
  <c r="T624" i="7" s="1"/>
  <c r="M624" i="7"/>
  <c r="U624" i="7" s="1"/>
  <c r="J625" i="7"/>
  <c r="R625" i="7" s="1"/>
  <c r="K625" i="7"/>
  <c r="S625" i="7" s="1"/>
  <c r="L625" i="7"/>
  <c r="T625" i="7" s="1"/>
  <c r="M625" i="7"/>
  <c r="U625" i="7" s="1"/>
  <c r="J626" i="7"/>
  <c r="R626" i="7" s="1"/>
  <c r="K626" i="7"/>
  <c r="S626" i="7" s="1"/>
  <c r="L626" i="7"/>
  <c r="T626" i="7" s="1"/>
  <c r="M626" i="7"/>
  <c r="U626" i="7" s="1"/>
  <c r="J627" i="7"/>
  <c r="R627" i="7" s="1"/>
  <c r="K627" i="7"/>
  <c r="S627" i="7" s="1"/>
  <c r="L627" i="7"/>
  <c r="T627" i="7" s="1"/>
  <c r="M627" i="7"/>
  <c r="U627" i="7" s="1"/>
  <c r="J628" i="7"/>
  <c r="R628" i="7" s="1"/>
  <c r="K628" i="7"/>
  <c r="S628" i="7" s="1"/>
  <c r="L628" i="7"/>
  <c r="T628" i="7" s="1"/>
  <c r="M628" i="7"/>
  <c r="U628" i="7" s="1"/>
  <c r="J629" i="7"/>
  <c r="R629" i="7" s="1"/>
  <c r="K629" i="7"/>
  <c r="S629" i="7" s="1"/>
  <c r="L629" i="7"/>
  <c r="T629" i="7" s="1"/>
  <c r="M629" i="7"/>
  <c r="U629" i="7" s="1"/>
  <c r="J630" i="7"/>
  <c r="R630" i="7" s="1"/>
  <c r="K630" i="7"/>
  <c r="S630" i="7" s="1"/>
  <c r="L630" i="7"/>
  <c r="T630" i="7" s="1"/>
  <c r="M630" i="7"/>
  <c r="U630" i="7" s="1"/>
  <c r="J631" i="7"/>
  <c r="R631" i="7" s="1"/>
  <c r="K631" i="7"/>
  <c r="S631" i="7" s="1"/>
  <c r="L631" i="7"/>
  <c r="T631" i="7" s="1"/>
  <c r="M631" i="7"/>
  <c r="U631" i="7" s="1"/>
  <c r="J632" i="7"/>
  <c r="R632" i="7" s="1"/>
  <c r="K632" i="7"/>
  <c r="S632" i="7" s="1"/>
  <c r="L632" i="7"/>
  <c r="T632" i="7" s="1"/>
  <c r="M632" i="7"/>
  <c r="U632" i="7" s="1"/>
  <c r="J633" i="7"/>
  <c r="R633" i="7" s="1"/>
  <c r="K633" i="7"/>
  <c r="S633" i="7" s="1"/>
  <c r="L633" i="7"/>
  <c r="T633" i="7" s="1"/>
  <c r="M633" i="7"/>
  <c r="U633" i="7" s="1"/>
  <c r="J634" i="7"/>
  <c r="R634" i="7" s="1"/>
  <c r="K634" i="7"/>
  <c r="S634" i="7" s="1"/>
  <c r="L634" i="7"/>
  <c r="T634" i="7" s="1"/>
  <c r="M634" i="7"/>
  <c r="U634" i="7" s="1"/>
  <c r="J635" i="7"/>
  <c r="R635" i="7" s="1"/>
  <c r="K635" i="7"/>
  <c r="S635" i="7" s="1"/>
  <c r="L635" i="7"/>
  <c r="T635" i="7" s="1"/>
  <c r="M635" i="7"/>
  <c r="U635" i="7" s="1"/>
  <c r="J636" i="7"/>
  <c r="R636" i="7" s="1"/>
  <c r="K636" i="7"/>
  <c r="S636" i="7" s="1"/>
  <c r="L636" i="7"/>
  <c r="T636" i="7" s="1"/>
  <c r="M636" i="7"/>
  <c r="U636" i="7" s="1"/>
  <c r="J637" i="7"/>
  <c r="R637" i="7" s="1"/>
  <c r="K637" i="7"/>
  <c r="S637" i="7" s="1"/>
  <c r="L637" i="7"/>
  <c r="T637" i="7" s="1"/>
  <c r="M637" i="7"/>
  <c r="U637" i="7" s="1"/>
  <c r="J638" i="7"/>
  <c r="R638" i="7" s="1"/>
  <c r="K638" i="7"/>
  <c r="S638" i="7" s="1"/>
  <c r="L638" i="7"/>
  <c r="T638" i="7" s="1"/>
  <c r="M638" i="7"/>
  <c r="U638" i="7" s="1"/>
  <c r="J639" i="7"/>
  <c r="R639" i="7" s="1"/>
  <c r="K639" i="7"/>
  <c r="S639" i="7" s="1"/>
  <c r="L639" i="7"/>
  <c r="T639" i="7" s="1"/>
  <c r="M639" i="7"/>
  <c r="U639" i="7" s="1"/>
  <c r="J640" i="7"/>
  <c r="R640" i="7" s="1"/>
  <c r="K640" i="7"/>
  <c r="S640" i="7" s="1"/>
  <c r="L640" i="7"/>
  <c r="T640" i="7" s="1"/>
  <c r="M640" i="7"/>
  <c r="U640" i="7" s="1"/>
  <c r="J641" i="7"/>
  <c r="R641" i="7" s="1"/>
  <c r="K641" i="7"/>
  <c r="S641" i="7" s="1"/>
  <c r="L641" i="7"/>
  <c r="T641" i="7" s="1"/>
  <c r="M641" i="7"/>
  <c r="U641" i="7" s="1"/>
  <c r="J642" i="7"/>
  <c r="R642" i="7" s="1"/>
  <c r="K642" i="7"/>
  <c r="S642" i="7" s="1"/>
  <c r="L642" i="7"/>
  <c r="T642" i="7" s="1"/>
  <c r="M642" i="7"/>
  <c r="U642" i="7" s="1"/>
  <c r="J643" i="7"/>
  <c r="R643" i="7" s="1"/>
  <c r="K643" i="7"/>
  <c r="S643" i="7" s="1"/>
  <c r="L643" i="7"/>
  <c r="T643" i="7" s="1"/>
  <c r="M643" i="7"/>
  <c r="U643" i="7" s="1"/>
  <c r="J644" i="7"/>
  <c r="R644" i="7" s="1"/>
  <c r="K644" i="7"/>
  <c r="S644" i="7" s="1"/>
  <c r="L644" i="7"/>
  <c r="T644" i="7" s="1"/>
  <c r="M644" i="7"/>
  <c r="U644" i="7" s="1"/>
  <c r="J645" i="7"/>
  <c r="R645" i="7" s="1"/>
  <c r="K645" i="7"/>
  <c r="S645" i="7" s="1"/>
  <c r="L645" i="7"/>
  <c r="T645" i="7" s="1"/>
  <c r="M645" i="7"/>
  <c r="U645" i="7" s="1"/>
  <c r="J646" i="7"/>
  <c r="R646" i="7" s="1"/>
  <c r="K646" i="7"/>
  <c r="S646" i="7" s="1"/>
  <c r="L646" i="7"/>
  <c r="T646" i="7" s="1"/>
  <c r="M646" i="7"/>
  <c r="U646" i="7" s="1"/>
  <c r="J647" i="7"/>
  <c r="R647" i="7" s="1"/>
  <c r="K647" i="7"/>
  <c r="S647" i="7" s="1"/>
  <c r="L647" i="7"/>
  <c r="T647" i="7" s="1"/>
  <c r="M647" i="7"/>
  <c r="U647" i="7" s="1"/>
  <c r="J648" i="7"/>
  <c r="R648" i="7" s="1"/>
  <c r="K648" i="7"/>
  <c r="S648" i="7" s="1"/>
  <c r="L648" i="7"/>
  <c r="T648" i="7" s="1"/>
  <c r="M648" i="7"/>
  <c r="U648" i="7" s="1"/>
  <c r="J649" i="7"/>
  <c r="R649" i="7" s="1"/>
  <c r="K649" i="7"/>
  <c r="S649" i="7" s="1"/>
  <c r="L649" i="7"/>
  <c r="T649" i="7" s="1"/>
  <c r="M649" i="7"/>
  <c r="U649" i="7" s="1"/>
  <c r="J650" i="7"/>
  <c r="R650" i="7" s="1"/>
  <c r="K650" i="7"/>
  <c r="S650" i="7" s="1"/>
  <c r="L650" i="7"/>
  <c r="T650" i="7" s="1"/>
  <c r="M650" i="7"/>
  <c r="U650" i="7" s="1"/>
  <c r="J651" i="7"/>
  <c r="R651" i="7" s="1"/>
  <c r="K651" i="7"/>
  <c r="S651" i="7" s="1"/>
  <c r="L651" i="7"/>
  <c r="T651" i="7" s="1"/>
  <c r="M651" i="7"/>
  <c r="U651" i="7" s="1"/>
  <c r="J652" i="7"/>
  <c r="R652" i="7" s="1"/>
  <c r="K652" i="7"/>
  <c r="S652" i="7" s="1"/>
  <c r="L652" i="7"/>
  <c r="T652" i="7" s="1"/>
  <c r="M652" i="7"/>
  <c r="U652" i="7" s="1"/>
  <c r="J653" i="7"/>
  <c r="R653" i="7" s="1"/>
  <c r="K653" i="7"/>
  <c r="S653" i="7" s="1"/>
  <c r="L653" i="7"/>
  <c r="T653" i="7" s="1"/>
  <c r="M653" i="7"/>
  <c r="U653" i="7" s="1"/>
  <c r="J654" i="7"/>
  <c r="R654" i="7" s="1"/>
  <c r="K654" i="7"/>
  <c r="S654" i="7" s="1"/>
  <c r="L654" i="7"/>
  <c r="T654" i="7" s="1"/>
  <c r="M654" i="7"/>
  <c r="U654" i="7" s="1"/>
  <c r="J655" i="7"/>
  <c r="R655" i="7" s="1"/>
  <c r="K655" i="7"/>
  <c r="S655" i="7" s="1"/>
  <c r="L655" i="7"/>
  <c r="T655" i="7" s="1"/>
  <c r="M655" i="7"/>
  <c r="U655" i="7" s="1"/>
  <c r="J656" i="7"/>
  <c r="R656" i="7" s="1"/>
  <c r="K656" i="7"/>
  <c r="S656" i="7" s="1"/>
  <c r="L656" i="7"/>
  <c r="T656" i="7" s="1"/>
  <c r="M656" i="7"/>
  <c r="U656" i="7" s="1"/>
  <c r="J657" i="7"/>
  <c r="R657" i="7" s="1"/>
  <c r="K657" i="7"/>
  <c r="S657" i="7" s="1"/>
  <c r="L657" i="7"/>
  <c r="T657" i="7" s="1"/>
  <c r="M657" i="7"/>
  <c r="U657" i="7" s="1"/>
  <c r="J658" i="7"/>
  <c r="R658" i="7" s="1"/>
  <c r="K658" i="7"/>
  <c r="S658" i="7" s="1"/>
  <c r="L658" i="7"/>
  <c r="T658" i="7" s="1"/>
  <c r="M658" i="7"/>
  <c r="U658" i="7" s="1"/>
  <c r="J659" i="7"/>
  <c r="R659" i="7" s="1"/>
  <c r="V659" i="7" s="1"/>
  <c r="K659" i="7"/>
  <c r="S659" i="7" s="1"/>
  <c r="L659" i="7"/>
  <c r="T659" i="7" s="1"/>
  <c r="M659" i="7"/>
  <c r="U659" i="7" s="1"/>
  <c r="J660" i="7"/>
  <c r="R660" i="7" s="1"/>
  <c r="K660" i="7"/>
  <c r="S660" i="7" s="1"/>
  <c r="L660" i="7"/>
  <c r="T660" i="7" s="1"/>
  <c r="M660" i="7"/>
  <c r="U660" i="7" s="1"/>
  <c r="J661" i="7"/>
  <c r="R661" i="7" s="1"/>
  <c r="K661" i="7"/>
  <c r="S661" i="7" s="1"/>
  <c r="L661" i="7"/>
  <c r="T661" i="7" s="1"/>
  <c r="M661" i="7"/>
  <c r="U661" i="7" s="1"/>
  <c r="J662" i="7"/>
  <c r="R662" i="7" s="1"/>
  <c r="K662" i="7"/>
  <c r="S662" i="7" s="1"/>
  <c r="L662" i="7"/>
  <c r="T662" i="7" s="1"/>
  <c r="M662" i="7"/>
  <c r="U662" i="7" s="1"/>
  <c r="J663" i="7"/>
  <c r="R663" i="7" s="1"/>
  <c r="K663" i="7"/>
  <c r="S663" i="7" s="1"/>
  <c r="L663" i="7"/>
  <c r="T663" i="7" s="1"/>
  <c r="M663" i="7"/>
  <c r="U663" i="7" s="1"/>
  <c r="J664" i="7"/>
  <c r="R664" i="7" s="1"/>
  <c r="K664" i="7"/>
  <c r="S664" i="7" s="1"/>
  <c r="L664" i="7"/>
  <c r="T664" i="7" s="1"/>
  <c r="M664" i="7"/>
  <c r="U664" i="7" s="1"/>
  <c r="J665" i="7"/>
  <c r="R665" i="7" s="1"/>
  <c r="K665" i="7"/>
  <c r="S665" i="7" s="1"/>
  <c r="L665" i="7"/>
  <c r="T665" i="7" s="1"/>
  <c r="M665" i="7"/>
  <c r="U665" i="7" s="1"/>
  <c r="J666" i="7"/>
  <c r="R666" i="7" s="1"/>
  <c r="K666" i="7"/>
  <c r="S666" i="7" s="1"/>
  <c r="L666" i="7"/>
  <c r="T666" i="7" s="1"/>
  <c r="M666" i="7"/>
  <c r="U666" i="7" s="1"/>
  <c r="J667" i="7"/>
  <c r="R667" i="7" s="1"/>
  <c r="V667" i="7" s="1"/>
  <c r="K667" i="7"/>
  <c r="S667" i="7" s="1"/>
  <c r="L667" i="7"/>
  <c r="T667" i="7" s="1"/>
  <c r="M667" i="7"/>
  <c r="U667" i="7" s="1"/>
  <c r="J668" i="7"/>
  <c r="R668" i="7" s="1"/>
  <c r="K668" i="7"/>
  <c r="S668" i="7" s="1"/>
  <c r="L668" i="7"/>
  <c r="T668" i="7" s="1"/>
  <c r="M668" i="7"/>
  <c r="U668" i="7" s="1"/>
  <c r="J669" i="7"/>
  <c r="R669" i="7" s="1"/>
  <c r="K669" i="7"/>
  <c r="S669" i="7" s="1"/>
  <c r="L669" i="7"/>
  <c r="T669" i="7" s="1"/>
  <c r="M669" i="7"/>
  <c r="U669" i="7" s="1"/>
  <c r="J670" i="7"/>
  <c r="R670" i="7" s="1"/>
  <c r="K670" i="7"/>
  <c r="S670" i="7" s="1"/>
  <c r="L670" i="7"/>
  <c r="T670" i="7" s="1"/>
  <c r="M670" i="7"/>
  <c r="U670" i="7" s="1"/>
  <c r="J671" i="7"/>
  <c r="R671" i="7" s="1"/>
  <c r="V671" i="7" s="1"/>
  <c r="K671" i="7"/>
  <c r="S671" i="7" s="1"/>
  <c r="L671" i="7"/>
  <c r="T671" i="7" s="1"/>
  <c r="M671" i="7"/>
  <c r="U671" i="7" s="1"/>
  <c r="J672" i="7"/>
  <c r="R672" i="7" s="1"/>
  <c r="K672" i="7"/>
  <c r="S672" i="7" s="1"/>
  <c r="L672" i="7"/>
  <c r="T672" i="7" s="1"/>
  <c r="M672" i="7"/>
  <c r="U672" i="7" s="1"/>
  <c r="J673" i="7"/>
  <c r="R673" i="7" s="1"/>
  <c r="K673" i="7"/>
  <c r="S673" i="7" s="1"/>
  <c r="L673" i="7"/>
  <c r="T673" i="7" s="1"/>
  <c r="M673" i="7"/>
  <c r="U673" i="7" s="1"/>
  <c r="J674" i="7"/>
  <c r="R674" i="7" s="1"/>
  <c r="K674" i="7"/>
  <c r="S674" i="7" s="1"/>
  <c r="L674" i="7"/>
  <c r="T674" i="7" s="1"/>
  <c r="M674" i="7"/>
  <c r="U674" i="7" s="1"/>
  <c r="J675" i="7"/>
  <c r="R675" i="7" s="1"/>
  <c r="K675" i="7"/>
  <c r="S675" i="7" s="1"/>
  <c r="L675" i="7"/>
  <c r="T675" i="7" s="1"/>
  <c r="M675" i="7"/>
  <c r="U675" i="7" s="1"/>
  <c r="J676" i="7"/>
  <c r="R676" i="7" s="1"/>
  <c r="K676" i="7"/>
  <c r="S676" i="7" s="1"/>
  <c r="L676" i="7"/>
  <c r="T676" i="7" s="1"/>
  <c r="M676" i="7"/>
  <c r="U676" i="7" s="1"/>
  <c r="J677" i="7"/>
  <c r="R677" i="7" s="1"/>
  <c r="K677" i="7"/>
  <c r="S677" i="7" s="1"/>
  <c r="L677" i="7"/>
  <c r="T677" i="7" s="1"/>
  <c r="M677" i="7"/>
  <c r="U677" i="7" s="1"/>
  <c r="J678" i="7"/>
  <c r="R678" i="7" s="1"/>
  <c r="K678" i="7"/>
  <c r="S678" i="7" s="1"/>
  <c r="L678" i="7"/>
  <c r="T678" i="7" s="1"/>
  <c r="M678" i="7"/>
  <c r="U678" i="7" s="1"/>
  <c r="J679" i="7"/>
  <c r="R679" i="7" s="1"/>
  <c r="K679" i="7"/>
  <c r="S679" i="7" s="1"/>
  <c r="L679" i="7"/>
  <c r="T679" i="7" s="1"/>
  <c r="M679" i="7"/>
  <c r="U679" i="7" s="1"/>
  <c r="J680" i="7"/>
  <c r="R680" i="7" s="1"/>
  <c r="K680" i="7"/>
  <c r="S680" i="7" s="1"/>
  <c r="L680" i="7"/>
  <c r="T680" i="7" s="1"/>
  <c r="M680" i="7"/>
  <c r="U680" i="7" s="1"/>
  <c r="J681" i="7"/>
  <c r="R681" i="7" s="1"/>
  <c r="V681" i="7" s="1"/>
  <c r="K681" i="7"/>
  <c r="S681" i="7" s="1"/>
  <c r="L681" i="7"/>
  <c r="T681" i="7" s="1"/>
  <c r="M681" i="7"/>
  <c r="U681" i="7" s="1"/>
  <c r="J682" i="7"/>
  <c r="R682" i="7" s="1"/>
  <c r="V682" i="7" s="1"/>
  <c r="K682" i="7"/>
  <c r="S682" i="7" s="1"/>
  <c r="L682" i="7"/>
  <c r="T682" i="7" s="1"/>
  <c r="M682" i="7"/>
  <c r="U682" i="7" s="1"/>
  <c r="J683" i="7"/>
  <c r="R683" i="7" s="1"/>
  <c r="K683" i="7"/>
  <c r="S683" i="7" s="1"/>
  <c r="L683" i="7"/>
  <c r="T683" i="7" s="1"/>
  <c r="M683" i="7"/>
  <c r="U683" i="7" s="1"/>
  <c r="J684" i="7"/>
  <c r="R684" i="7" s="1"/>
  <c r="K684" i="7"/>
  <c r="S684" i="7" s="1"/>
  <c r="L684" i="7"/>
  <c r="T684" i="7" s="1"/>
  <c r="M684" i="7"/>
  <c r="U684" i="7" s="1"/>
  <c r="J685" i="7"/>
  <c r="R685" i="7" s="1"/>
  <c r="V685" i="7" s="1"/>
  <c r="K685" i="7"/>
  <c r="S685" i="7" s="1"/>
  <c r="L685" i="7"/>
  <c r="T685" i="7" s="1"/>
  <c r="M685" i="7"/>
  <c r="U685" i="7" s="1"/>
  <c r="J686" i="7"/>
  <c r="R686" i="7" s="1"/>
  <c r="V686" i="7" s="1"/>
  <c r="K686" i="7"/>
  <c r="S686" i="7" s="1"/>
  <c r="L686" i="7"/>
  <c r="T686" i="7" s="1"/>
  <c r="M686" i="7"/>
  <c r="U686" i="7" s="1"/>
  <c r="J687" i="7"/>
  <c r="R687" i="7" s="1"/>
  <c r="K687" i="7"/>
  <c r="S687" i="7" s="1"/>
  <c r="L687" i="7"/>
  <c r="T687" i="7" s="1"/>
  <c r="M687" i="7"/>
  <c r="U687" i="7" s="1"/>
  <c r="J688" i="7"/>
  <c r="R688" i="7" s="1"/>
  <c r="K688" i="7"/>
  <c r="S688" i="7" s="1"/>
  <c r="L688" i="7"/>
  <c r="T688" i="7" s="1"/>
  <c r="M688" i="7"/>
  <c r="U688" i="7" s="1"/>
  <c r="J689" i="7"/>
  <c r="R689" i="7" s="1"/>
  <c r="K689" i="7"/>
  <c r="S689" i="7" s="1"/>
  <c r="L689" i="7"/>
  <c r="T689" i="7" s="1"/>
  <c r="M689" i="7"/>
  <c r="U689" i="7" s="1"/>
  <c r="J690" i="7"/>
  <c r="R690" i="7" s="1"/>
  <c r="V690" i="7" s="1"/>
  <c r="K690" i="7"/>
  <c r="S690" i="7" s="1"/>
  <c r="L690" i="7"/>
  <c r="T690" i="7" s="1"/>
  <c r="M690" i="7"/>
  <c r="U690" i="7" s="1"/>
  <c r="J691" i="7"/>
  <c r="R691" i="7" s="1"/>
  <c r="V691" i="7" s="1"/>
  <c r="K691" i="7"/>
  <c r="S691" i="7" s="1"/>
  <c r="L691" i="7"/>
  <c r="T691" i="7" s="1"/>
  <c r="M691" i="7"/>
  <c r="U691" i="7" s="1"/>
  <c r="J692" i="7"/>
  <c r="R692" i="7" s="1"/>
  <c r="V692" i="7" s="1"/>
  <c r="K692" i="7"/>
  <c r="S692" i="7" s="1"/>
  <c r="L692" i="7"/>
  <c r="T692" i="7" s="1"/>
  <c r="M692" i="7"/>
  <c r="U692" i="7" s="1"/>
  <c r="J693" i="7"/>
  <c r="R693" i="7" s="1"/>
  <c r="V693" i="7" s="1"/>
  <c r="K693" i="7"/>
  <c r="S693" i="7" s="1"/>
  <c r="L693" i="7"/>
  <c r="T693" i="7" s="1"/>
  <c r="M693" i="7"/>
  <c r="U693" i="7" s="1"/>
  <c r="J694" i="7"/>
  <c r="R694" i="7" s="1"/>
  <c r="V694" i="7" s="1"/>
  <c r="K694" i="7"/>
  <c r="S694" i="7" s="1"/>
  <c r="L694" i="7"/>
  <c r="T694" i="7" s="1"/>
  <c r="M694" i="7"/>
  <c r="U694" i="7" s="1"/>
  <c r="J695" i="7"/>
  <c r="R695" i="7" s="1"/>
  <c r="K695" i="7"/>
  <c r="S695" i="7" s="1"/>
  <c r="L695" i="7"/>
  <c r="T695" i="7" s="1"/>
  <c r="M695" i="7"/>
  <c r="U695" i="7" s="1"/>
  <c r="J696" i="7"/>
  <c r="R696" i="7" s="1"/>
  <c r="K696" i="7"/>
  <c r="S696" i="7" s="1"/>
  <c r="L696" i="7"/>
  <c r="T696" i="7" s="1"/>
  <c r="M696" i="7"/>
  <c r="U696" i="7" s="1"/>
  <c r="J697" i="7"/>
  <c r="R697" i="7" s="1"/>
  <c r="V697" i="7" s="1"/>
  <c r="K697" i="7"/>
  <c r="S697" i="7" s="1"/>
  <c r="L697" i="7"/>
  <c r="T697" i="7" s="1"/>
  <c r="M697" i="7"/>
  <c r="U697" i="7" s="1"/>
  <c r="J698" i="7"/>
  <c r="R698" i="7" s="1"/>
  <c r="V698" i="7" s="1"/>
  <c r="K698" i="7"/>
  <c r="S698" i="7" s="1"/>
  <c r="L698" i="7"/>
  <c r="T698" i="7" s="1"/>
  <c r="M698" i="7"/>
  <c r="U698" i="7" s="1"/>
  <c r="J699" i="7"/>
  <c r="R699" i="7" s="1"/>
  <c r="K699" i="7"/>
  <c r="S699" i="7" s="1"/>
  <c r="L699" i="7"/>
  <c r="T699" i="7" s="1"/>
  <c r="M699" i="7"/>
  <c r="U699" i="7" s="1"/>
  <c r="J700" i="7"/>
  <c r="R700" i="7" s="1"/>
  <c r="K700" i="7"/>
  <c r="S700" i="7" s="1"/>
  <c r="L700" i="7"/>
  <c r="T700" i="7" s="1"/>
  <c r="M700" i="7"/>
  <c r="U700" i="7" s="1"/>
  <c r="J701" i="7"/>
  <c r="R701" i="7" s="1"/>
  <c r="K701" i="7"/>
  <c r="S701" i="7" s="1"/>
  <c r="L701" i="7"/>
  <c r="T701" i="7" s="1"/>
  <c r="M701" i="7"/>
  <c r="U701" i="7" s="1"/>
  <c r="J702" i="7"/>
  <c r="R702" i="7" s="1"/>
  <c r="V702" i="7" s="1"/>
  <c r="K702" i="7"/>
  <c r="S702" i="7" s="1"/>
  <c r="L702" i="7"/>
  <c r="T702" i="7" s="1"/>
  <c r="M702" i="7"/>
  <c r="U702" i="7" s="1"/>
  <c r="J703" i="7"/>
  <c r="R703" i="7" s="1"/>
  <c r="V703" i="7" s="1"/>
  <c r="K703" i="7"/>
  <c r="S703" i="7" s="1"/>
  <c r="L703" i="7"/>
  <c r="T703" i="7" s="1"/>
  <c r="M703" i="7"/>
  <c r="U703" i="7" s="1"/>
  <c r="J704" i="7"/>
  <c r="R704" i="7" s="1"/>
  <c r="V704" i="7" s="1"/>
  <c r="K704" i="7"/>
  <c r="S704" i="7" s="1"/>
  <c r="L704" i="7"/>
  <c r="T704" i="7" s="1"/>
  <c r="M704" i="7"/>
  <c r="U704" i="7" s="1"/>
  <c r="J705" i="7"/>
  <c r="R705" i="7" s="1"/>
  <c r="V705" i="7" s="1"/>
  <c r="K705" i="7"/>
  <c r="S705" i="7" s="1"/>
  <c r="L705" i="7"/>
  <c r="T705" i="7" s="1"/>
  <c r="M705" i="7"/>
  <c r="U705" i="7" s="1"/>
  <c r="J706" i="7"/>
  <c r="R706" i="7" s="1"/>
  <c r="V706" i="7" s="1"/>
  <c r="K706" i="7"/>
  <c r="S706" i="7" s="1"/>
  <c r="L706" i="7"/>
  <c r="T706" i="7" s="1"/>
  <c r="M706" i="7"/>
  <c r="U706" i="7" s="1"/>
  <c r="J707" i="7"/>
  <c r="R707" i="7" s="1"/>
  <c r="K707" i="7"/>
  <c r="S707" i="7" s="1"/>
  <c r="L707" i="7"/>
  <c r="T707" i="7" s="1"/>
  <c r="M707" i="7"/>
  <c r="U707" i="7" s="1"/>
  <c r="J708" i="7"/>
  <c r="R708" i="7" s="1"/>
  <c r="K708" i="7"/>
  <c r="S708" i="7" s="1"/>
  <c r="L708" i="7"/>
  <c r="T708" i="7" s="1"/>
  <c r="M708" i="7"/>
  <c r="U708" i="7" s="1"/>
  <c r="J709" i="7"/>
  <c r="R709" i="7" s="1"/>
  <c r="K709" i="7"/>
  <c r="S709" i="7" s="1"/>
  <c r="L709" i="7"/>
  <c r="T709" i="7" s="1"/>
  <c r="M709" i="7"/>
  <c r="U709" i="7" s="1"/>
  <c r="J710" i="7"/>
  <c r="R710" i="7" s="1"/>
  <c r="K710" i="7"/>
  <c r="S710" i="7" s="1"/>
  <c r="L710" i="7"/>
  <c r="T710" i="7" s="1"/>
  <c r="M710" i="7"/>
  <c r="U710" i="7" s="1"/>
  <c r="J711" i="7"/>
  <c r="R711" i="7" s="1"/>
  <c r="K711" i="7"/>
  <c r="S711" i="7" s="1"/>
  <c r="L711" i="7"/>
  <c r="T711" i="7" s="1"/>
  <c r="M711" i="7"/>
  <c r="U711" i="7" s="1"/>
  <c r="J712" i="7"/>
  <c r="R712" i="7" s="1"/>
  <c r="K712" i="7"/>
  <c r="S712" i="7" s="1"/>
  <c r="L712" i="7"/>
  <c r="T712" i="7" s="1"/>
  <c r="M712" i="7"/>
  <c r="U712" i="7" s="1"/>
  <c r="J713" i="7"/>
  <c r="R713" i="7" s="1"/>
  <c r="K713" i="7"/>
  <c r="S713" i="7" s="1"/>
  <c r="L713" i="7"/>
  <c r="T713" i="7" s="1"/>
  <c r="M713" i="7"/>
  <c r="U713" i="7" s="1"/>
  <c r="J714" i="7"/>
  <c r="R714" i="7" s="1"/>
  <c r="K714" i="7"/>
  <c r="S714" i="7" s="1"/>
  <c r="L714" i="7"/>
  <c r="T714" i="7" s="1"/>
  <c r="M714" i="7"/>
  <c r="U714" i="7" s="1"/>
  <c r="J715" i="7"/>
  <c r="R715" i="7" s="1"/>
  <c r="K715" i="7"/>
  <c r="S715" i="7" s="1"/>
  <c r="L715" i="7"/>
  <c r="T715" i="7" s="1"/>
  <c r="M715" i="7"/>
  <c r="U715" i="7" s="1"/>
  <c r="J716" i="7"/>
  <c r="R716" i="7" s="1"/>
  <c r="K716" i="7"/>
  <c r="S716" i="7" s="1"/>
  <c r="L716" i="7"/>
  <c r="T716" i="7" s="1"/>
  <c r="M716" i="7"/>
  <c r="U716" i="7" s="1"/>
  <c r="J717" i="7"/>
  <c r="R717" i="7" s="1"/>
  <c r="K717" i="7"/>
  <c r="S717" i="7" s="1"/>
  <c r="L717" i="7"/>
  <c r="T717" i="7" s="1"/>
  <c r="M717" i="7"/>
  <c r="U717" i="7" s="1"/>
  <c r="J718" i="7"/>
  <c r="R718" i="7" s="1"/>
  <c r="K718" i="7"/>
  <c r="S718" i="7" s="1"/>
  <c r="L718" i="7"/>
  <c r="T718" i="7" s="1"/>
  <c r="M718" i="7"/>
  <c r="U718" i="7" s="1"/>
  <c r="J719" i="7"/>
  <c r="R719" i="7" s="1"/>
  <c r="K719" i="7"/>
  <c r="S719" i="7" s="1"/>
  <c r="L719" i="7"/>
  <c r="T719" i="7" s="1"/>
  <c r="M719" i="7"/>
  <c r="U719" i="7" s="1"/>
  <c r="J720" i="7"/>
  <c r="R720" i="7" s="1"/>
  <c r="K720" i="7"/>
  <c r="S720" i="7" s="1"/>
  <c r="L720" i="7"/>
  <c r="T720" i="7" s="1"/>
  <c r="M720" i="7"/>
  <c r="U720" i="7" s="1"/>
  <c r="J721" i="7"/>
  <c r="R721" i="7" s="1"/>
  <c r="K721" i="7"/>
  <c r="S721" i="7" s="1"/>
  <c r="L721" i="7"/>
  <c r="T721" i="7" s="1"/>
  <c r="M721" i="7"/>
  <c r="U721" i="7" s="1"/>
  <c r="J722" i="7"/>
  <c r="R722" i="7" s="1"/>
  <c r="K722" i="7"/>
  <c r="S722" i="7" s="1"/>
  <c r="L722" i="7"/>
  <c r="T722" i="7" s="1"/>
  <c r="M722" i="7"/>
  <c r="U722" i="7" s="1"/>
  <c r="J723" i="7"/>
  <c r="R723" i="7" s="1"/>
  <c r="K723" i="7"/>
  <c r="S723" i="7" s="1"/>
  <c r="L723" i="7"/>
  <c r="T723" i="7" s="1"/>
  <c r="M723" i="7"/>
  <c r="U723" i="7" s="1"/>
  <c r="J724" i="7"/>
  <c r="R724" i="7" s="1"/>
  <c r="K724" i="7"/>
  <c r="S724" i="7" s="1"/>
  <c r="L724" i="7"/>
  <c r="T724" i="7" s="1"/>
  <c r="M724" i="7"/>
  <c r="U724" i="7" s="1"/>
  <c r="J725" i="7"/>
  <c r="R725" i="7" s="1"/>
  <c r="K725" i="7"/>
  <c r="S725" i="7" s="1"/>
  <c r="L725" i="7"/>
  <c r="T725" i="7" s="1"/>
  <c r="M725" i="7"/>
  <c r="U725" i="7" s="1"/>
  <c r="J726" i="7"/>
  <c r="R726" i="7" s="1"/>
  <c r="K726" i="7"/>
  <c r="S726" i="7" s="1"/>
  <c r="L726" i="7"/>
  <c r="T726" i="7" s="1"/>
  <c r="M726" i="7"/>
  <c r="U726" i="7" s="1"/>
  <c r="J727" i="7"/>
  <c r="R727" i="7" s="1"/>
  <c r="K727" i="7"/>
  <c r="S727" i="7" s="1"/>
  <c r="L727" i="7"/>
  <c r="T727" i="7" s="1"/>
  <c r="M727" i="7"/>
  <c r="U727" i="7" s="1"/>
  <c r="J728" i="7"/>
  <c r="R728" i="7" s="1"/>
  <c r="K728" i="7"/>
  <c r="S728" i="7" s="1"/>
  <c r="L728" i="7"/>
  <c r="T728" i="7" s="1"/>
  <c r="M728" i="7"/>
  <c r="U728" i="7" s="1"/>
  <c r="J729" i="7"/>
  <c r="R729" i="7" s="1"/>
  <c r="K729" i="7"/>
  <c r="S729" i="7" s="1"/>
  <c r="L729" i="7"/>
  <c r="T729" i="7" s="1"/>
  <c r="M729" i="7"/>
  <c r="U729" i="7" s="1"/>
  <c r="J730" i="7"/>
  <c r="R730" i="7" s="1"/>
  <c r="K730" i="7"/>
  <c r="S730" i="7" s="1"/>
  <c r="L730" i="7"/>
  <c r="T730" i="7" s="1"/>
  <c r="M730" i="7"/>
  <c r="U730" i="7" s="1"/>
  <c r="J731" i="7"/>
  <c r="R731" i="7" s="1"/>
  <c r="K731" i="7"/>
  <c r="S731" i="7" s="1"/>
  <c r="L731" i="7"/>
  <c r="T731" i="7" s="1"/>
  <c r="M731" i="7"/>
  <c r="U731" i="7" s="1"/>
  <c r="J732" i="7"/>
  <c r="R732" i="7" s="1"/>
  <c r="K732" i="7"/>
  <c r="S732" i="7" s="1"/>
  <c r="L732" i="7"/>
  <c r="T732" i="7" s="1"/>
  <c r="M732" i="7"/>
  <c r="U732" i="7" s="1"/>
  <c r="J733" i="7"/>
  <c r="R733" i="7" s="1"/>
  <c r="K733" i="7"/>
  <c r="S733" i="7" s="1"/>
  <c r="L733" i="7"/>
  <c r="T733" i="7" s="1"/>
  <c r="M733" i="7"/>
  <c r="U733" i="7" s="1"/>
  <c r="J734" i="7"/>
  <c r="R734" i="7" s="1"/>
  <c r="K734" i="7"/>
  <c r="S734" i="7" s="1"/>
  <c r="L734" i="7"/>
  <c r="T734" i="7" s="1"/>
  <c r="M734" i="7"/>
  <c r="U734" i="7" s="1"/>
  <c r="J735" i="7"/>
  <c r="R735" i="7" s="1"/>
  <c r="K735" i="7"/>
  <c r="S735" i="7" s="1"/>
  <c r="L735" i="7"/>
  <c r="T735" i="7" s="1"/>
  <c r="M735" i="7"/>
  <c r="U735" i="7" s="1"/>
  <c r="J736" i="7"/>
  <c r="R736" i="7" s="1"/>
  <c r="K736" i="7"/>
  <c r="S736" i="7" s="1"/>
  <c r="L736" i="7"/>
  <c r="T736" i="7" s="1"/>
  <c r="M736" i="7"/>
  <c r="U736" i="7" s="1"/>
  <c r="J737" i="7"/>
  <c r="R737" i="7" s="1"/>
  <c r="K737" i="7"/>
  <c r="S737" i="7" s="1"/>
  <c r="L737" i="7"/>
  <c r="T737" i="7" s="1"/>
  <c r="M737" i="7"/>
  <c r="U737" i="7" s="1"/>
  <c r="J738" i="7"/>
  <c r="R738" i="7" s="1"/>
  <c r="K738" i="7"/>
  <c r="S738" i="7" s="1"/>
  <c r="L738" i="7"/>
  <c r="T738" i="7" s="1"/>
  <c r="M738" i="7"/>
  <c r="U738" i="7" s="1"/>
  <c r="J739" i="7"/>
  <c r="R739" i="7" s="1"/>
  <c r="K739" i="7"/>
  <c r="S739" i="7" s="1"/>
  <c r="L739" i="7"/>
  <c r="T739" i="7" s="1"/>
  <c r="M739" i="7"/>
  <c r="U739" i="7" s="1"/>
  <c r="J740" i="7"/>
  <c r="R740" i="7" s="1"/>
  <c r="K740" i="7"/>
  <c r="S740" i="7" s="1"/>
  <c r="L740" i="7"/>
  <c r="T740" i="7" s="1"/>
  <c r="M740" i="7"/>
  <c r="U740" i="7" s="1"/>
  <c r="J741" i="7"/>
  <c r="R741" i="7" s="1"/>
  <c r="K741" i="7"/>
  <c r="S741" i="7" s="1"/>
  <c r="L741" i="7"/>
  <c r="T741" i="7" s="1"/>
  <c r="M741" i="7"/>
  <c r="U741" i="7" s="1"/>
  <c r="J742" i="7"/>
  <c r="R742" i="7" s="1"/>
  <c r="K742" i="7"/>
  <c r="S742" i="7" s="1"/>
  <c r="L742" i="7"/>
  <c r="T742" i="7" s="1"/>
  <c r="M742" i="7"/>
  <c r="U742" i="7" s="1"/>
  <c r="J743" i="7"/>
  <c r="R743" i="7" s="1"/>
  <c r="K743" i="7"/>
  <c r="S743" i="7" s="1"/>
  <c r="L743" i="7"/>
  <c r="T743" i="7" s="1"/>
  <c r="M743" i="7"/>
  <c r="U743" i="7" s="1"/>
  <c r="J744" i="7"/>
  <c r="R744" i="7" s="1"/>
  <c r="K744" i="7"/>
  <c r="S744" i="7" s="1"/>
  <c r="L744" i="7"/>
  <c r="T744" i="7" s="1"/>
  <c r="M744" i="7"/>
  <c r="U744" i="7" s="1"/>
  <c r="J745" i="7"/>
  <c r="R745" i="7" s="1"/>
  <c r="K745" i="7"/>
  <c r="S745" i="7" s="1"/>
  <c r="L745" i="7"/>
  <c r="T745" i="7" s="1"/>
  <c r="M745" i="7"/>
  <c r="U745" i="7" s="1"/>
  <c r="J746" i="7"/>
  <c r="R746" i="7" s="1"/>
  <c r="K746" i="7"/>
  <c r="S746" i="7" s="1"/>
  <c r="L746" i="7"/>
  <c r="T746" i="7" s="1"/>
  <c r="M746" i="7"/>
  <c r="U746" i="7" s="1"/>
  <c r="J747" i="7"/>
  <c r="R747" i="7" s="1"/>
  <c r="K747" i="7"/>
  <c r="S747" i="7" s="1"/>
  <c r="L747" i="7"/>
  <c r="T747" i="7" s="1"/>
  <c r="M747" i="7"/>
  <c r="U747" i="7" s="1"/>
  <c r="J748" i="7"/>
  <c r="R748" i="7" s="1"/>
  <c r="K748" i="7"/>
  <c r="S748" i="7" s="1"/>
  <c r="L748" i="7"/>
  <c r="T748" i="7" s="1"/>
  <c r="M748" i="7"/>
  <c r="U748" i="7" s="1"/>
  <c r="J749" i="7"/>
  <c r="R749" i="7" s="1"/>
  <c r="K749" i="7"/>
  <c r="S749" i="7" s="1"/>
  <c r="L749" i="7"/>
  <c r="T749" i="7" s="1"/>
  <c r="M749" i="7"/>
  <c r="U749" i="7" s="1"/>
  <c r="J750" i="7"/>
  <c r="R750" i="7" s="1"/>
  <c r="K750" i="7"/>
  <c r="S750" i="7" s="1"/>
  <c r="L750" i="7"/>
  <c r="T750" i="7" s="1"/>
  <c r="M750" i="7"/>
  <c r="U750" i="7" s="1"/>
  <c r="J751" i="7"/>
  <c r="R751" i="7" s="1"/>
  <c r="K751" i="7"/>
  <c r="S751" i="7" s="1"/>
  <c r="L751" i="7"/>
  <c r="T751" i="7" s="1"/>
  <c r="M751" i="7"/>
  <c r="U751" i="7" s="1"/>
  <c r="J752" i="7"/>
  <c r="R752" i="7" s="1"/>
  <c r="K752" i="7"/>
  <c r="S752" i="7" s="1"/>
  <c r="L752" i="7"/>
  <c r="T752" i="7" s="1"/>
  <c r="M752" i="7"/>
  <c r="U752" i="7" s="1"/>
  <c r="J753" i="7"/>
  <c r="R753" i="7" s="1"/>
  <c r="K753" i="7"/>
  <c r="S753" i="7" s="1"/>
  <c r="L753" i="7"/>
  <c r="T753" i="7" s="1"/>
  <c r="M753" i="7"/>
  <c r="U753" i="7" s="1"/>
  <c r="J754" i="7"/>
  <c r="R754" i="7" s="1"/>
  <c r="K754" i="7"/>
  <c r="S754" i="7" s="1"/>
  <c r="L754" i="7"/>
  <c r="T754" i="7" s="1"/>
  <c r="M754" i="7"/>
  <c r="U754" i="7" s="1"/>
  <c r="J755" i="7"/>
  <c r="R755" i="7" s="1"/>
  <c r="K755" i="7"/>
  <c r="S755" i="7" s="1"/>
  <c r="L755" i="7"/>
  <c r="T755" i="7" s="1"/>
  <c r="M755" i="7"/>
  <c r="U755" i="7" s="1"/>
  <c r="J756" i="7"/>
  <c r="R756" i="7" s="1"/>
  <c r="K756" i="7"/>
  <c r="S756" i="7" s="1"/>
  <c r="L756" i="7"/>
  <c r="T756" i="7" s="1"/>
  <c r="M756" i="7"/>
  <c r="U756" i="7" s="1"/>
  <c r="J757" i="7"/>
  <c r="R757" i="7" s="1"/>
  <c r="K757" i="7"/>
  <c r="S757" i="7" s="1"/>
  <c r="L757" i="7"/>
  <c r="T757" i="7" s="1"/>
  <c r="M757" i="7"/>
  <c r="U757" i="7" s="1"/>
  <c r="J758" i="7"/>
  <c r="R758" i="7" s="1"/>
  <c r="K758" i="7"/>
  <c r="S758" i="7" s="1"/>
  <c r="L758" i="7"/>
  <c r="T758" i="7" s="1"/>
  <c r="M758" i="7"/>
  <c r="U758" i="7" s="1"/>
  <c r="J759" i="7"/>
  <c r="R759" i="7" s="1"/>
  <c r="K759" i="7"/>
  <c r="S759" i="7" s="1"/>
  <c r="L759" i="7"/>
  <c r="T759" i="7" s="1"/>
  <c r="M759" i="7"/>
  <c r="U759" i="7" s="1"/>
  <c r="J760" i="7"/>
  <c r="R760" i="7" s="1"/>
  <c r="K760" i="7"/>
  <c r="S760" i="7" s="1"/>
  <c r="L760" i="7"/>
  <c r="T760" i="7" s="1"/>
  <c r="M760" i="7"/>
  <c r="U760" i="7" s="1"/>
  <c r="J761" i="7"/>
  <c r="R761" i="7" s="1"/>
  <c r="K761" i="7"/>
  <c r="S761" i="7" s="1"/>
  <c r="L761" i="7"/>
  <c r="T761" i="7" s="1"/>
  <c r="M761" i="7"/>
  <c r="U761" i="7" s="1"/>
  <c r="J762" i="7"/>
  <c r="R762" i="7" s="1"/>
  <c r="K762" i="7"/>
  <c r="S762" i="7" s="1"/>
  <c r="L762" i="7"/>
  <c r="T762" i="7" s="1"/>
  <c r="M762" i="7"/>
  <c r="U762" i="7" s="1"/>
  <c r="J763" i="7"/>
  <c r="R763" i="7" s="1"/>
  <c r="K763" i="7"/>
  <c r="S763" i="7" s="1"/>
  <c r="L763" i="7"/>
  <c r="T763" i="7" s="1"/>
  <c r="M763" i="7"/>
  <c r="U763" i="7" s="1"/>
  <c r="J764" i="7"/>
  <c r="R764" i="7" s="1"/>
  <c r="K764" i="7"/>
  <c r="S764" i="7" s="1"/>
  <c r="L764" i="7"/>
  <c r="T764" i="7" s="1"/>
  <c r="M764" i="7"/>
  <c r="U764" i="7" s="1"/>
  <c r="J765" i="7"/>
  <c r="R765" i="7" s="1"/>
  <c r="K765" i="7"/>
  <c r="S765" i="7" s="1"/>
  <c r="L765" i="7"/>
  <c r="T765" i="7" s="1"/>
  <c r="M765" i="7"/>
  <c r="U765" i="7" s="1"/>
  <c r="J766" i="7"/>
  <c r="R766" i="7" s="1"/>
  <c r="K766" i="7"/>
  <c r="S766" i="7" s="1"/>
  <c r="L766" i="7"/>
  <c r="T766" i="7" s="1"/>
  <c r="M766" i="7"/>
  <c r="U766" i="7" s="1"/>
  <c r="I766" i="7"/>
  <c r="P766" i="7" s="1"/>
  <c r="I765" i="7"/>
  <c r="P765" i="7" s="1"/>
  <c r="I764" i="7"/>
  <c r="P764" i="7" s="1"/>
  <c r="I763" i="7"/>
  <c r="P763" i="7" s="1"/>
  <c r="I762" i="7"/>
  <c r="P762" i="7" s="1"/>
  <c r="I761" i="7"/>
  <c r="P761" i="7" s="1"/>
  <c r="I760" i="7"/>
  <c r="P760" i="7" s="1"/>
  <c r="I759" i="7"/>
  <c r="P759" i="7" s="1"/>
  <c r="I758" i="7"/>
  <c r="P758" i="7" s="1"/>
  <c r="I757" i="7"/>
  <c r="P757" i="7" s="1"/>
  <c r="I756" i="7"/>
  <c r="P756" i="7" s="1"/>
  <c r="I755" i="7"/>
  <c r="P755" i="7" s="1"/>
  <c r="I754" i="7"/>
  <c r="P754" i="7" s="1"/>
  <c r="I753" i="7"/>
  <c r="P753" i="7" s="1"/>
  <c r="I752" i="7"/>
  <c r="P752" i="7" s="1"/>
  <c r="I751" i="7"/>
  <c r="P751" i="7" s="1"/>
  <c r="I750" i="7"/>
  <c r="P750" i="7" s="1"/>
  <c r="I749" i="7"/>
  <c r="P749" i="7" s="1"/>
  <c r="I748" i="7"/>
  <c r="P748" i="7" s="1"/>
  <c r="I747" i="7"/>
  <c r="P747" i="7" s="1"/>
  <c r="I746" i="7"/>
  <c r="P746" i="7" s="1"/>
  <c r="I745" i="7"/>
  <c r="P745" i="7" s="1"/>
  <c r="I744" i="7"/>
  <c r="P744" i="7" s="1"/>
  <c r="I743" i="7"/>
  <c r="P743" i="7" s="1"/>
  <c r="I742" i="7"/>
  <c r="P742" i="7" s="1"/>
  <c r="I741" i="7"/>
  <c r="P741" i="7" s="1"/>
  <c r="I740" i="7"/>
  <c r="P740" i="7" s="1"/>
  <c r="I739" i="7"/>
  <c r="P739" i="7" s="1"/>
  <c r="I738" i="7"/>
  <c r="P738" i="7" s="1"/>
  <c r="I737" i="7"/>
  <c r="P737" i="7" s="1"/>
  <c r="I736" i="7"/>
  <c r="P736" i="7" s="1"/>
  <c r="I735" i="7"/>
  <c r="P735" i="7" s="1"/>
  <c r="I734" i="7"/>
  <c r="P734" i="7" s="1"/>
  <c r="I733" i="7"/>
  <c r="P733" i="7" s="1"/>
  <c r="I732" i="7"/>
  <c r="P732" i="7" s="1"/>
  <c r="I731" i="7"/>
  <c r="P731" i="7" s="1"/>
  <c r="I730" i="7"/>
  <c r="P730" i="7" s="1"/>
  <c r="I729" i="7"/>
  <c r="P729" i="7" s="1"/>
  <c r="I728" i="7"/>
  <c r="P728" i="7" s="1"/>
  <c r="I727" i="7"/>
  <c r="P727" i="7" s="1"/>
  <c r="I726" i="7"/>
  <c r="P726" i="7" s="1"/>
  <c r="I725" i="7"/>
  <c r="P725" i="7" s="1"/>
  <c r="I724" i="7"/>
  <c r="P724" i="7" s="1"/>
  <c r="I723" i="7"/>
  <c r="P723" i="7" s="1"/>
  <c r="I722" i="7"/>
  <c r="P722" i="7" s="1"/>
  <c r="I721" i="7"/>
  <c r="P721" i="7" s="1"/>
  <c r="I720" i="7"/>
  <c r="P720" i="7" s="1"/>
  <c r="I719" i="7"/>
  <c r="P719" i="7" s="1"/>
  <c r="I718" i="7"/>
  <c r="P718" i="7" s="1"/>
  <c r="I717" i="7"/>
  <c r="P717" i="7" s="1"/>
  <c r="I716" i="7"/>
  <c r="P716" i="7" s="1"/>
  <c r="I715" i="7"/>
  <c r="P715" i="7" s="1"/>
  <c r="I714" i="7"/>
  <c r="P714" i="7" s="1"/>
  <c r="I713" i="7"/>
  <c r="P713" i="7" s="1"/>
  <c r="I712" i="7"/>
  <c r="P712" i="7" s="1"/>
  <c r="I711" i="7"/>
  <c r="P711" i="7" s="1"/>
  <c r="I710" i="7"/>
  <c r="P710" i="7" s="1"/>
  <c r="I709" i="7"/>
  <c r="P709" i="7" s="1"/>
  <c r="I708" i="7"/>
  <c r="P708" i="7" s="1"/>
  <c r="I707" i="7"/>
  <c r="P707" i="7" s="1"/>
  <c r="I706" i="7"/>
  <c r="P706" i="7" s="1"/>
  <c r="I705" i="7"/>
  <c r="P705" i="7" s="1"/>
  <c r="I704" i="7"/>
  <c r="P704" i="7" s="1"/>
  <c r="I703" i="7"/>
  <c r="P703" i="7" s="1"/>
  <c r="I702" i="7"/>
  <c r="P702" i="7" s="1"/>
  <c r="I701" i="7"/>
  <c r="P701" i="7" s="1"/>
  <c r="I700" i="7"/>
  <c r="P700" i="7" s="1"/>
  <c r="I699" i="7"/>
  <c r="P699" i="7" s="1"/>
  <c r="I698" i="7"/>
  <c r="P698" i="7" s="1"/>
  <c r="I697" i="7"/>
  <c r="P697" i="7" s="1"/>
  <c r="I696" i="7"/>
  <c r="P696" i="7" s="1"/>
  <c r="I695" i="7"/>
  <c r="P695" i="7" s="1"/>
  <c r="I694" i="7"/>
  <c r="P694" i="7" s="1"/>
  <c r="I693" i="7"/>
  <c r="P693" i="7" s="1"/>
  <c r="I692" i="7"/>
  <c r="P692" i="7" s="1"/>
  <c r="I691" i="7"/>
  <c r="P691" i="7" s="1"/>
  <c r="I690" i="7"/>
  <c r="P690" i="7" s="1"/>
  <c r="I689" i="7"/>
  <c r="P689" i="7" s="1"/>
  <c r="I688" i="7"/>
  <c r="P688" i="7" s="1"/>
  <c r="I687" i="7"/>
  <c r="P687" i="7" s="1"/>
  <c r="I686" i="7"/>
  <c r="P686" i="7" s="1"/>
  <c r="I685" i="7"/>
  <c r="P685" i="7" s="1"/>
  <c r="I684" i="7"/>
  <c r="P684" i="7" s="1"/>
  <c r="I683" i="7"/>
  <c r="P683" i="7" s="1"/>
  <c r="I682" i="7"/>
  <c r="P682" i="7" s="1"/>
  <c r="I681" i="7"/>
  <c r="P681" i="7" s="1"/>
  <c r="I680" i="7"/>
  <c r="P680" i="7" s="1"/>
  <c r="I679" i="7"/>
  <c r="P679" i="7" s="1"/>
  <c r="I678" i="7"/>
  <c r="P678" i="7" s="1"/>
  <c r="I677" i="7"/>
  <c r="P677" i="7" s="1"/>
  <c r="I676" i="7"/>
  <c r="P676" i="7" s="1"/>
  <c r="I675" i="7"/>
  <c r="P675" i="7" s="1"/>
  <c r="I674" i="7"/>
  <c r="P674" i="7" s="1"/>
  <c r="I673" i="7"/>
  <c r="P673" i="7" s="1"/>
  <c r="I672" i="7"/>
  <c r="P672" i="7" s="1"/>
  <c r="I671" i="7"/>
  <c r="P671" i="7" s="1"/>
  <c r="I670" i="7"/>
  <c r="P670" i="7" s="1"/>
  <c r="I669" i="7"/>
  <c r="P669" i="7" s="1"/>
  <c r="I668" i="7"/>
  <c r="P668" i="7" s="1"/>
  <c r="I667" i="7"/>
  <c r="P667" i="7" s="1"/>
  <c r="I666" i="7"/>
  <c r="P666" i="7" s="1"/>
  <c r="I665" i="7"/>
  <c r="P665" i="7" s="1"/>
  <c r="I664" i="7"/>
  <c r="P664" i="7" s="1"/>
  <c r="I663" i="7"/>
  <c r="P663" i="7" s="1"/>
  <c r="I662" i="7"/>
  <c r="P662" i="7" s="1"/>
  <c r="I661" i="7"/>
  <c r="P661" i="7" s="1"/>
  <c r="I660" i="7"/>
  <c r="P660" i="7" s="1"/>
  <c r="I659" i="7"/>
  <c r="P659" i="7" s="1"/>
  <c r="I658" i="7"/>
  <c r="P658" i="7" s="1"/>
  <c r="I657" i="7"/>
  <c r="P657" i="7" s="1"/>
  <c r="I656" i="7"/>
  <c r="P656" i="7" s="1"/>
  <c r="I655" i="7"/>
  <c r="P655" i="7" s="1"/>
  <c r="I654" i="7"/>
  <c r="P654" i="7" s="1"/>
  <c r="I653" i="7"/>
  <c r="P653" i="7" s="1"/>
  <c r="I652" i="7"/>
  <c r="P652" i="7" s="1"/>
  <c r="I651" i="7"/>
  <c r="P651" i="7" s="1"/>
  <c r="I650" i="7"/>
  <c r="P650" i="7" s="1"/>
  <c r="I649" i="7"/>
  <c r="P649" i="7" s="1"/>
  <c r="I648" i="7"/>
  <c r="P648" i="7" s="1"/>
  <c r="I647" i="7"/>
  <c r="P647" i="7" s="1"/>
  <c r="I646" i="7"/>
  <c r="P646" i="7" s="1"/>
  <c r="I645" i="7"/>
  <c r="P645" i="7" s="1"/>
  <c r="I644" i="7"/>
  <c r="P644" i="7" s="1"/>
  <c r="I643" i="7"/>
  <c r="P643" i="7" s="1"/>
  <c r="I642" i="7"/>
  <c r="P642" i="7" s="1"/>
  <c r="I641" i="7"/>
  <c r="P641" i="7" s="1"/>
  <c r="I640" i="7"/>
  <c r="P640" i="7" s="1"/>
  <c r="I639" i="7"/>
  <c r="P639" i="7" s="1"/>
  <c r="I638" i="7"/>
  <c r="P638" i="7" s="1"/>
  <c r="I637" i="7"/>
  <c r="P637" i="7" s="1"/>
  <c r="I636" i="7"/>
  <c r="P636" i="7" s="1"/>
  <c r="I635" i="7"/>
  <c r="P635" i="7" s="1"/>
  <c r="I634" i="7"/>
  <c r="P634" i="7" s="1"/>
  <c r="I633" i="7"/>
  <c r="P633" i="7" s="1"/>
  <c r="I632" i="7"/>
  <c r="P632" i="7" s="1"/>
  <c r="I631" i="7"/>
  <c r="P631" i="7" s="1"/>
  <c r="I630" i="7"/>
  <c r="P630" i="7" s="1"/>
  <c r="I629" i="7"/>
  <c r="P629" i="7" s="1"/>
  <c r="I628" i="7"/>
  <c r="P628" i="7" s="1"/>
  <c r="I627" i="7"/>
  <c r="P627" i="7" s="1"/>
  <c r="I626" i="7"/>
  <c r="P626" i="7" s="1"/>
  <c r="I625" i="7"/>
  <c r="P625" i="7" s="1"/>
  <c r="I624" i="7"/>
  <c r="P624" i="7" s="1"/>
  <c r="I623" i="7"/>
  <c r="P623" i="7" s="1"/>
  <c r="I622" i="7"/>
  <c r="P622" i="7" s="1"/>
  <c r="I621" i="7"/>
  <c r="P621" i="7" s="1"/>
  <c r="I620" i="7"/>
  <c r="P620" i="7" s="1"/>
  <c r="I619" i="7"/>
  <c r="P619" i="7" s="1"/>
  <c r="I618" i="7"/>
  <c r="P618" i="7" s="1"/>
  <c r="I617" i="7"/>
  <c r="P617" i="7" s="1"/>
  <c r="I616" i="7"/>
  <c r="P616" i="7" s="1"/>
  <c r="I615" i="7"/>
  <c r="P615" i="7" s="1"/>
  <c r="I614" i="7"/>
  <c r="P614" i="7" s="1"/>
  <c r="I613" i="7"/>
  <c r="P613" i="7" s="1"/>
  <c r="I612" i="7"/>
  <c r="P612" i="7" s="1"/>
  <c r="I611" i="7"/>
  <c r="P611" i="7" s="1"/>
  <c r="I610" i="7"/>
  <c r="P610" i="7" s="1"/>
  <c r="I609" i="7"/>
  <c r="P609" i="7" s="1"/>
  <c r="I608" i="7"/>
  <c r="P608" i="7" s="1"/>
  <c r="I607" i="7"/>
  <c r="P607" i="7" s="1"/>
  <c r="I606" i="7"/>
  <c r="P606" i="7" s="1"/>
  <c r="I605" i="7"/>
  <c r="P605" i="7" s="1"/>
  <c r="I604" i="7"/>
  <c r="P604" i="7" s="1"/>
  <c r="I603" i="7"/>
  <c r="P603" i="7" s="1"/>
  <c r="I602" i="7"/>
  <c r="P602" i="7" s="1"/>
  <c r="I601" i="7"/>
  <c r="P601" i="7" s="1"/>
  <c r="I600" i="7"/>
  <c r="P600" i="7" s="1"/>
  <c r="I599" i="7"/>
  <c r="P599" i="7" s="1"/>
  <c r="I598" i="7"/>
  <c r="P598" i="7" s="1"/>
  <c r="I597" i="7"/>
  <c r="P597" i="7" s="1"/>
  <c r="I596" i="7"/>
  <c r="P596" i="7" s="1"/>
  <c r="I595" i="7"/>
  <c r="P595" i="7" s="1"/>
  <c r="I594" i="7"/>
  <c r="P594" i="7" s="1"/>
  <c r="I593" i="7"/>
  <c r="P593" i="7" s="1"/>
  <c r="I592" i="7"/>
  <c r="P592" i="7" s="1"/>
  <c r="I591" i="7"/>
  <c r="P591" i="7" s="1"/>
  <c r="I590" i="7"/>
  <c r="P590" i="7" s="1"/>
  <c r="I589" i="7"/>
  <c r="P589" i="7" s="1"/>
  <c r="I588" i="7"/>
  <c r="P588" i="7" s="1"/>
  <c r="I587" i="7"/>
  <c r="P587" i="7" s="1"/>
  <c r="I586" i="7"/>
  <c r="P586" i="7" s="1"/>
  <c r="I585" i="7"/>
  <c r="P585" i="7" s="1"/>
  <c r="I584" i="7"/>
  <c r="P584" i="7" s="1"/>
  <c r="I583" i="7"/>
  <c r="P583" i="7" s="1"/>
  <c r="I582" i="7"/>
  <c r="P582" i="7" s="1"/>
  <c r="I581" i="7"/>
  <c r="P581" i="7" s="1"/>
  <c r="I580" i="7"/>
  <c r="P580" i="7" s="1"/>
  <c r="I579" i="7"/>
  <c r="P579" i="7" s="1"/>
  <c r="I578" i="7"/>
  <c r="P578" i="7" s="1"/>
  <c r="I577" i="7"/>
  <c r="P577" i="7" s="1"/>
  <c r="I576" i="7"/>
  <c r="P576" i="7" s="1"/>
  <c r="I575" i="7"/>
  <c r="P575" i="7" s="1"/>
  <c r="I574" i="7"/>
  <c r="P574" i="7" s="1"/>
  <c r="I573" i="7"/>
  <c r="P573" i="7" s="1"/>
  <c r="I572" i="7"/>
  <c r="P572" i="7" s="1"/>
  <c r="I571" i="7"/>
  <c r="P571" i="7" s="1"/>
  <c r="I570" i="7"/>
  <c r="P570" i="7" s="1"/>
  <c r="I569" i="7"/>
  <c r="P569" i="7" s="1"/>
  <c r="I568" i="7"/>
  <c r="P568" i="7" s="1"/>
  <c r="I567" i="7"/>
  <c r="P567" i="7" s="1"/>
  <c r="I566" i="7"/>
  <c r="P566" i="7" s="1"/>
  <c r="I565" i="7"/>
  <c r="P565" i="7" s="1"/>
  <c r="I564" i="7"/>
  <c r="P564" i="7" s="1"/>
  <c r="I563" i="7"/>
  <c r="P563" i="7" s="1"/>
  <c r="I562" i="7"/>
  <c r="P562" i="7" s="1"/>
  <c r="I561" i="7"/>
  <c r="P561" i="7" s="1"/>
  <c r="I560" i="7"/>
  <c r="P560" i="7" s="1"/>
  <c r="I559" i="7"/>
  <c r="P559" i="7" s="1"/>
  <c r="I558" i="7"/>
  <c r="P558" i="7" s="1"/>
  <c r="I557" i="7"/>
  <c r="P557" i="7" s="1"/>
  <c r="I556" i="7"/>
  <c r="P556" i="7" s="1"/>
  <c r="I555" i="7"/>
  <c r="P555" i="7" s="1"/>
  <c r="I554" i="7"/>
  <c r="P554" i="7" s="1"/>
  <c r="I553" i="7"/>
  <c r="P553" i="7" s="1"/>
  <c r="I552" i="7"/>
  <c r="P552" i="7" s="1"/>
  <c r="I551" i="7"/>
  <c r="P551" i="7" s="1"/>
  <c r="I550" i="7"/>
  <c r="P550" i="7" s="1"/>
  <c r="I549" i="7"/>
  <c r="P549" i="7" s="1"/>
  <c r="I548" i="7"/>
  <c r="P548" i="7" s="1"/>
  <c r="I547" i="7"/>
  <c r="P547" i="7" s="1"/>
  <c r="I546" i="7"/>
  <c r="P546" i="7" s="1"/>
  <c r="I545" i="7"/>
  <c r="P545" i="7" s="1"/>
  <c r="I544" i="7"/>
  <c r="P544" i="7" s="1"/>
  <c r="I543" i="7"/>
  <c r="P543" i="7" s="1"/>
  <c r="I542" i="7"/>
  <c r="P542" i="7" s="1"/>
  <c r="I541" i="7"/>
  <c r="P541" i="7" s="1"/>
  <c r="I540" i="7"/>
  <c r="P540" i="7" s="1"/>
  <c r="I539" i="7"/>
  <c r="P539" i="7" s="1"/>
  <c r="I538" i="7"/>
  <c r="P538" i="7" s="1"/>
  <c r="I537" i="7"/>
  <c r="P537" i="7" s="1"/>
  <c r="I536" i="7"/>
  <c r="P536" i="7" s="1"/>
  <c r="I535" i="7"/>
  <c r="P535" i="7" s="1"/>
  <c r="I534" i="7"/>
  <c r="P534" i="7" s="1"/>
  <c r="I533" i="7"/>
  <c r="P533" i="7" s="1"/>
  <c r="I532" i="7"/>
  <c r="P532" i="7" s="1"/>
  <c r="I531" i="7"/>
  <c r="P531" i="7" s="1"/>
  <c r="I530" i="7"/>
  <c r="P530" i="7" s="1"/>
  <c r="I529" i="7"/>
  <c r="P529" i="7" s="1"/>
  <c r="I528" i="7"/>
  <c r="P528" i="7" s="1"/>
  <c r="I527" i="7"/>
  <c r="P527" i="7" s="1"/>
  <c r="I526" i="7"/>
  <c r="P526" i="7" s="1"/>
  <c r="I525" i="7"/>
  <c r="P525" i="7" s="1"/>
  <c r="I524" i="7"/>
  <c r="P524" i="7" s="1"/>
  <c r="I523" i="7"/>
  <c r="P523" i="7" s="1"/>
  <c r="I522" i="7"/>
  <c r="P522" i="7" s="1"/>
  <c r="I521" i="7"/>
  <c r="P521" i="7" s="1"/>
  <c r="I520" i="7"/>
  <c r="P520" i="7" s="1"/>
  <c r="I519" i="7"/>
  <c r="P519" i="7" s="1"/>
  <c r="I518" i="7"/>
  <c r="P518" i="7" s="1"/>
  <c r="I517" i="7"/>
  <c r="P517" i="7" s="1"/>
  <c r="I516" i="7"/>
  <c r="P516" i="7" s="1"/>
  <c r="I515" i="7"/>
  <c r="P515" i="7" s="1"/>
  <c r="I514" i="7"/>
  <c r="P514" i="7" s="1"/>
  <c r="I513" i="7"/>
  <c r="P513" i="7" s="1"/>
  <c r="I512" i="7"/>
  <c r="P512" i="7" s="1"/>
  <c r="I511" i="7"/>
  <c r="P511" i="7" s="1"/>
  <c r="I510" i="7"/>
  <c r="P510" i="7" s="1"/>
  <c r="I509" i="7"/>
  <c r="P509" i="7" s="1"/>
  <c r="I508" i="7"/>
  <c r="P508" i="7" s="1"/>
  <c r="I507" i="7"/>
  <c r="P507" i="7" s="1"/>
  <c r="I506" i="7"/>
  <c r="P506" i="7" s="1"/>
  <c r="I505" i="7"/>
  <c r="P505" i="7" s="1"/>
  <c r="I504" i="7"/>
  <c r="P504" i="7" s="1"/>
  <c r="I503" i="7"/>
  <c r="P503" i="7" s="1"/>
  <c r="I502" i="7"/>
  <c r="P502" i="7" s="1"/>
  <c r="I501" i="7"/>
  <c r="P501" i="7" s="1"/>
  <c r="I500" i="7"/>
  <c r="P500" i="7" s="1"/>
  <c r="I499" i="7"/>
  <c r="P499" i="7" s="1"/>
  <c r="I498" i="7"/>
  <c r="P498" i="7" s="1"/>
  <c r="I497" i="7"/>
  <c r="P497" i="7" s="1"/>
  <c r="I496" i="7"/>
  <c r="P496" i="7" s="1"/>
  <c r="I495" i="7"/>
  <c r="P495" i="7" s="1"/>
  <c r="I494" i="7"/>
  <c r="P494" i="7" s="1"/>
  <c r="I493" i="7"/>
  <c r="P493" i="7" s="1"/>
  <c r="I492" i="7"/>
  <c r="P492" i="7" s="1"/>
  <c r="I491" i="7"/>
  <c r="P491" i="7" s="1"/>
  <c r="I490" i="7"/>
  <c r="P490" i="7" s="1"/>
  <c r="I489" i="7"/>
  <c r="P489" i="7" s="1"/>
  <c r="I488" i="7"/>
  <c r="P488" i="7" s="1"/>
  <c r="I487" i="7"/>
  <c r="P487" i="7" s="1"/>
  <c r="I486" i="7"/>
  <c r="P486" i="7" s="1"/>
  <c r="I485" i="7"/>
  <c r="P485" i="7" s="1"/>
  <c r="I484" i="7"/>
  <c r="P484" i="7" s="1"/>
  <c r="I483" i="7"/>
  <c r="P483" i="7" s="1"/>
  <c r="I482" i="7"/>
  <c r="P482" i="7" s="1"/>
  <c r="I481" i="7"/>
  <c r="P481" i="7" s="1"/>
  <c r="I480" i="7"/>
  <c r="P480" i="7" s="1"/>
  <c r="I479" i="7"/>
  <c r="P479" i="7" s="1"/>
  <c r="I478" i="7"/>
  <c r="P478" i="7" s="1"/>
  <c r="I477" i="7"/>
  <c r="P477" i="7" s="1"/>
  <c r="I476" i="7"/>
  <c r="P476" i="7" s="1"/>
  <c r="I475" i="7"/>
  <c r="P475" i="7" s="1"/>
  <c r="I474" i="7"/>
  <c r="P474" i="7" s="1"/>
  <c r="I473" i="7"/>
  <c r="P473" i="7" s="1"/>
  <c r="I472" i="7"/>
  <c r="P472" i="7" s="1"/>
  <c r="I471" i="7"/>
  <c r="P471" i="7" s="1"/>
  <c r="I470" i="7"/>
  <c r="P470" i="7" s="1"/>
  <c r="I469" i="7"/>
  <c r="P469" i="7" s="1"/>
  <c r="I468" i="7"/>
  <c r="P468" i="7" s="1"/>
  <c r="I467" i="7"/>
  <c r="P467" i="7" s="1"/>
  <c r="I466" i="7"/>
  <c r="P466" i="7" s="1"/>
  <c r="I465" i="7"/>
  <c r="P465" i="7" s="1"/>
  <c r="I464" i="7"/>
  <c r="P464" i="7" s="1"/>
  <c r="I463" i="7"/>
  <c r="P463" i="7" s="1"/>
  <c r="I462" i="7"/>
  <c r="P462" i="7" s="1"/>
  <c r="I461" i="7"/>
  <c r="P461" i="7" s="1"/>
  <c r="I460" i="7"/>
  <c r="P460" i="7" s="1"/>
  <c r="I459" i="7"/>
  <c r="P459" i="7" s="1"/>
  <c r="I458" i="7"/>
  <c r="P458" i="7" s="1"/>
  <c r="I457" i="7"/>
  <c r="P457" i="7" s="1"/>
  <c r="I456" i="7"/>
  <c r="P456" i="7" s="1"/>
  <c r="I455" i="7"/>
  <c r="P455" i="7" s="1"/>
  <c r="I454" i="7"/>
  <c r="P454" i="7" s="1"/>
  <c r="I453" i="7"/>
  <c r="P453" i="7" s="1"/>
  <c r="I452" i="7"/>
  <c r="P452" i="7" s="1"/>
  <c r="I451" i="7"/>
  <c r="P451" i="7" s="1"/>
  <c r="I450" i="7"/>
  <c r="P450" i="7" s="1"/>
  <c r="I449" i="7"/>
  <c r="P449" i="7" s="1"/>
  <c r="I448" i="7"/>
  <c r="P448" i="7" s="1"/>
  <c r="I447" i="7"/>
  <c r="P447" i="7" s="1"/>
  <c r="I446" i="7"/>
  <c r="P446" i="7" s="1"/>
  <c r="I445" i="7"/>
  <c r="P445" i="7" s="1"/>
  <c r="I444" i="7"/>
  <c r="P444" i="7" s="1"/>
  <c r="I443" i="7"/>
  <c r="P443" i="7" s="1"/>
  <c r="I442" i="7"/>
  <c r="P442" i="7" s="1"/>
  <c r="I441" i="7"/>
  <c r="P441" i="7" s="1"/>
  <c r="I440" i="7"/>
  <c r="P440" i="7" s="1"/>
  <c r="I439" i="7"/>
  <c r="P439" i="7" s="1"/>
  <c r="I438" i="7"/>
  <c r="P438" i="7" s="1"/>
  <c r="I437" i="7"/>
  <c r="P437" i="7" s="1"/>
  <c r="I436" i="7"/>
  <c r="P436" i="7" s="1"/>
  <c r="I435" i="7"/>
  <c r="P435" i="7" s="1"/>
  <c r="I434" i="7"/>
  <c r="P434" i="7" s="1"/>
  <c r="I433" i="7"/>
  <c r="P433" i="7" s="1"/>
  <c r="I432" i="7"/>
  <c r="P432" i="7" s="1"/>
  <c r="I431" i="7"/>
  <c r="P431" i="7" s="1"/>
  <c r="I430" i="7"/>
  <c r="P430" i="7" s="1"/>
  <c r="I429" i="7"/>
  <c r="P429" i="7" s="1"/>
  <c r="I428" i="7"/>
  <c r="P428" i="7" s="1"/>
  <c r="I427" i="7"/>
  <c r="P427" i="7" s="1"/>
  <c r="I426" i="7"/>
  <c r="P426" i="7" s="1"/>
  <c r="I425" i="7"/>
  <c r="P425" i="7" s="1"/>
  <c r="I424" i="7"/>
  <c r="P424" i="7" s="1"/>
  <c r="I423" i="7"/>
  <c r="P423" i="7" s="1"/>
  <c r="I422" i="7"/>
  <c r="P422" i="7" s="1"/>
  <c r="I421" i="7"/>
  <c r="P421" i="7" s="1"/>
  <c r="I420" i="7"/>
  <c r="P420" i="7" s="1"/>
  <c r="I419" i="7"/>
  <c r="P419" i="7" s="1"/>
  <c r="I418" i="7"/>
  <c r="P418" i="7" s="1"/>
  <c r="I417" i="7"/>
  <c r="P417" i="7" s="1"/>
  <c r="I416" i="7"/>
  <c r="P416" i="7" s="1"/>
  <c r="I415" i="7"/>
  <c r="P415" i="7" s="1"/>
  <c r="I414" i="7"/>
  <c r="P414" i="7" s="1"/>
  <c r="I413" i="7"/>
  <c r="P413" i="7" s="1"/>
  <c r="I412" i="7"/>
  <c r="P412" i="7" s="1"/>
  <c r="I411" i="7"/>
  <c r="P411" i="7" s="1"/>
  <c r="I410" i="7"/>
  <c r="P410" i="7" s="1"/>
  <c r="I409" i="7"/>
  <c r="P409" i="7" s="1"/>
  <c r="I408" i="7"/>
  <c r="P408" i="7" s="1"/>
  <c r="I407" i="7"/>
  <c r="P407" i="7" s="1"/>
  <c r="I406" i="7"/>
  <c r="P406" i="7" s="1"/>
  <c r="I405" i="7"/>
  <c r="P405" i="7" s="1"/>
  <c r="I404" i="7"/>
  <c r="P404" i="7" s="1"/>
  <c r="I403" i="7"/>
  <c r="P403" i="7" s="1"/>
  <c r="I402" i="7"/>
  <c r="P402" i="7" s="1"/>
  <c r="I401" i="7"/>
  <c r="P401" i="7" s="1"/>
  <c r="I400" i="7"/>
  <c r="P400" i="7" s="1"/>
  <c r="I399" i="7"/>
  <c r="P399" i="7" s="1"/>
  <c r="I398" i="7"/>
  <c r="P398" i="7" s="1"/>
  <c r="I397" i="7"/>
  <c r="P397" i="7" s="1"/>
  <c r="I396" i="7"/>
  <c r="P396" i="7" s="1"/>
  <c r="I395" i="7"/>
  <c r="P395" i="7" s="1"/>
  <c r="I394" i="7"/>
  <c r="P394" i="7" s="1"/>
  <c r="I393" i="7"/>
  <c r="P393" i="7" s="1"/>
  <c r="I392" i="7"/>
  <c r="P392" i="7" s="1"/>
  <c r="I391" i="7"/>
  <c r="P391" i="7" s="1"/>
  <c r="I390" i="7"/>
  <c r="P390" i="7" s="1"/>
  <c r="I389" i="7"/>
  <c r="P389" i="7" s="1"/>
  <c r="I388" i="7"/>
  <c r="P388" i="7" s="1"/>
  <c r="I387" i="7"/>
  <c r="P387" i="7" s="1"/>
  <c r="I386" i="7"/>
  <c r="P386" i="7" s="1"/>
  <c r="I385" i="7"/>
  <c r="P385" i="7" s="1"/>
  <c r="I384" i="7"/>
  <c r="P384" i="7" s="1"/>
  <c r="I383" i="7"/>
  <c r="P383" i="7" s="1"/>
  <c r="I382" i="7"/>
  <c r="P382" i="7" s="1"/>
  <c r="I381" i="7"/>
  <c r="P381" i="7" s="1"/>
  <c r="I380" i="7"/>
  <c r="P380" i="7" s="1"/>
  <c r="I379" i="7"/>
  <c r="P379" i="7" s="1"/>
  <c r="I378" i="7"/>
  <c r="P378" i="7" s="1"/>
  <c r="I377" i="7"/>
  <c r="P377" i="7" s="1"/>
  <c r="I376" i="7"/>
  <c r="P376" i="7" s="1"/>
  <c r="I375" i="7"/>
  <c r="P375" i="7" s="1"/>
  <c r="I374" i="7"/>
  <c r="P374" i="7" s="1"/>
  <c r="I373" i="7"/>
  <c r="P373" i="7" s="1"/>
  <c r="I372" i="7"/>
  <c r="P372" i="7" s="1"/>
  <c r="I371" i="7"/>
  <c r="P371" i="7" s="1"/>
  <c r="I370" i="7"/>
  <c r="P370" i="7" s="1"/>
  <c r="I369" i="7"/>
  <c r="P369" i="7" s="1"/>
  <c r="I368" i="7"/>
  <c r="P368" i="7" s="1"/>
  <c r="I367" i="7"/>
  <c r="P367" i="7" s="1"/>
  <c r="I366" i="7"/>
  <c r="P366" i="7" s="1"/>
  <c r="I365" i="7"/>
  <c r="P365" i="7" s="1"/>
  <c r="I364" i="7"/>
  <c r="P364" i="7" s="1"/>
  <c r="I363" i="7"/>
  <c r="P363" i="7" s="1"/>
  <c r="I362" i="7"/>
  <c r="P362" i="7" s="1"/>
  <c r="I361" i="7"/>
  <c r="P361" i="7" s="1"/>
  <c r="I360" i="7"/>
  <c r="P360" i="7" s="1"/>
  <c r="I359" i="7"/>
  <c r="P359" i="7" s="1"/>
  <c r="I358" i="7"/>
  <c r="P358" i="7" s="1"/>
  <c r="I357" i="7"/>
  <c r="P357" i="7" s="1"/>
  <c r="I356" i="7"/>
  <c r="P356" i="7" s="1"/>
  <c r="I355" i="7"/>
  <c r="P355" i="7" s="1"/>
  <c r="I354" i="7"/>
  <c r="P354" i="7" s="1"/>
  <c r="I353" i="7"/>
  <c r="P353" i="7" s="1"/>
  <c r="I352" i="7"/>
  <c r="P352" i="7" s="1"/>
  <c r="I351" i="7"/>
  <c r="P351" i="7" s="1"/>
  <c r="I350" i="7"/>
  <c r="P350" i="7" s="1"/>
  <c r="I349" i="7"/>
  <c r="P349" i="7" s="1"/>
  <c r="I348" i="7"/>
  <c r="P348" i="7" s="1"/>
  <c r="I347" i="7"/>
  <c r="P347" i="7" s="1"/>
  <c r="I346" i="7"/>
  <c r="P346" i="7" s="1"/>
  <c r="I345" i="7"/>
  <c r="P345" i="7" s="1"/>
  <c r="I344" i="7"/>
  <c r="P344" i="7" s="1"/>
  <c r="I343" i="7"/>
  <c r="P343" i="7" s="1"/>
  <c r="I342" i="7"/>
  <c r="P342" i="7" s="1"/>
  <c r="I341" i="7"/>
  <c r="P341" i="7" s="1"/>
  <c r="I340" i="7"/>
  <c r="P340" i="7" s="1"/>
  <c r="I339" i="7"/>
  <c r="P339" i="7" s="1"/>
  <c r="I338" i="7"/>
  <c r="P338" i="7" s="1"/>
  <c r="I337" i="7"/>
  <c r="P337" i="7" s="1"/>
  <c r="I336" i="7"/>
  <c r="P336" i="7" s="1"/>
  <c r="I335" i="7"/>
  <c r="P335" i="7" s="1"/>
  <c r="I334" i="7"/>
  <c r="P334" i="7" s="1"/>
  <c r="I333" i="7"/>
  <c r="P333" i="7" s="1"/>
  <c r="I332" i="7"/>
  <c r="P332" i="7" s="1"/>
  <c r="I331" i="7"/>
  <c r="P331" i="7" s="1"/>
  <c r="I330" i="7"/>
  <c r="P330" i="7" s="1"/>
  <c r="I329" i="7"/>
  <c r="P329" i="7" s="1"/>
  <c r="I328" i="7"/>
  <c r="P328" i="7" s="1"/>
  <c r="I327" i="7"/>
  <c r="P327" i="7" s="1"/>
  <c r="I326" i="7"/>
  <c r="P326" i="7" s="1"/>
  <c r="I325" i="7"/>
  <c r="P325" i="7" s="1"/>
  <c r="I324" i="7"/>
  <c r="P324" i="7" s="1"/>
  <c r="I323" i="7"/>
  <c r="P323" i="7" s="1"/>
  <c r="I322" i="7"/>
  <c r="P322" i="7" s="1"/>
  <c r="I321" i="7"/>
  <c r="P321" i="7" s="1"/>
  <c r="I320" i="7"/>
  <c r="P320" i="7" s="1"/>
  <c r="I319" i="7"/>
  <c r="P319" i="7" s="1"/>
  <c r="I318" i="7"/>
  <c r="P318" i="7" s="1"/>
  <c r="I317" i="7"/>
  <c r="P317" i="7" s="1"/>
  <c r="I316" i="7"/>
  <c r="P316" i="7" s="1"/>
  <c r="I315" i="7"/>
  <c r="P315" i="7" s="1"/>
  <c r="I314" i="7"/>
  <c r="P314" i="7" s="1"/>
  <c r="I313" i="7"/>
  <c r="P313" i="7" s="1"/>
  <c r="I312" i="7"/>
  <c r="P312" i="7" s="1"/>
  <c r="I311" i="7"/>
  <c r="P311" i="7" s="1"/>
  <c r="I310" i="7"/>
  <c r="P310" i="7" s="1"/>
  <c r="I309" i="7"/>
  <c r="P309" i="7" s="1"/>
  <c r="I308" i="7"/>
  <c r="P308" i="7" s="1"/>
  <c r="I307" i="7"/>
  <c r="P307" i="7" s="1"/>
  <c r="I306" i="7"/>
  <c r="P306" i="7" s="1"/>
  <c r="I305" i="7"/>
  <c r="P305" i="7" s="1"/>
  <c r="I304" i="7"/>
  <c r="P304" i="7" s="1"/>
  <c r="I303" i="7"/>
  <c r="P303" i="7" s="1"/>
  <c r="I302" i="7"/>
  <c r="P302" i="7" s="1"/>
  <c r="I301" i="7"/>
  <c r="P301" i="7" s="1"/>
  <c r="I300" i="7"/>
  <c r="P300" i="7" s="1"/>
  <c r="I299" i="7"/>
  <c r="P299" i="7" s="1"/>
  <c r="I298" i="7"/>
  <c r="P298" i="7" s="1"/>
  <c r="I297" i="7"/>
  <c r="P297" i="7" s="1"/>
  <c r="I296" i="7"/>
  <c r="P296" i="7" s="1"/>
  <c r="I295" i="7"/>
  <c r="P295" i="7" s="1"/>
  <c r="I294" i="7"/>
  <c r="P294" i="7" s="1"/>
  <c r="I293" i="7"/>
  <c r="P293" i="7" s="1"/>
  <c r="I292" i="7"/>
  <c r="P292" i="7" s="1"/>
  <c r="I291" i="7"/>
  <c r="P291" i="7" s="1"/>
  <c r="I290" i="7"/>
  <c r="P290" i="7" s="1"/>
  <c r="I289" i="7"/>
  <c r="P289" i="7" s="1"/>
  <c r="I288" i="7"/>
  <c r="P288" i="7" s="1"/>
  <c r="I287" i="7"/>
  <c r="P287" i="7" s="1"/>
  <c r="I286" i="7"/>
  <c r="P286" i="7" s="1"/>
  <c r="I285" i="7"/>
  <c r="P285" i="7" s="1"/>
  <c r="I284" i="7"/>
  <c r="P284" i="7" s="1"/>
  <c r="I283" i="7"/>
  <c r="P283" i="7" s="1"/>
  <c r="I282" i="7"/>
  <c r="P282" i="7" s="1"/>
  <c r="I281" i="7"/>
  <c r="P281" i="7" s="1"/>
  <c r="I280" i="7"/>
  <c r="P280" i="7" s="1"/>
  <c r="I279" i="7"/>
  <c r="P279" i="7" s="1"/>
  <c r="I278" i="7"/>
  <c r="P278" i="7" s="1"/>
  <c r="I277" i="7"/>
  <c r="P277" i="7" s="1"/>
  <c r="I276" i="7"/>
  <c r="P276" i="7" s="1"/>
  <c r="I275" i="7"/>
  <c r="P275" i="7" s="1"/>
  <c r="I274" i="7"/>
  <c r="P274" i="7" s="1"/>
  <c r="I273" i="7"/>
  <c r="P273" i="7" s="1"/>
  <c r="I272" i="7"/>
  <c r="P272" i="7" s="1"/>
  <c r="I271" i="7"/>
  <c r="P271" i="7" s="1"/>
  <c r="I270" i="7"/>
  <c r="P270" i="7" s="1"/>
  <c r="I269" i="7"/>
  <c r="P269" i="7" s="1"/>
  <c r="I268" i="7"/>
  <c r="P268" i="7" s="1"/>
  <c r="I267" i="7"/>
  <c r="P267" i="7" s="1"/>
  <c r="I266" i="7"/>
  <c r="P266" i="7" s="1"/>
  <c r="I265" i="7"/>
  <c r="P265" i="7" s="1"/>
  <c r="I264" i="7"/>
  <c r="P264" i="7" s="1"/>
  <c r="I263" i="7"/>
  <c r="P263" i="7" s="1"/>
  <c r="I262" i="7"/>
  <c r="P262" i="7" s="1"/>
  <c r="I261" i="7"/>
  <c r="P261" i="7" s="1"/>
  <c r="I260" i="7"/>
  <c r="P260" i="7" s="1"/>
  <c r="I259" i="7"/>
  <c r="P259" i="7" s="1"/>
  <c r="I258" i="7"/>
  <c r="P258" i="7" s="1"/>
  <c r="I257" i="7"/>
  <c r="P257" i="7" s="1"/>
  <c r="I256" i="7"/>
  <c r="P256" i="7" s="1"/>
  <c r="I255" i="7"/>
  <c r="P255" i="7" s="1"/>
  <c r="I254" i="7"/>
  <c r="P254" i="7" s="1"/>
  <c r="I253" i="7"/>
  <c r="P253" i="7" s="1"/>
  <c r="I252" i="7"/>
  <c r="P252" i="7" s="1"/>
  <c r="I251" i="7"/>
  <c r="P251" i="7" s="1"/>
  <c r="I250" i="7"/>
  <c r="P250" i="7" s="1"/>
  <c r="I249" i="7"/>
  <c r="P249" i="7" s="1"/>
  <c r="I248" i="7"/>
  <c r="P248" i="7" s="1"/>
  <c r="I247" i="7"/>
  <c r="P247" i="7" s="1"/>
  <c r="I246" i="7"/>
  <c r="P246" i="7" s="1"/>
  <c r="I245" i="7"/>
  <c r="P245" i="7" s="1"/>
  <c r="I244" i="7"/>
  <c r="P244" i="7" s="1"/>
  <c r="I243" i="7"/>
  <c r="P243" i="7" s="1"/>
  <c r="I242" i="7"/>
  <c r="P242" i="7" s="1"/>
  <c r="I241" i="7"/>
  <c r="P241" i="7" s="1"/>
  <c r="I240" i="7"/>
  <c r="P240" i="7" s="1"/>
  <c r="I239" i="7"/>
  <c r="P239" i="7" s="1"/>
  <c r="I238" i="7"/>
  <c r="P238" i="7" s="1"/>
  <c r="I237" i="7"/>
  <c r="P237" i="7" s="1"/>
  <c r="I236" i="7"/>
  <c r="P236" i="7" s="1"/>
  <c r="I235" i="7"/>
  <c r="P235" i="7" s="1"/>
  <c r="I234" i="7"/>
  <c r="P234" i="7" s="1"/>
  <c r="I233" i="7"/>
  <c r="P233" i="7" s="1"/>
  <c r="I232" i="7"/>
  <c r="P232" i="7" s="1"/>
  <c r="I231" i="7"/>
  <c r="P231" i="7" s="1"/>
  <c r="I230" i="7"/>
  <c r="P230" i="7" s="1"/>
  <c r="I229" i="7"/>
  <c r="P229" i="7" s="1"/>
  <c r="I228" i="7"/>
  <c r="P228" i="7" s="1"/>
  <c r="I227" i="7"/>
  <c r="P227" i="7" s="1"/>
  <c r="I226" i="7"/>
  <c r="P226" i="7" s="1"/>
  <c r="I225" i="7"/>
  <c r="P225" i="7" s="1"/>
  <c r="I224" i="7"/>
  <c r="P224" i="7" s="1"/>
  <c r="I223" i="7"/>
  <c r="P223" i="7" s="1"/>
  <c r="I222" i="7"/>
  <c r="P222" i="7" s="1"/>
  <c r="I221" i="7"/>
  <c r="P221" i="7" s="1"/>
  <c r="I220" i="7"/>
  <c r="P220" i="7" s="1"/>
  <c r="I219" i="7"/>
  <c r="P219" i="7" s="1"/>
  <c r="I218" i="7"/>
  <c r="P218" i="7" s="1"/>
  <c r="I217" i="7"/>
  <c r="P217" i="7" s="1"/>
  <c r="I216" i="7"/>
  <c r="P216" i="7" s="1"/>
  <c r="I215" i="7"/>
  <c r="P215" i="7" s="1"/>
  <c r="I214" i="7"/>
  <c r="P214" i="7" s="1"/>
  <c r="I213" i="7"/>
  <c r="P213" i="7" s="1"/>
  <c r="I212" i="7"/>
  <c r="P212" i="7" s="1"/>
  <c r="I211" i="7"/>
  <c r="P211" i="7" s="1"/>
  <c r="I210" i="7"/>
  <c r="P210" i="7" s="1"/>
  <c r="I209" i="7"/>
  <c r="P209" i="7" s="1"/>
  <c r="I208" i="7"/>
  <c r="P208" i="7" s="1"/>
  <c r="I207" i="7"/>
  <c r="P207" i="7" s="1"/>
  <c r="I206" i="7"/>
  <c r="P206" i="7" s="1"/>
  <c r="I205" i="7"/>
  <c r="P205" i="7" s="1"/>
  <c r="I204" i="7"/>
  <c r="P204" i="7" s="1"/>
  <c r="I203" i="7"/>
  <c r="P203" i="7" s="1"/>
  <c r="I202" i="7"/>
  <c r="P202" i="7" s="1"/>
  <c r="I201" i="7"/>
  <c r="P201" i="7" s="1"/>
  <c r="I200" i="7"/>
  <c r="P200" i="7" s="1"/>
  <c r="I199" i="7"/>
  <c r="P199" i="7" s="1"/>
  <c r="I198" i="7"/>
  <c r="P198" i="7" s="1"/>
  <c r="I197" i="7"/>
  <c r="P197" i="7" s="1"/>
  <c r="I196" i="7"/>
  <c r="P196" i="7" s="1"/>
  <c r="I195" i="7"/>
  <c r="P195" i="7" s="1"/>
  <c r="I194" i="7"/>
  <c r="P194" i="7" s="1"/>
  <c r="I193" i="7"/>
  <c r="P193" i="7" s="1"/>
  <c r="I192" i="7"/>
  <c r="P192" i="7" s="1"/>
  <c r="I191" i="7"/>
  <c r="P191" i="7" s="1"/>
  <c r="I190" i="7"/>
  <c r="P190" i="7" s="1"/>
  <c r="I189" i="7"/>
  <c r="P189" i="7" s="1"/>
  <c r="I188" i="7"/>
  <c r="P188" i="7" s="1"/>
  <c r="I187" i="7"/>
  <c r="P187" i="7" s="1"/>
  <c r="I186" i="7"/>
  <c r="P186" i="7" s="1"/>
  <c r="I185" i="7"/>
  <c r="P185" i="7" s="1"/>
  <c r="I184" i="7"/>
  <c r="P184" i="7" s="1"/>
  <c r="I183" i="7"/>
  <c r="P183" i="7" s="1"/>
  <c r="I182" i="7"/>
  <c r="P182" i="7" s="1"/>
  <c r="I181" i="7"/>
  <c r="P181" i="7" s="1"/>
  <c r="I180" i="7"/>
  <c r="P180" i="7" s="1"/>
  <c r="I179" i="7"/>
  <c r="P179" i="7" s="1"/>
  <c r="I178" i="7"/>
  <c r="P178" i="7" s="1"/>
  <c r="I177" i="7"/>
  <c r="P177" i="7" s="1"/>
  <c r="I176" i="7"/>
  <c r="P176" i="7" s="1"/>
  <c r="I175" i="7"/>
  <c r="P175" i="7" s="1"/>
  <c r="I174" i="7"/>
  <c r="P174" i="7" s="1"/>
  <c r="I173" i="7"/>
  <c r="P173" i="7" s="1"/>
  <c r="I172" i="7"/>
  <c r="P172" i="7" s="1"/>
  <c r="I171" i="7"/>
  <c r="P171" i="7" s="1"/>
  <c r="I170" i="7"/>
  <c r="P170" i="7" s="1"/>
  <c r="I169" i="7"/>
  <c r="P169" i="7" s="1"/>
  <c r="I168" i="7"/>
  <c r="P168" i="7" s="1"/>
  <c r="I167" i="7"/>
  <c r="P167" i="7" s="1"/>
  <c r="I166" i="7"/>
  <c r="P166" i="7" s="1"/>
  <c r="I165" i="7"/>
  <c r="P165" i="7" s="1"/>
  <c r="I164" i="7"/>
  <c r="P164" i="7" s="1"/>
  <c r="I163" i="7"/>
  <c r="P163" i="7" s="1"/>
  <c r="I162" i="7"/>
  <c r="P162" i="7" s="1"/>
  <c r="I161" i="7"/>
  <c r="P161" i="7" s="1"/>
  <c r="I160" i="7"/>
  <c r="P160" i="7" s="1"/>
  <c r="I159" i="7"/>
  <c r="P159" i="7" s="1"/>
  <c r="I158" i="7"/>
  <c r="P158" i="7" s="1"/>
  <c r="I157" i="7"/>
  <c r="P157" i="7" s="1"/>
  <c r="I156" i="7"/>
  <c r="P156" i="7" s="1"/>
  <c r="I155" i="7"/>
  <c r="P155" i="7" s="1"/>
  <c r="I154" i="7"/>
  <c r="P154" i="7" s="1"/>
  <c r="I153" i="7"/>
  <c r="P153" i="7" s="1"/>
  <c r="I152" i="7"/>
  <c r="P152" i="7" s="1"/>
  <c r="I151" i="7"/>
  <c r="P151" i="7" s="1"/>
  <c r="I150" i="7"/>
  <c r="P150" i="7" s="1"/>
  <c r="I149" i="7"/>
  <c r="P149" i="7" s="1"/>
  <c r="I148" i="7"/>
  <c r="P148" i="7" s="1"/>
  <c r="I147" i="7"/>
  <c r="P147" i="7" s="1"/>
  <c r="I146" i="7"/>
  <c r="P146" i="7" s="1"/>
  <c r="I145" i="7"/>
  <c r="P145" i="7" s="1"/>
  <c r="I144" i="7"/>
  <c r="P144" i="7" s="1"/>
  <c r="I143" i="7"/>
  <c r="P143" i="7" s="1"/>
  <c r="I142" i="7"/>
  <c r="P142" i="7" s="1"/>
  <c r="I141" i="7"/>
  <c r="P141" i="7" s="1"/>
  <c r="I140" i="7"/>
  <c r="P140" i="7" s="1"/>
  <c r="I139" i="7"/>
  <c r="P139" i="7" s="1"/>
  <c r="I138" i="7"/>
  <c r="P138" i="7" s="1"/>
  <c r="I137" i="7"/>
  <c r="P137" i="7" s="1"/>
  <c r="I136" i="7"/>
  <c r="P136" i="7" s="1"/>
  <c r="I135" i="7"/>
  <c r="P135" i="7" s="1"/>
  <c r="I134" i="7"/>
  <c r="P134" i="7" s="1"/>
  <c r="I133" i="7"/>
  <c r="P133" i="7" s="1"/>
  <c r="I132" i="7"/>
  <c r="P132" i="7" s="1"/>
  <c r="I131" i="7"/>
  <c r="P131" i="7" s="1"/>
  <c r="I130" i="7"/>
  <c r="P130" i="7" s="1"/>
  <c r="I129" i="7"/>
  <c r="P129" i="7" s="1"/>
  <c r="I128" i="7"/>
  <c r="P128" i="7" s="1"/>
  <c r="I127" i="7"/>
  <c r="P127" i="7" s="1"/>
  <c r="I126" i="7"/>
  <c r="P126" i="7" s="1"/>
  <c r="I125" i="7"/>
  <c r="P125" i="7" s="1"/>
  <c r="I124" i="7"/>
  <c r="P124" i="7" s="1"/>
  <c r="I123" i="7"/>
  <c r="P123" i="7" s="1"/>
  <c r="I122" i="7"/>
  <c r="P122" i="7" s="1"/>
  <c r="I121" i="7"/>
  <c r="P121" i="7" s="1"/>
  <c r="I120" i="7"/>
  <c r="P120" i="7" s="1"/>
  <c r="I119" i="7"/>
  <c r="P119" i="7" s="1"/>
  <c r="I118" i="7"/>
  <c r="P118" i="7" s="1"/>
  <c r="I117" i="7"/>
  <c r="P117" i="7" s="1"/>
  <c r="I116" i="7"/>
  <c r="P116" i="7" s="1"/>
  <c r="I115" i="7"/>
  <c r="P115" i="7" s="1"/>
  <c r="I114" i="7"/>
  <c r="P114" i="7" s="1"/>
  <c r="I113" i="7"/>
  <c r="P113" i="7" s="1"/>
  <c r="I112" i="7"/>
  <c r="P112" i="7" s="1"/>
  <c r="I111" i="7"/>
  <c r="P111" i="7" s="1"/>
  <c r="I110" i="7"/>
  <c r="P110" i="7" s="1"/>
  <c r="I109" i="7"/>
  <c r="P109" i="7" s="1"/>
  <c r="I108" i="7"/>
  <c r="P108" i="7" s="1"/>
  <c r="I107" i="7"/>
  <c r="P107" i="7" s="1"/>
  <c r="I106" i="7"/>
  <c r="P106" i="7" s="1"/>
  <c r="I105" i="7"/>
  <c r="P105" i="7" s="1"/>
  <c r="I104" i="7"/>
  <c r="P104" i="7" s="1"/>
  <c r="I103" i="7"/>
  <c r="P103" i="7" s="1"/>
  <c r="I102" i="7"/>
  <c r="P102" i="7" s="1"/>
  <c r="I101" i="7"/>
  <c r="P101" i="7" s="1"/>
  <c r="I100" i="7"/>
  <c r="P100" i="7" s="1"/>
  <c r="I99" i="7"/>
  <c r="P99" i="7" s="1"/>
  <c r="I98" i="7"/>
  <c r="P98" i="7" s="1"/>
  <c r="I97" i="7"/>
  <c r="P97" i="7" s="1"/>
  <c r="I96" i="7"/>
  <c r="P96" i="7" s="1"/>
  <c r="I95" i="7"/>
  <c r="P95" i="7" s="1"/>
  <c r="I94" i="7"/>
  <c r="P94" i="7" s="1"/>
  <c r="I93" i="7"/>
  <c r="P93" i="7" s="1"/>
  <c r="I92" i="7"/>
  <c r="P92" i="7" s="1"/>
  <c r="I91" i="7"/>
  <c r="P91" i="7" s="1"/>
  <c r="I90" i="7"/>
  <c r="P90" i="7" s="1"/>
  <c r="I89" i="7"/>
  <c r="P89" i="7" s="1"/>
  <c r="I88" i="7"/>
  <c r="P88" i="7" s="1"/>
  <c r="I87" i="7"/>
  <c r="P87" i="7" s="1"/>
  <c r="I86" i="7"/>
  <c r="P86" i="7" s="1"/>
  <c r="I85" i="7"/>
  <c r="P85" i="7" s="1"/>
  <c r="I84" i="7"/>
  <c r="P84" i="7" s="1"/>
  <c r="I83" i="7"/>
  <c r="P83" i="7" s="1"/>
  <c r="I82" i="7"/>
  <c r="P82" i="7" s="1"/>
  <c r="I81" i="7"/>
  <c r="P81" i="7" s="1"/>
  <c r="I80" i="7"/>
  <c r="P80" i="7" s="1"/>
  <c r="I79" i="7"/>
  <c r="P79" i="7" s="1"/>
  <c r="I78" i="7"/>
  <c r="P78" i="7" s="1"/>
  <c r="I77" i="7"/>
  <c r="P77" i="7" s="1"/>
  <c r="I76" i="7"/>
  <c r="P76" i="7" s="1"/>
  <c r="I75" i="7"/>
  <c r="P75" i="7" s="1"/>
  <c r="I74" i="7"/>
  <c r="P74" i="7" s="1"/>
  <c r="I73" i="7"/>
  <c r="P73" i="7" s="1"/>
  <c r="I72" i="7"/>
  <c r="P72" i="7" s="1"/>
  <c r="I71" i="7"/>
  <c r="P71" i="7" s="1"/>
  <c r="I70" i="7"/>
  <c r="P70" i="7" s="1"/>
  <c r="I69" i="7"/>
  <c r="P69" i="7" s="1"/>
  <c r="I68" i="7"/>
  <c r="P68" i="7" s="1"/>
  <c r="I67" i="7"/>
  <c r="P67" i="7" s="1"/>
  <c r="I66" i="7"/>
  <c r="P66" i="7" s="1"/>
  <c r="I65" i="7"/>
  <c r="P65" i="7" s="1"/>
  <c r="I64" i="7"/>
  <c r="P64" i="7" s="1"/>
  <c r="I63" i="7"/>
  <c r="P63" i="7" s="1"/>
  <c r="I62" i="7"/>
  <c r="P62" i="7" s="1"/>
  <c r="I61" i="7"/>
  <c r="P61" i="7" s="1"/>
  <c r="I60" i="7"/>
  <c r="P60" i="7" s="1"/>
  <c r="I59" i="7"/>
  <c r="P59" i="7" s="1"/>
  <c r="I58" i="7"/>
  <c r="P58" i="7" s="1"/>
  <c r="I57" i="7"/>
  <c r="P57" i="7" s="1"/>
  <c r="I56" i="7"/>
  <c r="P56" i="7" s="1"/>
  <c r="I55" i="7"/>
  <c r="P55" i="7" s="1"/>
  <c r="I54" i="7"/>
  <c r="P54" i="7" s="1"/>
  <c r="I53" i="7"/>
  <c r="P53" i="7" s="1"/>
  <c r="I52" i="7"/>
  <c r="P52" i="7" s="1"/>
  <c r="I51" i="7"/>
  <c r="P51" i="7" s="1"/>
  <c r="I50" i="7"/>
  <c r="P50" i="7" s="1"/>
  <c r="I49" i="7"/>
  <c r="P49" i="7" s="1"/>
  <c r="I48" i="7"/>
  <c r="P48" i="7" s="1"/>
  <c r="I47" i="7"/>
  <c r="P47" i="7" s="1"/>
  <c r="I46" i="7"/>
  <c r="P46" i="7" s="1"/>
  <c r="I45" i="7"/>
  <c r="P45" i="7" s="1"/>
  <c r="I44" i="7"/>
  <c r="P44" i="7" s="1"/>
  <c r="I43" i="7"/>
  <c r="P43" i="7" s="1"/>
  <c r="I42" i="7"/>
  <c r="P42" i="7" s="1"/>
  <c r="I41" i="7"/>
  <c r="P41" i="7" s="1"/>
  <c r="I40" i="7"/>
  <c r="P40" i="7" s="1"/>
  <c r="I39" i="7"/>
  <c r="P39" i="7" s="1"/>
  <c r="I38" i="7"/>
  <c r="P38" i="7" s="1"/>
  <c r="I37" i="7"/>
  <c r="P37" i="7" s="1"/>
  <c r="I36" i="7"/>
  <c r="P36" i="7" s="1"/>
  <c r="I35" i="7"/>
  <c r="P35" i="7" s="1"/>
  <c r="I34" i="7"/>
  <c r="P34" i="7" s="1"/>
  <c r="I33" i="7"/>
  <c r="P33" i="7" s="1"/>
  <c r="I32" i="7"/>
  <c r="P32" i="7" s="1"/>
  <c r="I31" i="7"/>
  <c r="P31" i="7" s="1"/>
  <c r="I30" i="7"/>
  <c r="P30" i="7" s="1"/>
  <c r="I29" i="7"/>
  <c r="P29" i="7" s="1"/>
  <c r="I28" i="7"/>
  <c r="P28" i="7" s="1"/>
  <c r="I27" i="7"/>
  <c r="P27" i="7" s="1"/>
  <c r="I26" i="7"/>
  <c r="P26" i="7" s="1"/>
  <c r="I25" i="7"/>
  <c r="P25" i="7" s="1"/>
  <c r="I24" i="7"/>
  <c r="P24" i="7" s="1"/>
  <c r="I23" i="7"/>
  <c r="P23" i="7" s="1"/>
  <c r="I22" i="7"/>
  <c r="P22" i="7" s="1"/>
  <c r="I21" i="7"/>
  <c r="P21" i="7" s="1"/>
  <c r="I20" i="7"/>
  <c r="P20" i="7" s="1"/>
  <c r="I19" i="7"/>
  <c r="P19" i="7" s="1"/>
  <c r="I18" i="7"/>
  <c r="P18" i="7" s="1"/>
  <c r="I17" i="7"/>
  <c r="P17" i="7" s="1"/>
  <c r="I16" i="7"/>
  <c r="P16" i="7" s="1"/>
  <c r="I15" i="7"/>
  <c r="P15" i="7" s="1"/>
  <c r="I14" i="7"/>
  <c r="P14" i="7" s="1"/>
  <c r="I13" i="7"/>
  <c r="P13" i="7" s="1"/>
  <c r="I12" i="7"/>
  <c r="P12" i="7" s="1"/>
  <c r="I11" i="7"/>
  <c r="P11" i="7" s="1"/>
  <c r="I10" i="7"/>
  <c r="P10" i="7" s="1"/>
  <c r="I9" i="7"/>
  <c r="P9" i="7" s="1"/>
  <c r="I8" i="7"/>
  <c r="P8" i="7" s="1"/>
  <c r="I7" i="7"/>
  <c r="P7" i="7" s="1"/>
  <c r="I6" i="7"/>
  <c r="P6" i="7" s="1"/>
  <c r="I5" i="7"/>
  <c r="P5" i="7" s="1"/>
  <c r="I4" i="7"/>
  <c r="P4" i="7" s="1"/>
  <c r="I3" i="7"/>
  <c r="P3" i="7" s="1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3" i="7"/>
  <c r="AM3" i="2"/>
  <c r="AN4" i="2"/>
  <c r="AN3" i="2"/>
  <c r="AM2" i="2"/>
  <c r="Z652" i="10" l="1"/>
  <c r="Z691" i="10"/>
  <c r="Z703" i="10"/>
  <c r="Y235" i="10"/>
  <c r="Z235" i="10"/>
  <c r="Z271" i="10"/>
  <c r="Y271" i="10"/>
  <c r="Y319" i="10"/>
  <c r="Z319" i="10"/>
  <c r="Y355" i="10"/>
  <c r="Z355" i="10"/>
  <c r="Y379" i="10"/>
  <c r="Z379" i="10"/>
  <c r="Z487" i="10"/>
  <c r="Y487" i="10"/>
  <c r="Z547" i="10"/>
  <c r="Y547" i="10"/>
  <c r="Z643" i="10"/>
  <c r="Y643" i="10"/>
  <c r="Z655" i="10"/>
  <c r="Z667" i="10"/>
  <c r="Z14" i="10"/>
  <c r="Y14" i="10"/>
  <c r="Z26" i="10"/>
  <c r="Y26" i="10"/>
  <c r="Z38" i="10"/>
  <c r="Y38" i="10"/>
  <c r="Z50" i="10"/>
  <c r="Y50" i="10"/>
  <c r="Z62" i="10"/>
  <c r="Y62" i="10"/>
  <c r="Z74" i="10"/>
  <c r="Y74" i="10"/>
  <c r="Z86" i="10"/>
  <c r="Y86" i="10"/>
  <c r="Z98" i="10"/>
  <c r="Y98" i="10"/>
  <c r="Z110" i="10"/>
  <c r="Y110" i="10"/>
  <c r="Z122" i="10"/>
  <c r="Y122" i="10"/>
  <c r="Z134" i="10"/>
  <c r="Y134" i="10"/>
  <c r="Z146" i="10"/>
  <c r="Y146" i="10"/>
  <c r="Z158" i="10"/>
  <c r="Y158" i="10"/>
  <c r="Z170" i="10"/>
  <c r="Y170" i="10"/>
  <c r="Z182" i="10"/>
  <c r="Y182" i="10"/>
  <c r="Z194" i="10"/>
  <c r="Y194" i="10"/>
  <c r="Z206" i="10"/>
  <c r="Y206" i="10"/>
  <c r="Z218" i="10"/>
  <c r="Y218" i="10"/>
  <c r="Z230" i="10"/>
  <c r="Y230" i="10"/>
  <c r="Z242" i="10"/>
  <c r="Y242" i="10"/>
  <c r="Z254" i="10"/>
  <c r="Y254" i="10"/>
  <c r="Z266" i="10"/>
  <c r="Y266" i="10"/>
  <c r="Z278" i="10"/>
  <c r="Y278" i="10"/>
  <c r="Z290" i="10"/>
  <c r="Y290" i="10"/>
  <c r="Z302" i="10"/>
  <c r="Y302" i="10"/>
  <c r="Z314" i="10"/>
  <c r="Y314" i="10"/>
  <c r="Z326" i="10"/>
  <c r="Y326" i="10"/>
  <c r="Z338" i="10"/>
  <c r="Y338" i="10"/>
  <c r="Z350" i="10"/>
  <c r="Y350" i="10"/>
  <c r="Z362" i="10"/>
  <c r="Y362" i="10"/>
  <c r="Z374" i="10"/>
  <c r="Y374" i="10"/>
  <c r="Z386" i="10"/>
  <c r="Y386" i="10"/>
  <c r="Z398" i="10"/>
  <c r="Y398" i="10"/>
  <c r="Z410" i="10"/>
  <c r="Y410" i="10"/>
  <c r="Z422" i="10"/>
  <c r="Y422" i="10"/>
  <c r="Z434" i="10"/>
  <c r="Y434" i="10"/>
  <c r="Z446" i="10"/>
  <c r="Y446" i="10"/>
  <c r="Z458" i="10"/>
  <c r="Y458" i="10"/>
  <c r="Z470" i="10"/>
  <c r="Y470" i="10"/>
  <c r="Z482" i="10"/>
  <c r="Y482" i="10"/>
  <c r="Z494" i="10"/>
  <c r="Y494" i="10"/>
  <c r="Z506" i="10"/>
  <c r="Y506" i="10"/>
  <c r="Z518" i="10"/>
  <c r="Y518" i="10"/>
  <c r="Z530" i="10"/>
  <c r="Y530" i="10"/>
  <c r="Z542" i="10"/>
  <c r="Y542" i="10"/>
  <c r="Z554" i="10"/>
  <c r="Y554" i="10"/>
  <c r="Z566" i="10"/>
  <c r="Y566" i="10"/>
  <c r="Z578" i="10"/>
  <c r="Y578" i="10"/>
  <c r="Z590" i="10"/>
  <c r="Y590" i="10"/>
  <c r="Z602" i="10"/>
  <c r="Y602" i="10"/>
  <c r="Z614" i="10"/>
  <c r="Y614" i="10"/>
  <c r="Z626" i="10"/>
  <c r="Y626" i="10"/>
  <c r="Z638" i="10"/>
  <c r="Y638" i="10"/>
  <c r="Z650" i="10"/>
  <c r="AA650" i="10" s="1"/>
  <c r="AB650" i="10" s="1"/>
  <c r="AJ650" i="10" s="1"/>
  <c r="Z662" i="10"/>
  <c r="AA662" i="10" s="1"/>
  <c r="AB662" i="10" s="1"/>
  <c r="AJ662" i="10" s="1"/>
  <c r="Z674" i="10"/>
  <c r="AA674" i="10" s="1"/>
  <c r="AB674" i="10" s="1"/>
  <c r="AJ674" i="10" s="1"/>
  <c r="Z686" i="10"/>
  <c r="AA686" i="10" s="1"/>
  <c r="AB686" i="10" s="1"/>
  <c r="AJ686" i="10" s="1"/>
  <c r="Z698" i="10"/>
  <c r="AA698" i="10" s="1"/>
  <c r="AB698" i="10" s="1"/>
  <c r="AJ698" i="10" s="1"/>
  <c r="Z710" i="10"/>
  <c r="AA710" i="10" s="1"/>
  <c r="AB710" i="10" s="1"/>
  <c r="AJ710" i="10" s="1"/>
  <c r="Z7" i="10"/>
  <c r="Y7" i="10"/>
  <c r="Z19" i="10"/>
  <c r="Y19" i="10"/>
  <c r="Y31" i="10"/>
  <c r="Z31" i="10"/>
  <c r="Y43" i="10"/>
  <c r="Z43" i="10"/>
  <c r="Y55" i="10"/>
  <c r="Z55" i="10"/>
  <c r="Y91" i="10"/>
  <c r="Z91" i="10"/>
  <c r="Y103" i="10"/>
  <c r="Z103" i="10"/>
  <c r="Y115" i="10"/>
  <c r="Y175" i="10"/>
  <c r="Z175" i="10"/>
  <c r="Y187" i="10"/>
  <c r="Z187" i="10"/>
  <c r="Z283" i="10"/>
  <c r="Y283" i="10"/>
  <c r="Y331" i="10"/>
  <c r="Z331" i="10"/>
  <c r="Y427" i="10"/>
  <c r="Z427" i="10"/>
  <c r="Z475" i="10"/>
  <c r="Y475" i="10"/>
  <c r="Z571" i="10"/>
  <c r="Y571" i="10"/>
  <c r="Z9" i="10"/>
  <c r="Y9" i="10"/>
  <c r="Z21" i="10"/>
  <c r="Y21" i="10"/>
  <c r="Z33" i="10"/>
  <c r="Y33" i="10"/>
  <c r="Z45" i="10"/>
  <c r="Y45" i="10"/>
  <c r="Z57" i="10"/>
  <c r="Y57" i="10"/>
  <c r="Z69" i="10"/>
  <c r="Y69" i="10"/>
  <c r="Z81" i="10"/>
  <c r="Y81" i="10"/>
  <c r="Z93" i="10"/>
  <c r="Y93" i="10"/>
  <c r="Z105" i="10"/>
  <c r="Y105" i="10"/>
  <c r="Z117" i="10"/>
  <c r="Y117" i="10"/>
  <c r="Z129" i="10"/>
  <c r="Y129" i="10"/>
  <c r="Z141" i="10"/>
  <c r="Y141" i="10"/>
  <c r="Z153" i="10"/>
  <c r="Y153" i="10"/>
  <c r="Z165" i="10"/>
  <c r="Y165" i="10"/>
  <c r="Z177" i="10"/>
  <c r="Y177" i="10"/>
  <c r="Z189" i="10"/>
  <c r="Y189" i="10"/>
  <c r="Z201" i="10"/>
  <c r="Y201" i="10"/>
  <c r="Z213" i="10"/>
  <c r="Y213" i="10"/>
  <c r="Z225" i="10"/>
  <c r="Y225" i="10"/>
  <c r="Z237" i="10"/>
  <c r="Y237" i="10"/>
  <c r="Z249" i="10"/>
  <c r="Y249" i="10"/>
  <c r="Z261" i="10"/>
  <c r="Y261" i="10"/>
  <c r="Z273" i="10"/>
  <c r="Y273" i="10"/>
  <c r="Z285" i="10"/>
  <c r="Y285" i="10"/>
  <c r="Z297" i="10"/>
  <c r="Y297" i="10"/>
  <c r="Z309" i="10"/>
  <c r="Y309" i="10"/>
  <c r="Z321" i="10"/>
  <c r="Y321" i="10"/>
  <c r="Z333" i="10"/>
  <c r="Y333" i="10"/>
  <c r="Z345" i="10"/>
  <c r="Y345" i="10"/>
  <c r="Z357" i="10"/>
  <c r="Y357" i="10"/>
  <c r="Z369" i="10"/>
  <c r="Y369" i="10"/>
  <c r="Z381" i="10"/>
  <c r="Y381" i="10"/>
  <c r="Z393" i="10"/>
  <c r="Y393" i="10"/>
  <c r="Z405" i="10"/>
  <c r="Y405" i="10"/>
  <c r="Z417" i="10"/>
  <c r="Y417" i="10"/>
  <c r="Y429" i="10"/>
  <c r="Z429" i="10"/>
  <c r="Z441" i="10"/>
  <c r="Y441" i="10"/>
  <c r="Z453" i="10"/>
  <c r="Y453" i="10"/>
  <c r="Z465" i="10"/>
  <c r="Y465" i="10"/>
  <c r="Z477" i="10"/>
  <c r="Y477" i="10"/>
  <c r="Z489" i="10"/>
  <c r="Y489" i="10"/>
  <c r="Z501" i="10"/>
  <c r="Y501" i="10"/>
  <c r="Z513" i="10"/>
  <c r="Y513" i="10"/>
  <c r="Z525" i="10"/>
  <c r="Y525" i="10"/>
  <c r="Z537" i="10"/>
  <c r="Y537" i="10"/>
  <c r="Z549" i="10"/>
  <c r="Y549" i="10"/>
  <c r="Z561" i="10"/>
  <c r="Y561" i="10"/>
  <c r="Z573" i="10"/>
  <c r="Y573" i="10"/>
  <c r="Z585" i="10"/>
  <c r="Y585" i="10"/>
  <c r="Z597" i="10"/>
  <c r="Y597" i="10"/>
  <c r="Z609" i="10"/>
  <c r="Y609" i="10"/>
  <c r="Z621" i="10"/>
  <c r="Y621" i="10"/>
  <c r="Z633" i="10"/>
  <c r="Y633" i="10"/>
  <c r="Z645" i="10"/>
  <c r="Y645" i="10"/>
  <c r="Z657" i="10"/>
  <c r="AA657" i="10" s="1"/>
  <c r="AB657" i="10" s="1"/>
  <c r="AJ657" i="10" s="1"/>
  <c r="Z669" i="10"/>
  <c r="AA669" i="10" s="1"/>
  <c r="AB669" i="10" s="1"/>
  <c r="AJ669" i="10" s="1"/>
  <c r="Z681" i="10"/>
  <c r="AA681" i="10" s="1"/>
  <c r="AB681" i="10" s="1"/>
  <c r="AJ681" i="10" s="1"/>
  <c r="Z693" i="10"/>
  <c r="AA693" i="10" s="1"/>
  <c r="AB693" i="10" s="1"/>
  <c r="AJ693" i="10" s="1"/>
  <c r="Z705" i="10"/>
  <c r="AA705" i="10" s="1"/>
  <c r="AB705" i="10" s="1"/>
  <c r="AJ705" i="10" s="1"/>
  <c r="Z511" i="10"/>
  <c r="Y511" i="10"/>
  <c r="Z559" i="10"/>
  <c r="Y559" i="10"/>
  <c r="Z583" i="10"/>
  <c r="Y583" i="10"/>
  <c r="Z607" i="10"/>
  <c r="Y607" i="10"/>
  <c r="Z631" i="10"/>
  <c r="Y631" i="10"/>
  <c r="Z4" i="10"/>
  <c r="Y4" i="10"/>
  <c r="Z16" i="10"/>
  <c r="Y16" i="10"/>
  <c r="Z28" i="10"/>
  <c r="Y28" i="10"/>
  <c r="Z40" i="10"/>
  <c r="Y40" i="10"/>
  <c r="Z52" i="10"/>
  <c r="Y52" i="10"/>
  <c r="Z64" i="10"/>
  <c r="Y64" i="10"/>
  <c r="Z76" i="10"/>
  <c r="Y76" i="10"/>
  <c r="Z88" i="10"/>
  <c r="Y88" i="10"/>
  <c r="Z100" i="10"/>
  <c r="Y100" i="10"/>
  <c r="Z112" i="10"/>
  <c r="Y112" i="10"/>
  <c r="Z124" i="10"/>
  <c r="Y124" i="10"/>
  <c r="Z136" i="10"/>
  <c r="Y136" i="10"/>
  <c r="Z148" i="10"/>
  <c r="Y148" i="10"/>
  <c r="Z160" i="10"/>
  <c r="Y160" i="10"/>
  <c r="Z172" i="10"/>
  <c r="Y172" i="10"/>
  <c r="Z184" i="10"/>
  <c r="Y184" i="10"/>
  <c r="Z196" i="10"/>
  <c r="Y196" i="10"/>
  <c r="Z208" i="10"/>
  <c r="Y208" i="10"/>
  <c r="Z220" i="10"/>
  <c r="Y220" i="10"/>
  <c r="Z232" i="10"/>
  <c r="Y232" i="10"/>
  <c r="Z244" i="10"/>
  <c r="Y244" i="10"/>
  <c r="Z256" i="10"/>
  <c r="Y256" i="10"/>
  <c r="Z268" i="10"/>
  <c r="Y268" i="10"/>
  <c r="Z280" i="10"/>
  <c r="Y280" i="10"/>
  <c r="Z292" i="10"/>
  <c r="Y292" i="10"/>
  <c r="Z304" i="10"/>
  <c r="Y304" i="10"/>
  <c r="Z316" i="10"/>
  <c r="Y316" i="10"/>
  <c r="Z328" i="10"/>
  <c r="Y328" i="10"/>
  <c r="Z340" i="10"/>
  <c r="Y340" i="10"/>
  <c r="Z352" i="10"/>
  <c r="Y352" i="10"/>
  <c r="Z364" i="10"/>
  <c r="Y364" i="10"/>
  <c r="Z376" i="10"/>
  <c r="Y376" i="10"/>
  <c r="Z388" i="10"/>
  <c r="Y388" i="10"/>
  <c r="Z400" i="10"/>
  <c r="Y400" i="10"/>
  <c r="Z412" i="10"/>
  <c r="Y412" i="10"/>
  <c r="Z424" i="10"/>
  <c r="Y424" i="10"/>
  <c r="Z436" i="10"/>
  <c r="Y436" i="10"/>
  <c r="Y448" i="10"/>
  <c r="AA448" i="10" s="1"/>
  <c r="AB448" i="10" s="1"/>
  <c r="AJ448" i="10" s="1"/>
  <c r="Y460" i="10"/>
  <c r="AA460" i="10" s="1"/>
  <c r="AB460" i="10" s="1"/>
  <c r="AJ460" i="10" s="1"/>
  <c r="Y472" i="10"/>
  <c r="Y484" i="10"/>
  <c r="Y496" i="10"/>
  <c r="Y508" i="10"/>
  <c r="Y520" i="10"/>
  <c r="Y532" i="10"/>
  <c r="Y544" i="10"/>
  <c r="Y556" i="10"/>
  <c r="Y568" i="10"/>
  <c r="Y580" i="10"/>
  <c r="AA580" i="10" s="1"/>
  <c r="AB580" i="10" s="1"/>
  <c r="AJ580" i="10" s="1"/>
  <c r="Y592" i="10"/>
  <c r="AA592" i="10" s="1"/>
  <c r="AB592" i="10" s="1"/>
  <c r="AJ592" i="10" s="1"/>
  <c r="Y604" i="10"/>
  <c r="AA604" i="10" s="1"/>
  <c r="AB604" i="10" s="1"/>
  <c r="AJ604" i="10" s="1"/>
  <c r="Y616" i="10"/>
  <c r="Y628" i="10"/>
  <c r="Y640" i="10"/>
  <c r="Y703" i="10"/>
  <c r="Y691" i="10"/>
  <c r="Y667" i="10"/>
  <c r="Y655" i="10"/>
  <c r="Z3" i="10"/>
  <c r="Z568" i="10"/>
  <c r="Z127" i="10"/>
  <c r="Y127" i="10"/>
  <c r="Y211" i="10"/>
  <c r="Z211" i="10"/>
  <c r="Y223" i="10"/>
  <c r="Z223" i="10"/>
  <c r="Y247" i="10"/>
  <c r="Z247" i="10"/>
  <c r="Z295" i="10"/>
  <c r="Y295" i="10"/>
  <c r="Z499" i="10"/>
  <c r="Y499" i="10"/>
  <c r="Z535" i="10"/>
  <c r="Y535" i="10"/>
  <c r="Z595" i="10"/>
  <c r="Y595" i="10"/>
  <c r="Z619" i="10"/>
  <c r="Y619" i="10"/>
  <c r="Z679" i="10"/>
  <c r="AA679" i="10" s="1"/>
  <c r="AB679" i="10" s="1"/>
  <c r="AJ679" i="10" s="1"/>
  <c r="Z11" i="10"/>
  <c r="Y11" i="10"/>
  <c r="Z23" i="10"/>
  <c r="Y23" i="10"/>
  <c r="Z35" i="10"/>
  <c r="Y35" i="10"/>
  <c r="Z47" i="10"/>
  <c r="Y47" i="10"/>
  <c r="Z59" i="10"/>
  <c r="Y59" i="10"/>
  <c r="Z71" i="10"/>
  <c r="Y71" i="10"/>
  <c r="Z83" i="10"/>
  <c r="Y83" i="10"/>
  <c r="Z95" i="10"/>
  <c r="Y95" i="10"/>
  <c r="Z107" i="10"/>
  <c r="Y107" i="10"/>
  <c r="Z119" i="10"/>
  <c r="Y119" i="10"/>
  <c r="Z131" i="10"/>
  <c r="Y131" i="10"/>
  <c r="Z143" i="10"/>
  <c r="Y143" i="10"/>
  <c r="Z155" i="10"/>
  <c r="Y155" i="10"/>
  <c r="Z167" i="10"/>
  <c r="Y167" i="10"/>
  <c r="Z179" i="10"/>
  <c r="Y179" i="10"/>
  <c r="Z191" i="10"/>
  <c r="Y191" i="10"/>
  <c r="Z203" i="10"/>
  <c r="Y203" i="10"/>
  <c r="Z215" i="10"/>
  <c r="Y215" i="10"/>
  <c r="Z227" i="10"/>
  <c r="Y227" i="10"/>
  <c r="Z239" i="10"/>
  <c r="Y239" i="10"/>
  <c r="Z251" i="10"/>
  <c r="Y251" i="10"/>
  <c r="Z263" i="10"/>
  <c r="Y263" i="10"/>
  <c r="Z275" i="10"/>
  <c r="Y275" i="10"/>
  <c r="Z287" i="10"/>
  <c r="Y287" i="10"/>
  <c r="Z299" i="10"/>
  <c r="Y299" i="10"/>
  <c r="Z311" i="10"/>
  <c r="Y311" i="10"/>
  <c r="Z323" i="10"/>
  <c r="Y323" i="10"/>
  <c r="Z335" i="10"/>
  <c r="Y335" i="10"/>
  <c r="Z347" i="10"/>
  <c r="Y347" i="10"/>
  <c r="Z359" i="10"/>
  <c r="Y359" i="10"/>
  <c r="Z371" i="10"/>
  <c r="Y371" i="10"/>
  <c r="Z383" i="10"/>
  <c r="Y383" i="10"/>
  <c r="Z395" i="10"/>
  <c r="Y395" i="10"/>
  <c r="Z407" i="10"/>
  <c r="Y407" i="10"/>
  <c r="Z419" i="10"/>
  <c r="Y419" i="10"/>
  <c r="Z431" i="10"/>
  <c r="Y431" i="10"/>
  <c r="Z443" i="10"/>
  <c r="Y443" i="10"/>
  <c r="Z455" i="10"/>
  <c r="Y455" i="10"/>
  <c r="Z467" i="10"/>
  <c r="Y467" i="10"/>
  <c r="Z479" i="10"/>
  <c r="Y479" i="10"/>
  <c r="Z491" i="10"/>
  <c r="Y491" i="10"/>
  <c r="Z503" i="10"/>
  <c r="Y503" i="10"/>
  <c r="Z515" i="10"/>
  <c r="Y515" i="10"/>
  <c r="Z527" i="10"/>
  <c r="Y527" i="10"/>
  <c r="Z539" i="10"/>
  <c r="Y539" i="10"/>
  <c r="Z551" i="10"/>
  <c r="Y551" i="10"/>
  <c r="Z563" i="10"/>
  <c r="Y563" i="10"/>
  <c r="Z575" i="10"/>
  <c r="Y575" i="10"/>
  <c r="Z587" i="10"/>
  <c r="Y587" i="10"/>
  <c r="Z599" i="10"/>
  <c r="Y599" i="10"/>
  <c r="Z611" i="10"/>
  <c r="Y611" i="10"/>
  <c r="Z623" i="10"/>
  <c r="Y623" i="10"/>
  <c r="Z635" i="10"/>
  <c r="Y635" i="10"/>
  <c r="Z647" i="10"/>
  <c r="Y647" i="10"/>
  <c r="Z659" i="10"/>
  <c r="Z671" i="10"/>
  <c r="Z683" i="10"/>
  <c r="Z695" i="10"/>
  <c r="Z707" i="10"/>
  <c r="Z700" i="10"/>
  <c r="Z556" i="10"/>
  <c r="Y67" i="10"/>
  <c r="Z67" i="10"/>
  <c r="Y79" i="10"/>
  <c r="Z79" i="10"/>
  <c r="Z139" i="10"/>
  <c r="Y139" i="10"/>
  <c r="Z151" i="10"/>
  <c r="Y151" i="10"/>
  <c r="Y199" i="10"/>
  <c r="Z199" i="10"/>
  <c r="Y367" i="10"/>
  <c r="Z367" i="10"/>
  <c r="Z6" i="10"/>
  <c r="Y6" i="10"/>
  <c r="Z18" i="10"/>
  <c r="Y18" i="10"/>
  <c r="Z30" i="10"/>
  <c r="Y30" i="10"/>
  <c r="Z42" i="10"/>
  <c r="Y42" i="10"/>
  <c r="Z54" i="10"/>
  <c r="Y54" i="10"/>
  <c r="Z66" i="10"/>
  <c r="Y66" i="10"/>
  <c r="Z78" i="10"/>
  <c r="Y78" i="10"/>
  <c r="Z90" i="10"/>
  <c r="Y90" i="10"/>
  <c r="Z102" i="10"/>
  <c r="Y102" i="10"/>
  <c r="Z114" i="10"/>
  <c r="Y114" i="10"/>
  <c r="Z126" i="10"/>
  <c r="Y126" i="10"/>
  <c r="Z138" i="10"/>
  <c r="Y138" i="10"/>
  <c r="Z150" i="10"/>
  <c r="Y150" i="10"/>
  <c r="Z162" i="10"/>
  <c r="Y162" i="10"/>
  <c r="Z174" i="10"/>
  <c r="Y174" i="10"/>
  <c r="Z186" i="10"/>
  <c r="Y186" i="10"/>
  <c r="Z198" i="10"/>
  <c r="Y198" i="10"/>
  <c r="Z210" i="10"/>
  <c r="Y210" i="10"/>
  <c r="Z222" i="10"/>
  <c r="Y222" i="10"/>
  <c r="Z234" i="10"/>
  <c r="Y234" i="10"/>
  <c r="Z246" i="10"/>
  <c r="Y246" i="10"/>
  <c r="Z258" i="10"/>
  <c r="Y258" i="10"/>
  <c r="Z270" i="10"/>
  <c r="Y270" i="10"/>
  <c r="Z282" i="10"/>
  <c r="Y282" i="10"/>
  <c r="Z294" i="10"/>
  <c r="Y294" i="10"/>
  <c r="Z306" i="10"/>
  <c r="Y306" i="10"/>
  <c r="Z318" i="10"/>
  <c r="Y318" i="10"/>
  <c r="Z330" i="10"/>
  <c r="Y330" i="10"/>
  <c r="Z342" i="10"/>
  <c r="Y342" i="10"/>
  <c r="Z354" i="10"/>
  <c r="Y354" i="10"/>
  <c r="Z366" i="10"/>
  <c r="Y366" i="10"/>
  <c r="Z378" i="10"/>
  <c r="Y378" i="10"/>
  <c r="Z390" i="10"/>
  <c r="Y390" i="10"/>
  <c r="Z402" i="10"/>
  <c r="Y402" i="10"/>
  <c r="Z414" i="10"/>
  <c r="Y414" i="10"/>
  <c r="Z426" i="10"/>
  <c r="Y426" i="10"/>
  <c r="Z438" i="10"/>
  <c r="Y438" i="10"/>
  <c r="Z450" i="10"/>
  <c r="Y450" i="10"/>
  <c r="Z462" i="10"/>
  <c r="Y462" i="10"/>
  <c r="Z474" i="10"/>
  <c r="Y474" i="10"/>
  <c r="Z486" i="10"/>
  <c r="Y486" i="10"/>
  <c r="Z498" i="10"/>
  <c r="Y498" i="10"/>
  <c r="Z510" i="10"/>
  <c r="Y510" i="10"/>
  <c r="Z522" i="10"/>
  <c r="Y522" i="10"/>
  <c r="Z534" i="10"/>
  <c r="Y534" i="10"/>
  <c r="Z546" i="10"/>
  <c r="Y546" i="10"/>
  <c r="Z558" i="10"/>
  <c r="Y558" i="10"/>
  <c r="Z570" i="10"/>
  <c r="Y570" i="10"/>
  <c r="Z582" i="10"/>
  <c r="Y582" i="10"/>
  <c r="Z594" i="10"/>
  <c r="Y594" i="10"/>
  <c r="Z606" i="10"/>
  <c r="Y606" i="10"/>
  <c r="Z618" i="10"/>
  <c r="Y618" i="10"/>
  <c r="Z630" i="10"/>
  <c r="Y630" i="10"/>
  <c r="Z642" i="10"/>
  <c r="Y642" i="10"/>
  <c r="Z654" i="10"/>
  <c r="AA654" i="10" s="1"/>
  <c r="AB654" i="10" s="1"/>
  <c r="AJ654" i="10" s="1"/>
  <c r="Z666" i="10"/>
  <c r="AA666" i="10" s="1"/>
  <c r="AB666" i="10" s="1"/>
  <c r="AJ666" i="10" s="1"/>
  <c r="Z678" i="10"/>
  <c r="AA678" i="10" s="1"/>
  <c r="AB678" i="10" s="1"/>
  <c r="AJ678" i="10" s="1"/>
  <c r="Z690" i="10"/>
  <c r="AA690" i="10" s="1"/>
  <c r="AB690" i="10" s="1"/>
  <c r="AJ690" i="10" s="1"/>
  <c r="Z702" i="10"/>
  <c r="AA702" i="10" s="1"/>
  <c r="AB702" i="10" s="1"/>
  <c r="AJ702" i="10" s="1"/>
  <c r="V426" i="10"/>
  <c r="Z688" i="10"/>
  <c r="Z544" i="10"/>
  <c r="Z115" i="10"/>
  <c r="AA115" i="10" s="1"/>
  <c r="AB115" i="10" s="1"/>
  <c r="AJ115" i="10" s="1"/>
  <c r="Z307" i="10"/>
  <c r="Y307" i="10"/>
  <c r="Y391" i="10"/>
  <c r="Z391" i="10"/>
  <c r="Z403" i="10"/>
  <c r="Y403" i="10"/>
  <c r="Z415" i="10"/>
  <c r="Y415" i="10"/>
  <c r="Z463" i="10"/>
  <c r="Y463" i="10"/>
  <c r="Z13" i="10"/>
  <c r="Y13" i="10"/>
  <c r="Z25" i="10"/>
  <c r="Y25" i="10"/>
  <c r="Z37" i="10"/>
  <c r="Y37" i="10"/>
  <c r="Z49" i="10"/>
  <c r="Y49" i="10"/>
  <c r="Z61" i="10"/>
  <c r="Y61" i="10"/>
  <c r="Z73" i="10"/>
  <c r="Y73" i="10"/>
  <c r="Z85" i="10"/>
  <c r="Y85" i="10"/>
  <c r="Z97" i="10"/>
  <c r="Y97" i="10"/>
  <c r="Z109" i="10"/>
  <c r="Y109" i="10"/>
  <c r="Z121" i="10"/>
  <c r="Y121" i="10"/>
  <c r="Z133" i="10"/>
  <c r="Y133" i="10"/>
  <c r="Z145" i="10"/>
  <c r="Y145" i="10"/>
  <c r="Z157" i="10"/>
  <c r="Y157" i="10"/>
  <c r="Z169" i="10"/>
  <c r="Y169" i="10"/>
  <c r="Z181" i="10"/>
  <c r="Y181" i="10"/>
  <c r="Z193" i="10"/>
  <c r="Y193" i="10"/>
  <c r="Z205" i="10"/>
  <c r="Y205" i="10"/>
  <c r="Z217" i="10"/>
  <c r="Y217" i="10"/>
  <c r="Z229" i="10"/>
  <c r="Y229" i="10"/>
  <c r="Z241" i="10"/>
  <c r="Y241" i="10"/>
  <c r="Z253" i="10"/>
  <c r="Y253" i="10"/>
  <c r="Z265" i="10"/>
  <c r="Y265" i="10"/>
  <c r="Z277" i="10"/>
  <c r="Y277" i="10"/>
  <c r="Z289" i="10"/>
  <c r="Y289" i="10"/>
  <c r="Z301" i="10"/>
  <c r="Y301" i="10"/>
  <c r="Z313" i="10"/>
  <c r="Y313" i="10"/>
  <c r="Z325" i="10"/>
  <c r="Y325" i="10"/>
  <c r="Z337" i="10"/>
  <c r="Y337" i="10"/>
  <c r="Z349" i="10"/>
  <c r="Y349" i="10"/>
  <c r="Z361" i="10"/>
  <c r="Y361" i="10"/>
  <c r="Z373" i="10"/>
  <c r="Y373" i="10"/>
  <c r="Z385" i="10"/>
  <c r="Y385" i="10"/>
  <c r="Z397" i="10"/>
  <c r="Y397" i="10"/>
  <c r="Z409" i="10"/>
  <c r="Y409" i="10"/>
  <c r="Z421" i="10"/>
  <c r="Y421" i="10"/>
  <c r="Y433" i="10"/>
  <c r="AA433" i="10" s="1"/>
  <c r="AB433" i="10" s="1"/>
  <c r="AJ433" i="10" s="1"/>
  <c r="Z445" i="10"/>
  <c r="Y445" i="10"/>
  <c r="Z457" i="10"/>
  <c r="Y457" i="10"/>
  <c r="Z469" i="10"/>
  <c r="Y469" i="10"/>
  <c r="Z481" i="10"/>
  <c r="Y481" i="10"/>
  <c r="Z493" i="10"/>
  <c r="Y493" i="10"/>
  <c r="Z505" i="10"/>
  <c r="Y505" i="10"/>
  <c r="Z517" i="10"/>
  <c r="Y517" i="10"/>
  <c r="Z529" i="10"/>
  <c r="Y529" i="10"/>
  <c r="Z541" i="10"/>
  <c r="Y541" i="10"/>
  <c r="Z553" i="10"/>
  <c r="Y553" i="10"/>
  <c r="Z565" i="10"/>
  <c r="Y565" i="10"/>
  <c r="Z577" i="10"/>
  <c r="Y577" i="10"/>
  <c r="Z589" i="10"/>
  <c r="Y589" i="10"/>
  <c r="Z601" i="10"/>
  <c r="Y601" i="10"/>
  <c r="Z613" i="10"/>
  <c r="Y613" i="10"/>
  <c r="Z625" i="10"/>
  <c r="Y625" i="10"/>
  <c r="Z637" i="10"/>
  <c r="Y637" i="10"/>
  <c r="Z649" i="10"/>
  <c r="Z661" i="10"/>
  <c r="Z673" i="10"/>
  <c r="Z685" i="10"/>
  <c r="Z697" i="10"/>
  <c r="Z709" i="10"/>
  <c r="Y3" i="10"/>
  <c r="Y700" i="10"/>
  <c r="Y688" i="10"/>
  <c r="Y676" i="10"/>
  <c r="Y664" i="10"/>
  <c r="Y652" i="10"/>
  <c r="AA652" i="10" s="1"/>
  <c r="AB652" i="10" s="1"/>
  <c r="AJ652" i="10" s="1"/>
  <c r="Z676" i="10"/>
  <c r="Z532" i="10"/>
  <c r="Z163" i="10"/>
  <c r="Y163" i="10"/>
  <c r="Y259" i="10"/>
  <c r="AA259" i="10" s="1"/>
  <c r="AB259" i="10" s="1"/>
  <c r="AJ259" i="10" s="1"/>
  <c r="Y343" i="10"/>
  <c r="Z343" i="10"/>
  <c r="Z439" i="10"/>
  <c r="Y439" i="10"/>
  <c r="Z451" i="10"/>
  <c r="Y451" i="10"/>
  <c r="Z523" i="10"/>
  <c r="Y523" i="10"/>
  <c r="Z8" i="10"/>
  <c r="Y8" i="10"/>
  <c r="Z20" i="10"/>
  <c r="Y20" i="10"/>
  <c r="Z32" i="10"/>
  <c r="Y32" i="10"/>
  <c r="Z44" i="10"/>
  <c r="Y44" i="10"/>
  <c r="Z56" i="10"/>
  <c r="Y56" i="10"/>
  <c r="Z68" i="10"/>
  <c r="Y68" i="10"/>
  <c r="Z80" i="10"/>
  <c r="Y80" i="10"/>
  <c r="Z92" i="10"/>
  <c r="Y92" i="10"/>
  <c r="Z104" i="10"/>
  <c r="Y104" i="10"/>
  <c r="Z116" i="10"/>
  <c r="Y116" i="10"/>
  <c r="Z128" i="10"/>
  <c r="Y128" i="10"/>
  <c r="Z140" i="10"/>
  <c r="Y140" i="10"/>
  <c r="Z152" i="10"/>
  <c r="Y152" i="10"/>
  <c r="Z164" i="10"/>
  <c r="Y164" i="10"/>
  <c r="Z176" i="10"/>
  <c r="Y176" i="10"/>
  <c r="Z188" i="10"/>
  <c r="Y188" i="10"/>
  <c r="Z200" i="10"/>
  <c r="Y200" i="10"/>
  <c r="Z212" i="10"/>
  <c r="Y212" i="10"/>
  <c r="Z224" i="10"/>
  <c r="Y224" i="10"/>
  <c r="Z236" i="10"/>
  <c r="Y236" i="10"/>
  <c r="Z248" i="10"/>
  <c r="Y248" i="10"/>
  <c r="Z260" i="10"/>
  <c r="Y260" i="10"/>
  <c r="Z272" i="10"/>
  <c r="Y272" i="10"/>
  <c r="Z284" i="10"/>
  <c r="Y284" i="10"/>
  <c r="Z296" i="10"/>
  <c r="Y296" i="10"/>
  <c r="Z308" i="10"/>
  <c r="Y308" i="10"/>
  <c r="Z320" i="10"/>
  <c r="Y320" i="10"/>
  <c r="Z332" i="10"/>
  <c r="Y332" i="10"/>
  <c r="Z344" i="10"/>
  <c r="Y344" i="10"/>
  <c r="Z356" i="10"/>
  <c r="Y356" i="10"/>
  <c r="Z368" i="10"/>
  <c r="Y368" i="10"/>
  <c r="Z380" i="10"/>
  <c r="Y380" i="10"/>
  <c r="Z392" i="10"/>
  <c r="Y392" i="10"/>
  <c r="Z404" i="10"/>
  <c r="Y404" i="10"/>
  <c r="Z416" i="10"/>
  <c r="Y416" i="10"/>
  <c r="Z428" i="10"/>
  <c r="Y428" i="10"/>
  <c r="Z440" i="10"/>
  <c r="Y440" i="10"/>
  <c r="Z452" i="10"/>
  <c r="Y452" i="10"/>
  <c r="Z464" i="10"/>
  <c r="Y464" i="10"/>
  <c r="Z476" i="10"/>
  <c r="Y476" i="10"/>
  <c r="Z488" i="10"/>
  <c r="Y488" i="10"/>
  <c r="Z500" i="10"/>
  <c r="Y500" i="10"/>
  <c r="Z512" i="10"/>
  <c r="Y512" i="10"/>
  <c r="Z524" i="10"/>
  <c r="Y524" i="10"/>
  <c r="Z536" i="10"/>
  <c r="Y536" i="10"/>
  <c r="Z548" i="10"/>
  <c r="Y548" i="10"/>
  <c r="Z560" i="10"/>
  <c r="Y560" i="10"/>
  <c r="Z572" i="10"/>
  <c r="Y572" i="10"/>
  <c r="Z584" i="10"/>
  <c r="Y584" i="10"/>
  <c r="Z596" i="10"/>
  <c r="Y596" i="10"/>
  <c r="Z608" i="10"/>
  <c r="Y608" i="10"/>
  <c r="Z620" i="10"/>
  <c r="Y620" i="10"/>
  <c r="Z632" i="10"/>
  <c r="Y632" i="10"/>
  <c r="Z644" i="10"/>
  <c r="Y644" i="10"/>
  <c r="Z656" i="10"/>
  <c r="AA656" i="10" s="1"/>
  <c r="AB656" i="10" s="1"/>
  <c r="AJ656" i="10" s="1"/>
  <c r="Z668" i="10"/>
  <c r="AA668" i="10" s="1"/>
  <c r="AB668" i="10" s="1"/>
  <c r="AJ668" i="10" s="1"/>
  <c r="Z680" i="10"/>
  <c r="AA680" i="10" s="1"/>
  <c r="AB680" i="10" s="1"/>
  <c r="AJ680" i="10" s="1"/>
  <c r="Z692" i="10"/>
  <c r="AA692" i="10" s="1"/>
  <c r="AB692" i="10" s="1"/>
  <c r="AJ692" i="10" s="1"/>
  <c r="Z704" i="10"/>
  <c r="AA704" i="10" s="1"/>
  <c r="AB704" i="10" s="1"/>
  <c r="AJ704" i="10" s="1"/>
  <c r="Z664" i="10"/>
  <c r="Z520" i="10"/>
  <c r="AA520" i="10" s="1"/>
  <c r="AB520" i="10" s="1"/>
  <c r="AJ520" i="10" s="1"/>
  <c r="Z39" i="10"/>
  <c r="AA39" i="10" s="1"/>
  <c r="AB39" i="10" s="1"/>
  <c r="AJ39" i="10" s="1"/>
  <c r="Z75" i="10"/>
  <c r="Z99" i="10"/>
  <c r="AA99" i="10" s="1"/>
  <c r="AB99" i="10" s="1"/>
  <c r="AJ99" i="10" s="1"/>
  <c r="Z147" i="10"/>
  <c r="AA147" i="10" s="1"/>
  <c r="AB147" i="10" s="1"/>
  <c r="AJ147" i="10" s="1"/>
  <c r="Z183" i="10"/>
  <c r="AA183" i="10" s="1"/>
  <c r="AB183" i="10" s="1"/>
  <c r="AJ183" i="10" s="1"/>
  <c r="Z207" i="10"/>
  <c r="Z243" i="10"/>
  <c r="AA243" i="10" s="1"/>
  <c r="AB243" i="10" s="1"/>
  <c r="AJ243" i="10" s="1"/>
  <c r="Z267" i="10"/>
  <c r="AA267" i="10" s="1"/>
  <c r="AB267" i="10" s="1"/>
  <c r="AJ267" i="10" s="1"/>
  <c r="Z291" i="10"/>
  <c r="AA291" i="10" s="1"/>
  <c r="AB291" i="10" s="1"/>
  <c r="AJ291" i="10" s="1"/>
  <c r="Z375" i="10"/>
  <c r="Z399" i="10"/>
  <c r="AA399" i="10" s="1"/>
  <c r="AB399" i="10" s="1"/>
  <c r="AJ399" i="10" s="1"/>
  <c r="Z435" i="10"/>
  <c r="AA435" i="10" s="1"/>
  <c r="AB435" i="10" s="1"/>
  <c r="AJ435" i="10" s="1"/>
  <c r="Z459" i="10"/>
  <c r="AA459" i="10" s="1"/>
  <c r="AB459" i="10" s="1"/>
  <c r="AJ459" i="10" s="1"/>
  <c r="Z471" i="10"/>
  <c r="AA471" i="10" s="1"/>
  <c r="AB471" i="10" s="1"/>
  <c r="AJ471" i="10" s="1"/>
  <c r="Z495" i="10"/>
  <c r="Z519" i="10"/>
  <c r="Z543" i="10"/>
  <c r="AA543" i="10" s="1"/>
  <c r="AB543" i="10" s="1"/>
  <c r="AJ543" i="10" s="1"/>
  <c r="Z687" i="10"/>
  <c r="AA687" i="10" s="1"/>
  <c r="AB687" i="10" s="1"/>
  <c r="AJ687" i="10" s="1"/>
  <c r="Z699" i="10"/>
  <c r="AA699" i="10" s="1"/>
  <c r="AB699" i="10" s="1"/>
  <c r="AJ699" i="10" s="1"/>
  <c r="Z711" i="10"/>
  <c r="AA711" i="10" s="1"/>
  <c r="AB711" i="10" s="1"/>
  <c r="AJ711" i="10" s="1"/>
  <c r="Y519" i="10"/>
  <c r="Y375" i="10"/>
  <c r="AA508" i="10"/>
  <c r="AB508" i="10" s="1"/>
  <c r="AJ508" i="10" s="1"/>
  <c r="Z111" i="10"/>
  <c r="AA111" i="10" s="1"/>
  <c r="AB111" i="10" s="1"/>
  <c r="AJ111" i="10" s="1"/>
  <c r="Z171" i="10"/>
  <c r="AA171" i="10" s="1"/>
  <c r="AB171" i="10" s="1"/>
  <c r="AJ171" i="10" s="1"/>
  <c r="Z219" i="10"/>
  <c r="Z231" i="10"/>
  <c r="AA231" i="10" s="1"/>
  <c r="AB231" i="10" s="1"/>
  <c r="AJ231" i="10" s="1"/>
  <c r="Z327" i="10"/>
  <c r="AA327" i="10" s="1"/>
  <c r="AB327" i="10" s="1"/>
  <c r="AJ327" i="10" s="1"/>
  <c r="Z555" i="10"/>
  <c r="AA555" i="10" s="1"/>
  <c r="AB555" i="10" s="1"/>
  <c r="AJ555" i="10" s="1"/>
  <c r="Z591" i="10"/>
  <c r="AA591" i="10" s="1"/>
  <c r="AB591" i="10" s="1"/>
  <c r="AJ591" i="10" s="1"/>
  <c r="Z627" i="10"/>
  <c r="Z10" i="10"/>
  <c r="Y10" i="10"/>
  <c r="Z22" i="10"/>
  <c r="Y22" i="10"/>
  <c r="Z34" i="10"/>
  <c r="Y34" i="10"/>
  <c r="Z46" i="10"/>
  <c r="Y46" i="10"/>
  <c r="Z58" i="10"/>
  <c r="Y58" i="10"/>
  <c r="Z70" i="10"/>
  <c r="Y70" i="10"/>
  <c r="Z82" i="10"/>
  <c r="Y82" i="10"/>
  <c r="Z94" i="10"/>
  <c r="Y94" i="10"/>
  <c r="Z106" i="10"/>
  <c r="Y106" i="10"/>
  <c r="Z118" i="10"/>
  <c r="Y118" i="10"/>
  <c r="Z130" i="10"/>
  <c r="Y130" i="10"/>
  <c r="Z142" i="10"/>
  <c r="Y142" i="10"/>
  <c r="Z154" i="10"/>
  <c r="Y154" i="10"/>
  <c r="Z166" i="10"/>
  <c r="Y166" i="10"/>
  <c r="Z178" i="10"/>
  <c r="Y178" i="10"/>
  <c r="Z190" i="10"/>
  <c r="Y190" i="10"/>
  <c r="Z202" i="10"/>
  <c r="Y202" i="10"/>
  <c r="Z214" i="10"/>
  <c r="Y214" i="10"/>
  <c r="Z226" i="10"/>
  <c r="Y226" i="10"/>
  <c r="Z238" i="10"/>
  <c r="Y238" i="10"/>
  <c r="Z250" i="10"/>
  <c r="Y250" i="10"/>
  <c r="Z262" i="10"/>
  <c r="Y262" i="10"/>
  <c r="Z274" i="10"/>
  <c r="Y274" i="10"/>
  <c r="Z286" i="10"/>
  <c r="Y286" i="10"/>
  <c r="Z298" i="10"/>
  <c r="Y298" i="10"/>
  <c r="Z310" i="10"/>
  <c r="Y310" i="10"/>
  <c r="Z322" i="10"/>
  <c r="Y322" i="10"/>
  <c r="Z334" i="10"/>
  <c r="Y334" i="10"/>
  <c r="Z346" i="10"/>
  <c r="Y346" i="10"/>
  <c r="Z358" i="10"/>
  <c r="Y358" i="10"/>
  <c r="Z370" i="10"/>
  <c r="Y370" i="10"/>
  <c r="Z382" i="10"/>
  <c r="Y382" i="10"/>
  <c r="Z394" i="10"/>
  <c r="Y394" i="10"/>
  <c r="Z406" i="10"/>
  <c r="Y406" i="10"/>
  <c r="Z418" i="10"/>
  <c r="Y418" i="10"/>
  <c r="Y430" i="10"/>
  <c r="Z430" i="10"/>
  <c r="Z442" i="10"/>
  <c r="Y442" i="10"/>
  <c r="Z454" i="10"/>
  <c r="Y454" i="10"/>
  <c r="Z466" i="10"/>
  <c r="Y466" i="10"/>
  <c r="Z478" i="10"/>
  <c r="Y478" i="10"/>
  <c r="Z490" i="10"/>
  <c r="Y490" i="10"/>
  <c r="Z502" i="10"/>
  <c r="Y502" i="10"/>
  <c r="Z514" i="10"/>
  <c r="Y514" i="10"/>
  <c r="Z526" i="10"/>
  <c r="Y526" i="10"/>
  <c r="Z538" i="10"/>
  <c r="Y538" i="10"/>
  <c r="Z550" i="10"/>
  <c r="Y550" i="10"/>
  <c r="Z562" i="10"/>
  <c r="Y562" i="10"/>
  <c r="Z574" i="10"/>
  <c r="Y574" i="10"/>
  <c r="Z586" i="10"/>
  <c r="Y586" i="10"/>
  <c r="Z598" i="10"/>
  <c r="Y598" i="10"/>
  <c r="Z610" i="10"/>
  <c r="Y610" i="10"/>
  <c r="Z622" i="10"/>
  <c r="Y622" i="10"/>
  <c r="Z634" i="10"/>
  <c r="Y634" i="10"/>
  <c r="Z646" i="10"/>
  <c r="Y646" i="10"/>
  <c r="Z658" i="10"/>
  <c r="AA658" i="10" s="1"/>
  <c r="AB658" i="10" s="1"/>
  <c r="AJ658" i="10" s="1"/>
  <c r="Z670" i="10"/>
  <c r="AA670" i="10" s="1"/>
  <c r="AB670" i="10" s="1"/>
  <c r="AJ670" i="10" s="1"/>
  <c r="Z682" i="10"/>
  <c r="AA682" i="10" s="1"/>
  <c r="AB682" i="10" s="1"/>
  <c r="AJ682" i="10" s="1"/>
  <c r="Z694" i="10"/>
  <c r="AA694" i="10" s="1"/>
  <c r="AB694" i="10" s="1"/>
  <c r="AJ694" i="10" s="1"/>
  <c r="Z706" i="10"/>
  <c r="AA706" i="10" s="1"/>
  <c r="AB706" i="10" s="1"/>
  <c r="AJ706" i="10" s="1"/>
  <c r="Y709" i="10"/>
  <c r="Y697" i="10"/>
  <c r="Y685" i="10"/>
  <c r="Y673" i="10"/>
  <c r="Y661" i="10"/>
  <c r="Y649" i="10"/>
  <c r="Y219" i="10"/>
  <c r="Y75" i="10"/>
  <c r="Z640" i="10"/>
  <c r="AA640" i="10" s="1"/>
  <c r="AB640" i="10" s="1"/>
  <c r="AJ640" i="10" s="1"/>
  <c r="Z496" i="10"/>
  <c r="AA496" i="10" s="1"/>
  <c r="AB496" i="10" s="1"/>
  <c r="AJ496" i="10" s="1"/>
  <c r="Z27" i="10"/>
  <c r="AA27" i="10" s="1"/>
  <c r="AB27" i="10" s="1"/>
  <c r="AJ27" i="10" s="1"/>
  <c r="Z159" i="10"/>
  <c r="AA159" i="10" s="1"/>
  <c r="AB159" i="10" s="1"/>
  <c r="AJ159" i="10" s="1"/>
  <c r="Z195" i="10"/>
  <c r="Z279" i="10"/>
  <c r="AA279" i="10" s="1"/>
  <c r="AB279" i="10" s="1"/>
  <c r="AJ279" i="10" s="1"/>
  <c r="Z315" i="10"/>
  <c r="AA315" i="10" s="1"/>
  <c r="AB315" i="10" s="1"/>
  <c r="AJ315" i="10" s="1"/>
  <c r="Z351" i="10"/>
  <c r="Z411" i="10"/>
  <c r="AA411" i="10" s="1"/>
  <c r="AB411" i="10" s="1"/>
  <c r="AJ411" i="10" s="1"/>
  <c r="Z663" i="10"/>
  <c r="AA663" i="10" s="1"/>
  <c r="AB663" i="10" s="1"/>
  <c r="AJ663" i="10" s="1"/>
  <c r="Z675" i="10"/>
  <c r="AA675" i="10" s="1"/>
  <c r="AB675" i="10" s="1"/>
  <c r="AJ675" i="10" s="1"/>
  <c r="Z5" i="10"/>
  <c r="Y5" i="10"/>
  <c r="Z17" i="10"/>
  <c r="Y17" i="10"/>
  <c r="Z29" i="10"/>
  <c r="Y29" i="10"/>
  <c r="Z41" i="10"/>
  <c r="Y41" i="10"/>
  <c r="Z53" i="10"/>
  <c r="Y53" i="10"/>
  <c r="Z65" i="10"/>
  <c r="Y65" i="10"/>
  <c r="Z77" i="10"/>
  <c r="Y77" i="10"/>
  <c r="Z89" i="10"/>
  <c r="Y89" i="10"/>
  <c r="Z101" i="10"/>
  <c r="Y101" i="10"/>
  <c r="Z113" i="10"/>
  <c r="Y113" i="10"/>
  <c r="Z125" i="10"/>
  <c r="Y125" i="10"/>
  <c r="Z137" i="10"/>
  <c r="Y137" i="10"/>
  <c r="Z149" i="10"/>
  <c r="Y149" i="10"/>
  <c r="Z161" i="10"/>
  <c r="Y161" i="10"/>
  <c r="Z173" i="10"/>
  <c r="Y173" i="10"/>
  <c r="Z185" i="10"/>
  <c r="Y185" i="10"/>
  <c r="Z197" i="10"/>
  <c r="Y197" i="10"/>
  <c r="Z209" i="10"/>
  <c r="Y209" i="10"/>
  <c r="Z221" i="10"/>
  <c r="Y221" i="10"/>
  <c r="Z233" i="10"/>
  <c r="Y233" i="10"/>
  <c r="Z245" i="10"/>
  <c r="Y245" i="10"/>
  <c r="Z257" i="10"/>
  <c r="Y257" i="10"/>
  <c r="Z269" i="10"/>
  <c r="Y269" i="10"/>
  <c r="Z281" i="10"/>
  <c r="Y281" i="10"/>
  <c r="Z293" i="10"/>
  <c r="Y293" i="10"/>
  <c r="Z305" i="10"/>
  <c r="Y305" i="10"/>
  <c r="Z317" i="10"/>
  <c r="Y317" i="10"/>
  <c r="Z329" i="10"/>
  <c r="Y329" i="10"/>
  <c r="Z341" i="10"/>
  <c r="Y341" i="10"/>
  <c r="Z353" i="10"/>
  <c r="Y353" i="10"/>
  <c r="Z365" i="10"/>
  <c r="Y365" i="10"/>
  <c r="Z377" i="10"/>
  <c r="Y377" i="10"/>
  <c r="Z389" i="10"/>
  <c r="Y389" i="10"/>
  <c r="Y401" i="10"/>
  <c r="AA401" i="10" s="1"/>
  <c r="AB401" i="10" s="1"/>
  <c r="AJ401" i="10" s="1"/>
  <c r="Z413" i="10"/>
  <c r="Y413" i="10"/>
  <c r="Y425" i="10"/>
  <c r="Z425" i="10"/>
  <c r="Z437" i="10"/>
  <c r="Y437" i="10"/>
  <c r="Z449" i="10"/>
  <c r="Y449" i="10"/>
  <c r="Z461" i="10"/>
  <c r="Y461" i="10"/>
  <c r="Z473" i="10"/>
  <c r="Y473" i="10"/>
  <c r="Z485" i="10"/>
  <c r="Y485" i="10"/>
  <c r="Z497" i="10"/>
  <c r="Y497" i="10"/>
  <c r="Z509" i="10"/>
  <c r="Y509" i="10"/>
  <c r="Z521" i="10"/>
  <c r="Y521" i="10"/>
  <c r="Z533" i="10"/>
  <c r="Y533" i="10"/>
  <c r="Z545" i="10"/>
  <c r="Y545" i="10"/>
  <c r="Z557" i="10"/>
  <c r="Y557" i="10"/>
  <c r="Z569" i="10"/>
  <c r="Y569" i="10"/>
  <c r="Z581" i="10"/>
  <c r="Y581" i="10"/>
  <c r="Z593" i="10"/>
  <c r="Y593" i="10"/>
  <c r="Z605" i="10"/>
  <c r="Y605" i="10"/>
  <c r="Z617" i="10"/>
  <c r="Y617" i="10"/>
  <c r="Z629" i="10"/>
  <c r="Y629" i="10"/>
  <c r="Z641" i="10"/>
  <c r="Y641" i="10"/>
  <c r="Z653" i="10"/>
  <c r="AA653" i="10" s="1"/>
  <c r="AB653" i="10" s="1"/>
  <c r="AJ653" i="10" s="1"/>
  <c r="Z665" i="10"/>
  <c r="AA665" i="10" s="1"/>
  <c r="AB665" i="10" s="1"/>
  <c r="AJ665" i="10" s="1"/>
  <c r="Z677" i="10"/>
  <c r="AA677" i="10" s="1"/>
  <c r="AB677" i="10" s="1"/>
  <c r="AJ677" i="10" s="1"/>
  <c r="Z689" i="10"/>
  <c r="AA689" i="10" s="1"/>
  <c r="AB689" i="10" s="1"/>
  <c r="AJ689" i="10" s="1"/>
  <c r="Z701" i="10"/>
  <c r="AA701" i="10" s="1"/>
  <c r="AB701" i="10" s="1"/>
  <c r="AJ701" i="10" s="1"/>
  <c r="Y495" i="10"/>
  <c r="Y351" i="10"/>
  <c r="Y207" i="10"/>
  <c r="Z628" i="10"/>
  <c r="AA628" i="10" s="1"/>
  <c r="AB628" i="10" s="1"/>
  <c r="AJ628" i="10" s="1"/>
  <c r="Z484" i="10"/>
  <c r="AA484" i="10" s="1"/>
  <c r="AB484" i="10" s="1"/>
  <c r="AJ484" i="10" s="1"/>
  <c r="Z15" i="10"/>
  <c r="AA15" i="10" s="1"/>
  <c r="AB15" i="10" s="1"/>
  <c r="AJ15" i="10" s="1"/>
  <c r="Z51" i="10"/>
  <c r="Z63" i="10"/>
  <c r="AA63" i="10" s="1"/>
  <c r="AB63" i="10" s="1"/>
  <c r="AJ63" i="10" s="1"/>
  <c r="Z87" i="10"/>
  <c r="AA87" i="10" s="1"/>
  <c r="AB87" i="10" s="1"/>
  <c r="AJ87" i="10" s="1"/>
  <c r="Z123" i="10"/>
  <c r="AA123" i="10" s="1"/>
  <c r="AB123" i="10" s="1"/>
  <c r="AJ123" i="10" s="1"/>
  <c r="Z135" i="10"/>
  <c r="AA135" i="10" s="1"/>
  <c r="AB135" i="10" s="1"/>
  <c r="AJ135" i="10" s="1"/>
  <c r="Z255" i="10"/>
  <c r="AA255" i="10" s="1"/>
  <c r="AB255" i="10" s="1"/>
  <c r="AJ255" i="10" s="1"/>
  <c r="Z303" i="10"/>
  <c r="AA303" i="10" s="1"/>
  <c r="AB303" i="10" s="1"/>
  <c r="AJ303" i="10" s="1"/>
  <c r="Z339" i="10"/>
  <c r="Z363" i="10"/>
  <c r="AA363" i="10" s="1"/>
  <c r="AB363" i="10" s="1"/>
  <c r="AJ363" i="10" s="1"/>
  <c r="Z387" i="10"/>
  <c r="AA387" i="10" s="1"/>
  <c r="AB387" i="10" s="1"/>
  <c r="AJ387" i="10" s="1"/>
  <c r="Z423" i="10"/>
  <c r="AA423" i="10" s="1"/>
  <c r="AB423" i="10" s="1"/>
  <c r="AJ423" i="10" s="1"/>
  <c r="Z447" i="10"/>
  <c r="AA447" i="10" s="1"/>
  <c r="AB447" i="10" s="1"/>
  <c r="AJ447" i="10" s="1"/>
  <c r="Z483" i="10"/>
  <c r="Z507" i="10"/>
  <c r="AA507" i="10" s="1"/>
  <c r="AB507" i="10" s="1"/>
  <c r="AJ507" i="10" s="1"/>
  <c r="Z531" i="10"/>
  <c r="AA531" i="10" s="1"/>
  <c r="AB531" i="10" s="1"/>
  <c r="AJ531" i="10" s="1"/>
  <c r="Z567" i="10"/>
  <c r="AA567" i="10" s="1"/>
  <c r="AB567" i="10" s="1"/>
  <c r="AJ567" i="10" s="1"/>
  <c r="Z579" i="10"/>
  <c r="AA579" i="10" s="1"/>
  <c r="AB579" i="10" s="1"/>
  <c r="AJ579" i="10" s="1"/>
  <c r="Z603" i="10"/>
  <c r="AA603" i="10" s="1"/>
  <c r="AB603" i="10" s="1"/>
  <c r="AJ603" i="10" s="1"/>
  <c r="Z615" i="10"/>
  <c r="AA615" i="10" s="1"/>
  <c r="AB615" i="10" s="1"/>
  <c r="AJ615" i="10" s="1"/>
  <c r="Z639" i="10"/>
  <c r="AA639" i="10" s="1"/>
  <c r="AB639" i="10" s="1"/>
  <c r="AJ639" i="10" s="1"/>
  <c r="Z651" i="10"/>
  <c r="AA651" i="10" s="1"/>
  <c r="AB651" i="10" s="1"/>
  <c r="AJ651" i="10" s="1"/>
  <c r="Z12" i="10"/>
  <c r="Y12" i="10"/>
  <c r="Z24" i="10"/>
  <c r="Y24" i="10"/>
  <c r="Z36" i="10"/>
  <c r="Y36" i="10"/>
  <c r="Z48" i="10"/>
  <c r="Y48" i="10"/>
  <c r="Z60" i="10"/>
  <c r="Y60" i="10"/>
  <c r="Z72" i="10"/>
  <c r="Y72" i="10"/>
  <c r="Z84" i="10"/>
  <c r="Y84" i="10"/>
  <c r="Z96" i="10"/>
  <c r="Y96" i="10"/>
  <c r="Z108" i="10"/>
  <c r="Y108" i="10"/>
  <c r="Z120" i="10"/>
  <c r="Y120" i="10"/>
  <c r="Z132" i="10"/>
  <c r="Y132" i="10"/>
  <c r="Z144" i="10"/>
  <c r="Y144" i="10"/>
  <c r="Z156" i="10"/>
  <c r="Y156" i="10"/>
  <c r="Z168" i="10"/>
  <c r="Y168" i="10"/>
  <c r="Z180" i="10"/>
  <c r="Y180" i="10"/>
  <c r="Z192" i="10"/>
  <c r="Y192" i="10"/>
  <c r="Z204" i="10"/>
  <c r="Y204" i="10"/>
  <c r="Z216" i="10"/>
  <c r="Y216" i="10"/>
  <c r="Z228" i="10"/>
  <c r="Y228" i="10"/>
  <c r="Z240" i="10"/>
  <c r="Y240" i="10"/>
  <c r="Z252" i="10"/>
  <c r="Y252" i="10"/>
  <c r="Z264" i="10"/>
  <c r="Y264" i="10"/>
  <c r="Z276" i="10"/>
  <c r="Y276" i="10"/>
  <c r="Z288" i="10"/>
  <c r="Y288" i="10"/>
  <c r="Z300" i="10"/>
  <c r="Y300" i="10"/>
  <c r="Z312" i="10"/>
  <c r="Y312" i="10"/>
  <c r="Z324" i="10"/>
  <c r="Y324" i="10"/>
  <c r="Z336" i="10"/>
  <c r="Y336" i="10"/>
  <c r="Z348" i="10"/>
  <c r="Y348" i="10"/>
  <c r="Z360" i="10"/>
  <c r="Y360" i="10"/>
  <c r="Z372" i="10"/>
  <c r="Y372" i="10"/>
  <c r="Z384" i="10"/>
  <c r="Y384" i="10"/>
  <c r="Z396" i="10"/>
  <c r="Y396" i="10"/>
  <c r="Z408" i="10"/>
  <c r="Y408" i="10"/>
  <c r="Z420" i="10"/>
  <c r="Y420" i="10"/>
  <c r="Y432" i="10"/>
  <c r="Z432" i="10"/>
  <c r="Z444" i="10"/>
  <c r="Y444" i="10"/>
  <c r="Z456" i="10"/>
  <c r="Y456" i="10"/>
  <c r="Z468" i="10"/>
  <c r="Y468" i="10"/>
  <c r="Z480" i="10"/>
  <c r="Y480" i="10"/>
  <c r="Z492" i="10"/>
  <c r="Y492" i="10"/>
  <c r="Z504" i="10"/>
  <c r="Y504" i="10"/>
  <c r="Z516" i="10"/>
  <c r="Y516" i="10"/>
  <c r="Z528" i="10"/>
  <c r="Y528" i="10"/>
  <c r="Z540" i="10"/>
  <c r="Y540" i="10"/>
  <c r="Z552" i="10"/>
  <c r="Y552" i="10"/>
  <c r="Z564" i="10"/>
  <c r="Y564" i="10"/>
  <c r="Z576" i="10"/>
  <c r="Y576" i="10"/>
  <c r="Z588" i="10"/>
  <c r="Y588" i="10"/>
  <c r="Z600" i="10"/>
  <c r="Y600" i="10"/>
  <c r="Z612" i="10"/>
  <c r="Y612" i="10"/>
  <c r="Z624" i="10"/>
  <c r="Y624" i="10"/>
  <c r="Z636" i="10"/>
  <c r="Y636" i="10"/>
  <c r="Z648" i="10"/>
  <c r="Y648" i="10"/>
  <c r="Z660" i="10"/>
  <c r="AA660" i="10" s="1"/>
  <c r="AB660" i="10" s="1"/>
  <c r="AJ660" i="10" s="1"/>
  <c r="Z672" i="10"/>
  <c r="AA672" i="10" s="1"/>
  <c r="AB672" i="10" s="1"/>
  <c r="AJ672" i="10" s="1"/>
  <c r="Z684" i="10"/>
  <c r="AA684" i="10" s="1"/>
  <c r="AB684" i="10" s="1"/>
  <c r="AJ684" i="10" s="1"/>
  <c r="Z696" i="10"/>
  <c r="AA696" i="10" s="1"/>
  <c r="AB696" i="10" s="1"/>
  <c r="AJ696" i="10" s="1"/>
  <c r="Z708" i="10"/>
  <c r="AA708" i="10" s="1"/>
  <c r="AB708" i="10" s="1"/>
  <c r="AJ708" i="10" s="1"/>
  <c r="Y707" i="10"/>
  <c r="Y695" i="10"/>
  <c r="Y683" i="10"/>
  <c r="Y671" i="10"/>
  <c r="Y659" i="10"/>
  <c r="Y627" i="10"/>
  <c r="Y483" i="10"/>
  <c r="Y339" i="10"/>
  <c r="Y195" i="10"/>
  <c r="Y51" i="10"/>
  <c r="Z616" i="10"/>
  <c r="Z472" i="10"/>
  <c r="V414" i="10"/>
  <c r="X414" i="10" s="1"/>
  <c r="V402" i="10"/>
  <c r="X402" i="10" s="1"/>
  <c r="V390" i="10"/>
  <c r="X390" i="10" s="1"/>
  <c r="V378" i="10"/>
  <c r="X378" i="10" s="1"/>
  <c r="V366" i="10"/>
  <c r="X366" i="10" s="1"/>
  <c r="V498" i="10"/>
  <c r="V354" i="10"/>
  <c r="V486" i="10"/>
  <c r="X486" i="10" s="1"/>
  <c r="V342" i="10"/>
  <c r="X342" i="10" s="1"/>
  <c r="V474" i="10"/>
  <c r="V330" i="10"/>
  <c r="V462" i="10"/>
  <c r="X462" i="10" s="1"/>
  <c r="V318" i="10"/>
  <c r="X318" i="10" s="1"/>
  <c r="W653" i="10"/>
  <c r="X653" i="10" s="1"/>
  <c r="V450" i="10"/>
  <c r="X450" i="10" s="1"/>
  <c r="V306" i="10"/>
  <c r="X306" i="10" s="1"/>
  <c r="W508" i="10"/>
  <c r="X508" i="10" s="1"/>
  <c r="V438" i="10"/>
  <c r="V294" i="10"/>
  <c r="W677" i="10"/>
  <c r="W533" i="10"/>
  <c r="X533" i="10" s="1"/>
  <c r="W324" i="10"/>
  <c r="V308" i="10"/>
  <c r="X308" i="10" s="1"/>
  <c r="W665" i="10"/>
  <c r="X665" i="10" s="1"/>
  <c r="W521" i="10"/>
  <c r="X521" i="10" s="1"/>
  <c r="W288" i="10"/>
  <c r="X288" i="10" s="1"/>
  <c r="W641" i="10"/>
  <c r="X641" i="10" s="1"/>
  <c r="W495" i="10"/>
  <c r="X495" i="10" s="1"/>
  <c r="V701" i="10"/>
  <c r="X701" i="10" s="1"/>
  <c r="V689" i="10"/>
  <c r="X689" i="10" s="1"/>
  <c r="V629" i="10"/>
  <c r="V617" i="10"/>
  <c r="X617" i="10" s="1"/>
  <c r="V605" i="10"/>
  <c r="X605" i="10" s="1"/>
  <c r="V593" i="10"/>
  <c r="X593" i="10" s="1"/>
  <c r="V581" i="10"/>
  <c r="X581" i="10" s="1"/>
  <c r="V569" i="10"/>
  <c r="X569" i="10" s="1"/>
  <c r="V557" i="10"/>
  <c r="X557" i="10" s="1"/>
  <c r="V545" i="10"/>
  <c r="X545" i="10" s="1"/>
  <c r="W482" i="10"/>
  <c r="X482" i="10" s="1"/>
  <c r="V700" i="10"/>
  <c r="X700" i="10" s="1"/>
  <c r="V688" i="10"/>
  <c r="X688" i="10" s="1"/>
  <c r="V676" i="10"/>
  <c r="X676" i="10" s="1"/>
  <c r="V664" i="10"/>
  <c r="V652" i="10"/>
  <c r="V640" i="10"/>
  <c r="X640" i="10" s="1"/>
  <c r="V628" i="10"/>
  <c r="V616" i="10"/>
  <c r="X616" i="10" s="1"/>
  <c r="V604" i="10"/>
  <c r="X604" i="10" s="1"/>
  <c r="V592" i="10"/>
  <c r="X592" i="10" s="1"/>
  <c r="V580" i="10"/>
  <c r="X580" i="10" s="1"/>
  <c r="V568" i="10"/>
  <c r="X568" i="10" s="1"/>
  <c r="V556" i="10"/>
  <c r="X556" i="10" s="1"/>
  <c r="V544" i="10"/>
  <c r="X544" i="10" s="1"/>
  <c r="V532" i="10"/>
  <c r="X532" i="10" s="1"/>
  <c r="V520" i="10"/>
  <c r="V448" i="10"/>
  <c r="V436" i="10"/>
  <c r="X436" i="10" s="1"/>
  <c r="V424" i="10"/>
  <c r="V412" i="10"/>
  <c r="X412" i="10" s="1"/>
  <c r="V388" i="10"/>
  <c r="X388" i="10" s="1"/>
  <c r="V376" i="10"/>
  <c r="X376" i="10" s="1"/>
  <c r="V352" i="10"/>
  <c r="X352" i="10" s="1"/>
  <c r="V340" i="10"/>
  <c r="X340" i="10" s="1"/>
  <c r="V316" i="10"/>
  <c r="X316" i="10" s="1"/>
  <c r="V304" i="10"/>
  <c r="X304" i="10" s="1"/>
  <c r="V280" i="10"/>
  <c r="X280" i="10" s="1"/>
  <c r="V268" i="10"/>
  <c r="V256" i="10"/>
  <c r="X256" i="10" s="1"/>
  <c r="V244" i="10"/>
  <c r="X244" i="10" s="1"/>
  <c r="V232" i="10"/>
  <c r="V220" i="10"/>
  <c r="X220" i="10" s="1"/>
  <c r="V208" i="10"/>
  <c r="X208" i="10" s="1"/>
  <c r="V196" i="10"/>
  <c r="X196" i="10" s="1"/>
  <c r="V184" i="10"/>
  <c r="X184" i="10" s="1"/>
  <c r="V172" i="10"/>
  <c r="X172" i="10" s="1"/>
  <c r="V160" i="10"/>
  <c r="X160" i="10" s="1"/>
  <c r="V148" i="10"/>
  <c r="X148" i="10" s="1"/>
  <c r="V136" i="10"/>
  <c r="X136" i="10" s="1"/>
  <c r="V124" i="10"/>
  <c r="V112" i="10"/>
  <c r="V100" i="10"/>
  <c r="X100" i="10" s="1"/>
  <c r="V88" i="10"/>
  <c r="V76" i="10"/>
  <c r="X76" i="10" s="1"/>
  <c r="V64" i="10"/>
  <c r="X64" i="10" s="1"/>
  <c r="V52" i="10"/>
  <c r="V40" i="10"/>
  <c r="X40" i="10" s="1"/>
  <c r="V28" i="10"/>
  <c r="X28" i="10" s="1"/>
  <c r="V16" i="10"/>
  <c r="X16" i="10" s="1"/>
  <c r="V4" i="10"/>
  <c r="X4" i="10" s="1"/>
  <c r="W469" i="10"/>
  <c r="X469" i="10" s="1"/>
  <c r="W456" i="10"/>
  <c r="V710" i="10"/>
  <c r="X710" i="10" s="1"/>
  <c r="V698" i="10"/>
  <c r="X698" i="10" s="1"/>
  <c r="V686" i="10"/>
  <c r="V674" i="10"/>
  <c r="V662" i="10"/>
  <c r="X662" i="10" s="1"/>
  <c r="V650" i="10"/>
  <c r="X650" i="10" s="1"/>
  <c r="V638" i="10"/>
  <c r="X638" i="10" s="1"/>
  <c r="V626" i="10"/>
  <c r="X626" i="10" s="1"/>
  <c r="V614" i="10"/>
  <c r="X614" i="10" s="1"/>
  <c r="V602" i="10"/>
  <c r="X602" i="10" s="1"/>
  <c r="V590" i="10"/>
  <c r="V578" i="10"/>
  <c r="X578" i="10" s="1"/>
  <c r="V566" i="10"/>
  <c r="V554" i="10"/>
  <c r="X554" i="10" s="1"/>
  <c r="V542" i="10"/>
  <c r="V530" i="10"/>
  <c r="X530" i="10" s="1"/>
  <c r="V518" i="10"/>
  <c r="X518" i="10" s="1"/>
  <c r="V506" i="10"/>
  <c r="X506" i="10" s="1"/>
  <c r="V494" i="10"/>
  <c r="X494" i="10" s="1"/>
  <c r="V410" i="10"/>
  <c r="X410" i="10" s="1"/>
  <c r="V374" i="10"/>
  <c r="X374" i="10" s="1"/>
  <c r="V338" i="10"/>
  <c r="X338" i="10" s="1"/>
  <c r="V302" i="10"/>
  <c r="X302" i="10" s="1"/>
  <c r="V266" i="10"/>
  <c r="V242" i="10"/>
  <c r="X242" i="10" s="1"/>
  <c r="V218" i="10"/>
  <c r="X218" i="10" s="1"/>
  <c r="V194" i="10"/>
  <c r="V146" i="10"/>
  <c r="X146" i="10" s="1"/>
  <c r="V122" i="10"/>
  <c r="X122" i="10" s="1"/>
  <c r="V98" i="10"/>
  <c r="X98" i="10" s="1"/>
  <c r="V74" i="10"/>
  <c r="X74" i="10" s="1"/>
  <c r="V50" i="10"/>
  <c r="X50" i="10" s="1"/>
  <c r="W443" i="10"/>
  <c r="X443" i="10" s="1"/>
  <c r="W429" i="10"/>
  <c r="X429" i="10" s="1"/>
  <c r="V396" i="10"/>
  <c r="X396" i="10" s="1"/>
  <c r="V360" i="10"/>
  <c r="X360" i="10" s="1"/>
  <c r="V264" i="10"/>
  <c r="V240" i="10"/>
  <c r="X240" i="10" s="1"/>
  <c r="V216" i="10"/>
  <c r="X216" i="10" s="1"/>
  <c r="V192" i="10"/>
  <c r="X192" i="10" s="1"/>
  <c r="V168" i="10"/>
  <c r="X168" i="10" s="1"/>
  <c r="V144" i="10"/>
  <c r="V120" i="10"/>
  <c r="X120" i="10" s="1"/>
  <c r="V96" i="10"/>
  <c r="X96" i="10" s="1"/>
  <c r="V72" i="10"/>
  <c r="X72" i="10" s="1"/>
  <c r="V48" i="10"/>
  <c r="X48" i="10" s="1"/>
  <c r="V24" i="10"/>
  <c r="X24" i="10" s="1"/>
  <c r="V707" i="10"/>
  <c r="X707" i="10" s="1"/>
  <c r="V695" i="10"/>
  <c r="V683" i="10"/>
  <c r="X683" i="10" s="1"/>
  <c r="V671" i="10"/>
  <c r="V659" i="10"/>
  <c r="X659" i="10" s="1"/>
  <c r="V647" i="10"/>
  <c r="X647" i="10" s="1"/>
  <c r="V635" i="10"/>
  <c r="X635" i="10" s="1"/>
  <c r="V623" i="10"/>
  <c r="X623" i="10" s="1"/>
  <c r="V611" i="10"/>
  <c r="X611" i="10" s="1"/>
  <c r="V599" i="10"/>
  <c r="X599" i="10" s="1"/>
  <c r="V587" i="10"/>
  <c r="X587" i="10" s="1"/>
  <c r="V575" i="10"/>
  <c r="X575" i="10" s="1"/>
  <c r="V563" i="10"/>
  <c r="X563" i="10" s="1"/>
  <c r="V551" i="10"/>
  <c r="X551" i="10" s="1"/>
  <c r="V539" i="10"/>
  <c r="X539" i="10" s="1"/>
  <c r="V527" i="10"/>
  <c r="V515" i="10"/>
  <c r="V503" i="10"/>
  <c r="X503" i="10" s="1"/>
  <c r="V491" i="10"/>
  <c r="X491" i="10" s="1"/>
  <c r="V479" i="10"/>
  <c r="X479" i="10" s="1"/>
  <c r="V467" i="10"/>
  <c r="X467" i="10" s="1"/>
  <c r="V455" i="10"/>
  <c r="X455" i="10" s="1"/>
  <c r="V419" i="10"/>
  <c r="X419" i="10" s="1"/>
  <c r="V407" i="10"/>
  <c r="X407" i="10" s="1"/>
  <c r="V395" i="10"/>
  <c r="X395" i="10" s="1"/>
  <c r="V371" i="10"/>
  <c r="X371" i="10" s="1"/>
  <c r="V359" i="10"/>
  <c r="X359" i="10" s="1"/>
  <c r="V335" i="10"/>
  <c r="V323" i="10"/>
  <c r="V299" i="10"/>
  <c r="X299" i="10" s="1"/>
  <c r="V287" i="10"/>
  <c r="X287" i="10" s="1"/>
  <c r="V263" i="10"/>
  <c r="X263" i="10" s="1"/>
  <c r="V239" i="10"/>
  <c r="V215" i="10"/>
  <c r="X215" i="10" s="1"/>
  <c r="V191" i="10"/>
  <c r="X191" i="10" s="1"/>
  <c r="V167" i="10"/>
  <c r="X167" i="10" s="1"/>
  <c r="V143" i="10"/>
  <c r="X143" i="10" s="1"/>
  <c r="V119" i="10"/>
  <c r="X119" i="10" s="1"/>
  <c r="V95" i="10"/>
  <c r="X95" i="10" s="1"/>
  <c r="V71" i="10"/>
  <c r="V47" i="10"/>
  <c r="V23" i="10"/>
  <c r="X23" i="10" s="1"/>
  <c r="V489" i="10"/>
  <c r="X489" i="10" s="1"/>
  <c r="V477" i="10"/>
  <c r="X477" i="10" s="1"/>
  <c r="V465" i="10"/>
  <c r="X465" i="10" s="1"/>
  <c r="V453" i="10"/>
  <c r="X453" i="10" s="1"/>
  <c r="V441" i="10"/>
  <c r="X441" i="10" s="1"/>
  <c r="V393" i="10"/>
  <c r="X393" i="10" s="1"/>
  <c r="V357" i="10"/>
  <c r="V321" i="10"/>
  <c r="V285" i="10"/>
  <c r="X285" i="10" s="1"/>
  <c r="V261" i="10"/>
  <c r="X261" i="10" s="1"/>
  <c r="V237" i="10"/>
  <c r="X237" i="10" s="1"/>
  <c r="V213" i="10"/>
  <c r="X213" i="10" s="1"/>
  <c r="V189" i="10"/>
  <c r="X189" i="10" s="1"/>
  <c r="V165" i="10"/>
  <c r="X165" i="10" s="1"/>
  <c r="V141" i="10"/>
  <c r="X141" i="10" s="1"/>
  <c r="V117" i="10"/>
  <c r="X117" i="10" s="1"/>
  <c r="V93" i="10"/>
  <c r="X93" i="10" s="1"/>
  <c r="V69" i="10"/>
  <c r="V45" i="10"/>
  <c r="X45" i="10" s="1"/>
  <c r="V21" i="10"/>
  <c r="X21" i="10" s="1"/>
  <c r="W116" i="10"/>
  <c r="X330" i="10"/>
  <c r="W56" i="10"/>
  <c r="X56" i="10" s="1"/>
  <c r="W188" i="10"/>
  <c r="X188" i="10" s="1"/>
  <c r="W536" i="10"/>
  <c r="W548" i="10"/>
  <c r="X548" i="10" s="1"/>
  <c r="W560" i="10"/>
  <c r="X560" i="10" s="1"/>
  <c r="W572" i="10"/>
  <c r="X572" i="10" s="1"/>
  <c r="W584" i="10"/>
  <c r="W596" i="10"/>
  <c r="X596" i="10" s="1"/>
  <c r="W608" i="10"/>
  <c r="X608" i="10" s="1"/>
  <c r="W632" i="10"/>
  <c r="X632" i="10" s="1"/>
  <c r="W644" i="10"/>
  <c r="W656" i="10"/>
  <c r="X656" i="10" s="1"/>
  <c r="W668" i="10"/>
  <c r="X668" i="10" s="1"/>
  <c r="W680" i="10"/>
  <c r="X680" i="10" s="1"/>
  <c r="W692" i="10"/>
  <c r="W704" i="10"/>
  <c r="X704" i="10" s="1"/>
  <c r="W68" i="10"/>
  <c r="W80" i="10"/>
  <c r="X80" i="10" s="1"/>
  <c r="W92" i="10"/>
  <c r="W104" i="10"/>
  <c r="W128" i="10"/>
  <c r="W212" i="10"/>
  <c r="X212" i="10" s="1"/>
  <c r="W296" i="10"/>
  <c r="W380" i="10"/>
  <c r="W440" i="10"/>
  <c r="W488" i="10"/>
  <c r="X488" i="10" s="1"/>
  <c r="W620" i="10"/>
  <c r="W8" i="10"/>
  <c r="X8" i="10" s="1"/>
  <c r="W20" i="10"/>
  <c r="W164" i="10"/>
  <c r="W224" i="10"/>
  <c r="X224" i="10" s="1"/>
  <c r="W236" i="10"/>
  <c r="X236" i="10" s="1"/>
  <c r="W284" i="10"/>
  <c r="W356" i="10"/>
  <c r="X356" i="10" s="1"/>
  <c r="W368" i="10"/>
  <c r="X368" i="10" s="1"/>
  <c r="W428" i="10"/>
  <c r="X428" i="10" s="1"/>
  <c r="W464" i="10"/>
  <c r="W176" i="10"/>
  <c r="X176" i="10" s="1"/>
  <c r="W260" i="10"/>
  <c r="X260" i="10" s="1"/>
  <c r="W320" i="10"/>
  <c r="X320" i="10" s="1"/>
  <c r="W392" i="10"/>
  <c r="W452" i="10"/>
  <c r="X452" i="10" s="1"/>
  <c r="W476" i="10"/>
  <c r="X476" i="10" s="1"/>
  <c r="W512" i="10"/>
  <c r="X512" i="10" s="1"/>
  <c r="W32" i="10"/>
  <c r="X32" i="10" s="1"/>
  <c r="W140" i="10"/>
  <c r="X140" i="10" s="1"/>
  <c r="W152" i="10"/>
  <c r="X152" i="10" s="1"/>
  <c r="W272" i="10"/>
  <c r="X272" i="10" s="1"/>
  <c r="W344" i="10"/>
  <c r="W404" i="10"/>
  <c r="X404" i="10" s="1"/>
  <c r="W416" i="10"/>
  <c r="X416" i="10" s="1"/>
  <c r="W44" i="10"/>
  <c r="W200" i="10"/>
  <c r="W248" i="10"/>
  <c r="X248" i="10" s="1"/>
  <c r="W332" i="10"/>
  <c r="X332" i="10" s="1"/>
  <c r="W500" i="10"/>
  <c r="W524" i="10"/>
  <c r="X524" i="10" s="1"/>
  <c r="X456" i="10"/>
  <c r="W15" i="10"/>
  <c r="W27" i="10"/>
  <c r="W39" i="10"/>
  <c r="X39" i="10" s="1"/>
  <c r="W51" i="10"/>
  <c r="X51" i="10" s="1"/>
  <c r="W63" i="10"/>
  <c r="W75" i="10"/>
  <c r="W87" i="10"/>
  <c r="X87" i="10" s="1"/>
  <c r="W99" i="10"/>
  <c r="X99" i="10" s="1"/>
  <c r="W111" i="10"/>
  <c r="W123" i="10"/>
  <c r="W135" i="10"/>
  <c r="X135" i="10" s="1"/>
  <c r="W147" i="10"/>
  <c r="X147" i="10" s="1"/>
  <c r="W159" i="10"/>
  <c r="W171" i="10"/>
  <c r="W183" i="10"/>
  <c r="X183" i="10" s="1"/>
  <c r="W195" i="10"/>
  <c r="X195" i="10" s="1"/>
  <c r="W207" i="10"/>
  <c r="W219" i="10"/>
  <c r="W231" i="10"/>
  <c r="X231" i="10" s="1"/>
  <c r="W243" i="10"/>
  <c r="X243" i="10" s="1"/>
  <c r="W255" i="10"/>
  <c r="W267" i="10"/>
  <c r="W279" i="10"/>
  <c r="X279" i="10" s="1"/>
  <c r="W291" i="10"/>
  <c r="X291" i="10" s="1"/>
  <c r="W303" i="10"/>
  <c r="W315" i="10"/>
  <c r="W327" i="10"/>
  <c r="X327" i="10" s="1"/>
  <c r="W339" i="10"/>
  <c r="X339" i="10" s="1"/>
  <c r="W351" i="10"/>
  <c r="W363" i="10"/>
  <c r="W375" i="10"/>
  <c r="X375" i="10" s="1"/>
  <c r="W387" i="10"/>
  <c r="X387" i="10" s="1"/>
  <c r="W399" i="10"/>
  <c r="W3" i="10"/>
  <c r="W507" i="10"/>
  <c r="W481" i="10"/>
  <c r="W468" i="10"/>
  <c r="W442" i="10"/>
  <c r="W10" i="10"/>
  <c r="W22" i="10"/>
  <c r="X22" i="10" s="1"/>
  <c r="W34" i="10"/>
  <c r="X34" i="10" s="1"/>
  <c r="W46" i="10"/>
  <c r="X46" i="10" s="1"/>
  <c r="W58" i="10"/>
  <c r="W70" i="10"/>
  <c r="X70" i="10" s="1"/>
  <c r="W82" i="10"/>
  <c r="X82" i="10" s="1"/>
  <c r="W94" i="10"/>
  <c r="X94" i="10" s="1"/>
  <c r="W106" i="10"/>
  <c r="W118" i="10"/>
  <c r="X118" i="10" s="1"/>
  <c r="W130" i="10"/>
  <c r="X130" i="10" s="1"/>
  <c r="W142" i="10"/>
  <c r="X142" i="10" s="1"/>
  <c r="W154" i="10"/>
  <c r="W166" i="10"/>
  <c r="X166" i="10" s="1"/>
  <c r="W178" i="10"/>
  <c r="X178" i="10" s="1"/>
  <c r="W190" i="10"/>
  <c r="X190" i="10" s="1"/>
  <c r="W202" i="10"/>
  <c r="W214" i="10"/>
  <c r="X214" i="10" s="1"/>
  <c r="W226" i="10"/>
  <c r="X226" i="10" s="1"/>
  <c r="W238" i="10"/>
  <c r="X238" i="10" s="1"/>
  <c r="W250" i="10"/>
  <c r="W262" i="10"/>
  <c r="X262" i="10" s="1"/>
  <c r="W711" i="10"/>
  <c r="X711" i="10" s="1"/>
  <c r="W699" i="10"/>
  <c r="W687" i="10"/>
  <c r="W675" i="10"/>
  <c r="W663" i="10"/>
  <c r="X663" i="10" s="1"/>
  <c r="W651" i="10"/>
  <c r="W639" i="10"/>
  <c r="W627" i="10"/>
  <c r="X627" i="10" s="1"/>
  <c r="W615" i="10"/>
  <c r="W603" i="10"/>
  <c r="W591" i="10"/>
  <c r="X591" i="10" s="1"/>
  <c r="W579" i="10"/>
  <c r="W567" i="10"/>
  <c r="X567" i="10" s="1"/>
  <c r="W555" i="10"/>
  <c r="W543" i="10"/>
  <c r="W531" i="10"/>
  <c r="W519" i="10"/>
  <c r="W493" i="10"/>
  <c r="W480" i="10"/>
  <c r="X480" i="10" s="1"/>
  <c r="W454" i="10"/>
  <c r="X454" i="10" s="1"/>
  <c r="W411" i="10"/>
  <c r="W394" i="10"/>
  <c r="X394" i="10" s="1"/>
  <c r="W358" i="10"/>
  <c r="W322" i="10"/>
  <c r="W286" i="10"/>
  <c r="W170" i="10"/>
  <c r="W26" i="10"/>
  <c r="W5" i="10"/>
  <c r="X5" i="10" s="1"/>
  <c r="W77" i="10"/>
  <c r="X77" i="10" s="1"/>
  <c r="W137" i="10"/>
  <c r="W149" i="10"/>
  <c r="W161" i="10"/>
  <c r="X161" i="10" s="1"/>
  <c r="W173" i="10"/>
  <c r="X173" i="10" s="1"/>
  <c r="W197" i="10"/>
  <c r="W209" i="10"/>
  <c r="W221" i="10"/>
  <c r="X221" i="10" s="1"/>
  <c r="W233" i="10"/>
  <c r="X233" i="10" s="1"/>
  <c r="W245" i="10"/>
  <c r="W257" i="10"/>
  <c r="W269" i="10"/>
  <c r="X269" i="10" s="1"/>
  <c r="W281" i="10"/>
  <c r="X281" i="10" s="1"/>
  <c r="W293" i="10"/>
  <c r="W305" i="10"/>
  <c r="W317" i="10"/>
  <c r="X317" i="10" s="1"/>
  <c r="W329" i="10"/>
  <c r="X329" i="10" s="1"/>
  <c r="W341" i="10"/>
  <c r="W353" i="10"/>
  <c r="W365" i="10"/>
  <c r="X365" i="10" s="1"/>
  <c r="W377" i="10"/>
  <c r="X377" i="10" s="1"/>
  <c r="W389" i="10"/>
  <c r="W401" i="10"/>
  <c r="W413" i="10"/>
  <c r="W505" i="10"/>
  <c r="W492" i="10"/>
  <c r="W466" i="10"/>
  <c r="W425" i="10"/>
  <c r="X425" i="10" s="1"/>
  <c r="W17" i="10"/>
  <c r="W29" i="10"/>
  <c r="X29" i="10" s="1"/>
  <c r="W53" i="10"/>
  <c r="X53" i="10" s="1"/>
  <c r="W65" i="10"/>
  <c r="X65" i="10" s="1"/>
  <c r="W89" i="10"/>
  <c r="W113" i="10"/>
  <c r="X113" i="10" s="1"/>
  <c r="W125" i="10"/>
  <c r="X125" i="10" s="1"/>
  <c r="W185" i="10"/>
  <c r="X185" i="10" s="1"/>
  <c r="X144" i="10"/>
  <c r="X264" i="10"/>
  <c r="W709" i="10"/>
  <c r="W697" i="10"/>
  <c r="W685" i="10"/>
  <c r="X685" i="10" s="1"/>
  <c r="W673" i="10"/>
  <c r="W661" i="10"/>
  <c r="X661" i="10" s="1"/>
  <c r="W649" i="10"/>
  <c r="X649" i="10" s="1"/>
  <c r="W637" i="10"/>
  <c r="W625" i="10"/>
  <c r="W613" i="10"/>
  <c r="X613" i="10" s="1"/>
  <c r="W601" i="10"/>
  <c r="W589" i="10"/>
  <c r="X589" i="10" s="1"/>
  <c r="W577" i="10"/>
  <c r="W565" i="10"/>
  <c r="X565" i="10" s="1"/>
  <c r="W553" i="10"/>
  <c r="W541" i="10"/>
  <c r="X541" i="10" s="1"/>
  <c r="W529" i="10"/>
  <c r="W517" i="10"/>
  <c r="X517" i="10" s="1"/>
  <c r="W504" i="10"/>
  <c r="X504" i="10" s="1"/>
  <c r="W478" i="10"/>
  <c r="W408" i="10"/>
  <c r="W372" i="10"/>
  <c r="W336" i="10"/>
  <c r="X336" i="10" s="1"/>
  <c r="W300" i="10"/>
  <c r="W41" i="10"/>
  <c r="W101" i="10"/>
  <c r="W7" i="10"/>
  <c r="X7" i="10" s="1"/>
  <c r="W19" i="10"/>
  <c r="X19" i="10" s="1"/>
  <c r="W31" i="10"/>
  <c r="W43" i="10"/>
  <c r="W55" i="10"/>
  <c r="X55" i="10" s="1"/>
  <c r="W67" i="10"/>
  <c r="X67" i="10" s="1"/>
  <c r="W79" i="10"/>
  <c r="W91" i="10"/>
  <c r="W103" i="10"/>
  <c r="X103" i="10" s="1"/>
  <c r="W115" i="10"/>
  <c r="X115" i="10" s="1"/>
  <c r="W127" i="10"/>
  <c r="W139" i="10"/>
  <c r="W151" i="10"/>
  <c r="X151" i="10" s="1"/>
  <c r="W163" i="10"/>
  <c r="X163" i="10" s="1"/>
  <c r="W175" i="10"/>
  <c r="W187" i="10"/>
  <c r="W199" i="10"/>
  <c r="X199" i="10" s="1"/>
  <c r="W211" i="10"/>
  <c r="X211" i="10" s="1"/>
  <c r="W223" i="10"/>
  <c r="W235" i="10"/>
  <c r="W247" i="10"/>
  <c r="X247" i="10" s="1"/>
  <c r="W259" i="10"/>
  <c r="X259" i="10" s="1"/>
  <c r="W271" i="10"/>
  <c r="W283" i="10"/>
  <c r="W295" i="10"/>
  <c r="X295" i="10" s="1"/>
  <c r="W307" i="10"/>
  <c r="X307" i="10" s="1"/>
  <c r="W319" i="10"/>
  <c r="W331" i="10"/>
  <c r="W343" i="10"/>
  <c r="X343" i="10" s="1"/>
  <c r="W355" i="10"/>
  <c r="X355" i="10" s="1"/>
  <c r="W367" i="10"/>
  <c r="W379" i="10"/>
  <c r="W391" i="10"/>
  <c r="X391" i="10" s="1"/>
  <c r="W403" i="10"/>
  <c r="X403" i="10" s="1"/>
  <c r="W415" i="10"/>
  <c r="W427" i="10"/>
  <c r="W439" i="10"/>
  <c r="X439" i="10" s="1"/>
  <c r="W451" i="10"/>
  <c r="X451" i="10" s="1"/>
  <c r="W463" i="10"/>
  <c r="W475" i="10"/>
  <c r="W487" i="10"/>
  <c r="X487" i="10" s="1"/>
  <c r="W499" i="10"/>
  <c r="X499" i="10" s="1"/>
  <c r="W511" i="10"/>
  <c r="W708" i="10"/>
  <c r="X708" i="10" s="1"/>
  <c r="W696" i="10"/>
  <c r="W684" i="10"/>
  <c r="X684" i="10" s="1"/>
  <c r="W672" i="10"/>
  <c r="W660" i="10"/>
  <c r="X660" i="10" s="1"/>
  <c r="W648" i="10"/>
  <c r="X648" i="10" s="1"/>
  <c r="W636" i="10"/>
  <c r="X636" i="10" s="1"/>
  <c r="W624" i="10"/>
  <c r="W612" i="10"/>
  <c r="X612" i="10" s="1"/>
  <c r="W600" i="10"/>
  <c r="W588" i="10"/>
  <c r="W576" i="10"/>
  <c r="W564" i="10"/>
  <c r="X564" i="10" s="1"/>
  <c r="W552" i="10"/>
  <c r="W540" i="10"/>
  <c r="X540" i="10" s="1"/>
  <c r="W528" i="10"/>
  <c r="X528" i="10" s="1"/>
  <c r="W516" i="10"/>
  <c r="X516" i="10" s="1"/>
  <c r="W490" i="10"/>
  <c r="X490" i="10" s="1"/>
  <c r="W437" i="10"/>
  <c r="W423" i="10"/>
  <c r="X423" i="10" s="1"/>
  <c r="W282" i="10"/>
  <c r="X194" i="10"/>
  <c r="X266" i="10"/>
  <c r="X542" i="10"/>
  <c r="X566" i="10"/>
  <c r="X590" i="10"/>
  <c r="X674" i="10"/>
  <c r="X686" i="10"/>
  <c r="W502" i="10"/>
  <c r="W449" i="10"/>
  <c r="X449" i="10" s="1"/>
  <c r="W422" i="10"/>
  <c r="W406" i="10"/>
  <c r="W370" i="10"/>
  <c r="W334" i="10"/>
  <c r="X334" i="10" s="1"/>
  <c r="W298" i="10"/>
  <c r="X298" i="10" s="1"/>
  <c r="X324" i="10"/>
  <c r="X69" i="10"/>
  <c r="X321" i="10"/>
  <c r="X357" i="10"/>
  <c r="W706" i="10"/>
  <c r="X706" i="10" s="1"/>
  <c r="W694" i="10"/>
  <c r="W682" i="10"/>
  <c r="X682" i="10" s="1"/>
  <c r="W670" i="10"/>
  <c r="X670" i="10" s="1"/>
  <c r="W658" i="10"/>
  <c r="X658" i="10" s="1"/>
  <c r="W646" i="10"/>
  <c r="W634" i="10"/>
  <c r="X634" i="10" s="1"/>
  <c r="W622" i="10"/>
  <c r="W610" i="10"/>
  <c r="X610" i="10" s="1"/>
  <c r="W598" i="10"/>
  <c r="W586" i="10"/>
  <c r="X586" i="10" s="1"/>
  <c r="W574" i="10"/>
  <c r="W562" i="10"/>
  <c r="W550" i="10"/>
  <c r="X550" i="10" s="1"/>
  <c r="W538" i="10"/>
  <c r="X538" i="10" s="1"/>
  <c r="W526" i="10"/>
  <c r="X526" i="10" s="1"/>
  <c r="W514" i="10"/>
  <c r="X514" i="10" s="1"/>
  <c r="W501" i="10"/>
  <c r="X501" i="10" s="1"/>
  <c r="W461" i="10"/>
  <c r="W435" i="10"/>
  <c r="W420" i="10"/>
  <c r="W405" i="10"/>
  <c r="W386" i="10"/>
  <c r="X386" i="10" s="1"/>
  <c r="W369" i="10"/>
  <c r="W350" i="10"/>
  <c r="W333" i="10"/>
  <c r="X333" i="10" s="1"/>
  <c r="W314" i="10"/>
  <c r="X314" i="10" s="1"/>
  <c r="W297" i="10"/>
  <c r="X297" i="10" s="1"/>
  <c r="W278" i="10"/>
  <c r="X278" i="10" s="1"/>
  <c r="X677" i="10"/>
  <c r="X629" i="10"/>
  <c r="X52" i="10"/>
  <c r="X88" i="10"/>
  <c r="X112" i="10"/>
  <c r="X124" i="10"/>
  <c r="X232" i="10"/>
  <c r="X268" i="10"/>
  <c r="X424" i="10"/>
  <c r="X448" i="10"/>
  <c r="X520" i="10"/>
  <c r="X628" i="10"/>
  <c r="X652" i="10"/>
  <c r="X664" i="10"/>
  <c r="W705" i="10"/>
  <c r="X705" i="10" s="1"/>
  <c r="W693" i="10"/>
  <c r="X693" i="10" s="1"/>
  <c r="W681" i="10"/>
  <c r="X681" i="10" s="1"/>
  <c r="W669" i="10"/>
  <c r="X669" i="10" s="1"/>
  <c r="W657" i="10"/>
  <c r="W645" i="10"/>
  <c r="X645" i="10" s="1"/>
  <c r="W633" i="10"/>
  <c r="W621" i="10"/>
  <c r="X621" i="10" s="1"/>
  <c r="W609" i="10"/>
  <c r="W597" i="10"/>
  <c r="X597" i="10" s="1"/>
  <c r="W585" i="10"/>
  <c r="X585" i="10" s="1"/>
  <c r="W573" i="10"/>
  <c r="X573" i="10" s="1"/>
  <c r="W561" i="10"/>
  <c r="X561" i="10" s="1"/>
  <c r="W549" i="10"/>
  <c r="X549" i="10" s="1"/>
  <c r="W537" i="10"/>
  <c r="X537" i="10" s="1"/>
  <c r="W525" i="10"/>
  <c r="W513" i="10"/>
  <c r="W473" i="10"/>
  <c r="X473" i="10" s="1"/>
  <c r="W460" i="10"/>
  <c r="X460" i="10" s="1"/>
  <c r="W447" i="10"/>
  <c r="X447" i="10" s="1"/>
  <c r="W434" i="10"/>
  <c r="X434" i="10" s="1"/>
  <c r="W384" i="10"/>
  <c r="W348" i="10"/>
  <c r="X348" i="10" s="1"/>
  <c r="W312" i="10"/>
  <c r="X312" i="10" s="1"/>
  <c r="W276" i="10"/>
  <c r="W254" i="10"/>
  <c r="X254" i="10" s="1"/>
  <c r="W230" i="10"/>
  <c r="X230" i="10" s="1"/>
  <c r="W206" i="10"/>
  <c r="X206" i="10" s="1"/>
  <c r="W182" i="10"/>
  <c r="W158" i="10"/>
  <c r="W134" i="10"/>
  <c r="X134" i="10" s="1"/>
  <c r="W110" i="10"/>
  <c r="X110" i="10" s="1"/>
  <c r="W86" i="10"/>
  <c r="X86" i="10" s="1"/>
  <c r="W62" i="10"/>
  <c r="X62" i="10" s="1"/>
  <c r="W38" i="10"/>
  <c r="X38" i="10" s="1"/>
  <c r="W14" i="10"/>
  <c r="X47" i="10"/>
  <c r="X71" i="10"/>
  <c r="X239" i="10"/>
  <c r="X323" i="10"/>
  <c r="X335" i="10"/>
  <c r="X515" i="10"/>
  <c r="X527" i="10"/>
  <c r="X671" i="10"/>
  <c r="X695" i="10"/>
  <c r="W485" i="10"/>
  <c r="X485" i="10" s="1"/>
  <c r="W472" i="10"/>
  <c r="X472" i="10" s="1"/>
  <c r="W459" i="10"/>
  <c r="W446" i="10"/>
  <c r="X446" i="10" s="1"/>
  <c r="W432" i="10"/>
  <c r="W418" i="10"/>
  <c r="X418" i="10" s="1"/>
  <c r="W383" i="10"/>
  <c r="W347" i="10"/>
  <c r="W311" i="10"/>
  <c r="X311" i="10" s="1"/>
  <c r="W275" i="10"/>
  <c r="W252" i="10"/>
  <c r="X252" i="10" s="1"/>
  <c r="W228" i="10"/>
  <c r="X228" i="10" s="1"/>
  <c r="W204" i="10"/>
  <c r="W180" i="10"/>
  <c r="X180" i="10" s="1"/>
  <c r="W156" i="10"/>
  <c r="X156" i="10" s="1"/>
  <c r="W132" i="10"/>
  <c r="W108" i="10"/>
  <c r="X108" i="10" s="1"/>
  <c r="W84" i="10"/>
  <c r="X84" i="10" s="1"/>
  <c r="W60" i="10"/>
  <c r="W36" i="10"/>
  <c r="X36" i="10" s="1"/>
  <c r="W12" i="10"/>
  <c r="X12" i="10" s="1"/>
  <c r="W6" i="10"/>
  <c r="X6" i="10" s="1"/>
  <c r="W18" i="10"/>
  <c r="X18" i="10" s="1"/>
  <c r="W30" i="10"/>
  <c r="W42" i="10"/>
  <c r="W54" i="10"/>
  <c r="X54" i="10" s="1"/>
  <c r="W66" i="10"/>
  <c r="X66" i="10" s="1"/>
  <c r="W78" i="10"/>
  <c r="W90" i="10"/>
  <c r="W102" i="10"/>
  <c r="X102" i="10" s="1"/>
  <c r="W114" i="10"/>
  <c r="X114" i="10" s="1"/>
  <c r="W126" i="10"/>
  <c r="W138" i="10"/>
  <c r="W150" i="10"/>
  <c r="X150" i="10" s="1"/>
  <c r="W162" i="10"/>
  <c r="X162" i="10" s="1"/>
  <c r="W174" i="10"/>
  <c r="W186" i="10"/>
  <c r="W198" i="10"/>
  <c r="X198" i="10" s="1"/>
  <c r="W210" i="10"/>
  <c r="X210" i="10" s="1"/>
  <c r="W222" i="10"/>
  <c r="X222" i="10" s="1"/>
  <c r="W234" i="10"/>
  <c r="X234" i="10" s="1"/>
  <c r="W246" i="10"/>
  <c r="X246" i="10" s="1"/>
  <c r="W258" i="10"/>
  <c r="W270" i="10"/>
  <c r="X270" i="10" s="1"/>
  <c r="X294" i="10"/>
  <c r="X354" i="10"/>
  <c r="X426" i="10"/>
  <c r="X438" i="10"/>
  <c r="X474" i="10"/>
  <c r="X498" i="10"/>
  <c r="W703" i="10"/>
  <c r="X703" i="10" s="1"/>
  <c r="W691" i="10"/>
  <c r="X691" i="10" s="1"/>
  <c r="W679" i="10"/>
  <c r="X679" i="10" s="1"/>
  <c r="W667" i="10"/>
  <c r="W655" i="10"/>
  <c r="X655" i="10" s="1"/>
  <c r="W643" i="10"/>
  <c r="X643" i="10" s="1"/>
  <c r="W631" i="10"/>
  <c r="X631" i="10" s="1"/>
  <c r="W619" i="10"/>
  <c r="X619" i="10" s="1"/>
  <c r="W607" i="10"/>
  <c r="X607" i="10" s="1"/>
  <c r="W595" i="10"/>
  <c r="W583" i="10"/>
  <c r="X583" i="10" s="1"/>
  <c r="W571" i="10"/>
  <c r="X571" i="10" s="1"/>
  <c r="W559" i="10"/>
  <c r="X559" i="10" s="1"/>
  <c r="W547" i="10"/>
  <c r="X547" i="10" s="1"/>
  <c r="W535" i="10"/>
  <c r="X535" i="10" s="1"/>
  <c r="W523" i="10"/>
  <c r="W510" i="10"/>
  <c r="W497" i="10"/>
  <c r="X497" i="10" s="1"/>
  <c r="W484" i="10"/>
  <c r="X484" i="10" s="1"/>
  <c r="W471" i="10"/>
  <c r="X471" i="10" s="1"/>
  <c r="W458" i="10"/>
  <c r="X458" i="10" s="1"/>
  <c r="W445" i="10"/>
  <c r="X445" i="10" s="1"/>
  <c r="W431" i="10"/>
  <c r="X431" i="10" s="1"/>
  <c r="W417" i="10"/>
  <c r="X417" i="10" s="1"/>
  <c r="W400" i="10"/>
  <c r="W382" i="10"/>
  <c r="X382" i="10" s="1"/>
  <c r="W364" i="10"/>
  <c r="X364" i="10" s="1"/>
  <c r="W346" i="10"/>
  <c r="X346" i="10" s="1"/>
  <c r="W328" i="10"/>
  <c r="W310" i="10"/>
  <c r="X310" i="10" s="1"/>
  <c r="W292" i="10"/>
  <c r="X292" i="10" s="1"/>
  <c r="W274" i="10"/>
  <c r="X274" i="10" s="1"/>
  <c r="W251" i="10"/>
  <c r="X251" i="10" s="1"/>
  <c r="W227" i="10"/>
  <c r="X227" i="10" s="1"/>
  <c r="W203" i="10"/>
  <c r="X203" i="10" s="1"/>
  <c r="W179" i="10"/>
  <c r="X179" i="10" s="1"/>
  <c r="W155" i="10"/>
  <c r="X155" i="10" s="1"/>
  <c r="W131" i="10"/>
  <c r="W107" i="10"/>
  <c r="X107" i="10" s="1"/>
  <c r="W83" i="10"/>
  <c r="X83" i="10" s="1"/>
  <c r="W59" i="10"/>
  <c r="W35" i="10"/>
  <c r="X35" i="10" s="1"/>
  <c r="W11" i="10"/>
  <c r="X11" i="10" s="1"/>
  <c r="W13" i="10"/>
  <c r="W25" i="10"/>
  <c r="W37" i="10"/>
  <c r="X37" i="10" s="1"/>
  <c r="W49" i="10"/>
  <c r="X49" i="10" s="1"/>
  <c r="W61" i="10"/>
  <c r="W73" i="10"/>
  <c r="W85" i="10"/>
  <c r="X85" i="10" s="1"/>
  <c r="W97" i="10"/>
  <c r="X97" i="10" s="1"/>
  <c r="W109" i="10"/>
  <c r="W121" i="10"/>
  <c r="W133" i="10"/>
  <c r="X133" i="10" s="1"/>
  <c r="W145" i="10"/>
  <c r="X145" i="10" s="1"/>
  <c r="W157" i="10"/>
  <c r="W169" i="10"/>
  <c r="W181" i="10"/>
  <c r="X181" i="10" s="1"/>
  <c r="W193" i="10"/>
  <c r="X193" i="10" s="1"/>
  <c r="W205" i="10"/>
  <c r="W217" i="10"/>
  <c r="W229" i="10"/>
  <c r="X229" i="10" s="1"/>
  <c r="W241" i="10"/>
  <c r="X241" i="10" s="1"/>
  <c r="W253" i="10"/>
  <c r="W265" i="10"/>
  <c r="W277" i="10"/>
  <c r="X277" i="10" s="1"/>
  <c r="W289" i="10"/>
  <c r="X289" i="10" s="1"/>
  <c r="W301" i="10"/>
  <c r="W313" i="10"/>
  <c r="X313" i="10" s="1"/>
  <c r="W325" i="10"/>
  <c r="X325" i="10" s="1"/>
  <c r="W337" i="10"/>
  <c r="X337" i="10" s="1"/>
  <c r="W349" i="10"/>
  <c r="W361" i="10"/>
  <c r="X361" i="10" s="1"/>
  <c r="W373" i="10"/>
  <c r="X373" i="10" s="1"/>
  <c r="W385" i="10"/>
  <c r="X385" i="10" s="1"/>
  <c r="W397" i="10"/>
  <c r="W409" i="10"/>
  <c r="X409" i="10" s="1"/>
  <c r="W421" i="10"/>
  <c r="X421" i="10" s="1"/>
  <c r="W433" i="10"/>
  <c r="X433" i="10" s="1"/>
  <c r="W702" i="10"/>
  <c r="X702" i="10" s="1"/>
  <c r="W690" i="10"/>
  <c r="W678" i="10"/>
  <c r="X678" i="10" s="1"/>
  <c r="W666" i="10"/>
  <c r="X666" i="10" s="1"/>
  <c r="W654" i="10"/>
  <c r="X654" i="10" s="1"/>
  <c r="W642" i="10"/>
  <c r="W630" i="10"/>
  <c r="X630" i="10" s="1"/>
  <c r="W618" i="10"/>
  <c r="W606" i="10"/>
  <c r="X606" i="10" s="1"/>
  <c r="W594" i="10"/>
  <c r="X594" i="10" s="1"/>
  <c r="W582" i="10"/>
  <c r="X582" i="10" s="1"/>
  <c r="W570" i="10"/>
  <c r="X570" i="10" s="1"/>
  <c r="W558" i="10"/>
  <c r="X558" i="10" s="1"/>
  <c r="W546" i="10"/>
  <c r="W534" i="10"/>
  <c r="X534" i="10" s="1"/>
  <c r="W522" i="10"/>
  <c r="X522" i="10" s="1"/>
  <c r="W509" i="10"/>
  <c r="X509" i="10" s="1"/>
  <c r="W496" i="10"/>
  <c r="X496" i="10" s="1"/>
  <c r="W483" i="10"/>
  <c r="X483" i="10" s="1"/>
  <c r="W470" i="10"/>
  <c r="X470" i="10" s="1"/>
  <c r="W457" i="10"/>
  <c r="W444" i="10"/>
  <c r="X444" i="10" s="1"/>
  <c r="W430" i="10"/>
  <c r="X430" i="10" s="1"/>
  <c r="W398" i="10"/>
  <c r="X398" i="10" s="1"/>
  <c r="W381" i="10"/>
  <c r="X381" i="10" s="1"/>
  <c r="W362" i="10"/>
  <c r="X362" i="10" s="1"/>
  <c r="W345" i="10"/>
  <c r="X345" i="10" s="1"/>
  <c r="W326" i="10"/>
  <c r="X326" i="10" s="1"/>
  <c r="W309" i="10"/>
  <c r="W290" i="10"/>
  <c r="X290" i="10" s="1"/>
  <c r="W273" i="10"/>
  <c r="X273" i="10" s="1"/>
  <c r="W249" i="10"/>
  <c r="X249" i="10" s="1"/>
  <c r="W225" i="10"/>
  <c r="W201" i="10"/>
  <c r="X201" i="10" s="1"/>
  <c r="W177" i="10"/>
  <c r="X177" i="10" s="1"/>
  <c r="W153" i="10"/>
  <c r="W129" i="10"/>
  <c r="X129" i="10" s="1"/>
  <c r="W105" i="10"/>
  <c r="X105" i="10" s="1"/>
  <c r="W81" i="10"/>
  <c r="W57" i="10"/>
  <c r="X57" i="10" s="1"/>
  <c r="W33" i="10"/>
  <c r="X33" i="10" s="1"/>
  <c r="W9" i="10"/>
  <c r="V761" i="7"/>
  <c r="V749" i="7"/>
  <c r="V737" i="7"/>
  <c r="V725" i="7"/>
  <c r="V713" i="7"/>
  <c r="V701" i="7"/>
  <c r="V689" i="7"/>
  <c r="V677" i="7"/>
  <c r="V665" i="7"/>
  <c r="V653" i="7"/>
  <c r="V641" i="7"/>
  <c r="V629" i="7"/>
  <c r="V617" i="7"/>
  <c r="V605" i="7"/>
  <c r="V593" i="7"/>
  <c r="V581" i="7"/>
  <c r="V569" i="7"/>
  <c r="V557" i="7"/>
  <c r="V545" i="7"/>
  <c r="V533" i="7"/>
  <c r="V521" i="7"/>
  <c r="V509" i="7"/>
  <c r="V497" i="7"/>
  <c r="V485" i="7"/>
  <c r="V473" i="7"/>
  <c r="V461" i="7"/>
  <c r="V449" i="7"/>
  <c r="V437" i="7"/>
  <c r="V425" i="7"/>
  <c r="V413" i="7"/>
  <c r="V401" i="7"/>
  <c r="V389" i="7"/>
  <c r="V377" i="7"/>
  <c r="V365" i="7"/>
  <c r="V353" i="7"/>
  <c r="V341" i="7"/>
  <c r="V329" i="7"/>
  <c r="V317" i="7"/>
  <c r="V305" i="7"/>
  <c r="V293" i="7"/>
  <c r="V281" i="7"/>
  <c r="V269" i="7"/>
  <c r="V257" i="7"/>
  <c r="V245" i="7"/>
  <c r="V233" i="7"/>
  <c r="V221" i="7"/>
  <c r="V209" i="7"/>
  <c r="V197" i="7"/>
  <c r="V185" i="7"/>
  <c r="V173" i="7"/>
  <c r="V161" i="7"/>
  <c r="V149" i="7"/>
  <c r="V137" i="7"/>
  <c r="V125" i="7"/>
  <c r="V111" i="7"/>
  <c r="V94" i="7"/>
  <c r="V75" i="7"/>
  <c r="V58" i="7"/>
  <c r="V39" i="7"/>
  <c r="V20" i="7"/>
  <c r="V760" i="7"/>
  <c r="V748" i="7"/>
  <c r="V724" i="7"/>
  <c r="V712" i="7"/>
  <c r="V700" i="7"/>
  <c r="V688" i="7"/>
  <c r="V676" i="7"/>
  <c r="V664" i="7"/>
  <c r="V652" i="7"/>
  <c r="V640" i="7"/>
  <c r="V628" i="7"/>
  <c r="V616" i="7"/>
  <c r="V604" i="7"/>
  <c r="V592" i="7"/>
  <c r="V580" i="7"/>
  <c r="V568" i="7"/>
  <c r="V556" i="7"/>
  <c r="V544" i="7"/>
  <c r="V532" i="7"/>
  <c r="V520" i="7"/>
  <c r="V508" i="7"/>
  <c r="V496" i="7"/>
  <c r="V484" i="7"/>
  <c r="V472" i="7"/>
  <c r="V460" i="7"/>
  <c r="V448" i="7"/>
  <c r="V436" i="7"/>
  <c r="V424" i="7"/>
  <c r="V412" i="7"/>
  <c r="V400" i="7"/>
  <c r="V388" i="7"/>
  <c r="V376" i="7"/>
  <c r="V364" i="7"/>
  <c r="V352" i="7"/>
  <c r="V340" i="7"/>
  <c r="V328" i="7"/>
  <c r="V316" i="7"/>
  <c r="V304" i="7"/>
  <c r="V292" i="7"/>
  <c r="V280" i="7"/>
  <c r="V268" i="7"/>
  <c r="V256" i="7"/>
  <c r="V244" i="7"/>
  <c r="V232" i="7"/>
  <c r="V220" i="7"/>
  <c r="V208" i="7"/>
  <c r="V196" i="7"/>
  <c r="V184" i="7"/>
  <c r="V172" i="7"/>
  <c r="V160" i="7"/>
  <c r="V148" i="7"/>
  <c r="V136" i="7"/>
  <c r="V124" i="7"/>
  <c r="V110" i="7"/>
  <c r="V92" i="7"/>
  <c r="V74" i="7"/>
  <c r="V56" i="7"/>
  <c r="V38" i="7"/>
  <c r="V17" i="7"/>
  <c r="V759" i="7"/>
  <c r="V747" i="7"/>
  <c r="V723" i="7"/>
  <c r="V699" i="7"/>
  <c r="V687" i="7"/>
  <c r="V675" i="7"/>
  <c r="V663" i="7"/>
  <c r="V651" i="7"/>
  <c r="V639" i="7"/>
  <c r="V627" i="7"/>
  <c r="V615" i="7"/>
  <c r="V603" i="7"/>
  <c r="V591" i="7"/>
  <c r="V579" i="7"/>
  <c r="V567" i="7"/>
  <c r="V555" i="7"/>
  <c r="V543" i="7"/>
  <c r="V531" i="7"/>
  <c r="V519" i="7"/>
  <c r="V507" i="7"/>
  <c r="V495" i="7"/>
  <c r="V483" i="7"/>
  <c r="V471" i="7"/>
  <c r="V459" i="7"/>
  <c r="V447" i="7"/>
  <c r="V435" i="7"/>
  <c r="V423" i="7"/>
  <c r="V411" i="7"/>
  <c r="V399" i="7"/>
  <c r="V387" i="7"/>
  <c r="V375" i="7"/>
  <c r="V363" i="7"/>
  <c r="V351" i="7"/>
  <c r="V339" i="7"/>
  <c r="V327" i="7"/>
  <c r="V315" i="7"/>
  <c r="V303" i="7"/>
  <c r="V291" i="7"/>
  <c r="V279" i="7"/>
  <c r="V267" i="7"/>
  <c r="V255" i="7"/>
  <c r="V243" i="7"/>
  <c r="V231" i="7"/>
  <c r="V219" i="7"/>
  <c r="V207" i="7"/>
  <c r="V195" i="7"/>
  <c r="V183" i="7"/>
  <c r="V171" i="7"/>
  <c r="V159" i="7"/>
  <c r="V147" i="7"/>
  <c r="V135" i="7"/>
  <c r="V123" i="7"/>
  <c r="V108" i="7"/>
  <c r="V89" i="7"/>
  <c r="V72" i="7"/>
  <c r="V53" i="7"/>
  <c r="V36" i="7"/>
  <c r="V15" i="7"/>
  <c r="V758" i="7"/>
  <c r="V746" i="7"/>
  <c r="V734" i="7"/>
  <c r="V722" i="7"/>
  <c r="V710" i="7"/>
  <c r="V674" i="7"/>
  <c r="V662" i="7"/>
  <c r="V650" i="7"/>
  <c r="V638" i="7"/>
  <c r="V626" i="7"/>
  <c r="V614" i="7"/>
  <c r="V602" i="7"/>
  <c r="V590" i="7"/>
  <c r="V578" i="7"/>
  <c r="V566" i="7"/>
  <c r="V554" i="7"/>
  <c r="V542" i="7"/>
  <c r="V530" i="7"/>
  <c r="V518" i="7"/>
  <c r="V506" i="7"/>
  <c r="V494" i="7"/>
  <c r="V482" i="7"/>
  <c r="V470" i="7"/>
  <c r="V458" i="7"/>
  <c r="V446" i="7"/>
  <c r="V434" i="7"/>
  <c r="V422" i="7"/>
  <c r="V410" i="7"/>
  <c r="V398" i="7"/>
  <c r="V386" i="7"/>
  <c r="V374" i="7"/>
  <c r="V362" i="7"/>
  <c r="V350" i="7"/>
  <c r="V338" i="7"/>
  <c r="V326" i="7"/>
  <c r="V314" i="7"/>
  <c r="V302" i="7"/>
  <c r="V290" i="7"/>
  <c r="V278" i="7"/>
  <c r="V266" i="7"/>
  <c r="V254" i="7"/>
  <c r="V242" i="7"/>
  <c r="V230" i="7"/>
  <c r="V218" i="7"/>
  <c r="V206" i="7"/>
  <c r="V194" i="7"/>
  <c r="V182" i="7"/>
  <c r="V170" i="7"/>
  <c r="V158" i="7"/>
  <c r="V146" i="7"/>
  <c r="V134" i="7"/>
  <c r="V122" i="7"/>
  <c r="V107" i="7"/>
  <c r="V88" i="7"/>
  <c r="V71" i="7"/>
  <c r="V52" i="7"/>
  <c r="V35" i="7"/>
  <c r="V14" i="7"/>
  <c r="V757" i="7"/>
  <c r="V745" i="7"/>
  <c r="V733" i="7"/>
  <c r="V721" i="7"/>
  <c r="V673" i="7"/>
  <c r="V661" i="7"/>
  <c r="V649" i="7"/>
  <c r="V637" i="7"/>
  <c r="V625" i="7"/>
  <c r="V613" i="7"/>
  <c r="V601" i="7"/>
  <c r="V589" i="7"/>
  <c r="V577" i="7"/>
  <c r="V565" i="7"/>
  <c r="V553" i="7"/>
  <c r="V541" i="7"/>
  <c r="V529" i="7"/>
  <c r="V517" i="7"/>
  <c r="V505" i="7"/>
  <c r="V493" i="7"/>
  <c r="V481" i="7"/>
  <c r="V469" i="7"/>
  <c r="V457" i="7"/>
  <c r="V445" i="7"/>
  <c r="V433" i="7"/>
  <c r="V421" i="7"/>
  <c r="V409" i="7"/>
  <c r="V397" i="7"/>
  <c r="V385" i="7"/>
  <c r="V373" i="7"/>
  <c r="V361" i="7"/>
  <c r="V349" i="7"/>
  <c r="V337" i="7"/>
  <c r="V325" i="7"/>
  <c r="V313" i="7"/>
  <c r="V301" i="7"/>
  <c r="V289" i="7"/>
  <c r="V277" i="7"/>
  <c r="V265" i="7"/>
  <c r="V253" i="7"/>
  <c r="V241" i="7"/>
  <c r="V229" i="7"/>
  <c r="V217" i="7"/>
  <c r="V205" i="7"/>
  <c r="V193" i="7"/>
  <c r="V181" i="7"/>
  <c r="V169" i="7"/>
  <c r="V157" i="7"/>
  <c r="V145" i="7"/>
  <c r="V133" i="7"/>
  <c r="V121" i="7"/>
  <c r="V106" i="7"/>
  <c r="V87" i="7"/>
  <c r="V70" i="7"/>
  <c r="V51" i="7"/>
  <c r="V34" i="7"/>
  <c r="V12" i="7"/>
  <c r="V115" i="7"/>
  <c r="V109" i="7"/>
  <c r="V103" i="7"/>
  <c r="V97" i="7"/>
  <c r="V91" i="7"/>
  <c r="V85" i="7"/>
  <c r="V79" i="7"/>
  <c r="V73" i="7"/>
  <c r="V67" i="7"/>
  <c r="V61" i="7"/>
  <c r="V55" i="7"/>
  <c r="V49" i="7"/>
  <c r="V43" i="7"/>
  <c r="V37" i="7"/>
  <c r="V31" i="7"/>
  <c r="V28" i="7"/>
  <c r="V25" i="7"/>
  <c r="V19" i="7"/>
  <c r="V16" i="7"/>
  <c r="V13" i="7"/>
  <c r="V7" i="7"/>
  <c r="V4" i="7"/>
  <c r="V756" i="7"/>
  <c r="V744" i="7"/>
  <c r="V732" i="7"/>
  <c r="V720" i="7"/>
  <c r="V708" i="7"/>
  <c r="V696" i="7"/>
  <c r="V684" i="7"/>
  <c r="V672" i="7"/>
  <c r="V660" i="7"/>
  <c r="V648" i="7"/>
  <c r="V636" i="7"/>
  <c r="V624" i="7"/>
  <c r="V612" i="7"/>
  <c r="V600" i="7"/>
  <c r="V588" i="7"/>
  <c r="V576" i="7"/>
  <c r="V564" i="7"/>
  <c r="V552" i="7"/>
  <c r="V540" i="7"/>
  <c r="V528" i="7"/>
  <c r="V516" i="7"/>
  <c r="V504" i="7"/>
  <c r="V492" i="7"/>
  <c r="V480" i="7"/>
  <c r="V468" i="7"/>
  <c r="V456" i="7"/>
  <c r="V444" i="7"/>
  <c r="V432" i="7"/>
  <c r="V420" i="7"/>
  <c r="V408" i="7"/>
  <c r="V396" i="7"/>
  <c r="V384" i="7"/>
  <c r="V372" i="7"/>
  <c r="V360" i="7"/>
  <c r="V348" i="7"/>
  <c r="V336" i="7"/>
  <c r="V324" i="7"/>
  <c r="V312" i="7"/>
  <c r="V300" i="7"/>
  <c r="V288" i="7"/>
  <c r="V276" i="7"/>
  <c r="V264" i="7"/>
  <c r="V252" i="7"/>
  <c r="V240" i="7"/>
  <c r="V228" i="7"/>
  <c r="V216" i="7"/>
  <c r="V204" i="7"/>
  <c r="V192" i="7"/>
  <c r="V180" i="7"/>
  <c r="V168" i="7"/>
  <c r="V156" i="7"/>
  <c r="V144" i="7"/>
  <c r="V132" i="7"/>
  <c r="V120" i="7"/>
  <c r="V104" i="7"/>
  <c r="V86" i="7"/>
  <c r="V68" i="7"/>
  <c r="V50" i="7"/>
  <c r="V32" i="7"/>
  <c r="V11" i="7"/>
  <c r="V3" i="7"/>
  <c r="V755" i="7"/>
  <c r="V743" i="7"/>
  <c r="V731" i="7"/>
  <c r="V719" i="7"/>
  <c r="V707" i="7"/>
  <c r="V695" i="7"/>
  <c r="V683" i="7"/>
  <c r="V647" i="7"/>
  <c r="V635" i="7"/>
  <c r="V623" i="7"/>
  <c r="V611" i="7"/>
  <c r="V599" i="7"/>
  <c r="V587" i="7"/>
  <c r="V575" i="7"/>
  <c r="V563" i="7"/>
  <c r="V551" i="7"/>
  <c r="V539" i="7"/>
  <c r="V527" i="7"/>
  <c r="V515" i="7"/>
  <c r="V503" i="7"/>
  <c r="V491" i="7"/>
  <c r="V479" i="7"/>
  <c r="V467" i="7"/>
  <c r="V455" i="7"/>
  <c r="V443" i="7"/>
  <c r="V431" i="7"/>
  <c r="V419" i="7"/>
  <c r="V407" i="7"/>
  <c r="V395" i="7"/>
  <c r="V383" i="7"/>
  <c r="V371" i="7"/>
  <c r="V359" i="7"/>
  <c r="V347" i="7"/>
  <c r="V335" i="7"/>
  <c r="V323" i="7"/>
  <c r="V311" i="7"/>
  <c r="V299" i="7"/>
  <c r="V287" i="7"/>
  <c r="V275" i="7"/>
  <c r="V263" i="7"/>
  <c r="V251" i="7"/>
  <c r="V239" i="7"/>
  <c r="V227" i="7"/>
  <c r="V215" i="7"/>
  <c r="V203" i="7"/>
  <c r="V191" i="7"/>
  <c r="V179" i="7"/>
  <c r="V167" i="7"/>
  <c r="V155" i="7"/>
  <c r="V143" i="7"/>
  <c r="V131" i="7"/>
  <c r="V119" i="7"/>
  <c r="V101" i="7"/>
  <c r="V84" i="7"/>
  <c r="V65" i="7"/>
  <c r="V48" i="7"/>
  <c r="V29" i="7"/>
  <c r="V10" i="7"/>
  <c r="V766" i="7"/>
  <c r="V754" i="7"/>
  <c r="V742" i="7"/>
  <c r="V730" i="7"/>
  <c r="V718" i="7"/>
  <c r="V670" i="7"/>
  <c r="V658" i="7"/>
  <c r="V646" i="7"/>
  <c r="V634" i="7"/>
  <c r="V622" i="7"/>
  <c r="V610" i="7"/>
  <c r="V598" i="7"/>
  <c r="V586" i="7"/>
  <c r="V574" i="7"/>
  <c r="V562" i="7"/>
  <c r="V550" i="7"/>
  <c r="V538" i="7"/>
  <c r="V526" i="7"/>
  <c r="V514" i="7"/>
  <c r="V502" i="7"/>
  <c r="V490" i="7"/>
  <c r="V478" i="7"/>
  <c r="V466" i="7"/>
  <c r="V454" i="7"/>
  <c r="V442" i="7"/>
  <c r="V430" i="7"/>
  <c r="V418" i="7"/>
  <c r="V406" i="7"/>
  <c r="V394" i="7"/>
  <c r="V382" i="7"/>
  <c r="V370" i="7"/>
  <c r="V358" i="7"/>
  <c r="V346" i="7"/>
  <c r="V334" i="7"/>
  <c r="V322" i="7"/>
  <c r="V310" i="7"/>
  <c r="V298" i="7"/>
  <c r="V286" i="7"/>
  <c r="V274" i="7"/>
  <c r="V262" i="7"/>
  <c r="V250" i="7"/>
  <c r="V238" i="7"/>
  <c r="V226" i="7"/>
  <c r="V214" i="7"/>
  <c r="V202" i="7"/>
  <c r="V190" i="7"/>
  <c r="V178" i="7"/>
  <c r="V166" i="7"/>
  <c r="V154" i="7"/>
  <c r="V142" i="7"/>
  <c r="V130" i="7"/>
  <c r="V118" i="7"/>
  <c r="V100" i="7"/>
  <c r="V83" i="7"/>
  <c r="V64" i="7"/>
  <c r="V47" i="7"/>
  <c r="V27" i="7"/>
  <c r="V8" i="7"/>
  <c r="V765" i="7"/>
  <c r="V753" i="7"/>
  <c r="V741" i="7"/>
  <c r="V729" i="7"/>
  <c r="V717" i="7"/>
  <c r="V669" i="7"/>
  <c r="V657" i="7"/>
  <c r="V645" i="7"/>
  <c r="V633" i="7"/>
  <c r="V621" i="7"/>
  <c r="V609" i="7"/>
  <c r="V597" i="7"/>
  <c r="V585" i="7"/>
  <c r="V573" i="7"/>
  <c r="V561" i="7"/>
  <c r="V549" i="7"/>
  <c r="V537" i="7"/>
  <c r="V525" i="7"/>
  <c r="V513" i="7"/>
  <c r="V501" i="7"/>
  <c r="V489" i="7"/>
  <c r="V477" i="7"/>
  <c r="V465" i="7"/>
  <c r="V453" i="7"/>
  <c r="V441" i="7"/>
  <c r="V429" i="7"/>
  <c r="V417" i="7"/>
  <c r="V405" i="7"/>
  <c r="V393" i="7"/>
  <c r="V381" i="7"/>
  <c r="V369" i="7"/>
  <c r="V357" i="7"/>
  <c r="V345" i="7"/>
  <c r="V333" i="7"/>
  <c r="V321" i="7"/>
  <c r="V309" i="7"/>
  <c r="V297" i="7"/>
  <c r="V285" i="7"/>
  <c r="V273" i="7"/>
  <c r="V261" i="7"/>
  <c r="V249" i="7"/>
  <c r="V237" i="7"/>
  <c r="V225" i="7"/>
  <c r="V213" i="7"/>
  <c r="V201" i="7"/>
  <c r="V189" i="7"/>
  <c r="V177" i="7"/>
  <c r="V165" i="7"/>
  <c r="V153" i="7"/>
  <c r="V141" i="7"/>
  <c r="V129" i="7"/>
  <c r="V117" i="7"/>
  <c r="V99" i="7"/>
  <c r="V82" i="7"/>
  <c r="V63" i="7"/>
  <c r="V46" i="7"/>
  <c r="V26" i="7"/>
  <c r="V5" i="7"/>
  <c r="V114" i="7"/>
  <c r="V105" i="7"/>
  <c r="V102" i="7"/>
  <c r="V93" i="7"/>
  <c r="V90" i="7"/>
  <c r="V81" i="7"/>
  <c r="V78" i="7"/>
  <c r="V69" i="7"/>
  <c r="V66" i="7"/>
  <c r="V57" i="7"/>
  <c r="V54" i="7"/>
  <c r="V45" i="7"/>
  <c r="V42" i="7"/>
  <c r="V33" i="7"/>
  <c r="V30" i="7"/>
  <c r="V21" i="7"/>
  <c r="V18" i="7"/>
  <c r="V9" i="7"/>
  <c r="V6" i="7"/>
  <c r="V764" i="7"/>
  <c r="V752" i="7"/>
  <c r="V740" i="7"/>
  <c r="V728" i="7"/>
  <c r="V716" i="7"/>
  <c r="V680" i="7"/>
  <c r="V668" i="7"/>
  <c r="V656" i="7"/>
  <c r="V644" i="7"/>
  <c r="V632" i="7"/>
  <c r="V620" i="7"/>
  <c r="V608" i="7"/>
  <c r="V596" i="7"/>
  <c r="V584" i="7"/>
  <c r="V572" i="7"/>
  <c r="V560" i="7"/>
  <c r="V548" i="7"/>
  <c r="V536" i="7"/>
  <c r="V524" i="7"/>
  <c r="V512" i="7"/>
  <c r="V500" i="7"/>
  <c r="V488" i="7"/>
  <c r="V476" i="7"/>
  <c r="V464" i="7"/>
  <c r="V452" i="7"/>
  <c r="V440" i="7"/>
  <c r="V428" i="7"/>
  <c r="V416" i="7"/>
  <c r="V404" i="7"/>
  <c r="V392" i="7"/>
  <c r="V380" i="7"/>
  <c r="V368" i="7"/>
  <c r="V356" i="7"/>
  <c r="V344" i="7"/>
  <c r="V332" i="7"/>
  <c r="V320" i="7"/>
  <c r="V308" i="7"/>
  <c r="V296" i="7"/>
  <c r="V284" i="7"/>
  <c r="V272" i="7"/>
  <c r="V260" i="7"/>
  <c r="V248" i="7"/>
  <c r="V236" i="7"/>
  <c r="V224" i="7"/>
  <c r="V212" i="7"/>
  <c r="V200" i="7"/>
  <c r="V188" i="7"/>
  <c r="V176" i="7"/>
  <c r="V164" i="7"/>
  <c r="V152" i="7"/>
  <c r="V140" i="7"/>
  <c r="V128" i="7"/>
  <c r="V116" i="7"/>
  <c r="V98" i="7"/>
  <c r="V80" i="7"/>
  <c r="V62" i="7"/>
  <c r="V44" i="7"/>
  <c r="V24" i="7"/>
  <c r="V763" i="7"/>
  <c r="V739" i="7"/>
  <c r="V727" i="7"/>
  <c r="V679" i="7"/>
  <c r="V655" i="7"/>
  <c r="V643" i="7"/>
  <c r="V631" i="7"/>
  <c r="V619" i="7"/>
  <c r="V607" i="7"/>
  <c r="V595" i="7"/>
  <c r="V583" i="7"/>
  <c r="V571" i="7"/>
  <c r="V559" i="7"/>
  <c r="V547" i="7"/>
  <c r="V535" i="7"/>
  <c r="V523" i="7"/>
  <c r="V511" i="7"/>
  <c r="V499" i="7"/>
  <c r="V487" i="7"/>
  <c r="V475" i="7"/>
  <c r="V463" i="7"/>
  <c r="V451" i="7"/>
  <c r="V439" i="7"/>
  <c r="V427" i="7"/>
  <c r="V415" i="7"/>
  <c r="V403" i="7"/>
  <c r="V391" i="7"/>
  <c r="V379" i="7"/>
  <c r="V367" i="7"/>
  <c r="V355" i="7"/>
  <c r="V343" i="7"/>
  <c r="V331" i="7"/>
  <c r="V319" i="7"/>
  <c r="V307" i="7"/>
  <c r="V295" i="7"/>
  <c r="V283" i="7"/>
  <c r="V271" i="7"/>
  <c r="V259" i="7"/>
  <c r="V247" i="7"/>
  <c r="V235" i="7"/>
  <c r="V223" i="7"/>
  <c r="V211" i="7"/>
  <c r="V199" i="7"/>
  <c r="V187" i="7"/>
  <c r="V175" i="7"/>
  <c r="V163" i="7"/>
  <c r="V151" i="7"/>
  <c r="V139" i="7"/>
  <c r="V127" i="7"/>
  <c r="V113" i="7"/>
  <c r="V96" i="7"/>
  <c r="V77" i="7"/>
  <c r="V60" i="7"/>
  <c r="V41" i="7"/>
  <c r="V23" i="7"/>
  <c r="V762" i="7"/>
  <c r="V750" i="7"/>
  <c r="V678" i="7"/>
  <c r="V666" i="7"/>
  <c r="V654" i="7"/>
  <c r="V642" i="7"/>
  <c r="V630" i="7"/>
  <c r="V618" i="7"/>
  <c r="V606" i="7"/>
  <c r="V594" i="7"/>
  <c r="V582" i="7"/>
  <c r="V570" i="7"/>
  <c r="V558" i="7"/>
  <c r="V546" i="7"/>
  <c r="V534" i="7"/>
  <c r="V522" i="7"/>
  <c r="V510" i="7"/>
  <c r="V498" i="7"/>
  <c r="V486" i="7"/>
  <c r="V474" i="7"/>
  <c r="V462" i="7"/>
  <c r="V450" i="7"/>
  <c r="V438" i="7"/>
  <c r="V426" i="7"/>
  <c r="V414" i="7"/>
  <c r="V402" i="7"/>
  <c r="V390" i="7"/>
  <c r="V378" i="7"/>
  <c r="V366" i="7"/>
  <c r="V354" i="7"/>
  <c r="V342" i="7"/>
  <c r="V330" i="7"/>
  <c r="V318" i="7"/>
  <c r="V306" i="7"/>
  <c r="V294" i="7"/>
  <c r="V282" i="7"/>
  <c r="V270" i="7"/>
  <c r="V258" i="7"/>
  <c r="V246" i="7"/>
  <c r="V234" i="7"/>
  <c r="V222" i="7"/>
  <c r="V210" i="7"/>
  <c r="V198" i="7"/>
  <c r="V186" i="7"/>
  <c r="V174" i="7"/>
  <c r="V162" i="7"/>
  <c r="V150" i="7"/>
  <c r="V138" i="7"/>
  <c r="V126" i="7"/>
  <c r="V112" i="7"/>
  <c r="V95" i="7"/>
  <c r="V76" i="7"/>
  <c r="V59" i="7"/>
  <c r="V40" i="7"/>
  <c r="V22" i="7"/>
  <c r="AA17" i="7"/>
  <c r="AG5" i="7"/>
  <c r="AF5" i="7"/>
  <c r="AB5" i="7"/>
  <c r="AD9" i="7"/>
  <c r="AD5" i="7"/>
  <c r="AD10" i="7"/>
  <c r="AC9" i="7"/>
  <c r="AC10" i="7"/>
  <c r="AB8" i="7"/>
  <c r="AG8" i="7"/>
  <c r="AF8" i="7"/>
  <c r="AB9" i="7"/>
  <c r="AF9" i="7"/>
  <c r="AG9" i="7"/>
  <c r="AB6" i="7"/>
  <c r="AG6" i="7"/>
  <c r="AF6" i="7"/>
  <c r="AG7" i="7"/>
  <c r="AF7" i="7"/>
  <c r="AB10" i="7"/>
  <c r="AG10" i="7"/>
  <c r="AF10" i="7"/>
  <c r="AB17" i="7"/>
  <c r="AC17" i="7"/>
  <c r="AC7" i="7"/>
  <c r="AC5" i="7"/>
  <c r="AD8" i="7"/>
  <c r="AC8" i="7"/>
  <c r="AD7" i="7"/>
  <c r="AB7" i="7"/>
  <c r="AD6" i="7"/>
  <c r="AC6" i="7"/>
  <c r="Z17" i="7"/>
  <c r="AB15" i="2"/>
  <c r="AB123" i="2"/>
  <c r="AB159" i="2"/>
  <c r="AB267" i="2"/>
  <c r="AB303" i="2"/>
  <c r="AB411" i="2"/>
  <c r="AB447" i="2"/>
  <c r="AB555" i="2"/>
  <c r="AH555" i="2" s="1"/>
  <c r="AB591" i="2"/>
  <c r="Y591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2" i="2"/>
  <c r="AB17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2" i="2"/>
  <c r="S2" i="2" a="1"/>
  <c r="S2" i="2" s="1"/>
  <c r="S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2" i="2"/>
  <c r="P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O102" i="2" s="1"/>
  <c r="M103" i="2"/>
  <c r="N103" i="2" s="1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N205" i="2" s="1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N306" i="2" s="1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N612" i="2" s="1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N707" i="2" s="1"/>
  <c r="M708" i="2"/>
  <c r="M709" i="2"/>
  <c r="M710" i="2"/>
  <c r="M711" i="2"/>
  <c r="M712" i="2"/>
  <c r="M713" i="2"/>
  <c r="M714" i="2"/>
  <c r="M715" i="2"/>
  <c r="M716" i="2"/>
  <c r="M717" i="2"/>
  <c r="M718" i="2"/>
  <c r="M719" i="2"/>
  <c r="N719" i="2" s="1"/>
  <c r="M720" i="2"/>
  <c r="M721" i="2"/>
  <c r="M722" i="2"/>
  <c r="M723" i="2"/>
  <c r="M724" i="2"/>
  <c r="M725" i="2"/>
  <c r="M726" i="2"/>
  <c r="M2" i="2"/>
  <c r="X1" i="2"/>
  <c r="AD1" i="2" s="1"/>
  <c r="A1" i="3" s="1"/>
  <c r="Y1" i="2"/>
  <c r="AE1" i="2" s="1"/>
  <c r="B1" i="3" s="1"/>
  <c r="Z1" i="2"/>
  <c r="AF1" i="2" s="1"/>
  <c r="C1" i="3" s="1"/>
  <c r="X2" i="2"/>
  <c r="AD2" i="2" s="1"/>
  <c r="A64" i="3" s="1"/>
  <c r="X3" i="2"/>
  <c r="AD3" i="2" s="1"/>
  <c r="A70" i="3" s="1"/>
  <c r="X4" i="2"/>
  <c r="AD4" i="2" s="1"/>
  <c r="A534" i="3" s="1"/>
  <c r="X5" i="2"/>
  <c r="AD5" i="2" s="1"/>
  <c r="A101" i="3" s="1"/>
  <c r="X6" i="2"/>
  <c r="AD6" i="2" s="1"/>
  <c r="A32" i="3" s="1"/>
  <c r="X7" i="2"/>
  <c r="AD7" i="2" s="1"/>
  <c r="A48" i="3" s="1"/>
  <c r="X8" i="2"/>
  <c r="AD8" i="2" s="1"/>
  <c r="A561" i="3" s="1"/>
  <c r="X9" i="2"/>
  <c r="AD9" i="2" s="1"/>
  <c r="A44" i="3" s="1"/>
  <c r="X10" i="2"/>
  <c r="AD10" i="2" s="1"/>
  <c r="A543" i="3" s="1"/>
  <c r="X11" i="2"/>
  <c r="AD11" i="2" s="1"/>
  <c r="A228" i="3" s="1"/>
  <c r="X12" i="2"/>
  <c r="AD12" i="2" s="1"/>
  <c r="A69" i="3" s="1"/>
  <c r="X13" i="2"/>
  <c r="AD13" i="2" s="1"/>
  <c r="A238" i="3" s="1"/>
  <c r="X14" i="2"/>
  <c r="AD14" i="2" s="1"/>
  <c r="A150" i="3" s="1"/>
  <c r="X15" i="2"/>
  <c r="AD15" i="2" s="1"/>
  <c r="A181" i="3" s="1"/>
  <c r="X16" i="2"/>
  <c r="AD16" i="2" s="1"/>
  <c r="A560" i="3" s="1"/>
  <c r="X17" i="2"/>
  <c r="AD17" i="2" s="1"/>
  <c r="A126" i="3" s="1"/>
  <c r="X18" i="2"/>
  <c r="AD18" i="2" s="1"/>
  <c r="A115" i="3" s="1"/>
  <c r="X19" i="2"/>
  <c r="AD19" i="2" s="1"/>
  <c r="A112" i="3" s="1"/>
  <c r="X20" i="2"/>
  <c r="AD20" i="2" s="1"/>
  <c r="A123" i="3" s="1"/>
  <c r="X21" i="2"/>
  <c r="AD21" i="2" s="1"/>
  <c r="A346" i="3" s="1"/>
  <c r="X22" i="2"/>
  <c r="AD22" i="2" s="1"/>
  <c r="A490" i="3" s="1"/>
  <c r="X23" i="2"/>
  <c r="AD23" i="2" s="1"/>
  <c r="A302" i="3" s="1"/>
  <c r="X24" i="2"/>
  <c r="AD24" i="2" s="1"/>
  <c r="A210" i="3" s="1"/>
  <c r="X25" i="2"/>
  <c r="AD25" i="2" s="1"/>
  <c r="A518" i="3" s="1"/>
  <c r="X26" i="2"/>
  <c r="AD26" i="2" s="1"/>
  <c r="A541" i="3" s="1"/>
  <c r="X27" i="2"/>
  <c r="AD27" i="2" s="1"/>
  <c r="A10" i="3" s="1"/>
  <c r="X28" i="2"/>
  <c r="AD28" i="2" s="1"/>
  <c r="A254" i="3" s="1"/>
  <c r="X29" i="2"/>
  <c r="AD29" i="2" s="1"/>
  <c r="A350" i="3" s="1"/>
  <c r="X30" i="2"/>
  <c r="AD30" i="2" s="1"/>
  <c r="A376" i="3" s="1"/>
  <c r="X31" i="2"/>
  <c r="AD31" i="2" s="1"/>
  <c r="A107" i="3" s="1"/>
  <c r="X32" i="2"/>
  <c r="AD32" i="2" s="1"/>
  <c r="A65" i="3" s="1"/>
  <c r="X33" i="2"/>
  <c r="AD33" i="2" s="1"/>
  <c r="A30" i="3" s="1"/>
  <c r="X34" i="2"/>
  <c r="AD34" i="2" s="1"/>
  <c r="A488" i="3" s="1"/>
  <c r="X35" i="2"/>
  <c r="AD35" i="2" s="1"/>
  <c r="A253" i="3" s="1"/>
  <c r="X36" i="2"/>
  <c r="AD36" i="2" s="1"/>
  <c r="A259" i="3" s="1"/>
  <c r="X37" i="2"/>
  <c r="AD37" i="2" s="1"/>
  <c r="A522" i="3" s="1"/>
  <c r="X38" i="2"/>
  <c r="AD38" i="2" s="1"/>
  <c r="A168" i="3" s="1"/>
  <c r="X39" i="2"/>
  <c r="AD39" i="2" s="1"/>
  <c r="A336" i="3" s="1"/>
  <c r="X40" i="2"/>
  <c r="AD40" i="2" s="1"/>
  <c r="A13" i="3" s="1"/>
  <c r="X41" i="2"/>
  <c r="AD41" i="2" s="1"/>
  <c r="A265" i="3" s="1"/>
  <c r="X42" i="2"/>
  <c r="AD42" i="2" s="1"/>
  <c r="A405" i="3" s="1"/>
  <c r="X43" i="2"/>
  <c r="AD43" i="2" s="1"/>
  <c r="A271" i="3" s="1"/>
  <c r="X44" i="2"/>
  <c r="AD44" i="2" s="1"/>
  <c r="A192" i="3" s="1"/>
  <c r="X45" i="2"/>
  <c r="AD45" i="2" s="1"/>
  <c r="A356" i="3" s="1"/>
  <c r="X46" i="2"/>
  <c r="AD46" i="2" s="1"/>
  <c r="A285" i="3" s="1"/>
  <c r="X47" i="2"/>
  <c r="AD47" i="2" s="1"/>
  <c r="A435" i="3" s="1"/>
  <c r="X48" i="2"/>
  <c r="AD48" i="2" s="1"/>
  <c r="A59" i="3" s="1"/>
  <c r="X49" i="2"/>
  <c r="AD49" i="2" s="1"/>
  <c r="A504" i="3" s="1"/>
  <c r="X50" i="2"/>
  <c r="AD50" i="2" s="1"/>
  <c r="A121" i="3" s="1"/>
  <c r="X51" i="2"/>
  <c r="AD51" i="2" s="1"/>
  <c r="A203" i="3" s="1"/>
  <c r="X52" i="2"/>
  <c r="AD52" i="2" s="1"/>
  <c r="A274" i="3" s="1"/>
  <c r="X53" i="2"/>
  <c r="AD53" i="2" s="1"/>
  <c r="A79" i="3" s="1"/>
  <c r="X54" i="2"/>
  <c r="AD54" i="2" s="1"/>
  <c r="A105" i="3" s="1"/>
  <c r="X55" i="2"/>
  <c r="AD55" i="2" s="1"/>
  <c r="A533" i="3" s="1"/>
  <c r="X56" i="2"/>
  <c r="AD56" i="2" s="1"/>
  <c r="A106" i="3" s="1"/>
  <c r="X57" i="2"/>
  <c r="AD57" i="2" s="1"/>
  <c r="A446" i="3" s="1"/>
  <c r="X58" i="2"/>
  <c r="AD58" i="2" s="1"/>
  <c r="A420" i="3" s="1"/>
  <c r="X59" i="2"/>
  <c r="AD59" i="2" s="1"/>
  <c r="A209" i="3" s="1"/>
  <c r="X60" i="2"/>
  <c r="AD60" i="2" s="1"/>
  <c r="A469" i="3" s="1"/>
  <c r="X61" i="2"/>
  <c r="AD61" i="2" s="1"/>
  <c r="A4" i="3" s="1"/>
  <c r="X62" i="2"/>
  <c r="AD62" i="2" s="1"/>
  <c r="A116" i="3" s="1"/>
  <c r="X63" i="2"/>
  <c r="AD63" i="2" s="1"/>
  <c r="A476" i="3" s="1"/>
  <c r="X64" i="2"/>
  <c r="AD64" i="2" s="1"/>
  <c r="A120" i="3" s="1"/>
  <c r="X65" i="2"/>
  <c r="AD65" i="2" s="1"/>
  <c r="A132" i="3" s="1"/>
  <c r="X66" i="2"/>
  <c r="AD66" i="2" s="1"/>
  <c r="A153" i="3" s="1"/>
  <c r="X67" i="2"/>
  <c r="AD67" i="2" s="1"/>
  <c r="A235" i="3" s="1"/>
  <c r="X68" i="2"/>
  <c r="AD68" i="2" s="1"/>
  <c r="A2" i="3" s="1"/>
  <c r="X69" i="2"/>
  <c r="AD69" i="2" s="1"/>
  <c r="A415" i="3" s="1"/>
  <c r="X70" i="2"/>
  <c r="AD70" i="2" s="1"/>
  <c r="A361" i="3" s="1"/>
  <c r="X71" i="2"/>
  <c r="AD71" i="2" s="1"/>
  <c r="A92" i="3" s="1"/>
  <c r="X72" i="2"/>
  <c r="AD72" i="2" s="1"/>
  <c r="A172" i="3" s="1"/>
  <c r="X73" i="2"/>
  <c r="AD73" i="2" s="1"/>
  <c r="A216" i="3" s="1"/>
  <c r="X74" i="2"/>
  <c r="AD74" i="2" s="1"/>
  <c r="A74" i="3" s="1"/>
  <c r="X75" i="2"/>
  <c r="AD75" i="2" s="1"/>
  <c r="A166" i="3" s="1"/>
  <c r="X76" i="2"/>
  <c r="AD76" i="2" s="1"/>
  <c r="A72" i="3" s="1"/>
  <c r="X77" i="2"/>
  <c r="AD77" i="2" s="1"/>
  <c r="A282" i="3" s="1"/>
  <c r="X78" i="2"/>
  <c r="AD78" i="2" s="1"/>
  <c r="A510" i="3" s="1"/>
  <c r="X79" i="2"/>
  <c r="AD79" i="2" s="1"/>
  <c r="A19" i="3" s="1"/>
  <c r="X80" i="2"/>
  <c r="AD80" i="2" s="1"/>
  <c r="A224" i="3" s="1"/>
  <c r="X81" i="2"/>
  <c r="AD81" i="2" s="1"/>
  <c r="A117" i="3" s="1"/>
  <c r="X82" i="2"/>
  <c r="AD82" i="2" s="1"/>
  <c r="A384" i="3" s="1"/>
  <c r="X83" i="2"/>
  <c r="AD83" i="2" s="1"/>
  <c r="A557" i="3" s="1"/>
  <c r="X84" i="2"/>
  <c r="AD84" i="2" s="1"/>
  <c r="A146" i="3" s="1"/>
  <c r="X85" i="2"/>
  <c r="AD85" i="2" s="1"/>
  <c r="A37" i="3" s="1"/>
  <c r="X86" i="2"/>
  <c r="AD86" i="2" s="1"/>
  <c r="A349" i="3" s="1"/>
  <c r="X87" i="2"/>
  <c r="AD87" i="2" s="1"/>
  <c r="A130" i="3" s="1"/>
  <c r="X88" i="2"/>
  <c r="AD88" i="2" s="1"/>
  <c r="A80" i="3" s="1"/>
  <c r="X89" i="2"/>
  <c r="AD89" i="2" s="1"/>
  <c r="A515" i="3" s="1"/>
  <c r="X90" i="2"/>
  <c r="AD90" i="2" s="1"/>
  <c r="A94" i="3" s="1"/>
  <c r="X91" i="2"/>
  <c r="AD91" i="2" s="1"/>
  <c r="A335" i="3" s="1"/>
  <c r="X92" i="2"/>
  <c r="AD92" i="2" s="1"/>
  <c r="A86" i="3" s="1"/>
  <c r="X93" i="2"/>
  <c r="AD93" i="2" s="1"/>
  <c r="A288" i="3" s="1"/>
  <c r="X94" i="2"/>
  <c r="AD94" i="2" s="1"/>
  <c r="A477" i="3" s="1"/>
  <c r="X95" i="2"/>
  <c r="AD95" i="2" s="1"/>
  <c r="A579" i="3" s="1"/>
  <c r="X96" i="2"/>
  <c r="AD96" i="2" s="1"/>
  <c r="A492" i="3" s="1"/>
  <c r="X97" i="2"/>
  <c r="AD97" i="2" s="1"/>
  <c r="A486" i="3" s="1"/>
  <c r="X98" i="2"/>
  <c r="AD98" i="2" s="1"/>
  <c r="A66" i="3" s="1"/>
  <c r="X99" i="2"/>
  <c r="AD99" i="2" s="1"/>
  <c r="A574" i="3" s="1"/>
  <c r="X100" i="2"/>
  <c r="AD100" i="2" s="1"/>
  <c r="A529" i="3" s="1"/>
  <c r="X101" i="2"/>
  <c r="AD101" i="2" s="1"/>
  <c r="A530" i="3" s="1"/>
  <c r="X102" i="2"/>
  <c r="AD102" i="2" s="1"/>
  <c r="A484" i="3" s="1"/>
  <c r="X103" i="2"/>
  <c r="AD103" i="2" s="1"/>
  <c r="A364" i="3" s="1"/>
  <c r="X104" i="2"/>
  <c r="AD104" i="2" s="1"/>
  <c r="A52" i="3" s="1"/>
  <c r="X105" i="2"/>
  <c r="AD105" i="2" s="1"/>
  <c r="A258" i="3" s="1"/>
  <c r="X106" i="2"/>
  <c r="AD106" i="2" s="1"/>
  <c r="A95" i="3" s="1"/>
  <c r="X107" i="2"/>
  <c r="AD107" i="2" s="1"/>
  <c r="A323" i="3" s="1"/>
  <c r="X108" i="2"/>
  <c r="AD108" i="2" s="1"/>
  <c r="A193" i="3" s="1"/>
  <c r="X109" i="2"/>
  <c r="AD109" i="2" s="1"/>
  <c r="A248" i="3" s="1"/>
  <c r="X110" i="2"/>
  <c r="AD110" i="2" s="1"/>
  <c r="A317" i="3" s="1"/>
  <c r="X111" i="2"/>
  <c r="AD111" i="2" s="1"/>
  <c r="A342" i="3" s="1"/>
  <c r="X112" i="2"/>
  <c r="AD112" i="2" s="1"/>
  <c r="A141" i="3" s="1"/>
  <c r="X113" i="2"/>
  <c r="AD113" i="2" s="1"/>
  <c r="A34" i="3" s="1"/>
  <c r="X114" i="2"/>
  <c r="AD114" i="2" s="1"/>
  <c r="A505" i="3" s="1"/>
  <c r="X115" i="2"/>
  <c r="AD115" i="2" s="1"/>
  <c r="A310" i="3" s="1"/>
  <c r="X116" i="2"/>
  <c r="AD116" i="2" s="1"/>
  <c r="A165" i="3" s="1"/>
  <c r="X117" i="2"/>
  <c r="AD117" i="2" s="1"/>
  <c r="A524" i="3" s="1"/>
  <c r="X118" i="2"/>
  <c r="AD118" i="2" s="1"/>
  <c r="A424" i="3" s="1"/>
  <c r="X119" i="2"/>
  <c r="AD119" i="2" s="1"/>
  <c r="A270" i="3" s="1"/>
  <c r="X120" i="2"/>
  <c r="AD120" i="2" s="1"/>
  <c r="A328" i="3" s="1"/>
  <c r="X121" i="2"/>
  <c r="AD121" i="2" s="1"/>
  <c r="A178" i="3" s="1"/>
  <c r="X122" i="2"/>
  <c r="AD122" i="2" s="1"/>
  <c r="A186" i="3" s="1"/>
  <c r="X123" i="2"/>
  <c r="AD123" i="2" s="1"/>
  <c r="A113" i="3" s="1"/>
  <c r="X124" i="2"/>
  <c r="AD124" i="2" s="1"/>
  <c r="A137" i="3" s="1"/>
  <c r="X125" i="2"/>
  <c r="AD125" i="2" s="1"/>
  <c r="A138" i="3" s="1"/>
  <c r="X126" i="2"/>
  <c r="AD126" i="2" s="1"/>
  <c r="A508" i="3" s="1"/>
  <c r="X127" i="2"/>
  <c r="AD127" i="2" s="1"/>
  <c r="A493" i="3" s="1"/>
  <c r="X128" i="2"/>
  <c r="AD128" i="2" s="1"/>
  <c r="A68" i="3" s="1"/>
  <c r="X129" i="2"/>
  <c r="AD129" i="2" s="1"/>
  <c r="A368" i="3" s="1"/>
  <c r="X130" i="2"/>
  <c r="AD130" i="2" s="1"/>
  <c r="A167" i="3" s="1"/>
  <c r="X131" i="2"/>
  <c r="AD131" i="2" s="1"/>
  <c r="A525" i="3" s="1"/>
  <c r="X132" i="2"/>
  <c r="AD132" i="2" s="1"/>
  <c r="A100" i="3" s="1"/>
  <c r="X133" i="2"/>
  <c r="AD133" i="2" s="1"/>
  <c r="A338" i="3" s="1"/>
  <c r="X134" i="2"/>
  <c r="AD134" i="2" s="1"/>
  <c r="A309" i="3" s="1"/>
  <c r="X135" i="2"/>
  <c r="AD135" i="2" s="1"/>
  <c r="A485" i="3" s="1"/>
  <c r="X136" i="2"/>
  <c r="AD136" i="2" s="1"/>
  <c r="A438" i="3" s="1"/>
  <c r="X137" i="2"/>
  <c r="AD137" i="2" s="1"/>
  <c r="A75" i="3" s="1"/>
  <c r="X138" i="2"/>
  <c r="AD138" i="2" s="1"/>
  <c r="A459" i="3" s="1"/>
  <c r="X139" i="2"/>
  <c r="AD139" i="2" s="1"/>
  <c r="A8" i="3" s="1"/>
  <c r="X140" i="2"/>
  <c r="AD140" i="2" s="1"/>
  <c r="A371" i="3" s="1"/>
  <c r="X141" i="2"/>
  <c r="AD141" i="2" s="1"/>
  <c r="A261" i="3" s="1"/>
  <c r="X142" i="2"/>
  <c r="AD142" i="2" s="1"/>
  <c r="A334" i="3" s="1"/>
  <c r="X143" i="2"/>
  <c r="AD143" i="2" s="1"/>
  <c r="A553" i="3" s="1"/>
  <c r="X144" i="2"/>
  <c r="AD144" i="2" s="1"/>
  <c r="A478" i="3" s="1"/>
  <c r="X145" i="2"/>
  <c r="AD145" i="2" s="1"/>
  <c r="A249" i="3" s="1"/>
  <c r="X146" i="2"/>
  <c r="AD146" i="2" s="1"/>
  <c r="A226" i="3" s="1"/>
  <c r="X147" i="2"/>
  <c r="AD147" i="2" s="1"/>
  <c r="A145" i="3" s="1"/>
  <c r="X148" i="2"/>
  <c r="AD148" i="2" s="1"/>
  <c r="A325" i="3" s="1"/>
  <c r="X149" i="2"/>
  <c r="AD149" i="2" s="1"/>
  <c r="A118" i="3" s="1"/>
  <c r="X150" i="2"/>
  <c r="AD150" i="2" s="1"/>
  <c r="A283" i="3" s="1"/>
  <c r="X151" i="2"/>
  <c r="AD151" i="2" s="1"/>
  <c r="A381" i="3" s="1"/>
  <c r="X152" i="2"/>
  <c r="AD152" i="2" s="1"/>
  <c r="A555" i="3" s="1"/>
  <c r="X153" i="2"/>
  <c r="AD153" i="2" s="1"/>
  <c r="A552" i="3" s="1"/>
  <c r="X154" i="2"/>
  <c r="AD154" i="2" s="1"/>
  <c r="A526" i="3" s="1"/>
  <c r="X155" i="2"/>
  <c r="AD155" i="2" s="1"/>
  <c r="A124" i="3" s="1"/>
  <c r="X156" i="2"/>
  <c r="AD156" i="2" s="1"/>
  <c r="A57" i="3" s="1"/>
  <c r="X157" i="2"/>
  <c r="AD157" i="2" s="1"/>
  <c r="A173" i="3" s="1"/>
  <c r="X158" i="2"/>
  <c r="AD158" i="2" s="1"/>
  <c r="A171" i="3" s="1"/>
  <c r="X159" i="2"/>
  <c r="AD159" i="2" s="1"/>
  <c r="A497" i="3" s="1"/>
  <c r="X160" i="2"/>
  <c r="AD160" i="2" s="1"/>
  <c r="A343" i="3" s="1"/>
  <c r="X161" i="2"/>
  <c r="AD161" i="2" s="1"/>
  <c r="A355" i="3" s="1"/>
  <c r="X162" i="2"/>
  <c r="AD162" i="2" s="1"/>
  <c r="A185" i="3" s="1"/>
  <c r="X163" i="2"/>
  <c r="AD163" i="2" s="1"/>
  <c r="A464" i="3" s="1"/>
  <c r="X164" i="2"/>
  <c r="AD164" i="2" s="1"/>
  <c r="A428" i="3" s="1"/>
  <c r="X165" i="2"/>
  <c r="AD165" i="2" s="1"/>
  <c r="A89" i="3" s="1"/>
  <c r="X166" i="2"/>
  <c r="AD166" i="2" s="1"/>
  <c r="A417" i="3" s="1"/>
  <c r="X167" i="2"/>
  <c r="AD167" i="2" s="1"/>
  <c r="A211" i="3" s="1"/>
  <c r="X168" i="2"/>
  <c r="AD168" i="2" s="1"/>
  <c r="A99" i="3" s="1"/>
  <c r="X169" i="2"/>
  <c r="AD169" i="2" s="1"/>
  <c r="A143" i="3" s="1"/>
  <c r="X170" i="2"/>
  <c r="AD170" i="2" s="1"/>
  <c r="A108" i="3" s="1"/>
  <c r="X171" i="2"/>
  <c r="AD171" i="2" s="1"/>
  <c r="A189" i="3" s="1"/>
  <c r="X172" i="2"/>
  <c r="AD172" i="2" s="1"/>
  <c r="A370" i="3" s="1"/>
  <c r="X173" i="2"/>
  <c r="AD173" i="2" s="1"/>
  <c r="A55" i="3" s="1"/>
  <c r="X174" i="2"/>
  <c r="AD174" i="2" s="1"/>
  <c r="A473" i="3" s="1"/>
  <c r="X175" i="2"/>
  <c r="AD175" i="2" s="1"/>
  <c r="A362" i="3" s="1"/>
  <c r="X176" i="2"/>
  <c r="AD176" i="2" s="1"/>
  <c r="A363" i="3" s="1"/>
  <c r="X177" i="2"/>
  <c r="AD177" i="2" s="1"/>
  <c r="A41" i="3" s="1"/>
  <c r="X178" i="2"/>
  <c r="AD178" i="2" s="1"/>
  <c r="A483" i="3" s="1"/>
  <c r="X179" i="2"/>
  <c r="AD179" i="2" s="1"/>
  <c r="A84" i="3" s="1"/>
  <c r="X180" i="2"/>
  <c r="AD180" i="2" s="1"/>
  <c r="A449" i="3" s="1"/>
  <c r="X181" i="2"/>
  <c r="AD181" i="2" s="1"/>
  <c r="A344" i="3" s="1"/>
  <c r="X182" i="2"/>
  <c r="AD182" i="2" s="1"/>
  <c r="A367" i="3" s="1"/>
  <c r="X183" i="2"/>
  <c r="AD183" i="2" s="1"/>
  <c r="A519" i="3" s="1"/>
  <c r="X184" i="2"/>
  <c r="AD184" i="2" s="1"/>
  <c r="A339" i="3" s="1"/>
  <c r="X185" i="2"/>
  <c r="AD185" i="2" s="1"/>
  <c r="A426" i="3" s="1"/>
  <c r="X186" i="2"/>
  <c r="AD186" i="2" s="1"/>
  <c r="A12" i="3" s="1"/>
  <c r="X187" i="2"/>
  <c r="AD187" i="2" s="1"/>
  <c r="A379" i="3" s="1"/>
  <c r="X188" i="2"/>
  <c r="AD188" i="2" s="1"/>
  <c r="A538" i="3" s="1"/>
  <c r="X189" i="2"/>
  <c r="AD189" i="2" s="1"/>
  <c r="A195" i="3" s="1"/>
  <c r="X190" i="2"/>
  <c r="AD190" i="2" s="1"/>
  <c r="A577" i="3" s="1"/>
  <c r="X191" i="2"/>
  <c r="AD191" i="2" s="1"/>
  <c r="A103" i="3" s="1"/>
  <c r="X192" i="2"/>
  <c r="AD192" i="2" s="1"/>
  <c r="A76" i="3" s="1"/>
  <c r="X193" i="2"/>
  <c r="AD193" i="2" s="1"/>
  <c r="A385" i="3" s="1"/>
  <c r="X194" i="2"/>
  <c r="AD194" i="2" s="1"/>
  <c r="A88" i="3" s="1"/>
  <c r="X195" i="2"/>
  <c r="AD195" i="2" s="1"/>
  <c r="A430" i="3" s="1"/>
  <c r="X196" i="2"/>
  <c r="AD196" i="2" s="1"/>
  <c r="A431" i="3" s="1"/>
  <c r="X197" i="2"/>
  <c r="AD197" i="2" s="1"/>
  <c r="A337" i="3" s="1"/>
  <c r="X198" i="2"/>
  <c r="AD198" i="2" s="1"/>
  <c r="A403" i="3" s="1"/>
  <c r="X199" i="2"/>
  <c r="AD199" i="2" s="1"/>
  <c r="A247" i="3" s="1"/>
  <c r="X200" i="2"/>
  <c r="AD200" i="2" s="1"/>
  <c r="A29" i="3" s="1"/>
  <c r="X201" i="2"/>
  <c r="AD201" i="2" s="1"/>
  <c r="A7" i="3" s="1"/>
  <c r="X202" i="2"/>
  <c r="AD202" i="2" s="1"/>
  <c r="A345" i="3" s="1"/>
  <c r="X203" i="2"/>
  <c r="AD203" i="2" s="1"/>
  <c r="A163" i="3" s="1"/>
  <c r="X204" i="2"/>
  <c r="AD204" i="2" s="1"/>
  <c r="A229" i="3" s="1"/>
  <c r="X205" i="2"/>
  <c r="AD205" i="2" s="1"/>
  <c r="A87" i="3" s="1"/>
  <c r="X206" i="2"/>
  <c r="AD206" i="2" s="1"/>
  <c r="A514" i="3" s="1"/>
  <c r="X207" i="2"/>
  <c r="AD207" i="2" s="1"/>
  <c r="A474" i="3" s="1"/>
  <c r="X208" i="2"/>
  <c r="AD208" i="2" s="1"/>
  <c r="A528" i="3" s="1"/>
  <c r="X209" i="2"/>
  <c r="AD209" i="2" s="1"/>
  <c r="A26" i="3" s="1"/>
  <c r="X210" i="2"/>
  <c r="AD210" i="2" s="1"/>
  <c r="A268" i="3" s="1"/>
  <c r="X211" i="2"/>
  <c r="AD211" i="2" s="1"/>
  <c r="A287" i="3" s="1"/>
  <c r="X212" i="2"/>
  <c r="AD212" i="2" s="1"/>
  <c r="A296" i="3" s="1"/>
  <c r="X213" i="2"/>
  <c r="AD213" i="2" s="1"/>
  <c r="A451" i="3" s="1"/>
  <c r="X214" i="2"/>
  <c r="AD214" i="2" s="1"/>
  <c r="A333" i="3" s="1"/>
  <c r="X215" i="2"/>
  <c r="AD215" i="2" s="1"/>
  <c r="A5" i="3" s="1"/>
  <c r="X216" i="2"/>
  <c r="AD216" i="2" s="1"/>
  <c r="A286" i="3" s="1"/>
  <c r="X217" i="2"/>
  <c r="AD217" i="2" s="1"/>
  <c r="A535" i="3" s="1"/>
  <c r="X218" i="2"/>
  <c r="AD218" i="2" s="1"/>
  <c r="A502" i="3" s="1"/>
  <c r="X219" i="2"/>
  <c r="AD219" i="2" s="1"/>
  <c r="A128" i="3" s="1"/>
  <c r="X220" i="2"/>
  <c r="AD220" i="2" s="1"/>
  <c r="A434" i="3" s="1"/>
  <c r="X221" i="2"/>
  <c r="AD221" i="2" s="1"/>
  <c r="A423" i="3" s="1"/>
  <c r="X222" i="2"/>
  <c r="AD222" i="2" s="1"/>
  <c r="A174" i="3" s="1"/>
  <c r="X223" i="2"/>
  <c r="AD223" i="2" s="1"/>
  <c r="A413" i="3" s="1"/>
  <c r="X224" i="2"/>
  <c r="AD224" i="2" s="1"/>
  <c r="A365" i="3" s="1"/>
  <c r="X225" i="2"/>
  <c r="AD225" i="2" s="1"/>
  <c r="A308" i="3" s="1"/>
  <c r="X226" i="2"/>
  <c r="AD226" i="2" s="1"/>
  <c r="A27" i="3" s="1"/>
  <c r="X227" i="2"/>
  <c r="AD227" i="2" s="1"/>
  <c r="A539" i="3" s="1"/>
  <c r="X228" i="2"/>
  <c r="AD228" i="2" s="1"/>
  <c r="A25" i="3" s="1"/>
  <c r="X229" i="2"/>
  <c r="AD229" i="2" s="1"/>
  <c r="A501" i="3" s="1"/>
  <c r="X230" i="2"/>
  <c r="AD230" i="2" s="1"/>
  <c r="A548" i="3" s="1"/>
  <c r="X231" i="2"/>
  <c r="AD231" i="2" s="1"/>
  <c r="A556" i="3" s="1"/>
  <c r="X232" i="2"/>
  <c r="AD232" i="2" s="1"/>
  <c r="A391" i="3" s="1"/>
  <c r="X233" i="2"/>
  <c r="AD233" i="2" s="1"/>
  <c r="A372" i="3" s="1"/>
  <c r="X234" i="2"/>
  <c r="AD234" i="2" s="1"/>
  <c r="A295" i="3" s="1"/>
  <c r="X235" i="2"/>
  <c r="AD235" i="2" s="1"/>
  <c r="A351" i="3" s="1"/>
  <c r="X236" i="2"/>
  <c r="AD236" i="2" s="1"/>
  <c r="A340" i="3" s="1"/>
  <c r="X237" i="2"/>
  <c r="AD237" i="2" s="1"/>
  <c r="A460" i="3" s="1"/>
  <c r="X238" i="2"/>
  <c r="AD238" i="2" s="1"/>
  <c r="A109" i="3" s="1"/>
  <c r="X239" i="2"/>
  <c r="AD239" i="2" s="1"/>
  <c r="A408" i="3" s="1"/>
  <c r="X240" i="2"/>
  <c r="AD240" i="2" s="1"/>
  <c r="A495" i="3" s="1"/>
  <c r="X241" i="2"/>
  <c r="AD241" i="2" s="1"/>
  <c r="A6" i="3" s="1"/>
  <c r="X242" i="2"/>
  <c r="AD242" i="2" s="1"/>
  <c r="A301" i="3" s="1"/>
  <c r="X243" i="2"/>
  <c r="AD243" i="2" s="1"/>
  <c r="A481" i="3" s="1"/>
  <c r="X244" i="2"/>
  <c r="AD244" i="2" s="1"/>
  <c r="A54" i="3" s="1"/>
  <c r="X245" i="2"/>
  <c r="AD245" i="2" s="1"/>
  <c r="A563" i="3" s="1"/>
  <c r="X246" i="2"/>
  <c r="AD246" i="2" s="1"/>
  <c r="A33" i="3" s="1"/>
  <c r="X247" i="2"/>
  <c r="AD247" i="2" s="1"/>
  <c r="A242" i="3" s="1"/>
  <c r="X248" i="2"/>
  <c r="AD248" i="2" s="1"/>
  <c r="A498" i="3" s="1"/>
  <c r="X249" i="2"/>
  <c r="AD249" i="2" s="1"/>
  <c r="A77" i="3" s="1"/>
  <c r="X250" i="2"/>
  <c r="AD250" i="2" s="1"/>
  <c r="A457" i="3" s="1"/>
  <c r="X251" i="2"/>
  <c r="AD251" i="2" s="1"/>
  <c r="A549" i="3" s="1"/>
  <c r="X252" i="2"/>
  <c r="AD252" i="2" s="1"/>
  <c r="A440" i="3" s="1"/>
  <c r="X253" i="2"/>
  <c r="AD253" i="2" s="1"/>
  <c r="A582" i="3" s="1"/>
  <c r="X254" i="2"/>
  <c r="AD254" i="2" s="1"/>
  <c r="A554" i="3" s="1"/>
  <c r="X255" i="2"/>
  <c r="AD255" i="2" s="1"/>
  <c r="A230" i="3" s="1"/>
  <c r="X256" i="2"/>
  <c r="AD256" i="2" s="1"/>
  <c r="A85" i="3" s="1"/>
  <c r="X257" i="2"/>
  <c r="AD257" i="2" s="1"/>
  <c r="A202" i="3" s="1"/>
  <c r="X258" i="2"/>
  <c r="AD258" i="2" s="1"/>
  <c r="A571" i="3" s="1"/>
  <c r="X259" i="2"/>
  <c r="AD259" i="2" s="1"/>
  <c r="A97" i="3" s="1"/>
  <c r="X260" i="2"/>
  <c r="AD260" i="2" s="1"/>
  <c r="A544" i="3" s="1"/>
  <c r="X261" i="2"/>
  <c r="AD261" i="2" s="1"/>
  <c r="A475" i="3" s="1"/>
  <c r="X262" i="2"/>
  <c r="AD262" i="2" s="1"/>
  <c r="A256" i="3" s="1"/>
  <c r="X263" i="2"/>
  <c r="AD263" i="2" s="1"/>
  <c r="A293" i="3" s="1"/>
  <c r="X264" i="2"/>
  <c r="AD264" i="2" s="1"/>
  <c r="A182" i="3" s="1"/>
  <c r="X265" i="2"/>
  <c r="AD265" i="2" s="1"/>
  <c r="A83" i="3" s="1"/>
  <c r="X266" i="2"/>
  <c r="AD266" i="2" s="1"/>
  <c r="A521" i="3" s="1"/>
  <c r="X267" i="2"/>
  <c r="AD267" i="2" s="1"/>
  <c r="A218" i="3" s="1"/>
  <c r="X268" i="2"/>
  <c r="AD268" i="2" s="1"/>
  <c r="A219" i="3" s="1"/>
  <c r="X269" i="2"/>
  <c r="AD269" i="2" s="1"/>
  <c r="A125" i="3" s="1"/>
  <c r="X270" i="2"/>
  <c r="AD270" i="2" s="1"/>
  <c r="A212" i="3" s="1"/>
  <c r="X271" i="2"/>
  <c r="AD271" i="2" s="1"/>
  <c r="A416" i="3" s="1"/>
  <c r="X272" i="2"/>
  <c r="AD272" i="2" s="1"/>
  <c r="A3" i="3" s="1"/>
  <c r="X273" i="2"/>
  <c r="AD273" i="2" s="1"/>
  <c r="A114" i="3" s="1"/>
  <c r="X274" i="2"/>
  <c r="AD274" i="2" s="1"/>
  <c r="A222" i="3" s="1"/>
  <c r="X275" i="2"/>
  <c r="AD275" i="2" s="1"/>
  <c r="A177" i="3" s="1"/>
  <c r="X276" i="2"/>
  <c r="AD276" i="2" s="1"/>
  <c r="A562" i="3" s="1"/>
  <c r="X277" i="2"/>
  <c r="AD277" i="2" s="1"/>
  <c r="A279" i="3" s="1"/>
  <c r="X278" i="2"/>
  <c r="AD278" i="2" s="1"/>
  <c r="A540" i="3" s="1"/>
  <c r="X279" i="2"/>
  <c r="AD279" i="2" s="1"/>
  <c r="A489" i="3" s="1"/>
  <c r="X280" i="2"/>
  <c r="AD280" i="2" s="1"/>
  <c r="A198" i="3" s="1"/>
  <c r="X281" i="2"/>
  <c r="AD281" i="2" s="1"/>
  <c r="A199" i="3" s="1"/>
  <c r="X282" i="2"/>
  <c r="AD282" i="2" s="1"/>
  <c r="A572" i="3" s="1"/>
  <c r="X283" i="2"/>
  <c r="AD283" i="2" s="1"/>
  <c r="A573" i="3" s="1"/>
  <c r="X284" i="2"/>
  <c r="AD284" i="2" s="1"/>
  <c r="A482" i="3" s="1"/>
  <c r="X285" i="2"/>
  <c r="AD285" i="2" s="1"/>
  <c r="A159" i="3" s="1"/>
  <c r="X286" i="2"/>
  <c r="AD286" i="2" s="1"/>
  <c r="A506" i="3" s="1"/>
  <c r="X287" i="2"/>
  <c r="AD287" i="2" s="1"/>
  <c r="A429" i="3" s="1"/>
  <c r="X288" i="2"/>
  <c r="AD288" i="2" s="1"/>
  <c r="A139" i="3" s="1"/>
  <c r="X289" i="2"/>
  <c r="AD289" i="2" s="1"/>
  <c r="A104" i="3" s="1"/>
  <c r="X290" i="2"/>
  <c r="AD290" i="2" s="1"/>
  <c r="A269" i="3" s="1"/>
  <c r="X291" i="2"/>
  <c r="AD291" i="2" s="1"/>
  <c r="A262" i="3" s="1"/>
  <c r="X292" i="2"/>
  <c r="AD292" i="2" s="1"/>
  <c r="A39" i="3" s="1"/>
  <c r="X293" i="2"/>
  <c r="AD293" i="2" s="1"/>
  <c r="A220" i="3" s="1"/>
  <c r="X294" i="2"/>
  <c r="AD294" i="2" s="1"/>
  <c r="A280" i="3" s="1"/>
  <c r="X295" i="2"/>
  <c r="AD295" i="2" s="1"/>
  <c r="A414" i="3" s="1"/>
  <c r="X296" i="2"/>
  <c r="AD296" i="2" s="1"/>
  <c r="A267" i="3" s="1"/>
  <c r="X297" i="2"/>
  <c r="AD297" i="2" s="1"/>
  <c r="A234" i="3" s="1"/>
  <c r="X298" i="2"/>
  <c r="AD298" i="2" s="1"/>
  <c r="A500" i="3" s="1"/>
  <c r="X299" i="2"/>
  <c r="AD299" i="2" s="1"/>
  <c r="A278" i="3" s="1"/>
  <c r="X300" i="2"/>
  <c r="AD300" i="2" s="1"/>
  <c r="A194" i="3" s="1"/>
  <c r="X301" i="2"/>
  <c r="AD301" i="2" s="1"/>
  <c r="A179" i="3" s="1"/>
  <c r="X302" i="2"/>
  <c r="AD302" i="2" s="1"/>
  <c r="A545" i="3" s="1"/>
  <c r="X303" i="2"/>
  <c r="AD303" i="2" s="1"/>
  <c r="A441" i="3" s="1"/>
  <c r="X304" i="2"/>
  <c r="AD304" i="2" s="1"/>
  <c r="A134" i="3" s="1"/>
  <c r="X305" i="2"/>
  <c r="AD305" i="2" s="1"/>
  <c r="A404" i="3" s="1"/>
  <c r="X306" i="2"/>
  <c r="AD306" i="2" s="1"/>
  <c r="A399" i="3" s="1"/>
  <c r="X307" i="2"/>
  <c r="AD307" i="2" s="1"/>
  <c r="A400" i="3" s="1"/>
  <c r="X308" i="2"/>
  <c r="AD308" i="2" s="1"/>
  <c r="A47" i="3" s="1"/>
  <c r="X309" i="2"/>
  <c r="AD309" i="2" s="1"/>
  <c r="A410" i="3" s="1"/>
  <c r="X310" i="2"/>
  <c r="AD310" i="2" s="1"/>
  <c r="A397" i="3" s="1"/>
  <c r="X311" i="2"/>
  <c r="AD311" i="2" s="1"/>
  <c r="A329" i="3" s="1"/>
  <c r="X312" i="2"/>
  <c r="AD312" i="2" s="1"/>
  <c r="A448" i="3" s="1"/>
  <c r="X313" i="2"/>
  <c r="AD313" i="2" s="1"/>
  <c r="A523" i="3" s="1"/>
  <c r="X314" i="2"/>
  <c r="AD314" i="2" s="1"/>
  <c r="A16" i="3" s="1"/>
  <c r="X315" i="2"/>
  <c r="AD315" i="2" s="1"/>
  <c r="A62" i="3" s="1"/>
  <c r="X316" i="2"/>
  <c r="AD316" i="2" s="1"/>
  <c r="A465" i="3" s="1"/>
  <c r="X317" i="2"/>
  <c r="AD317" i="2" s="1"/>
  <c r="A456" i="3" s="1"/>
  <c r="X318" i="2"/>
  <c r="AD318" i="2" s="1"/>
  <c r="A9" i="3" s="1"/>
  <c r="X319" i="2"/>
  <c r="AD319" i="2" s="1"/>
  <c r="A206" i="3" s="1"/>
  <c r="X320" i="2"/>
  <c r="AD320" i="2" s="1"/>
  <c r="A398" i="3" s="1"/>
  <c r="X321" i="2"/>
  <c r="AD321" i="2" s="1"/>
  <c r="A565" i="3" s="1"/>
  <c r="X322" i="2"/>
  <c r="AD322" i="2" s="1"/>
  <c r="A576" i="3" s="1"/>
  <c r="X323" i="2"/>
  <c r="AD323" i="2" s="1"/>
  <c r="A162" i="3" s="1"/>
  <c r="X324" i="2"/>
  <c r="AD324" i="2" s="1"/>
  <c r="A567" i="3" s="1"/>
  <c r="X325" i="2"/>
  <c r="AD325" i="2" s="1"/>
  <c r="A122" i="3" s="1"/>
  <c r="X326" i="2"/>
  <c r="AD326" i="2" s="1"/>
  <c r="A439" i="3" s="1"/>
  <c r="X327" i="2"/>
  <c r="AD327" i="2" s="1"/>
  <c r="A156" i="3" s="1"/>
  <c r="X328" i="2"/>
  <c r="AD328" i="2" s="1"/>
  <c r="A164" i="3" s="1"/>
  <c r="X329" i="2"/>
  <c r="AD329" i="2" s="1"/>
  <c r="A152" i="3" s="1"/>
  <c r="X330" i="2"/>
  <c r="AD330" i="2" s="1"/>
  <c r="A566" i="3" s="1"/>
  <c r="X331" i="2"/>
  <c r="AD331" i="2" s="1"/>
  <c r="A21" i="3" s="1"/>
  <c r="X332" i="2"/>
  <c r="AD332" i="2" s="1"/>
  <c r="A42" i="3" s="1"/>
  <c r="X333" i="2"/>
  <c r="AD333" i="2" s="1"/>
  <c r="A378" i="3" s="1"/>
  <c r="X334" i="2"/>
  <c r="AD334" i="2" s="1"/>
  <c r="A142" i="3" s="1"/>
  <c r="X335" i="2"/>
  <c r="AD335" i="2" s="1"/>
  <c r="A131" i="3" s="1"/>
  <c r="X336" i="2"/>
  <c r="AD336" i="2" s="1"/>
  <c r="A297" i="3" s="1"/>
  <c r="X337" i="2"/>
  <c r="AD337" i="2" s="1"/>
  <c r="A387" i="3" s="1"/>
  <c r="X338" i="2"/>
  <c r="AD338" i="2" s="1"/>
  <c r="A255" i="3" s="1"/>
  <c r="X339" i="2"/>
  <c r="AD339" i="2" s="1"/>
  <c r="A453" i="3" s="1"/>
  <c r="X340" i="2"/>
  <c r="AD340" i="2" s="1"/>
  <c r="A383" i="3" s="1"/>
  <c r="X341" i="2"/>
  <c r="AD341" i="2" s="1"/>
  <c r="A160" i="3" s="1"/>
  <c r="X342" i="2"/>
  <c r="AD342" i="2" s="1"/>
  <c r="A507" i="3" s="1"/>
  <c r="X343" i="2"/>
  <c r="AD343" i="2" s="1"/>
  <c r="A452" i="3" s="1"/>
  <c r="X344" i="2"/>
  <c r="AD344" i="2" s="1"/>
  <c r="A575" i="3" s="1"/>
  <c r="X345" i="2"/>
  <c r="AD345" i="2" s="1"/>
  <c r="A158" i="3" s="1"/>
  <c r="X346" i="2"/>
  <c r="AD346" i="2" s="1"/>
  <c r="A24" i="3" s="1"/>
  <c r="X347" i="2"/>
  <c r="AD347" i="2" s="1"/>
  <c r="A244" i="3" s="1"/>
  <c r="X348" i="2"/>
  <c r="AD348" i="2" s="1"/>
  <c r="A180" i="3" s="1"/>
  <c r="X349" i="2"/>
  <c r="AD349" i="2" s="1"/>
  <c r="A67" i="3" s="1"/>
  <c r="X350" i="2"/>
  <c r="AD350" i="2" s="1"/>
  <c r="A352" i="3" s="1"/>
  <c r="X351" i="2"/>
  <c r="AD351" i="2" s="1"/>
  <c r="A491" i="3" s="1"/>
  <c r="X352" i="2"/>
  <c r="AD352" i="2" s="1"/>
  <c r="A480" i="3" s="1"/>
  <c r="X353" i="2"/>
  <c r="AD353" i="2" s="1"/>
  <c r="A157" i="3" s="1"/>
  <c r="X354" i="2"/>
  <c r="AD354" i="2" s="1"/>
  <c r="A520" i="3" s="1"/>
  <c r="X355" i="2"/>
  <c r="AD355" i="2" s="1"/>
  <c r="A58" i="3" s="1"/>
  <c r="X356" i="2"/>
  <c r="AD356" i="2" s="1"/>
  <c r="A207" i="3" s="1"/>
  <c r="X357" i="2"/>
  <c r="AD357" i="2" s="1"/>
  <c r="A470" i="3" s="1"/>
  <c r="X358" i="2"/>
  <c r="AD358" i="2" s="1"/>
  <c r="A276" i="3" s="1"/>
  <c r="X359" i="2"/>
  <c r="AD359" i="2" s="1"/>
  <c r="A161" i="3" s="1"/>
  <c r="X360" i="2"/>
  <c r="AD360" i="2" s="1"/>
  <c r="A215" i="3" s="1"/>
  <c r="X361" i="2"/>
  <c r="AD361" i="2" s="1"/>
  <c r="A447" i="3" s="1"/>
  <c r="X362" i="2"/>
  <c r="AD362" i="2" s="1"/>
  <c r="A38" i="3" s="1"/>
  <c r="X363" i="2"/>
  <c r="AD363" i="2" s="1"/>
  <c r="A321" i="3" s="1"/>
  <c r="X364" i="2"/>
  <c r="AD364" i="2" s="1"/>
  <c r="A208" i="3" s="1"/>
  <c r="X365" i="2"/>
  <c r="AD365" i="2" s="1"/>
  <c r="A487" i="3" s="1"/>
  <c r="X366" i="2"/>
  <c r="AD366" i="2" s="1"/>
  <c r="A377" i="3" s="1"/>
  <c r="X367" i="2"/>
  <c r="AD367" i="2" s="1"/>
  <c r="A393" i="3" s="1"/>
  <c r="X368" i="2"/>
  <c r="AD368" i="2" s="1"/>
  <c r="A51" i="3" s="1"/>
  <c r="X369" i="2"/>
  <c r="AD369" i="2" s="1"/>
  <c r="A82" i="3" s="1"/>
  <c r="X370" i="2"/>
  <c r="AD370" i="2" s="1"/>
  <c r="A236" i="3" s="1"/>
  <c r="X371" i="2"/>
  <c r="AD371" i="2" s="1"/>
  <c r="A136" i="3" s="1"/>
  <c r="X372" i="2"/>
  <c r="AD372" i="2" s="1"/>
  <c r="A494" i="3" s="1"/>
  <c r="X373" i="2"/>
  <c r="AD373" i="2" s="1"/>
  <c r="A570" i="3" s="1"/>
  <c r="X374" i="2"/>
  <c r="AD374" i="2" s="1"/>
  <c r="A347" i="3" s="1"/>
  <c r="X375" i="2"/>
  <c r="AD375" i="2" s="1"/>
  <c r="A433" i="3" s="1"/>
  <c r="X376" i="2"/>
  <c r="AD376" i="2" s="1"/>
  <c r="A517" i="3" s="1"/>
  <c r="X377" i="2"/>
  <c r="AD377" i="2" s="1"/>
  <c r="A418" i="3" s="1"/>
  <c r="X378" i="2"/>
  <c r="AD378" i="2" s="1"/>
  <c r="A223" i="3" s="1"/>
  <c r="X379" i="2"/>
  <c r="AD379" i="2" s="1"/>
  <c r="A419" i="3" s="1"/>
  <c r="X380" i="2"/>
  <c r="AD380" i="2" s="1"/>
  <c r="A380" i="3" s="1"/>
  <c r="X381" i="2"/>
  <c r="AD381" i="2" s="1"/>
  <c r="A516" i="3" s="1"/>
  <c r="X382" i="2"/>
  <c r="AD382" i="2" s="1"/>
  <c r="A299" i="3" s="1"/>
  <c r="X383" i="2"/>
  <c r="AD383" i="2" s="1"/>
  <c r="A205" i="3" s="1"/>
  <c r="X384" i="2"/>
  <c r="AD384" i="2" s="1"/>
  <c r="A273" i="3" s="1"/>
  <c r="X385" i="2"/>
  <c r="AD385" i="2" s="1"/>
  <c r="A251" i="3" s="1"/>
  <c r="X386" i="2"/>
  <c r="AD386" i="2" s="1"/>
  <c r="A31" i="3" s="1"/>
  <c r="X387" i="2"/>
  <c r="AD387" i="2" s="1"/>
  <c r="A332" i="3" s="1"/>
  <c r="X388" i="2"/>
  <c r="AD388" i="2" s="1"/>
  <c r="A147" i="3" s="1"/>
  <c r="X389" i="2"/>
  <c r="AD389" i="2" s="1"/>
  <c r="A583" i="3" s="1"/>
  <c r="X390" i="2"/>
  <c r="AD390" i="2" s="1"/>
  <c r="A307" i="3" s="1"/>
  <c r="X391" i="2"/>
  <c r="AD391" i="2" s="1"/>
  <c r="A241" i="3" s="1"/>
  <c r="X392" i="2"/>
  <c r="AD392" i="2" s="1"/>
  <c r="A546" i="3" s="1"/>
  <c r="X393" i="2"/>
  <c r="AD393" i="2" s="1"/>
  <c r="A243" i="3" s="1"/>
  <c r="X394" i="2"/>
  <c r="AD394" i="2" s="1"/>
  <c r="A512" i="3" s="1"/>
  <c r="X395" i="2"/>
  <c r="AD395" i="2" s="1"/>
  <c r="A511" i="3" s="1"/>
  <c r="X396" i="2"/>
  <c r="AD396" i="2" s="1"/>
  <c r="A291" i="3" s="1"/>
  <c r="X397" i="2"/>
  <c r="AD397" i="2" s="1"/>
  <c r="A353" i="3" s="1"/>
  <c r="X398" i="2"/>
  <c r="AD398" i="2" s="1"/>
  <c r="A214" i="3" s="1"/>
  <c r="X399" i="2"/>
  <c r="AD399" i="2" s="1"/>
  <c r="A204" i="3" s="1"/>
  <c r="X400" i="2"/>
  <c r="AD400" i="2" s="1"/>
  <c r="A303" i="3" s="1"/>
  <c r="X401" i="2"/>
  <c r="AD401" i="2" s="1"/>
  <c r="A395" i="3" s="1"/>
  <c r="X402" i="2"/>
  <c r="AD402" i="2" s="1"/>
  <c r="A43" i="3" s="1"/>
  <c r="X403" i="2"/>
  <c r="AD403" i="2" s="1"/>
  <c r="A304" i="3" s="1"/>
  <c r="X404" i="2"/>
  <c r="AD404" i="2" s="1"/>
  <c r="A581" i="3" s="1"/>
  <c r="X405" i="2"/>
  <c r="AD405" i="2" s="1"/>
  <c r="A260" i="3" s="1"/>
  <c r="X406" i="2"/>
  <c r="AD406" i="2" s="1"/>
  <c r="A18" i="3" s="1"/>
  <c r="X407" i="2"/>
  <c r="AD407" i="2" s="1"/>
  <c r="A348" i="3" s="1"/>
  <c r="X408" i="2"/>
  <c r="AD408" i="2" s="1"/>
  <c r="A547" i="3" s="1"/>
  <c r="X409" i="2"/>
  <c r="AD409" i="2" s="1"/>
  <c r="A445" i="3" s="1"/>
  <c r="X410" i="2"/>
  <c r="AD410" i="2" s="1"/>
  <c r="A96" i="3" s="1"/>
  <c r="X411" i="2"/>
  <c r="AD411" i="2" s="1"/>
  <c r="A468" i="3" s="1"/>
  <c r="X412" i="2"/>
  <c r="AD412" i="2" s="1"/>
  <c r="A294" i="3" s="1"/>
  <c r="X413" i="2"/>
  <c r="AD413" i="2" s="1"/>
  <c r="A388" i="3" s="1"/>
  <c r="X414" i="2"/>
  <c r="AD414" i="2" s="1"/>
  <c r="A155" i="3" s="1"/>
  <c r="X415" i="2"/>
  <c r="AD415" i="2" s="1"/>
  <c r="A396" i="3" s="1"/>
  <c r="X416" i="2"/>
  <c r="AD416" i="2" s="1"/>
  <c r="A63" i="3" s="1"/>
  <c r="X417" i="2"/>
  <c r="AD417" i="2" s="1"/>
  <c r="A584" i="3" s="1"/>
  <c r="X418" i="2"/>
  <c r="AD418" i="2" s="1"/>
  <c r="A462" i="3" s="1"/>
  <c r="X419" i="2"/>
  <c r="AD419" i="2" s="1"/>
  <c r="A11" i="3" s="1"/>
  <c r="X420" i="2"/>
  <c r="AD420" i="2" s="1"/>
  <c r="A401" i="3" s="1"/>
  <c r="X421" i="2"/>
  <c r="AD421" i="2" s="1"/>
  <c r="A119" i="3" s="1"/>
  <c r="X422" i="2"/>
  <c r="AD422" i="2" s="1"/>
  <c r="A357" i="3" s="1"/>
  <c r="X423" i="2"/>
  <c r="AD423" i="2" s="1"/>
  <c r="A233" i="3" s="1"/>
  <c r="X424" i="2"/>
  <c r="AD424" i="2" s="1"/>
  <c r="A175" i="3" s="1"/>
  <c r="X425" i="2"/>
  <c r="AD425" i="2" s="1"/>
  <c r="A458" i="3" s="1"/>
  <c r="X426" i="2"/>
  <c r="AD426" i="2" s="1"/>
  <c r="A503" i="3" s="1"/>
  <c r="X427" i="2"/>
  <c r="AD427" i="2" s="1"/>
  <c r="A263" i="3" s="1"/>
  <c r="X428" i="2"/>
  <c r="AD428" i="2" s="1"/>
  <c r="A217" i="3" s="1"/>
  <c r="X429" i="2"/>
  <c r="AD429" i="2" s="1"/>
  <c r="A386" i="3" s="1"/>
  <c r="X430" i="2"/>
  <c r="AD430" i="2" s="1"/>
  <c r="A537" i="3" s="1"/>
  <c r="X431" i="2"/>
  <c r="AD431" i="2" s="1"/>
  <c r="A17" i="3" s="1"/>
  <c r="X432" i="2"/>
  <c r="AD432" i="2" s="1"/>
  <c r="A144" i="3" s="1"/>
  <c r="X433" i="2"/>
  <c r="AD433" i="2" s="1"/>
  <c r="A312" i="3" s="1"/>
  <c r="X434" i="2"/>
  <c r="AD434" i="2" s="1"/>
  <c r="A313" i="3" s="1"/>
  <c r="X435" i="2"/>
  <c r="AD435" i="2" s="1"/>
  <c r="A314" i="3" s="1"/>
  <c r="X436" i="2"/>
  <c r="AD436" i="2" s="1"/>
  <c r="A73" i="3" s="1"/>
  <c r="X437" i="2"/>
  <c r="AD437" i="2" s="1"/>
  <c r="A98" i="3" s="1"/>
  <c r="X438" i="2"/>
  <c r="AD438" i="2" s="1"/>
  <c r="A246" i="3" s="1"/>
  <c r="X439" i="2"/>
  <c r="AD439" i="2" s="1"/>
  <c r="A111" i="3" s="1"/>
  <c r="X440" i="2"/>
  <c r="AD440" i="2" s="1"/>
  <c r="A20" i="3" s="1"/>
  <c r="X441" i="2"/>
  <c r="AD441" i="2" s="1"/>
  <c r="A443" i="3" s="1"/>
  <c r="X442" i="2"/>
  <c r="AD442" i="2" s="1"/>
  <c r="A176" i="3" s="1"/>
  <c r="X443" i="2"/>
  <c r="AD443" i="2" s="1"/>
  <c r="A324" i="3" s="1"/>
  <c r="X444" i="2"/>
  <c r="AD444" i="2" s="1"/>
  <c r="A272" i="3" s="1"/>
  <c r="X445" i="2"/>
  <c r="AD445" i="2" s="1"/>
  <c r="A559" i="3" s="1"/>
  <c r="X446" i="2"/>
  <c r="AD446" i="2" s="1"/>
  <c r="A225" i="3" s="1"/>
  <c r="X447" i="2"/>
  <c r="AD447" i="2" s="1"/>
  <c r="A558" i="3" s="1"/>
  <c r="X448" i="2"/>
  <c r="AD448" i="2" s="1"/>
  <c r="A436" i="3" s="1"/>
  <c r="X449" i="2"/>
  <c r="AD449" i="2" s="1"/>
  <c r="A382" i="3" s="1"/>
  <c r="X450" i="2"/>
  <c r="AD450" i="2" s="1"/>
  <c r="A61" i="3" s="1"/>
  <c r="X451" i="2"/>
  <c r="AD451" i="2" s="1"/>
  <c r="A326" i="3" s="1"/>
  <c r="X452" i="2"/>
  <c r="AD452" i="2" s="1"/>
  <c r="A36" i="3" s="1"/>
  <c r="X453" i="2"/>
  <c r="AD453" i="2" s="1"/>
  <c r="A551" i="3" s="1"/>
  <c r="X454" i="2"/>
  <c r="AD454" i="2" s="1"/>
  <c r="A373" i="3" s="1"/>
  <c r="X455" i="2"/>
  <c r="AD455" i="2" s="1"/>
  <c r="A359" i="3" s="1"/>
  <c r="X456" i="2"/>
  <c r="AD456" i="2" s="1"/>
  <c r="A93" i="3" s="1"/>
  <c r="X457" i="2"/>
  <c r="AD457" i="2" s="1"/>
  <c r="A394" i="3" s="1"/>
  <c r="X458" i="2"/>
  <c r="AD458" i="2" s="1"/>
  <c r="A432" i="3" s="1"/>
  <c r="X459" i="2"/>
  <c r="AD459" i="2" s="1"/>
  <c r="A191" i="3" s="1"/>
  <c r="X460" i="2"/>
  <c r="AD460" i="2" s="1"/>
  <c r="A311" i="3" s="1"/>
  <c r="X461" i="2"/>
  <c r="AD461" i="2" s="1"/>
  <c r="A499" i="3" s="1"/>
  <c r="X462" i="2"/>
  <c r="AD462" i="2" s="1"/>
  <c r="A360" i="3" s="1"/>
  <c r="X463" i="2"/>
  <c r="AD463" i="2" s="1"/>
  <c r="A542" i="3" s="1"/>
  <c r="X464" i="2"/>
  <c r="AD464" i="2" s="1"/>
  <c r="A300" i="3" s="1"/>
  <c r="X465" i="2"/>
  <c r="AD465" i="2" s="1"/>
  <c r="A284" i="3" s="1"/>
  <c r="X466" i="2"/>
  <c r="AD466" i="2" s="1"/>
  <c r="A402" i="3" s="1"/>
  <c r="X467" i="2"/>
  <c r="AD467" i="2" s="1"/>
  <c r="A140" i="3" s="1"/>
  <c r="X468" i="2"/>
  <c r="AD468" i="2" s="1"/>
  <c r="A133" i="3" s="1"/>
  <c r="X469" i="2"/>
  <c r="AD469" i="2" s="1"/>
  <c r="A187" i="3" s="1"/>
  <c r="X470" i="2"/>
  <c r="AD470" i="2" s="1"/>
  <c r="A527" i="3" s="1"/>
  <c r="X471" i="2"/>
  <c r="AD471" i="2" s="1"/>
  <c r="A292" i="3" s="1"/>
  <c r="X472" i="2"/>
  <c r="AD472" i="2" s="1"/>
  <c r="A197" i="3" s="1"/>
  <c r="X473" i="2"/>
  <c r="AD473" i="2" s="1"/>
  <c r="A231" i="3" s="1"/>
  <c r="X474" i="2"/>
  <c r="AD474" i="2" s="1"/>
  <c r="A354" i="3" s="1"/>
  <c r="X475" i="2"/>
  <c r="AD475" i="2" s="1"/>
  <c r="A531" i="3" s="1"/>
  <c r="X476" i="2"/>
  <c r="AD476" i="2" s="1"/>
  <c r="A28" i="3" s="1"/>
  <c r="X477" i="2"/>
  <c r="AD477" i="2" s="1"/>
  <c r="A315" i="3" s="1"/>
  <c r="X478" i="2"/>
  <c r="AD478" i="2" s="1"/>
  <c r="A509" i="3" s="1"/>
  <c r="X479" i="2"/>
  <c r="AD479" i="2" s="1"/>
  <c r="A213" i="3" s="1"/>
  <c r="X480" i="2"/>
  <c r="AD480" i="2" s="1"/>
  <c r="A102" i="3" s="1"/>
  <c r="X481" i="2"/>
  <c r="AD481" i="2" s="1"/>
  <c r="A358" i="3" s="1"/>
  <c r="X482" i="2"/>
  <c r="AD482" i="2" s="1"/>
  <c r="A421" i="3" s="1"/>
  <c r="X483" i="2"/>
  <c r="AD483" i="2" s="1"/>
  <c r="A35" i="3" s="1"/>
  <c r="X484" i="2"/>
  <c r="AD484" i="2" s="1"/>
  <c r="A437" i="3" s="1"/>
  <c r="X485" i="2"/>
  <c r="AD485" i="2" s="1"/>
  <c r="A250" i="3" s="1"/>
  <c r="X486" i="2"/>
  <c r="AD486" i="2" s="1"/>
  <c r="A14" i="3" s="1"/>
  <c r="X487" i="2"/>
  <c r="AD487" i="2" s="1"/>
  <c r="A319" i="3" s="1"/>
  <c r="X488" i="2"/>
  <c r="AD488" i="2" s="1"/>
  <c r="A569" i="3" s="1"/>
  <c r="X489" i="2"/>
  <c r="AD489" i="2" s="1"/>
  <c r="A318" i="3" s="1"/>
  <c r="X490" i="2"/>
  <c r="AD490" i="2" s="1"/>
  <c r="A170" i="3" s="1"/>
  <c r="X491" i="2"/>
  <c r="AD491" i="2" s="1"/>
  <c r="A71" i="3" s="1"/>
  <c r="X492" i="2"/>
  <c r="AD492" i="2" s="1"/>
  <c r="A232" i="3" s="1"/>
  <c r="X493" i="2"/>
  <c r="AD493" i="2" s="1"/>
  <c r="A46" i="3" s="1"/>
  <c r="X494" i="2"/>
  <c r="AD494" i="2" s="1"/>
  <c r="A196" i="3" s="1"/>
  <c r="X495" i="2"/>
  <c r="AD495" i="2" s="1"/>
  <c r="A240" i="3" s="1"/>
  <c r="X496" i="2"/>
  <c r="AD496" i="2" s="1"/>
  <c r="A455" i="3" s="1"/>
  <c r="X497" i="2"/>
  <c r="AD497" i="2" s="1"/>
  <c r="A184" i="3" s="1"/>
  <c r="X498" i="2"/>
  <c r="AD498" i="2" s="1"/>
  <c r="A472" i="3" s="1"/>
  <c r="X499" i="2"/>
  <c r="AD499" i="2" s="1"/>
  <c r="A375" i="3" s="1"/>
  <c r="X500" i="2"/>
  <c r="AD500" i="2" s="1"/>
  <c r="A227" i="3" s="1"/>
  <c r="X501" i="2"/>
  <c r="AD501" i="2" s="1"/>
  <c r="A427" i="3" s="1"/>
  <c r="X502" i="2"/>
  <c r="AD502" i="2" s="1"/>
  <c r="A564" i="3" s="1"/>
  <c r="X503" i="2"/>
  <c r="AD503" i="2" s="1"/>
  <c r="A580" i="3" s="1"/>
  <c r="X504" i="2"/>
  <c r="AD504" i="2" s="1"/>
  <c r="A322" i="3" s="1"/>
  <c r="X505" i="2"/>
  <c r="AD505" i="2" s="1"/>
  <c r="A90" i="3" s="1"/>
  <c r="X506" i="2"/>
  <c r="AD506" i="2" s="1"/>
  <c r="A305" i="3" s="1"/>
  <c r="X507" i="2"/>
  <c r="AD507" i="2" s="1"/>
  <c r="A81" i="3" s="1"/>
  <c r="X508" i="2"/>
  <c r="AD508" i="2" s="1"/>
  <c r="A281" i="3" s="1"/>
  <c r="X509" i="2"/>
  <c r="AD509" i="2" s="1"/>
  <c r="A461" i="3" s="1"/>
  <c r="X510" i="2"/>
  <c r="AD510" i="2" s="1"/>
  <c r="A330" i="3" s="1"/>
  <c r="X511" i="2"/>
  <c r="AD511" i="2" s="1"/>
  <c r="A56" i="3" s="1"/>
  <c r="X512" i="2"/>
  <c r="AD512" i="2" s="1"/>
  <c r="A237" i="3" s="1"/>
  <c r="X513" i="2"/>
  <c r="AD513" i="2" s="1"/>
  <c r="A536" i="3" s="1"/>
  <c r="X514" i="2"/>
  <c r="AD514" i="2" s="1"/>
  <c r="A23" i="3" s="1"/>
  <c r="X515" i="2"/>
  <c r="AD515" i="2" s="1"/>
  <c r="A149" i="3" s="1"/>
  <c r="X516" i="2"/>
  <c r="AD516" i="2" s="1"/>
  <c r="A135" i="3" s="1"/>
  <c r="X517" i="2"/>
  <c r="AD517" i="2" s="1"/>
  <c r="A390" i="3" s="1"/>
  <c r="X518" i="2"/>
  <c r="AD518" i="2" s="1"/>
  <c r="A444" i="3" s="1"/>
  <c r="X519" i="2"/>
  <c r="AD519" i="2" s="1"/>
  <c r="A422" i="3" s="1"/>
  <c r="X520" i="2"/>
  <c r="AD520" i="2" s="1"/>
  <c r="A392" i="3" s="1"/>
  <c r="X521" i="2"/>
  <c r="AD521" i="2" s="1"/>
  <c r="A442" i="3" s="1"/>
  <c r="X522" i="2"/>
  <c r="AD522" i="2" s="1"/>
  <c r="A110" i="3" s="1"/>
  <c r="X523" i="2"/>
  <c r="AD523" i="2" s="1"/>
  <c r="A450" i="3" s="1"/>
  <c r="X524" i="2"/>
  <c r="AD524" i="2" s="1"/>
  <c r="A341" i="3" s="1"/>
  <c r="X525" i="2"/>
  <c r="AD525" i="2" s="1"/>
  <c r="A479" i="3" s="1"/>
  <c r="X526" i="2"/>
  <c r="AD526" i="2" s="1"/>
  <c r="A306" i="3" s="1"/>
  <c r="X527" i="2"/>
  <c r="AD527" i="2" s="1"/>
  <c r="A275" i="3" s="1"/>
  <c r="X528" i="2"/>
  <c r="AD528" i="2" s="1"/>
  <c r="A151" i="3" s="1"/>
  <c r="X529" i="2"/>
  <c r="AD529" i="2" s="1"/>
  <c r="A578" i="3" s="1"/>
  <c r="X530" i="2"/>
  <c r="AD530" i="2" s="1"/>
  <c r="A53" i="3" s="1"/>
  <c r="X531" i="2"/>
  <c r="AD531" i="2" s="1"/>
  <c r="A266" i="3" s="1"/>
  <c r="X532" i="2"/>
  <c r="AD532" i="2" s="1"/>
  <c r="A463" i="3" s="1"/>
  <c r="X533" i="2"/>
  <c r="AD533" i="2" s="1"/>
  <c r="A252" i="3" s="1"/>
  <c r="X534" i="2"/>
  <c r="AD534" i="2" s="1"/>
  <c r="A49" i="3" s="1"/>
  <c r="X535" i="2"/>
  <c r="AD535" i="2" s="1"/>
  <c r="A22" i="3" s="1"/>
  <c r="X536" i="2"/>
  <c r="AD536" i="2" s="1"/>
  <c r="A169" i="3" s="1"/>
  <c r="X537" i="2"/>
  <c r="AD537" i="2" s="1"/>
  <c r="A91" i="3" s="1"/>
  <c r="X538" i="2"/>
  <c r="AD538" i="2" s="1"/>
  <c r="A369" i="3" s="1"/>
  <c r="X539" i="2"/>
  <c r="AD539" i="2" s="1"/>
  <c r="A129" i="3" s="1"/>
  <c r="X540" i="2"/>
  <c r="AD540" i="2" s="1"/>
  <c r="A183" i="3" s="1"/>
  <c r="X541" i="2"/>
  <c r="AD541" i="2" s="1"/>
  <c r="A40" i="3" s="1"/>
  <c r="X542" i="2"/>
  <c r="AD542" i="2" s="1"/>
  <c r="A467" i="3" s="1"/>
  <c r="X543" i="2"/>
  <c r="AD543" i="2" s="1"/>
  <c r="A221" i="3" s="1"/>
  <c r="X544" i="2"/>
  <c r="AD544" i="2" s="1"/>
  <c r="A239" i="3" s="1"/>
  <c r="X545" i="2"/>
  <c r="AD545" i="2" s="1"/>
  <c r="A466" i="3" s="1"/>
  <c r="X546" i="2"/>
  <c r="AD546" i="2" s="1"/>
  <c r="A316" i="3" s="1"/>
  <c r="X547" i="2"/>
  <c r="AD547" i="2" s="1"/>
  <c r="A45" i="3" s="1"/>
  <c r="X548" i="2"/>
  <c r="AD548" i="2" s="1"/>
  <c r="A366" i="3" s="1"/>
  <c r="X549" i="2"/>
  <c r="AD549" i="2" s="1"/>
  <c r="A127" i="3" s="1"/>
  <c r="X550" i="2"/>
  <c r="AD550" i="2" s="1"/>
  <c r="A264" i="3" s="1"/>
  <c r="X551" i="2"/>
  <c r="AD551" i="2" s="1"/>
  <c r="A407" i="3" s="1"/>
  <c r="X552" i="2"/>
  <c r="AD552" i="2" s="1"/>
  <c r="A496" i="3" s="1"/>
  <c r="X553" i="2"/>
  <c r="AD553" i="2" s="1"/>
  <c r="A568" i="3" s="1"/>
  <c r="X554" i="2"/>
  <c r="AD554" i="2" s="1"/>
  <c r="A15" i="3" s="1"/>
  <c r="X555" i="2"/>
  <c r="AD555" i="2" s="1"/>
  <c r="A190" i="3" s="1"/>
  <c r="X556" i="2"/>
  <c r="AD556" i="2" s="1"/>
  <c r="A245" i="3" s="1"/>
  <c r="X557" i="2"/>
  <c r="AD557" i="2" s="1"/>
  <c r="A78" i="3" s="1"/>
  <c r="X558" i="2"/>
  <c r="AD558" i="2" s="1"/>
  <c r="A550" i="3" s="1"/>
  <c r="X559" i="2"/>
  <c r="AD559" i="2" s="1"/>
  <c r="A411" i="3" s="1"/>
  <c r="X560" i="2"/>
  <c r="AD560" i="2" s="1"/>
  <c r="A425" i="3" s="1"/>
  <c r="X561" i="2"/>
  <c r="AD561" i="2" s="1"/>
  <c r="A320" i="3" s="1"/>
  <c r="X562" i="2"/>
  <c r="AD562" i="2" s="1"/>
  <c r="A389" i="3" s="1"/>
  <c r="X563" i="2"/>
  <c r="AD563" i="2" s="1"/>
  <c r="A201" i="3" s="1"/>
  <c r="X564" i="2"/>
  <c r="AD564" i="2" s="1"/>
  <c r="A298" i="3" s="1"/>
  <c r="X565" i="2"/>
  <c r="AD565" i="2" s="1"/>
  <c r="A409" i="3" s="1"/>
  <c r="X566" i="2"/>
  <c r="AD566" i="2" s="1"/>
  <c r="A200" i="3" s="1"/>
  <c r="X567" i="2"/>
  <c r="AD567" i="2" s="1"/>
  <c r="A154" i="3" s="1"/>
  <c r="X568" i="2"/>
  <c r="AD568" i="2" s="1"/>
  <c r="A327" i="3" s="1"/>
  <c r="X569" i="2"/>
  <c r="AD569" i="2" s="1"/>
  <c r="A513" i="3" s="1"/>
  <c r="X570" i="2"/>
  <c r="AD570" i="2" s="1"/>
  <c r="A406" i="3" s="1"/>
  <c r="X571" i="2"/>
  <c r="AD571" i="2" s="1"/>
  <c r="A454" i="3" s="1"/>
  <c r="X572" i="2"/>
  <c r="AD572" i="2" s="1"/>
  <c r="A471" i="3" s="1"/>
  <c r="X573" i="2"/>
  <c r="AD573" i="2" s="1"/>
  <c r="A331" i="3" s="1"/>
  <c r="X574" i="2"/>
  <c r="AD574" i="2" s="1"/>
  <c r="A532" i="3" s="1"/>
  <c r="X575" i="2"/>
  <c r="AD575" i="2" s="1"/>
  <c r="A289" i="3" s="1"/>
  <c r="X576" i="2"/>
  <c r="AD576" i="2" s="1"/>
  <c r="A188" i="3" s="1"/>
  <c r="X577" i="2"/>
  <c r="AD577" i="2" s="1"/>
  <c r="A277" i="3" s="1"/>
  <c r="X578" i="2"/>
  <c r="AD578" i="2" s="1"/>
  <c r="A257" i="3" s="1"/>
  <c r="X579" i="2"/>
  <c r="AD579" i="2" s="1"/>
  <c r="A50" i="3" s="1"/>
  <c r="X580" i="2"/>
  <c r="AD580" i="2" s="1"/>
  <c r="A290" i="3" s="1"/>
  <c r="X581" i="2"/>
  <c r="AD581" i="2" s="1"/>
  <c r="A148" i="3" s="1"/>
  <c r="X582" i="2"/>
  <c r="AD582" i="2" s="1"/>
  <c r="A60" i="3" s="1"/>
  <c r="X583" i="2"/>
  <c r="AD583" i="2" s="1"/>
  <c r="A412" i="3" s="1"/>
  <c r="X584" i="2"/>
  <c r="AD584" i="2" s="1"/>
  <c r="A374" i="3" s="1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N34" i="2" s="1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N66" i="2" s="1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N82" i="2" s="1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N114" i="2" s="1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N130" i="2" s="1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N162" i="2" s="1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N178" i="2" s="1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N263" i="2" s="1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N347" i="2" s="1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2" i="2"/>
  <c r="L1" i="2"/>
  <c r="AB1" i="2" s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" i="1"/>
  <c r="AA601" i="10" l="1"/>
  <c r="AB601" i="10" s="1"/>
  <c r="AJ601" i="10" s="1"/>
  <c r="AA529" i="10"/>
  <c r="AB529" i="10" s="1"/>
  <c r="AJ529" i="10" s="1"/>
  <c r="AA457" i="10"/>
  <c r="AB457" i="10" s="1"/>
  <c r="AJ457" i="10" s="1"/>
  <c r="AA532" i="10"/>
  <c r="AB532" i="10" s="1"/>
  <c r="AJ532" i="10" s="1"/>
  <c r="AA577" i="10"/>
  <c r="AB577" i="10" s="1"/>
  <c r="AJ577" i="10" s="1"/>
  <c r="AA633" i="10"/>
  <c r="AB633" i="10" s="1"/>
  <c r="AJ633" i="10" s="1"/>
  <c r="AA489" i="10"/>
  <c r="AB489" i="10" s="1"/>
  <c r="AJ489" i="10" s="1"/>
  <c r="AA345" i="10"/>
  <c r="AB345" i="10" s="1"/>
  <c r="AJ345" i="10" s="1"/>
  <c r="AA201" i="10"/>
  <c r="AB201" i="10" s="1"/>
  <c r="AJ201" i="10" s="1"/>
  <c r="AA432" i="10"/>
  <c r="AB432" i="10" s="1"/>
  <c r="AJ432" i="10" s="1"/>
  <c r="AA329" i="10"/>
  <c r="AB329" i="10" s="1"/>
  <c r="AJ329" i="10" s="1"/>
  <c r="AA343" i="10"/>
  <c r="AB343" i="10" s="1"/>
  <c r="AJ343" i="10" s="1"/>
  <c r="AA625" i="10"/>
  <c r="AB625" i="10" s="1"/>
  <c r="AJ625" i="10" s="1"/>
  <c r="AA553" i="10"/>
  <c r="AB553" i="10" s="1"/>
  <c r="AJ553" i="10" s="1"/>
  <c r="AA481" i="10"/>
  <c r="AB481" i="10" s="1"/>
  <c r="AJ481" i="10" s="1"/>
  <c r="AA377" i="10"/>
  <c r="AB377" i="10" s="1"/>
  <c r="AJ377" i="10" s="1"/>
  <c r="AA535" i="10"/>
  <c r="AB535" i="10" s="1"/>
  <c r="AJ535" i="10" s="1"/>
  <c r="AA127" i="10"/>
  <c r="AB127" i="10" s="1"/>
  <c r="AJ127" i="10" s="1"/>
  <c r="AA537" i="10"/>
  <c r="AB537" i="10" s="1"/>
  <c r="AJ537" i="10" s="1"/>
  <c r="AA393" i="10"/>
  <c r="AB393" i="10" s="1"/>
  <c r="AJ393" i="10" s="1"/>
  <c r="AA249" i="10"/>
  <c r="AB249" i="10" s="1"/>
  <c r="AJ249" i="10" s="1"/>
  <c r="AA105" i="10"/>
  <c r="AB105" i="10" s="1"/>
  <c r="AJ105" i="10" s="1"/>
  <c r="AA17" i="10"/>
  <c r="AB17" i="10" s="1"/>
  <c r="AJ17" i="10" s="1"/>
  <c r="AA43" i="10"/>
  <c r="AB43" i="10" s="1"/>
  <c r="AJ43" i="10" s="1"/>
  <c r="AA89" i="10"/>
  <c r="AB89" i="10" s="1"/>
  <c r="AJ89" i="10" s="1"/>
  <c r="AA161" i="10"/>
  <c r="AB161" i="10" s="1"/>
  <c r="AJ161" i="10" s="1"/>
  <c r="AA353" i="10"/>
  <c r="AB353" i="10" s="1"/>
  <c r="AJ353" i="10" s="1"/>
  <c r="AA281" i="10"/>
  <c r="AB281" i="10" s="1"/>
  <c r="AJ281" i="10" s="1"/>
  <c r="AA233" i="10"/>
  <c r="AB233" i="10" s="1"/>
  <c r="AJ233" i="10" s="1"/>
  <c r="AA175" i="10"/>
  <c r="AB175" i="10" s="1"/>
  <c r="AJ175" i="10" s="1"/>
  <c r="AA271" i="10"/>
  <c r="AB271" i="10" s="1"/>
  <c r="AJ271" i="10" s="1"/>
  <c r="AA67" i="10"/>
  <c r="AB67" i="10" s="1"/>
  <c r="AJ67" i="10" s="1"/>
  <c r="AA427" i="10"/>
  <c r="AB427" i="10" s="1"/>
  <c r="AJ427" i="10" s="1"/>
  <c r="AA487" i="10"/>
  <c r="AB487" i="10" s="1"/>
  <c r="AJ487" i="10" s="1"/>
  <c r="AA305" i="10"/>
  <c r="AB305" i="10" s="1"/>
  <c r="AJ305" i="10" s="1"/>
  <c r="AA391" i="10"/>
  <c r="AB391" i="10" s="1"/>
  <c r="AJ391" i="10" s="1"/>
  <c r="AA521" i="10"/>
  <c r="AB521" i="10" s="1"/>
  <c r="AJ521" i="10" s="1"/>
  <c r="AA199" i="10"/>
  <c r="AB199" i="10" s="1"/>
  <c r="AJ199" i="10" s="1"/>
  <c r="AA430" i="10"/>
  <c r="AB430" i="10" s="1"/>
  <c r="AJ430" i="10" s="1"/>
  <c r="AA209" i="10"/>
  <c r="AB209" i="10" s="1"/>
  <c r="AJ209" i="10" s="1"/>
  <c r="AA137" i="10"/>
  <c r="AB137" i="10" s="1"/>
  <c r="AJ137" i="10" s="1"/>
  <c r="AA65" i="10"/>
  <c r="AB65" i="10" s="1"/>
  <c r="AJ65" i="10" s="1"/>
  <c r="AA688" i="10"/>
  <c r="AB688" i="10" s="1"/>
  <c r="AJ688" i="10" s="1"/>
  <c r="AA295" i="10"/>
  <c r="AB295" i="10" s="1"/>
  <c r="AJ295" i="10" s="1"/>
  <c r="AA585" i="10"/>
  <c r="AB585" i="10" s="1"/>
  <c r="AJ585" i="10" s="1"/>
  <c r="AA441" i="10"/>
  <c r="AB441" i="10" s="1"/>
  <c r="AJ441" i="10" s="1"/>
  <c r="AA297" i="10"/>
  <c r="AB297" i="10" s="1"/>
  <c r="AJ297" i="10" s="1"/>
  <c r="AA153" i="10"/>
  <c r="AB153" i="10" s="1"/>
  <c r="AJ153" i="10" s="1"/>
  <c r="AA9" i="10"/>
  <c r="AB9" i="10" s="1"/>
  <c r="AJ9" i="10" s="1"/>
  <c r="AA569" i="10"/>
  <c r="AB569" i="10" s="1"/>
  <c r="AJ569" i="10" s="1"/>
  <c r="AA505" i="10"/>
  <c r="AB505" i="10" s="1"/>
  <c r="AJ505" i="10" s="1"/>
  <c r="AA257" i="10"/>
  <c r="AB257" i="10" s="1"/>
  <c r="AJ257" i="10" s="1"/>
  <c r="AA185" i="10"/>
  <c r="AB185" i="10" s="1"/>
  <c r="AJ185" i="10" s="1"/>
  <c r="AA113" i="10"/>
  <c r="AB113" i="10" s="1"/>
  <c r="AJ113" i="10" s="1"/>
  <c r="AA41" i="10"/>
  <c r="AB41" i="10" s="1"/>
  <c r="AJ41" i="10" s="1"/>
  <c r="AA619" i="10"/>
  <c r="AB619" i="10" s="1"/>
  <c r="AJ619" i="10" s="1"/>
  <c r="AA57" i="10"/>
  <c r="AB57" i="10" s="1"/>
  <c r="AJ57" i="10" s="1"/>
  <c r="AA617" i="10"/>
  <c r="AB617" i="10" s="1"/>
  <c r="AJ617" i="10" s="1"/>
  <c r="AA473" i="10"/>
  <c r="AB473" i="10" s="1"/>
  <c r="AJ473" i="10" s="1"/>
  <c r="AA613" i="10"/>
  <c r="AB613" i="10" s="1"/>
  <c r="AJ613" i="10" s="1"/>
  <c r="AA565" i="10"/>
  <c r="AB565" i="10" s="1"/>
  <c r="AJ565" i="10" s="1"/>
  <c r="AA517" i="10"/>
  <c r="AB517" i="10" s="1"/>
  <c r="AJ517" i="10" s="1"/>
  <c r="AA469" i="10"/>
  <c r="AB469" i="10" s="1"/>
  <c r="AJ469" i="10" s="1"/>
  <c r="AA556" i="10"/>
  <c r="AB556" i="10" s="1"/>
  <c r="AJ556" i="10" s="1"/>
  <c r="AA365" i="10"/>
  <c r="AB365" i="10" s="1"/>
  <c r="AJ365" i="10" s="1"/>
  <c r="AA317" i="10"/>
  <c r="AB317" i="10" s="1"/>
  <c r="AJ317" i="10" s="1"/>
  <c r="AA269" i="10"/>
  <c r="AB269" i="10" s="1"/>
  <c r="AJ269" i="10" s="1"/>
  <c r="AA221" i="10"/>
  <c r="AB221" i="10" s="1"/>
  <c r="AJ221" i="10" s="1"/>
  <c r="AA173" i="10"/>
  <c r="AB173" i="10" s="1"/>
  <c r="AJ173" i="10" s="1"/>
  <c r="AA125" i="10"/>
  <c r="AB125" i="10" s="1"/>
  <c r="AJ125" i="10" s="1"/>
  <c r="AA77" i="10"/>
  <c r="AB77" i="10" s="1"/>
  <c r="AJ77" i="10" s="1"/>
  <c r="AA29" i="10"/>
  <c r="AB29" i="10" s="1"/>
  <c r="AJ29" i="10" s="1"/>
  <c r="AA637" i="10"/>
  <c r="AB637" i="10" s="1"/>
  <c r="AJ637" i="10" s="1"/>
  <c r="AA589" i="10"/>
  <c r="AB589" i="10" s="1"/>
  <c r="AJ589" i="10" s="1"/>
  <c r="AA541" i="10"/>
  <c r="AB541" i="10" s="1"/>
  <c r="AJ541" i="10" s="1"/>
  <c r="AA493" i="10"/>
  <c r="AB493" i="10" s="1"/>
  <c r="AJ493" i="10" s="1"/>
  <c r="AA445" i="10"/>
  <c r="AB445" i="10" s="1"/>
  <c r="AJ445" i="10" s="1"/>
  <c r="AA367" i="10"/>
  <c r="AB367" i="10" s="1"/>
  <c r="AJ367" i="10" s="1"/>
  <c r="AA79" i="10"/>
  <c r="AB79" i="10" s="1"/>
  <c r="AJ79" i="10" s="1"/>
  <c r="AA55" i="10"/>
  <c r="AB55" i="10" s="1"/>
  <c r="AJ55" i="10" s="1"/>
  <c r="AA495" i="10"/>
  <c r="AB495" i="10" s="1"/>
  <c r="AJ495" i="10" s="1"/>
  <c r="AA499" i="10"/>
  <c r="AB499" i="10" s="1"/>
  <c r="AJ499" i="10" s="1"/>
  <c r="AA319" i="10"/>
  <c r="AB319" i="10" s="1"/>
  <c r="AJ319" i="10" s="1"/>
  <c r="AA641" i="10"/>
  <c r="AB641" i="10" s="1"/>
  <c r="AJ641" i="10" s="1"/>
  <c r="AA593" i="10"/>
  <c r="AB593" i="10" s="1"/>
  <c r="AJ593" i="10" s="1"/>
  <c r="AA545" i="10"/>
  <c r="AB545" i="10" s="1"/>
  <c r="AJ545" i="10" s="1"/>
  <c r="AA497" i="10"/>
  <c r="AB497" i="10" s="1"/>
  <c r="AJ497" i="10" s="1"/>
  <c r="AA449" i="10"/>
  <c r="AB449" i="10" s="1"/>
  <c r="AJ449" i="10" s="1"/>
  <c r="AA207" i="10"/>
  <c r="AB207" i="10" s="1"/>
  <c r="AJ207" i="10" s="1"/>
  <c r="AA664" i="10"/>
  <c r="AB664" i="10" s="1"/>
  <c r="AJ664" i="10" s="1"/>
  <c r="AA644" i="10"/>
  <c r="AB644" i="10" s="1"/>
  <c r="AJ644" i="10" s="1"/>
  <c r="AA596" i="10"/>
  <c r="AB596" i="10" s="1"/>
  <c r="AJ596" i="10" s="1"/>
  <c r="AA548" i="10"/>
  <c r="AB548" i="10" s="1"/>
  <c r="AJ548" i="10" s="1"/>
  <c r="AA500" i="10"/>
  <c r="AB500" i="10" s="1"/>
  <c r="AJ500" i="10" s="1"/>
  <c r="AA452" i="10"/>
  <c r="AB452" i="10" s="1"/>
  <c r="AJ452" i="10" s="1"/>
  <c r="AA404" i="10"/>
  <c r="AB404" i="10" s="1"/>
  <c r="AJ404" i="10" s="1"/>
  <c r="AA356" i="10"/>
  <c r="AB356" i="10" s="1"/>
  <c r="AJ356" i="10" s="1"/>
  <c r="AA308" i="10"/>
  <c r="AB308" i="10" s="1"/>
  <c r="AJ308" i="10" s="1"/>
  <c r="AA260" i="10"/>
  <c r="AB260" i="10" s="1"/>
  <c r="AJ260" i="10" s="1"/>
  <c r="AA212" i="10"/>
  <c r="AB212" i="10" s="1"/>
  <c r="AJ212" i="10" s="1"/>
  <c r="AA164" i="10"/>
  <c r="AB164" i="10" s="1"/>
  <c r="AJ164" i="10" s="1"/>
  <c r="AA116" i="10"/>
  <c r="AB116" i="10" s="1"/>
  <c r="AJ116" i="10" s="1"/>
  <c r="AA68" i="10"/>
  <c r="AB68" i="10" s="1"/>
  <c r="AJ68" i="10" s="1"/>
  <c r="AA20" i="10"/>
  <c r="AB20" i="10" s="1"/>
  <c r="AJ20" i="10" s="1"/>
  <c r="AA439" i="10"/>
  <c r="AB439" i="10" s="1"/>
  <c r="AJ439" i="10" s="1"/>
  <c r="AA673" i="10"/>
  <c r="AB673" i="10" s="1"/>
  <c r="AJ673" i="10" s="1"/>
  <c r="AA544" i="10"/>
  <c r="AB544" i="10" s="1"/>
  <c r="AJ544" i="10" s="1"/>
  <c r="AA247" i="10"/>
  <c r="AB247" i="10" s="1"/>
  <c r="AJ247" i="10" s="1"/>
  <c r="AA568" i="10"/>
  <c r="AB568" i="10" s="1"/>
  <c r="AJ568" i="10" s="1"/>
  <c r="AA667" i="10"/>
  <c r="AB667" i="10" s="1"/>
  <c r="AJ667" i="10" s="1"/>
  <c r="AA629" i="10"/>
  <c r="AB629" i="10" s="1"/>
  <c r="AJ629" i="10" s="1"/>
  <c r="AA581" i="10"/>
  <c r="AB581" i="10" s="1"/>
  <c r="AJ581" i="10" s="1"/>
  <c r="AA533" i="10"/>
  <c r="AB533" i="10" s="1"/>
  <c r="AJ533" i="10" s="1"/>
  <c r="AA485" i="10"/>
  <c r="AB485" i="10" s="1"/>
  <c r="AJ485" i="10" s="1"/>
  <c r="AA437" i="10"/>
  <c r="AB437" i="10" s="1"/>
  <c r="AJ437" i="10" s="1"/>
  <c r="AA642" i="10"/>
  <c r="AB642" i="10" s="1"/>
  <c r="AJ642" i="10" s="1"/>
  <c r="AA594" i="10"/>
  <c r="AB594" i="10" s="1"/>
  <c r="AJ594" i="10" s="1"/>
  <c r="AA546" i="10"/>
  <c r="AB546" i="10" s="1"/>
  <c r="AJ546" i="10" s="1"/>
  <c r="AA498" i="10"/>
  <c r="AB498" i="10" s="1"/>
  <c r="AJ498" i="10" s="1"/>
  <c r="AA450" i="10"/>
  <c r="AB450" i="10" s="1"/>
  <c r="AJ450" i="10" s="1"/>
  <c r="AA402" i="10"/>
  <c r="AB402" i="10" s="1"/>
  <c r="AJ402" i="10" s="1"/>
  <c r="AA354" i="10"/>
  <c r="AB354" i="10" s="1"/>
  <c r="AJ354" i="10" s="1"/>
  <c r="AA306" i="10"/>
  <c r="AB306" i="10" s="1"/>
  <c r="AJ306" i="10" s="1"/>
  <c r="AA258" i="10"/>
  <c r="AB258" i="10" s="1"/>
  <c r="AJ258" i="10" s="1"/>
  <c r="AA210" i="10"/>
  <c r="AB210" i="10" s="1"/>
  <c r="AJ210" i="10" s="1"/>
  <c r="AA162" i="10"/>
  <c r="AB162" i="10" s="1"/>
  <c r="AJ162" i="10" s="1"/>
  <c r="AA114" i="10"/>
  <c r="AB114" i="10" s="1"/>
  <c r="AJ114" i="10" s="1"/>
  <c r="AA66" i="10"/>
  <c r="AB66" i="10" s="1"/>
  <c r="AJ66" i="10" s="1"/>
  <c r="AA18" i="10"/>
  <c r="AB18" i="10" s="1"/>
  <c r="AJ18" i="10" s="1"/>
  <c r="AA151" i="10"/>
  <c r="AB151" i="10" s="1"/>
  <c r="AJ151" i="10" s="1"/>
  <c r="AA647" i="10"/>
  <c r="AB647" i="10" s="1"/>
  <c r="AJ647" i="10" s="1"/>
  <c r="AA599" i="10"/>
  <c r="AB599" i="10" s="1"/>
  <c r="AJ599" i="10" s="1"/>
  <c r="AA551" i="10"/>
  <c r="AB551" i="10" s="1"/>
  <c r="AJ551" i="10" s="1"/>
  <c r="AA503" i="10"/>
  <c r="AB503" i="10" s="1"/>
  <c r="AJ503" i="10" s="1"/>
  <c r="AA455" i="10"/>
  <c r="AB455" i="10" s="1"/>
  <c r="AJ455" i="10" s="1"/>
  <c r="AA407" i="10"/>
  <c r="AB407" i="10" s="1"/>
  <c r="AJ407" i="10" s="1"/>
  <c r="AA359" i="10"/>
  <c r="AB359" i="10" s="1"/>
  <c r="AJ359" i="10" s="1"/>
  <c r="AA311" i="10"/>
  <c r="AB311" i="10" s="1"/>
  <c r="AJ311" i="10" s="1"/>
  <c r="AA263" i="10"/>
  <c r="AB263" i="10" s="1"/>
  <c r="AJ263" i="10" s="1"/>
  <c r="AA215" i="10"/>
  <c r="AB215" i="10" s="1"/>
  <c r="AJ215" i="10" s="1"/>
  <c r="AA167" i="10"/>
  <c r="AB167" i="10" s="1"/>
  <c r="AJ167" i="10" s="1"/>
  <c r="AA119" i="10"/>
  <c r="AB119" i="10" s="1"/>
  <c r="AJ119" i="10" s="1"/>
  <c r="AA71" i="10"/>
  <c r="AB71" i="10" s="1"/>
  <c r="AJ71" i="10" s="1"/>
  <c r="AA23" i="10"/>
  <c r="AB23" i="10" s="1"/>
  <c r="AJ23" i="10" s="1"/>
  <c r="AA400" i="10"/>
  <c r="AB400" i="10" s="1"/>
  <c r="AJ400" i="10" s="1"/>
  <c r="AA352" i="10"/>
  <c r="AB352" i="10" s="1"/>
  <c r="AJ352" i="10" s="1"/>
  <c r="AA304" i="10"/>
  <c r="AB304" i="10" s="1"/>
  <c r="AJ304" i="10" s="1"/>
  <c r="AA256" i="10"/>
  <c r="AB256" i="10" s="1"/>
  <c r="AJ256" i="10" s="1"/>
  <c r="AA208" i="10"/>
  <c r="AB208" i="10" s="1"/>
  <c r="AJ208" i="10" s="1"/>
  <c r="AA160" i="10"/>
  <c r="AB160" i="10" s="1"/>
  <c r="AJ160" i="10" s="1"/>
  <c r="AA112" i="10"/>
  <c r="AB112" i="10" s="1"/>
  <c r="AJ112" i="10" s="1"/>
  <c r="AA64" i="10"/>
  <c r="AB64" i="10" s="1"/>
  <c r="AJ64" i="10" s="1"/>
  <c r="AA16" i="10"/>
  <c r="AB16" i="10" s="1"/>
  <c r="AJ16" i="10" s="1"/>
  <c r="AA583" i="10"/>
  <c r="AB583" i="10" s="1"/>
  <c r="AJ583" i="10" s="1"/>
  <c r="AA429" i="10"/>
  <c r="AB429" i="10" s="1"/>
  <c r="AJ429" i="10" s="1"/>
  <c r="AA379" i="10"/>
  <c r="AB379" i="10" s="1"/>
  <c r="AJ379" i="10" s="1"/>
  <c r="AA235" i="10"/>
  <c r="AB235" i="10" s="1"/>
  <c r="AJ235" i="10" s="1"/>
  <c r="AA630" i="10"/>
  <c r="AB630" i="10" s="1"/>
  <c r="AJ630" i="10" s="1"/>
  <c r="AA582" i="10"/>
  <c r="AB582" i="10" s="1"/>
  <c r="AJ582" i="10" s="1"/>
  <c r="AA534" i="10"/>
  <c r="AB534" i="10" s="1"/>
  <c r="AJ534" i="10" s="1"/>
  <c r="AA486" i="10"/>
  <c r="AB486" i="10" s="1"/>
  <c r="AJ486" i="10" s="1"/>
  <c r="AA438" i="10"/>
  <c r="AB438" i="10" s="1"/>
  <c r="AJ438" i="10" s="1"/>
  <c r="AA390" i="10"/>
  <c r="AB390" i="10" s="1"/>
  <c r="AJ390" i="10" s="1"/>
  <c r="AA342" i="10"/>
  <c r="AB342" i="10" s="1"/>
  <c r="AJ342" i="10" s="1"/>
  <c r="AA294" i="10"/>
  <c r="AB294" i="10" s="1"/>
  <c r="AJ294" i="10" s="1"/>
  <c r="AA246" i="10"/>
  <c r="AB246" i="10" s="1"/>
  <c r="AJ246" i="10" s="1"/>
  <c r="AA198" i="10"/>
  <c r="AB198" i="10" s="1"/>
  <c r="AJ198" i="10" s="1"/>
  <c r="AA150" i="10"/>
  <c r="AB150" i="10" s="1"/>
  <c r="AJ150" i="10" s="1"/>
  <c r="AA102" i="10"/>
  <c r="AB102" i="10" s="1"/>
  <c r="AJ102" i="10" s="1"/>
  <c r="AA54" i="10"/>
  <c r="AB54" i="10" s="1"/>
  <c r="AJ54" i="10" s="1"/>
  <c r="AA6" i="10"/>
  <c r="AB6" i="10" s="1"/>
  <c r="AJ6" i="10" s="1"/>
  <c r="AA139" i="10"/>
  <c r="AB139" i="10" s="1"/>
  <c r="AJ139" i="10" s="1"/>
  <c r="AA635" i="10"/>
  <c r="AB635" i="10" s="1"/>
  <c r="AJ635" i="10" s="1"/>
  <c r="AA587" i="10"/>
  <c r="AB587" i="10" s="1"/>
  <c r="AJ587" i="10" s="1"/>
  <c r="AA539" i="10"/>
  <c r="AB539" i="10" s="1"/>
  <c r="AJ539" i="10" s="1"/>
  <c r="AA491" i="10"/>
  <c r="AB491" i="10" s="1"/>
  <c r="AJ491" i="10" s="1"/>
  <c r="AA443" i="10"/>
  <c r="AB443" i="10" s="1"/>
  <c r="AJ443" i="10" s="1"/>
  <c r="AA395" i="10"/>
  <c r="AB395" i="10" s="1"/>
  <c r="AJ395" i="10" s="1"/>
  <c r="AA347" i="10"/>
  <c r="AB347" i="10" s="1"/>
  <c r="AJ347" i="10" s="1"/>
  <c r="AA299" i="10"/>
  <c r="AB299" i="10" s="1"/>
  <c r="AJ299" i="10" s="1"/>
  <c r="AA251" i="10"/>
  <c r="AB251" i="10" s="1"/>
  <c r="AJ251" i="10" s="1"/>
  <c r="AA203" i="10"/>
  <c r="AB203" i="10" s="1"/>
  <c r="AJ203" i="10" s="1"/>
  <c r="AA155" i="10"/>
  <c r="AB155" i="10" s="1"/>
  <c r="AJ155" i="10" s="1"/>
  <c r="AA107" i="10"/>
  <c r="AB107" i="10" s="1"/>
  <c r="AJ107" i="10" s="1"/>
  <c r="AA59" i="10"/>
  <c r="AB59" i="10" s="1"/>
  <c r="AJ59" i="10" s="1"/>
  <c r="AA11" i="10"/>
  <c r="AB11" i="10" s="1"/>
  <c r="AJ11" i="10" s="1"/>
  <c r="AA436" i="10"/>
  <c r="AB436" i="10" s="1"/>
  <c r="AJ436" i="10" s="1"/>
  <c r="AA388" i="10"/>
  <c r="AB388" i="10" s="1"/>
  <c r="AJ388" i="10" s="1"/>
  <c r="AA340" i="10"/>
  <c r="AB340" i="10" s="1"/>
  <c r="AJ340" i="10" s="1"/>
  <c r="AA292" i="10"/>
  <c r="AB292" i="10" s="1"/>
  <c r="AJ292" i="10" s="1"/>
  <c r="AA244" i="10"/>
  <c r="AB244" i="10" s="1"/>
  <c r="AJ244" i="10" s="1"/>
  <c r="AA196" i="10"/>
  <c r="AB196" i="10" s="1"/>
  <c r="AJ196" i="10" s="1"/>
  <c r="AA148" i="10"/>
  <c r="AB148" i="10" s="1"/>
  <c r="AJ148" i="10" s="1"/>
  <c r="AA100" i="10"/>
  <c r="AB100" i="10" s="1"/>
  <c r="AJ100" i="10" s="1"/>
  <c r="AA52" i="10"/>
  <c r="AB52" i="10" s="1"/>
  <c r="AJ52" i="10" s="1"/>
  <c r="AA4" i="10"/>
  <c r="AB4" i="10" s="1"/>
  <c r="AJ4" i="10" s="1"/>
  <c r="AA559" i="10"/>
  <c r="AB559" i="10" s="1"/>
  <c r="AJ559" i="10" s="1"/>
  <c r="AA187" i="10"/>
  <c r="AB187" i="10" s="1"/>
  <c r="AJ187" i="10" s="1"/>
  <c r="AA19" i="10"/>
  <c r="AB19" i="10" s="1"/>
  <c r="AJ19" i="10" s="1"/>
  <c r="AA614" i="10"/>
  <c r="AB614" i="10" s="1"/>
  <c r="AJ614" i="10" s="1"/>
  <c r="AA566" i="10"/>
  <c r="AB566" i="10" s="1"/>
  <c r="AJ566" i="10" s="1"/>
  <c r="AA518" i="10"/>
  <c r="AB518" i="10" s="1"/>
  <c r="AJ518" i="10" s="1"/>
  <c r="AA470" i="10"/>
  <c r="AB470" i="10" s="1"/>
  <c r="AJ470" i="10" s="1"/>
  <c r="AA422" i="10"/>
  <c r="AB422" i="10" s="1"/>
  <c r="AJ422" i="10" s="1"/>
  <c r="AA374" i="10"/>
  <c r="AB374" i="10" s="1"/>
  <c r="AJ374" i="10" s="1"/>
  <c r="AA326" i="10"/>
  <c r="AB326" i="10" s="1"/>
  <c r="AJ326" i="10" s="1"/>
  <c r="AA278" i="10"/>
  <c r="AB278" i="10" s="1"/>
  <c r="AJ278" i="10" s="1"/>
  <c r="AA230" i="10"/>
  <c r="AB230" i="10" s="1"/>
  <c r="AJ230" i="10" s="1"/>
  <c r="AA182" i="10"/>
  <c r="AB182" i="10" s="1"/>
  <c r="AJ182" i="10" s="1"/>
  <c r="AA134" i="10"/>
  <c r="AB134" i="10" s="1"/>
  <c r="AJ134" i="10" s="1"/>
  <c r="AA86" i="10"/>
  <c r="AB86" i="10" s="1"/>
  <c r="AJ86" i="10" s="1"/>
  <c r="AA38" i="10"/>
  <c r="AB38" i="10" s="1"/>
  <c r="AJ38" i="10" s="1"/>
  <c r="AA355" i="10"/>
  <c r="AB355" i="10" s="1"/>
  <c r="AJ355" i="10" s="1"/>
  <c r="AA472" i="10"/>
  <c r="AB472" i="10" s="1"/>
  <c r="AJ472" i="10" s="1"/>
  <c r="AA616" i="10"/>
  <c r="AB616" i="10" s="1"/>
  <c r="AJ616" i="10" s="1"/>
  <c r="AA703" i="10"/>
  <c r="AB703" i="10" s="1"/>
  <c r="AJ703" i="10" s="1"/>
  <c r="AA648" i="10"/>
  <c r="AB648" i="10" s="1"/>
  <c r="AJ648" i="10" s="1"/>
  <c r="AA600" i="10"/>
  <c r="AB600" i="10" s="1"/>
  <c r="AJ600" i="10" s="1"/>
  <c r="AA552" i="10"/>
  <c r="AB552" i="10" s="1"/>
  <c r="AJ552" i="10" s="1"/>
  <c r="AA504" i="10"/>
  <c r="AB504" i="10" s="1"/>
  <c r="AJ504" i="10" s="1"/>
  <c r="AA456" i="10"/>
  <c r="AB456" i="10" s="1"/>
  <c r="AJ456" i="10" s="1"/>
  <c r="AA408" i="10"/>
  <c r="AB408" i="10" s="1"/>
  <c r="AJ408" i="10" s="1"/>
  <c r="AA360" i="10"/>
  <c r="AB360" i="10" s="1"/>
  <c r="AJ360" i="10" s="1"/>
  <c r="AA312" i="10"/>
  <c r="AB312" i="10" s="1"/>
  <c r="AJ312" i="10" s="1"/>
  <c r="AA264" i="10"/>
  <c r="AB264" i="10" s="1"/>
  <c r="AJ264" i="10" s="1"/>
  <c r="AA216" i="10"/>
  <c r="AB216" i="10" s="1"/>
  <c r="AJ216" i="10" s="1"/>
  <c r="AA168" i="10"/>
  <c r="AB168" i="10" s="1"/>
  <c r="AJ168" i="10" s="1"/>
  <c r="AA120" i="10"/>
  <c r="AB120" i="10" s="1"/>
  <c r="AJ120" i="10" s="1"/>
  <c r="AA72" i="10"/>
  <c r="AB72" i="10" s="1"/>
  <c r="AJ72" i="10" s="1"/>
  <c r="AA24" i="10"/>
  <c r="AB24" i="10" s="1"/>
  <c r="AJ24" i="10" s="1"/>
  <c r="AA646" i="10"/>
  <c r="AB646" i="10" s="1"/>
  <c r="AJ646" i="10" s="1"/>
  <c r="AA598" i="10"/>
  <c r="AB598" i="10" s="1"/>
  <c r="AJ598" i="10" s="1"/>
  <c r="AA550" i="10"/>
  <c r="AB550" i="10" s="1"/>
  <c r="AJ550" i="10" s="1"/>
  <c r="AA502" i="10"/>
  <c r="AB502" i="10" s="1"/>
  <c r="AJ502" i="10" s="1"/>
  <c r="AA454" i="10"/>
  <c r="AB454" i="10" s="1"/>
  <c r="AJ454" i="10" s="1"/>
  <c r="AA406" i="10"/>
  <c r="AB406" i="10" s="1"/>
  <c r="AJ406" i="10" s="1"/>
  <c r="AA358" i="10"/>
  <c r="AB358" i="10" s="1"/>
  <c r="AJ358" i="10" s="1"/>
  <c r="AA310" i="10"/>
  <c r="AB310" i="10" s="1"/>
  <c r="AJ310" i="10" s="1"/>
  <c r="AA262" i="10"/>
  <c r="AB262" i="10" s="1"/>
  <c r="AJ262" i="10" s="1"/>
  <c r="AA214" i="10"/>
  <c r="AB214" i="10" s="1"/>
  <c r="AJ214" i="10" s="1"/>
  <c r="AA166" i="10"/>
  <c r="AB166" i="10" s="1"/>
  <c r="AJ166" i="10" s="1"/>
  <c r="AA118" i="10"/>
  <c r="AB118" i="10" s="1"/>
  <c r="AJ118" i="10" s="1"/>
  <c r="AA70" i="10"/>
  <c r="AB70" i="10" s="1"/>
  <c r="AJ70" i="10" s="1"/>
  <c r="AA22" i="10"/>
  <c r="AB22" i="10" s="1"/>
  <c r="AJ22" i="10" s="1"/>
  <c r="AA620" i="10"/>
  <c r="AB620" i="10" s="1"/>
  <c r="AJ620" i="10" s="1"/>
  <c r="AA572" i="10"/>
  <c r="AB572" i="10" s="1"/>
  <c r="AJ572" i="10" s="1"/>
  <c r="AA524" i="10"/>
  <c r="AB524" i="10" s="1"/>
  <c r="AJ524" i="10" s="1"/>
  <c r="AA476" i="10"/>
  <c r="AB476" i="10" s="1"/>
  <c r="AJ476" i="10" s="1"/>
  <c r="AA428" i="10"/>
  <c r="AB428" i="10" s="1"/>
  <c r="AJ428" i="10" s="1"/>
  <c r="AA380" i="10"/>
  <c r="AB380" i="10" s="1"/>
  <c r="AJ380" i="10" s="1"/>
  <c r="AA332" i="10"/>
  <c r="AB332" i="10" s="1"/>
  <c r="AJ332" i="10" s="1"/>
  <c r="AA284" i="10"/>
  <c r="AB284" i="10" s="1"/>
  <c r="AJ284" i="10" s="1"/>
  <c r="AA236" i="10"/>
  <c r="AB236" i="10" s="1"/>
  <c r="AJ236" i="10" s="1"/>
  <c r="AA188" i="10"/>
  <c r="AB188" i="10" s="1"/>
  <c r="AJ188" i="10" s="1"/>
  <c r="AA140" i="10"/>
  <c r="AB140" i="10" s="1"/>
  <c r="AJ140" i="10" s="1"/>
  <c r="AA92" i="10"/>
  <c r="AB92" i="10" s="1"/>
  <c r="AJ92" i="10" s="1"/>
  <c r="AA44" i="10"/>
  <c r="AB44" i="10" s="1"/>
  <c r="AJ44" i="10" s="1"/>
  <c r="AA523" i="10"/>
  <c r="AB523" i="10" s="1"/>
  <c r="AJ523" i="10" s="1"/>
  <c r="AA709" i="10"/>
  <c r="AB709" i="10" s="1"/>
  <c r="AJ709" i="10" s="1"/>
  <c r="AA397" i="10"/>
  <c r="AB397" i="10" s="1"/>
  <c r="AJ397" i="10" s="1"/>
  <c r="AA349" i="10"/>
  <c r="AB349" i="10" s="1"/>
  <c r="AJ349" i="10" s="1"/>
  <c r="AA301" i="10"/>
  <c r="AB301" i="10" s="1"/>
  <c r="AJ301" i="10" s="1"/>
  <c r="AA253" i="10"/>
  <c r="AB253" i="10" s="1"/>
  <c r="AJ253" i="10" s="1"/>
  <c r="AA205" i="10"/>
  <c r="AB205" i="10" s="1"/>
  <c r="AJ205" i="10" s="1"/>
  <c r="AA157" i="10"/>
  <c r="AB157" i="10" s="1"/>
  <c r="AJ157" i="10" s="1"/>
  <c r="AA109" i="10"/>
  <c r="AB109" i="10" s="1"/>
  <c r="AJ109" i="10" s="1"/>
  <c r="AA61" i="10"/>
  <c r="AB61" i="10" s="1"/>
  <c r="AJ61" i="10" s="1"/>
  <c r="AA13" i="10"/>
  <c r="AB13" i="10" s="1"/>
  <c r="AJ13" i="10" s="1"/>
  <c r="AA211" i="10"/>
  <c r="AB211" i="10" s="1"/>
  <c r="AJ211" i="10" s="1"/>
  <c r="AA609" i="10"/>
  <c r="AB609" i="10" s="1"/>
  <c r="AJ609" i="10" s="1"/>
  <c r="AA561" i="10"/>
  <c r="AB561" i="10" s="1"/>
  <c r="AJ561" i="10" s="1"/>
  <c r="AA513" i="10"/>
  <c r="AB513" i="10" s="1"/>
  <c r="AJ513" i="10" s="1"/>
  <c r="AA465" i="10"/>
  <c r="AB465" i="10" s="1"/>
  <c r="AJ465" i="10" s="1"/>
  <c r="AA417" i="10"/>
  <c r="AB417" i="10" s="1"/>
  <c r="AJ417" i="10" s="1"/>
  <c r="AA369" i="10"/>
  <c r="AB369" i="10" s="1"/>
  <c r="AJ369" i="10" s="1"/>
  <c r="AA321" i="10"/>
  <c r="AB321" i="10" s="1"/>
  <c r="AJ321" i="10" s="1"/>
  <c r="AA273" i="10"/>
  <c r="AB273" i="10" s="1"/>
  <c r="AJ273" i="10" s="1"/>
  <c r="AA225" i="10"/>
  <c r="AB225" i="10" s="1"/>
  <c r="AJ225" i="10" s="1"/>
  <c r="AA177" i="10"/>
  <c r="AB177" i="10" s="1"/>
  <c r="AJ177" i="10" s="1"/>
  <c r="AA129" i="10"/>
  <c r="AB129" i="10" s="1"/>
  <c r="AJ129" i="10" s="1"/>
  <c r="AA81" i="10"/>
  <c r="AB81" i="10" s="1"/>
  <c r="AJ81" i="10" s="1"/>
  <c r="AA33" i="10"/>
  <c r="AB33" i="10" s="1"/>
  <c r="AJ33" i="10" s="1"/>
  <c r="AA475" i="10"/>
  <c r="AB475" i="10" s="1"/>
  <c r="AJ475" i="10" s="1"/>
  <c r="AA643" i="10"/>
  <c r="AB643" i="10" s="1"/>
  <c r="AJ643" i="10" s="1"/>
  <c r="AA75" i="10"/>
  <c r="AB75" i="10" s="1"/>
  <c r="AJ75" i="10" s="1"/>
  <c r="AA683" i="10"/>
  <c r="AB683" i="10" s="1"/>
  <c r="AJ683" i="10" s="1"/>
  <c r="AA691" i="10"/>
  <c r="AB691" i="10" s="1"/>
  <c r="AJ691" i="10" s="1"/>
  <c r="AA605" i="10"/>
  <c r="AB605" i="10" s="1"/>
  <c r="AJ605" i="10" s="1"/>
  <c r="AA557" i="10"/>
  <c r="AB557" i="10" s="1"/>
  <c r="AJ557" i="10" s="1"/>
  <c r="AA509" i="10"/>
  <c r="AB509" i="10" s="1"/>
  <c r="AJ509" i="10" s="1"/>
  <c r="AA461" i="10"/>
  <c r="AB461" i="10" s="1"/>
  <c r="AJ461" i="10" s="1"/>
  <c r="AA413" i="10"/>
  <c r="AB413" i="10" s="1"/>
  <c r="AJ413" i="10" s="1"/>
  <c r="AA163" i="10"/>
  <c r="AB163" i="10" s="1"/>
  <c r="AJ163" i="10" s="1"/>
  <c r="AA697" i="10"/>
  <c r="AB697" i="10" s="1"/>
  <c r="AJ697" i="10" s="1"/>
  <c r="AA618" i="10"/>
  <c r="AB618" i="10" s="1"/>
  <c r="AJ618" i="10" s="1"/>
  <c r="AA570" i="10"/>
  <c r="AB570" i="10" s="1"/>
  <c r="AJ570" i="10" s="1"/>
  <c r="AA522" i="10"/>
  <c r="AB522" i="10" s="1"/>
  <c r="AJ522" i="10" s="1"/>
  <c r="AA474" i="10"/>
  <c r="AB474" i="10" s="1"/>
  <c r="AJ474" i="10" s="1"/>
  <c r="AA426" i="10"/>
  <c r="AB426" i="10" s="1"/>
  <c r="AJ426" i="10" s="1"/>
  <c r="AA378" i="10"/>
  <c r="AB378" i="10" s="1"/>
  <c r="AJ378" i="10" s="1"/>
  <c r="AA330" i="10"/>
  <c r="AB330" i="10" s="1"/>
  <c r="AJ330" i="10" s="1"/>
  <c r="AA282" i="10"/>
  <c r="AB282" i="10" s="1"/>
  <c r="AJ282" i="10" s="1"/>
  <c r="AA234" i="10"/>
  <c r="AB234" i="10" s="1"/>
  <c r="AJ234" i="10" s="1"/>
  <c r="AA186" i="10"/>
  <c r="AB186" i="10" s="1"/>
  <c r="AJ186" i="10" s="1"/>
  <c r="AA138" i="10"/>
  <c r="AB138" i="10" s="1"/>
  <c r="AJ138" i="10" s="1"/>
  <c r="AA90" i="10"/>
  <c r="AB90" i="10" s="1"/>
  <c r="AJ90" i="10" s="1"/>
  <c r="AA42" i="10"/>
  <c r="AB42" i="10" s="1"/>
  <c r="AJ42" i="10" s="1"/>
  <c r="AA623" i="10"/>
  <c r="AB623" i="10" s="1"/>
  <c r="AJ623" i="10" s="1"/>
  <c r="AA575" i="10"/>
  <c r="AB575" i="10" s="1"/>
  <c r="AJ575" i="10" s="1"/>
  <c r="AA527" i="10"/>
  <c r="AB527" i="10" s="1"/>
  <c r="AJ527" i="10" s="1"/>
  <c r="AA479" i="10"/>
  <c r="AB479" i="10" s="1"/>
  <c r="AJ479" i="10" s="1"/>
  <c r="AA431" i="10"/>
  <c r="AB431" i="10" s="1"/>
  <c r="AJ431" i="10" s="1"/>
  <c r="AA383" i="10"/>
  <c r="AB383" i="10" s="1"/>
  <c r="AJ383" i="10" s="1"/>
  <c r="AA335" i="10"/>
  <c r="AB335" i="10" s="1"/>
  <c r="AJ335" i="10" s="1"/>
  <c r="AA287" i="10"/>
  <c r="AB287" i="10" s="1"/>
  <c r="AJ287" i="10" s="1"/>
  <c r="AA239" i="10"/>
  <c r="AB239" i="10" s="1"/>
  <c r="AJ239" i="10" s="1"/>
  <c r="AA191" i="10"/>
  <c r="AB191" i="10" s="1"/>
  <c r="AJ191" i="10" s="1"/>
  <c r="AA143" i="10"/>
  <c r="AB143" i="10" s="1"/>
  <c r="AJ143" i="10" s="1"/>
  <c r="AA95" i="10"/>
  <c r="AB95" i="10" s="1"/>
  <c r="AJ95" i="10" s="1"/>
  <c r="AA47" i="10"/>
  <c r="AB47" i="10" s="1"/>
  <c r="AJ47" i="10" s="1"/>
  <c r="AA424" i="10"/>
  <c r="AB424" i="10" s="1"/>
  <c r="AJ424" i="10" s="1"/>
  <c r="AA376" i="10"/>
  <c r="AB376" i="10" s="1"/>
  <c r="AJ376" i="10" s="1"/>
  <c r="AA328" i="10"/>
  <c r="AB328" i="10" s="1"/>
  <c r="AJ328" i="10" s="1"/>
  <c r="AA280" i="10"/>
  <c r="AB280" i="10" s="1"/>
  <c r="AJ280" i="10" s="1"/>
  <c r="AA232" i="10"/>
  <c r="AB232" i="10" s="1"/>
  <c r="AJ232" i="10" s="1"/>
  <c r="AA184" i="10"/>
  <c r="AB184" i="10" s="1"/>
  <c r="AJ184" i="10" s="1"/>
  <c r="AA136" i="10"/>
  <c r="AB136" i="10" s="1"/>
  <c r="AJ136" i="10" s="1"/>
  <c r="AA88" i="10"/>
  <c r="AB88" i="10" s="1"/>
  <c r="AJ88" i="10" s="1"/>
  <c r="AA40" i="10"/>
  <c r="AB40" i="10" s="1"/>
  <c r="AJ40" i="10" s="1"/>
  <c r="AA631" i="10"/>
  <c r="AB631" i="10" s="1"/>
  <c r="AJ631" i="10" s="1"/>
  <c r="AA511" i="10"/>
  <c r="AB511" i="10" s="1"/>
  <c r="AJ511" i="10" s="1"/>
  <c r="AA7" i="10"/>
  <c r="AB7" i="10" s="1"/>
  <c r="AJ7" i="10" s="1"/>
  <c r="AA602" i="10"/>
  <c r="AB602" i="10" s="1"/>
  <c r="AJ602" i="10" s="1"/>
  <c r="AA554" i="10"/>
  <c r="AB554" i="10" s="1"/>
  <c r="AJ554" i="10" s="1"/>
  <c r="AA506" i="10"/>
  <c r="AB506" i="10" s="1"/>
  <c r="AJ506" i="10" s="1"/>
  <c r="AA458" i="10"/>
  <c r="AB458" i="10" s="1"/>
  <c r="AJ458" i="10" s="1"/>
  <c r="AA410" i="10"/>
  <c r="AB410" i="10" s="1"/>
  <c r="AJ410" i="10" s="1"/>
  <c r="AA362" i="10"/>
  <c r="AB362" i="10" s="1"/>
  <c r="AJ362" i="10" s="1"/>
  <c r="AA314" i="10"/>
  <c r="AB314" i="10" s="1"/>
  <c r="AJ314" i="10" s="1"/>
  <c r="AA266" i="10"/>
  <c r="AB266" i="10" s="1"/>
  <c r="AJ266" i="10" s="1"/>
  <c r="AA218" i="10"/>
  <c r="AB218" i="10" s="1"/>
  <c r="AJ218" i="10" s="1"/>
  <c r="AA170" i="10"/>
  <c r="AB170" i="10" s="1"/>
  <c r="AJ170" i="10" s="1"/>
  <c r="AA122" i="10"/>
  <c r="AB122" i="10" s="1"/>
  <c r="AJ122" i="10" s="1"/>
  <c r="AA74" i="10"/>
  <c r="AB74" i="10" s="1"/>
  <c r="AJ74" i="10" s="1"/>
  <c r="AA26" i="10"/>
  <c r="AB26" i="10" s="1"/>
  <c r="AJ26" i="10" s="1"/>
  <c r="AA636" i="10"/>
  <c r="AB636" i="10" s="1"/>
  <c r="AJ636" i="10" s="1"/>
  <c r="AA588" i="10"/>
  <c r="AB588" i="10" s="1"/>
  <c r="AJ588" i="10" s="1"/>
  <c r="AA540" i="10"/>
  <c r="AB540" i="10" s="1"/>
  <c r="AJ540" i="10" s="1"/>
  <c r="AA492" i="10"/>
  <c r="AB492" i="10" s="1"/>
  <c r="AJ492" i="10" s="1"/>
  <c r="AA444" i="10"/>
  <c r="AB444" i="10" s="1"/>
  <c r="AJ444" i="10" s="1"/>
  <c r="AA396" i="10"/>
  <c r="AB396" i="10" s="1"/>
  <c r="AJ396" i="10" s="1"/>
  <c r="AA348" i="10"/>
  <c r="AB348" i="10" s="1"/>
  <c r="AJ348" i="10" s="1"/>
  <c r="AA300" i="10"/>
  <c r="AB300" i="10" s="1"/>
  <c r="AJ300" i="10" s="1"/>
  <c r="AA252" i="10"/>
  <c r="AB252" i="10" s="1"/>
  <c r="AJ252" i="10" s="1"/>
  <c r="AA204" i="10"/>
  <c r="AB204" i="10" s="1"/>
  <c r="AJ204" i="10" s="1"/>
  <c r="AA156" i="10"/>
  <c r="AB156" i="10" s="1"/>
  <c r="AJ156" i="10" s="1"/>
  <c r="AA108" i="10"/>
  <c r="AB108" i="10" s="1"/>
  <c r="AJ108" i="10" s="1"/>
  <c r="AA60" i="10"/>
  <c r="AB60" i="10" s="1"/>
  <c r="AJ60" i="10" s="1"/>
  <c r="AA12" i="10"/>
  <c r="AB12" i="10" s="1"/>
  <c r="AJ12" i="10" s="1"/>
  <c r="AA351" i="10"/>
  <c r="AB351" i="10" s="1"/>
  <c r="AJ351" i="10" s="1"/>
  <c r="AA634" i="10"/>
  <c r="AB634" i="10" s="1"/>
  <c r="AJ634" i="10" s="1"/>
  <c r="AA586" i="10"/>
  <c r="AB586" i="10" s="1"/>
  <c r="AJ586" i="10" s="1"/>
  <c r="AA538" i="10"/>
  <c r="AB538" i="10" s="1"/>
  <c r="AJ538" i="10" s="1"/>
  <c r="AA490" i="10"/>
  <c r="AB490" i="10" s="1"/>
  <c r="AJ490" i="10" s="1"/>
  <c r="AA442" i="10"/>
  <c r="AB442" i="10" s="1"/>
  <c r="AJ442" i="10" s="1"/>
  <c r="AA394" i="10"/>
  <c r="AB394" i="10" s="1"/>
  <c r="AJ394" i="10" s="1"/>
  <c r="AA346" i="10"/>
  <c r="AB346" i="10" s="1"/>
  <c r="AJ346" i="10" s="1"/>
  <c r="AA298" i="10"/>
  <c r="AB298" i="10" s="1"/>
  <c r="AJ298" i="10" s="1"/>
  <c r="AA250" i="10"/>
  <c r="AB250" i="10" s="1"/>
  <c r="AJ250" i="10" s="1"/>
  <c r="AA202" i="10"/>
  <c r="AB202" i="10" s="1"/>
  <c r="AJ202" i="10" s="1"/>
  <c r="AA154" i="10"/>
  <c r="AB154" i="10" s="1"/>
  <c r="AJ154" i="10" s="1"/>
  <c r="AA106" i="10"/>
  <c r="AB106" i="10" s="1"/>
  <c r="AJ106" i="10" s="1"/>
  <c r="AA58" i="10"/>
  <c r="AB58" i="10" s="1"/>
  <c r="AJ58" i="10" s="1"/>
  <c r="AA10" i="10"/>
  <c r="AB10" i="10" s="1"/>
  <c r="AJ10" i="10" s="1"/>
  <c r="AA219" i="10"/>
  <c r="AB219" i="10" s="1"/>
  <c r="AJ219" i="10" s="1"/>
  <c r="AA608" i="10"/>
  <c r="AB608" i="10" s="1"/>
  <c r="AJ608" i="10" s="1"/>
  <c r="AA560" i="10"/>
  <c r="AB560" i="10" s="1"/>
  <c r="AJ560" i="10" s="1"/>
  <c r="AA512" i="10"/>
  <c r="AB512" i="10" s="1"/>
  <c r="AJ512" i="10" s="1"/>
  <c r="AA464" i="10"/>
  <c r="AB464" i="10" s="1"/>
  <c r="AJ464" i="10" s="1"/>
  <c r="AA416" i="10"/>
  <c r="AB416" i="10" s="1"/>
  <c r="AJ416" i="10" s="1"/>
  <c r="AA368" i="10"/>
  <c r="AB368" i="10" s="1"/>
  <c r="AJ368" i="10" s="1"/>
  <c r="AA320" i="10"/>
  <c r="AB320" i="10" s="1"/>
  <c r="AJ320" i="10" s="1"/>
  <c r="AA272" i="10"/>
  <c r="AB272" i="10" s="1"/>
  <c r="AJ272" i="10" s="1"/>
  <c r="AA224" i="10"/>
  <c r="AB224" i="10" s="1"/>
  <c r="AJ224" i="10" s="1"/>
  <c r="AA176" i="10"/>
  <c r="AB176" i="10" s="1"/>
  <c r="AJ176" i="10" s="1"/>
  <c r="AA128" i="10"/>
  <c r="AB128" i="10" s="1"/>
  <c r="AJ128" i="10" s="1"/>
  <c r="AA80" i="10"/>
  <c r="AB80" i="10" s="1"/>
  <c r="AJ80" i="10" s="1"/>
  <c r="AA32" i="10"/>
  <c r="AB32" i="10" s="1"/>
  <c r="AJ32" i="10" s="1"/>
  <c r="AA451" i="10"/>
  <c r="AB451" i="10" s="1"/>
  <c r="AJ451" i="10" s="1"/>
  <c r="AA385" i="10"/>
  <c r="AB385" i="10" s="1"/>
  <c r="AJ385" i="10" s="1"/>
  <c r="AA337" i="10"/>
  <c r="AB337" i="10" s="1"/>
  <c r="AJ337" i="10" s="1"/>
  <c r="AA289" i="10"/>
  <c r="AB289" i="10" s="1"/>
  <c r="AJ289" i="10" s="1"/>
  <c r="AA241" i="10"/>
  <c r="AB241" i="10" s="1"/>
  <c r="AJ241" i="10" s="1"/>
  <c r="AA193" i="10"/>
  <c r="AB193" i="10" s="1"/>
  <c r="AJ193" i="10" s="1"/>
  <c r="AA145" i="10"/>
  <c r="AB145" i="10" s="1"/>
  <c r="AJ145" i="10" s="1"/>
  <c r="AA97" i="10"/>
  <c r="AB97" i="10" s="1"/>
  <c r="AJ97" i="10" s="1"/>
  <c r="AA49" i="10"/>
  <c r="AB49" i="10" s="1"/>
  <c r="AJ49" i="10" s="1"/>
  <c r="AA463" i="10"/>
  <c r="AB463" i="10" s="1"/>
  <c r="AJ463" i="10" s="1"/>
  <c r="AA307" i="10"/>
  <c r="AB307" i="10" s="1"/>
  <c r="AJ307" i="10" s="1"/>
  <c r="AA671" i="10"/>
  <c r="AB671" i="10" s="1"/>
  <c r="AJ671" i="10" s="1"/>
  <c r="AA645" i="10"/>
  <c r="AB645" i="10" s="1"/>
  <c r="AJ645" i="10" s="1"/>
  <c r="AA597" i="10"/>
  <c r="AB597" i="10" s="1"/>
  <c r="AJ597" i="10" s="1"/>
  <c r="AA549" i="10"/>
  <c r="AB549" i="10" s="1"/>
  <c r="AJ549" i="10" s="1"/>
  <c r="AA501" i="10"/>
  <c r="AB501" i="10" s="1"/>
  <c r="AJ501" i="10" s="1"/>
  <c r="AA453" i="10"/>
  <c r="AB453" i="10" s="1"/>
  <c r="AJ453" i="10" s="1"/>
  <c r="AA405" i="10"/>
  <c r="AB405" i="10" s="1"/>
  <c r="AJ405" i="10" s="1"/>
  <c r="AA357" i="10"/>
  <c r="AB357" i="10" s="1"/>
  <c r="AJ357" i="10" s="1"/>
  <c r="AA309" i="10"/>
  <c r="AB309" i="10" s="1"/>
  <c r="AJ309" i="10" s="1"/>
  <c r="AA261" i="10"/>
  <c r="AB261" i="10" s="1"/>
  <c r="AJ261" i="10" s="1"/>
  <c r="AA213" i="10"/>
  <c r="AB213" i="10" s="1"/>
  <c r="AJ213" i="10" s="1"/>
  <c r="AA165" i="10"/>
  <c r="AB165" i="10" s="1"/>
  <c r="AJ165" i="10" s="1"/>
  <c r="AA117" i="10"/>
  <c r="AB117" i="10" s="1"/>
  <c r="AJ117" i="10" s="1"/>
  <c r="AA69" i="10"/>
  <c r="AB69" i="10" s="1"/>
  <c r="AJ69" i="10" s="1"/>
  <c r="AA21" i="10"/>
  <c r="AB21" i="10" s="1"/>
  <c r="AJ21" i="10" s="1"/>
  <c r="AA547" i="10"/>
  <c r="AB547" i="10" s="1"/>
  <c r="AJ547" i="10" s="1"/>
  <c r="AA685" i="10"/>
  <c r="AB685" i="10" s="1"/>
  <c r="AJ685" i="10" s="1"/>
  <c r="AA627" i="10"/>
  <c r="AB627" i="10" s="1"/>
  <c r="AJ627" i="10" s="1"/>
  <c r="AA676" i="10"/>
  <c r="AB676" i="10" s="1"/>
  <c r="AJ676" i="10" s="1"/>
  <c r="AA606" i="10"/>
  <c r="AB606" i="10" s="1"/>
  <c r="AJ606" i="10" s="1"/>
  <c r="AA558" i="10"/>
  <c r="AB558" i="10" s="1"/>
  <c r="AJ558" i="10" s="1"/>
  <c r="AA510" i="10"/>
  <c r="AB510" i="10" s="1"/>
  <c r="AJ510" i="10" s="1"/>
  <c r="AA462" i="10"/>
  <c r="AB462" i="10" s="1"/>
  <c r="AJ462" i="10" s="1"/>
  <c r="AA414" i="10"/>
  <c r="AB414" i="10" s="1"/>
  <c r="AJ414" i="10" s="1"/>
  <c r="AA366" i="10"/>
  <c r="AB366" i="10" s="1"/>
  <c r="AJ366" i="10" s="1"/>
  <c r="AA318" i="10"/>
  <c r="AB318" i="10" s="1"/>
  <c r="AJ318" i="10" s="1"/>
  <c r="AA270" i="10"/>
  <c r="AB270" i="10" s="1"/>
  <c r="AJ270" i="10" s="1"/>
  <c r="AA222" i="10"/>
  <c r="AB222" i="10" s="1"/>
  <c r="AJ222" i="10" s="1"/>
  <c r="AA174" i="10"/>
  <c r="AB174" i="10" s="1"/>
  <c r="AJ174" i="10" s="1"/>
  <c r="AA126" i="10"/>
  <c r="AB126" i="10" s="1"/>
  <c r="AJ126" i="10" s="1"/>
  <c r="AA78" i="10"/>
  <c r="AB78" i="10" s="1"/>
  <c r="AJ78" i="10" s="1"/>
  <c r="AA30" i="10"/>
  <c r="AB30" i="10" s="1"/>
  <c r="AJ30" i="10" s="1"/>
  <c r="AA659" i="10"/>
  <c r="AB659" i="10" s="1"/>
  <c r="AJ659" i="10" s="1"/>
  <c r="AA611" i="10"/>
  <c r="AB611" i="10" s="1"/>
  <c r="AJ611" i="10" s="1"/>
  <c r="AA563" i="10"/>
  <c r="AB563" i="10" s="1"/>
  <c r="AJ563" i="10" s="1"/>
  <c r="AA515" i="10"/>
  <c r="AB515" i="10" s="1"/>
  <c r="AJ515" i="10" s="1"/>
  <c r="AA467" i="10"/>
  <c r="AB467" i="10" s="1"/>
  <c r="AJ467" i="10" s="1"/>
  <c r="AA419" i="10"/>
  <c r="AB419" i="10" s="1"/>
  <c r="AJ419" i="10" s="1"/>
  <c r="AA371" i="10"/>
  <c r="AB371" i="10" s="1"/>
  <c r="AJ371" i="10" s="1"/>
  <c r="AA323" i="10"/>
  <c r="AB323" i="10" s="1"/>
  <c r="AJ323" i="10" s="1"/>
  <c r="AA275" i="10"/>
  <c r="AB275" i="10" s="1"/>
  <c r="AJ275" i="10" s="1"/>
  <c r="AA227" i="10"/>
  <c r="AB227" i="10" s="1"/>
  <c r="AJ227" i="10" s="1"/>
  <c r="AA179" i="10"/>
  <c r="AB179" i="10" s="1"/>
  <c r="AJ179" i="10" s="1"/>
  <c r="AA131" i="10"/>
  <c r="AB131" i="10" s="1"/>
  <c r="AJ131" i="10" s="1"/>
  <c r="AA83" i="10"/>
  <c r="AB83" i="10" s="1"/>
  <c r="AJ83" i="10" s="1"/>
  <c r="AA35" i="10"/>
  <c r="AB35" i="10" s="1"/>
  <c r="AJ35" i="10" s="1"/>
  <c r="AA412" i="10"/>
  <c r="AB412" i="10" s="1"/>
  <c r="AJ412" i="10" s="1"/>
  <c r="AA364" i="10"/>
  <c r="AB364" i="10" s="1"/>
  <c r="AJ364" i="10" s="1"/>
  <c r="AA316" i="10"/>
  <c r="AB316" i="10" s="1"/>
  <c r="AJ316" i="10" s="1"/>
  <c r="AA268" i="10"/>
  <c r="AB268" i="10" s="1"/>
  <c r="AJ268" i="10" s="1"/>
  <c r="AA220" i="10"/>
  <c r="AB220" i="10" s="1"/>
  <c r="AJ220" i="10" s="1"/>
  <c r="AA172" i="10"/>
  <c r="AB172" i="10" s="1"/>
  <c r="AJ172" i="10" s="1"/>
  <c r="AA124" i="10"/>
  <c r="AB124" i="10" s="1"/>
  <c r="AJ124" i="10" s="1"/>
  <c r="AA76" i="10"/>
  <c r="AB76" i="10" s="1"/>
  <c r="AJ76" i="10" s="1"/>
  <c r="AA28" i="10"/>
  <c r="AB28" i="10" s="1"/>
  <c r="AJ28" i="10" s="1"/>
  <c r="AA607" i="10"/>
  <c r="AB607" i="10" s="1"/>
  <c r="AJ607" i="10" s="1"/>
  <c r="AA331" i="10"/>
  <c r="AB331" i="10" s="1"/>
  <c r="AJ331" i="10" s="1"/>
  <c r="AA638" i="10"/>
  <c r="AB638" i="10" s="1"/>
  <c r="AJ638" i="10" s="1"/>
  <c r="AA590" i="10"/>
  <c r="AB590" i="10" s="1"/>
  <c r="AJ590" i="10" s="1"/>
  <c r="AA542" i="10"/>
  <c r="AB542" i="10" s="1"/>
  <c r="AJ542" i="10" s="1"/>
  <c r="AA494" i="10"/>
  <c r="AB494" i="10" s="1"/>
  <c r="AJ494" i="10" s="1"/>
  <c r="AA446" i="10"/>
  <c r="AB446" i="10" s="1"/>
  <c r="AJ446" i="10" s="1"/>
  <c r="AA398" i="10"/>
  <c r="AB398" i="10" s="1"/>
  <c r="AJ398" i="10" s="1"/>
  <c r="AA350" i="10"/>
  <c r="AB350" i="10" s="1"/>
  <c r="AJ350" i="10" s="1"/>
  <c r="AA302" i="10"/>
  <c r="AB302" i="10" s="1"/>
  <c r="AJ302" i="10" s="1"/>
  <c r="AA254" i="10"/>
  <c r="AB254" i="10" s="1"/>
  <c r="AJ254" i="10" s="1"/>
  <c r="AA206" i="10"/>
  <c r="AB206" i="10" s="1"/>
  <c r="AJ206" i="10" s="1"/>
  <c r="AA158" i="10"/>
  <c r="AB158" i="10" s="1"/>
  <c r="AJ158" i="10" s="1"/>
  <c r="AA110" i="10"/>
  <c r="AB110" i="10" s="1"/>
  <c r="AJ110" i="10" s="1"/>
  <c r="AA62" i="10"/>
  <c r="AB62" i="10" s="1"/>
  <c r="AJ62" i="10" s="1"/>
  <c r="AA14" i="10"/>
  <c r="AB14" i="10" s="1"/>
  <c r="AJ14" i="10" s="1"/>
  <c r="AA695" i="10"/>
  <c r="AB695" i="10" s="1"/>
  <c r="AJ695" i="10" s="1"/>
  <c r="AA624" i="10"/>
  <c r="AB624" i="10" s="1"/>
  <c r="AJ624" i="10" s="1"/>
  <c r="AA576" i="10"/>
  <c r="AB576" i="10" s="1"/>
  <c r="AJ576" i="10" s="1"/>
  <c r="AA528" i="10"/>
  <c r="AB528" i="10" s="1"/>
  <c r="AJ528" i="10" s="1"/>
  <c r="AA480" i="10"/>
  <c r="AB480" i="10" s="1"/>
  <c r="AJ480" i="10" s="1"/>
  <c r="AA384" i="10"/>
  <c r="AB384" i="10" s="1"/>
  <c r="AJ384" i="10" s="1"/>
  <c r="AA336" i="10"/>
  <c r="AB336" i="10" s="1"/>
  <c r="AJ336" i="10" s="1"/>
  <c r="AA288" i="10"/>
  <c r="AB288" i="10" s="1"/>
  <c r="AJ288" i="10" s="1"/>
  <c r="AA240" i="10"/>
  <c r="AB240" i="10" s="1"/>
  <c r="AJ240" i="10" s="1"/>
  <c r="AA192" i="10"/>
  <c r="AB192" i="10" s="1"/>
  <c r="AJ192" i="10" s="1"/>
  <c r="AA144" i="10"/>
  <c r="AB144" i="10" s="1"/>
  <c r="AJ144" i="10" s="1"/>
  <c r="AA96" i="10"/>
  <c r="AB96" i="10" s="1"/>
  <c r="AJ96" i="10" s="1"/>
  <c r="AA48" i="10"/>
  <c r="AB48" i="10" s="1"/>
  <c r="AJ48" i="10" s="1"/>
  <c r="AA622" i="10"/>
  <c r="AB622" i="10" s="1"/>
  <c r="AJ622" i="10" s="1"/>
  <c r="AA574" i="10"/>
  <c r="AB574" i="10" s="1"/>
  <c r="AJ574" i="10" s="1"/>
  <c r="AA526" i="10"/>
  <c r="AB526" i="10" s="1"/>
  <c r="AJ526" i="10" s="1"/>
  <c r="AA478" i="10"/>
  <c r="AB478" i="10" s="1"/>
  <c r="AJ478" i="10" s="1"/>
  <c r="AA382" i="10"/>
  <c r="AB382" i="10" s="1"/>
  <c r="AJ382" i="10" s="1"/>
  <c r="AA334" i="10"/>
  <c r="AB334" i="10" s="1"/>
  <c r="AJ334" i="10" s="1"/>
  <c r="AA286" i="10"/>
  <c r="AB286" i="10" s="1"/>
  <c r="AJ286" i="10" s="1"/>
  <c r="AA238" i="10"/>
  <c r="AB238" i="10" s="1"/>
  <c r="AJ238" i="10" s="1"/>
  <c r="AA190" i="10"/>
  <c r="AB190" i="10" s="1"/>
  <c r="AJ190" i="10" s="1"/>
  <c r="AA142" i="10"/>
  <c r="AB142" i="10" s="1"/>
  <c r="AJ142" i="10" s="1"/>
  <c r="AA94" i="10"/>
  <c r="AB94" i="10" s="1"/>
  <c r="AJ94" i="10" s="1"/>
  <c r="AA46" i="10"/>
  <c r="AB46" i="10" s="1"/>
  <c r="AJ46" i="10" s="1"/>
  <c r="AA421" i="10"/>
  <c r="AB421" i="10" s="1"/>
  <c r="AJ421" i="10" s="1"/>
  <c r="AA373" i="10"/>
  <c r="AB373" i="10" s="1"/>
  <c r="AJ373" i="10" s="1"/>
  <c r="AA325" i="10"/>
  <c r="AB325" i="10" s="1"/>
  <c r="AJ325" i="10" s="1"/>
  <c r="AA277" i="10"/>
  <c r="AB277" i="10" s="1"/>
  <c r="AJ277" i="10" s="1"/>
  <c r="AA229" i="10"/>
  <c r="AB229" i="10" s="1"/>
  <c r="AJ229" i="10" s="1"/>
  <c r="AA181" i="10"/>
  <c r="AB181" i="10" s="1"/>
  <c r="AJ181" i="10" s="1"/>
  <c r="AA133" i="10"/>
  <c r="AB133" i="10" s="1"/>
  <c r="AJ133" i="10" s="1"/>
  <c r="AA85" i="10"/>
  <c r="AB85" i="10" s="1"/>
  <c r="AJ85" i="10" s="1"/>
  <c r="AA37" i="10"/>
  <c r="AB37" i="10" s="1"/>
  <c r="AJ37" i="10" s="1"/>
  <c r="AA415" i="10"/>
  <c r="AB415" i="10" s="1"/>
  <c r="AJ415" i="10" s="1"/>
  <c r="AA339" i="10"/>
  <c r="AB339" i="10" s="1"/>
  <c r="AJ339" i="10" s="1"/>
  <c r="AA389" i="10"/>
  <c r="AB389" i="10" s="1"/>
  <c r="AJ389" i="10" s="1"/>
  <c r="AA341" i="10"/>
  <c r="AB341" i="10" s="1"/>
  <c r="AJ341" i="10" s="1"/>
  <c r="AA293" i="10"/>
  <c r="AB293" i="10" s="1"/>
  <c r="AJ293" i="10" s="1"/>
  <c r="AA245" i="10"/>
  <c r="AB245" i="10" s="1"/>
  <c r="AJ245" i="10" s="1"/>
  <c r="AA197" i="10"/>
  <c r="AB197" i="10" s="1"/>
  <c r="AJ197" i="10" s="1"/>
  <c r="AA149" i="10"/>
  <c r="AB149" i="10" s="1"/>
  <c r="AJ149" i="10" s="1"/>
  <c r="AA101" i="10"/>
  <c r="AB101" i="10" s="1"/>
  <c r="AJ101" i="10" s="1"/>
  <c r="AA53" i="10"/>
  <c r="AB53" i="10" s="1"/>
  <c r="AJ53" i="10" s="1"/>
  <c r="AA5" i="10"/>
  <c r="AB5" i="10" s="1"/>
  <c r="AJ5" i="10" s="1"/>
  <c r="AA595" i="10"/>
  <c r="AB595" i="10" s="1"/>
  <c r="AJ595" i="10" s="1"/>
  <c r="AA3" i="10"/>
  <c r="AB3" i="10" s="1"/>
  <c r="AJ3" i="10" s="1"/>
  <c r="AA103" i="10"/>
  <c r="AB103" i="10" s="1"/>
  <c r="AJ103" i="10" s="1"/>
  <c r="AA31" i="10"/>
  <c r="AB31" i="10" s="1"/>
  <c r="AJ31" i="10" s="1"/>
  <c r="AA661" i="10"/>
  <c r="AB661" i="10" s="1"/>
  <c r="AJ661" i="10" s="1"/>
  <c r="AA700" i="10"/>
  <c r="AB700" i="10" s="1"/>
  <c r="AJ700" i="10" s="1"/>
  <c r="AA626" i="10"/>
  <c r="AB626" i="10" s="1"/>
  <c r="AJ626" i="10" s="1"/>
  <c r="AA578" i="10"/>
  <c r="AB578" i="10" s="1"/>
  <c r="AJ578" i="10" s="1"/>
  <c r="AA530" i="10"/>
  <c r="AB530" i="10" s="1"/>
  <c r="AJ530" i="10" s="1"/>
  <c r="AA482" i="10"/>
  <c r="AB482" i="10" s="1"/>
  <c r="AJ482" i="10" s="1"/>
  <c r="AA434" i="10"/>
  <c r="AB434" i="10" s="1"/>
  <c r="AJ434" i="10" s="1"/>
  <c r="AA386" i="10"/>
  <c r="AB386" i="10" s="1"/>
  <c r="AJ386" i="10" s="1"/>
  <c r="AA338" i="10"/>
  <c r="AB338" i="10" s="1"/>
  <c r="AJ338" i="10" s="1"/>
  <c r="AA290" i="10"/>
  <c r="AB290" i="10" s="1"/>
  <c r="AJ290" i="10" s="1"/>
  <c r="AA242" i="10"/>
  <c r="AB242" i="10" s="1"/>
  <c r="AJ242" i="10" s="1"/>
  <c r="AA194" i="10"/>
  <c r="AB194" i="10" s="1"/>
  <c r="AJ194" i="10" s="1"/>
  <c r="AA146" i="10"/>
  <c r="AB146" i="10" s="1"/>
  <c r="AJ146" i="10" s="1"/>
  <c r="AA98" i="10"/>
  <c r="AB98" i="10" s="1"/>
  <c r="AJ98" i="10" s="1"/>
  <c r="AA50" i="10"/>
  <c r="AB50" i="10" s="1"/>
  <c r="AJ50" i="10" s="1"/>
  <c r="AA612" i="10"/>
  <c r="AB612" i="10" s="1"/>
  <c r="AJ612" i="10" s="1"/>
  <c r="AA564" i="10"/>
  <c r="AB564" i="10" s="1"/>
  <c r="AJ564" i="10" s="1"/>
  <c r="AA516" i="10"/>
  <c r="AB516" i="10" s="1"/>
  <c r="AJ516" i="10" s="1"/>
  <c r="AA468" i="10"/>
  <c r="AB468" i="10" s="1"/>
  <c r="AJ468" i="10" s="1"/>
  <c r="AA420" i="10"/>
  <c r="AB420" i="10" s="1"/>
  <c r="AJ420" i="10" s="1"/>
  <c r="AA372" i="10"/>
  <c r="AB372" i="10" s="1"/>
  <c r="AJ372" i="10" s="1"/>
  <c r="AA324" i="10"/>
  <c r="AB324" i="10" s="1"/>
  <c r="AJ324" i="10" s="1"/>
  <c r="AA276" i="10"/>
  <c r="AB276" i="10" s="1"/>
  <c r="AJ276" i="10" s="1"/>
  <c r="AA228" i="10"/>
  <c r="AB228" i="10" s="1"/>
  <c r="AJ228" i="10" s="1"/>
  <c r="AA180" i="10"/>
  <c r="AB180" i="10" s="1"/>
  <c r="AJ180" i="10" s="1"/>
  <c r="AA132" i="10"/>
  <c r="AB132" i="10" s="1"/>
  <c r="AJ132" i="10" s="1"/>
  <c r="AA84" i="10"/>
  <c r="AB84" i="10" s="1"/>
  <c r="AJ84" i="10" s="1"/>
  <c r="AA36" i="10"/>
  <c r="AB36" i="10" s="1"/>
  <c r="AJ36" i="10" s="1"/>
  <c r="AA483" i="10"/>
  <c r="AB483" i="10" s="1"/>
  <c r="AJ483" i="10" s="1"/>
  <c r="AA51" i="10"/>
  <c r="AB51" i="10" s="1"/>
  <c r="AJ51" i="10" s="1"/>
  <c r="AA195" i="10"/>
  <c r="AB195" i="10" s="1"/>
  <c r="AJ195" i="10" s="1"/>
  <c r="AA610" i="10"/>
  <c r="AB610" i="10" s="1"/>
  <c r="AJ610" i="10" s="1"/>
  <c r="AA562" i="10"/>
  <c r="AB562" i="10" s="1"/>
  <c r="AJ562" i="10" s="1"/>
  <c r="AA514" i="10"/>
  <c r="AB514" i="10" s="1"/>
  <c r="AJ514" i="10" s="1"/>
  <c r="AA466" i="10"/>
  <c r="AB466" i="10" s="1"/>
  <c r="AJ466" i="10" s="1"/>
  <c r="AA418" i="10"/>
  <c r="AB418" i="10" s="1"/>
  <c r="AJ418" i="10" s="1"/>
  <c r="AA370" i="10"/>
  <c r="AB370" i="10" s="1"/>
  <c r="AJ370" i="10" s="1"/>
  <c r="AA322" i="10"/>
  <c r="AB322" i="10" s="1"/>
  <c r="AJ322" i="10" s="1"/>
  <c r="AA274" i="10"/>
  <c r="AB274" i="10" s="1"/>
  <c r="AJ274" i="10" s="1"/>
  <c r="AA226" i="10"/>
  <c r="AB226" i="10" s="1"/>
  <c r="AJ226" i="10" s="1"/>
  <c r="AA178" i="10"/>
  <c r="AB178" i="10" s="1"/>
  <c r="AJ178" i="10" s="1"/>
  <c r="AA130" i="10"/>
  <c r="AB130" i="10" s="1"/>
  <c r="AJ130" i="10" s="1"/>
  <c r="AA82" i="10"/>
  <c r="AB82" i="10" s="1"/>
  <c r="AJ82" i="10" s="1"/>
  <c r="AA34" i="10"/>
  <c r="AB34" i="10" s="1"/>
  <c r="AJ34" i="10" s="1"/>
  <c r="AA519" i="10"/>
  <c r="AB519" i="10" s="1"/>
  <c r="AJ519" i="10" s="1"/>
  <c r="AA375" i="10"/>
  <c r="AB375" i="10" s="1"/>
  <c r="AJ375" i="10" s="1"/>
  <c r="AA632" i="10"/>
  <c r="AB632" i="10" s="1"/>
  <c r="AJ632" i="10" s="1"/>
  <c r="AA584" i="10"/>
  <c r="AB584" i="10" s="1"/>
  <c r="AJ584" i="10" s="1"/>
  <c r="AA536" i="10"/>
  <c r="AB536" i="10" s="1"/>
  <c r="AJ536" i="10" s="1"/>
  <c r="AA488" i="10"/>
  <c r="AB488" i="10" s="1"/>
  <c r="AJ488" i="10" s="1"/>
  <c r="AA440" i="10"/>
  <c r="AB440" i="10" s="1"/>
  <c r="AJ440" i="10" s="1"/>
  <c r="AA392" i="10"/>
  <c r="AB392" i="10" s="1"/>
  <c r="AJ392" i="10" s="1"/>
  <c r="AA344" i="10"/>
  <c r="AB344" i="10" s="1"/>
  <c r="AJ344" i="10" s="1"/>
  <c r="AA296" i="10"/>
  <c r="AB296" i="10" s="1"/>
  <c r="AJ296" i="10" s="1"/>
  <c r="AA248" i="10"/>
  <c r="AB248" i="10" s="1"/>
  <c r="AJ248" i="10" s="1"/>
  <c r="AA200" i="10"/>
  <c r="AB200" i="10" s="1"/>
  <c r="AJ200" i="10" s="1"/>
  <c r="AA152" i="10"/>
  <c r="AB152" i="10" s="1"/>
  <c r="AJ152" i="10" s="1"/>
  <c r="AA104" i="10"/>
  <c r="AB104" i="10" s="1"/>
  <c r="AJ104" i="10" s="1"/>
  <c r="AA56" i="10"/>
  <c r="AB56" i="10" s="1"/>
  <c r="AJ56" i="10" s="1"/>
  <c r="AA8" i="10"/>
  <c r="AB8" i="10" s="1"/>
  <c r="AJ8" i="10" s="1"/>
  <c r="AA409" i="10"/>
  <c r="AB409" i="10" s="1"/>
  <c r="AJ409" i="10" s="1"/>
  <c r="AA361" i="10"/>
  <c r="AB361" i="10" s="1"/>
  <c r="AJ361" i="10" s="1"/>
  <c r="AA313" i="10"/>
  <c r="AB313" i="10" s="1"/>
  <c r="AJ313" i="10" s="1"/>
  <c r="AA265" i="10"/>
  <c r="AB265" i="10" s="1"/>
  <c r="AJ265" i="10" s="1"/>
  <c r="AA217" i="10"/>
  <c r="AB217" i="10" s="1"/>
  <c r="AJ217" i="10" s="1"/>
  <c r="AA169" i="10"/>
  <c r="AB169" i="10" s="1"/>
  <c r="AJ169" i="10" s="1"/>
  <c r="AA121" i="10"/>
  <c r="AB121" i="10" s="1"/>
  <c r="AJ121" i="10" s="1"/>
  <c r="AA73" i="10"/>
  <c r="AB73" i="10" s="1"/>
  <c r="AJ73" i="10" s="1"/>
  <c r="AA25" i="10"/>
  <c r="AB25" i="10" s="1"/>
  <c r="AJ25" i="10" s="1"/>
  <c r="AA403" i="10"/>
  <c r="AB403" i="10" s="1"/>
  <c r="AJ403" i="10" s="1"/>
  <c r="AA707" i="10"/>
  <c r="AB707" i="10" s="1"/>
  <c r="AJ707" i="10" s="1"/>
  <c r="AA223" i="10"/>
  <c r="AB223" i="10" s="1"/>
  <c r="AJ223" i="10" s="1"/>
  <c r="AA621" i="10"/>
  <c r="AB621" i="10" s="1"/>
  <c r="AJ621" i="10" s="1"/>
  <c r="AA573" i="10"/>
  <c r="AB573" i="10" s="1"/>
  <c r="AJ573" i="10" s="1"/>
  <c r="AA525" i="10"/>
  <c r="AB525" i="10" s="1"/>
  <c r="AJ525" i="10" s="1"/>
  <c r="AA477" i="10"/>
  <c r="AB477" i="10" s="1"/>
  <c r="AJ477" i="10" s="1"/>
  <c r="AA381" i="10"/>
  <c r="AB381" i="10" s="1"/>
  <c r="AJ381" i="10" s="1"/>
  <c r="AA333" i="10"/>
  <c r="AB333" i="10" s="1"/>
  <c r="AJ333" i="10" s="1"/>
  <c r="AA285" i="10"/>
  <c r="AB285" i="10" s="1"/>
  <c r="AJ285" i="10" s="1"/>
  <c r="AA237" i="10"/>
  <c r="AB237" i="10" s="1"/>
  <c r="AJ237" i="10" s="1"/>
  <c r="AA189" i="10"/>
  <c r="AB189" i="10" s="1"/>
  <c r="AJ189" i="10" s="1"/>
  <c r="AA141" i="10"/>
  <c r="AB141" i="10" s="1"/>
  <c r="AJ141" i="10" s="1"/>
  <c r="AA93" i="10"/>
  <c r="AB93" i="10" s="1"/>
  <c r="AJ93" i="10" s="1"/>
  <c r="AA45" i="10"/>
  <c r="AB45" i="10" s="1"/>
  <c r="AJ45" i="10" s="1"/>
  <c r="AA571" i="10"/>
  <c r="AB571" i="10" s="1"/>
  <c r="AJ571" i="10" s="1"/>
  <c r="AA283" i="10"/>
  <c r="AB283" i="10" s="1"/>
  <c r="AJ283" i="10" s="1"/>
  <c r="AA655" i="10"/>
  <c r="AB655" i="10" s="1"/>
  <c r="AJ655" i="10" s="1"/>
  <c r="AA425" i="10"/>
  <c r="AB425" i="10" s="1"/>
  <c r="AJ425" i="10" s="1"/>
  <c r="AA649" i="10"/>
  <c r="AB649" i="10" s="1"/>
  <c r="AJ649" i="10" s="1"/>
  <c r="AA91" i="10"/>
  <c r="AB91" i="10" s="1"/>
  <c r="AJ91" i="10" s="1"/>
  <c r="X609" i="10"/>
  <c r="X694" i="10"/>
  <c r="X672" i="10"/>
  <c r="X511" i="10"/>
  <c r="X463" i="10"/>
  <c r="X415" i="10"/>
  <c r="X367" i="10"/>
  <c r="X319" i="10"/>
  <c r="X271" i="10"/>
  <c r="X223" i="10"/>
  <c r="X175" i="10"/>
  <c r="X127" i="10"/>
  <c r="X79" i="10"/>
  <c r="X31" i="10"/>
  <c r="X41" i="10"/>
  <c r="X529" i="10"/>
  <c r="X673" i="10"/>
  <c r="X466" i="10"/>
  <c r="X493" i="10"/>
  <c r="X651" i="10"/>
  <c r="X380" i="10"/>
  <c r="X104" i="10"/>
  <c r="X349" i="10"/>
  <c r="X186" i="10"/>
  <c r="X138" i="10"/>
  <c r="X90" i="10"/>
  <c r="X42" i="10"/>
  <c r="X350" i="10"/>
  <c r="X562" i="10"/>
  <c r="X492" i="10"/>
  <c r="X519" i="10"/>
  <c r="X153" i="10"/>
  <c r="X204" i="10"/>
  <c r="X639" i="10"/>
  <c r="X225" i="10"/>
  <c r="X457" i="10"/>
  <c r="X275" i="10"/>
  <c r="X633" i="10"/>
  <c r="X369" i="10"/>
  <c r="X574" i="10"/>
  <c r="X552" i="10"/>
  <c r="X696" i="10"/>
  <c r="X553" i="10"/>
  <c r="X697" i="10"/>
  <c r="X505" i="10"/>
  <c r="X531" i="10"/>
  <c r="X675" i="10"/>
  <c r="X442" i="10"/>
  <c r="X384" i="10"/>
  <c r="X618" i="10"/>
  <c r="X158" i="10"/>
  <c r="X709" i="10"/>
  <c r="X413" i="10"/>
  <c r="X26" i="10"/>
  <c r="X543" i="10"/>
  <c r="X687" i="10"/>
  <c r="X468" i="10"/>
  <c r="X620" i="10"/>
  <c r="X296" i="10"/>
  <c r="X92" i="10"/>
  <c r="X595" i="10"/>
  <c r="X59" i="10"/>
  <c r="X328" i="10"/>
  <c r="X510" i="10"/>
  <c r="X174" i="10"/>
  <c r="X126" i="10"/>
  <c r="X78" i="10"/>
  <c r="X30" i="10"/>
  <c r="X347" i="10"/>
  <c r="X182" i="10"/>
  <c r="X513" i="10"/>
  <c r="X657" i="10"/>
  <c r="X405" i="10"/>
  <c r="X598" i="10"/>
  <c r="X576" i="10"/>
  <c r="X577" i="10"/>
  <c r="X353" i="10"/>
  <c r="X305" i="10"/>
  <c r="X257" i="10"/>
  <c r="X209" i="10"/>
  <c r="X149" i="10"/>
  <c r="X170" i="10"/>
  <c r="X555" i="10"/>
  <c r="X699" i="10"/>
  <c r="X481" i="10"/>
  <c r="X363" i="10"/>
  <c r="X315" i="10"/>
  <c r="X267" i="10"/>
  <c r="X219" i="10"/>
  <c r="X171" i="10"/>
  <c r="X123" i="10"/>
  <c r="X75" i="10"/>
  <c r="X27" i="10"/>
  <c r="X200" i="10"/>
  <c r="X164" i="10"/>
  <c r="X9" i="10"/>
  <c r="X642" i="10"/>
  <c r="X397" i="10"/>
  <c r="X523" i="10"/>
  <c r="X667" i="10"/>
  <c r="X60" i="10"/>
  <c r="X383" i="10"/>
  <c r="X525" i="10"/>
  <c r="X420" i="10"/>
  <c r="X370" i="10"/>
  <c r="X588" i="10"/>
  <c r="X300" i="10"/>
  <c r="X89" i="10"/>
  <c r="X17" i="10"/>
  <c r="X401" i="10"/>
  <c r="X286" i="10"/>
  <c r="X250" i="10"/>
  <c r="X202" i="10"/>
  <c r="X154" i="10"/>
  <c r="X106" i="10"/>
  <c r="X58" i="10"/>
  <c r="X10" i="10"/>
  <c r="X507" i="10"/>
  <c r="X500" i="10"/>
  <c r="X344" i="10"/>
  <c r="X392" i="10"/>
  <c r="X464" i="10"/>
  <c r="X284" i="10"/>
  <c r="X692" i="10"/>
  <c r="X644" i="10"/>
  <c r="X584" i="10"/>
  <c r="X536" i="10"/>
  <c r="X309" i="10"/>
  <c r="X265" i="10"/>
  <c r="X217" i="10"/>
  <c r="X169" i="10"/>
  <c r="X121" i="10"/>
  <c r="X73" i="10"/>
  <c r="X25" i="10"/>
  <c r="X435" i="10"/>
  <c r="X622" i="10"/>
  <c r="X406" i="10"/>
  <c r="X600" i="10"/>
  <c r="X601" i="10"/>
  <c r="X322" i="10"/>
  <c r="X579" i="10"/>
  <c r="X3" i="10"/>
  <c r="X116" i="10"/>
  <c r="X131" i="10"/>
  <c r="X432" i="10"/>
  <c r="X461" i="10"/>
  <c r="X422" i="10"/>
  <c r="X282" i="10"/>
  <c r="X372" i="10"/>
  <c r="X389" i="10"/>
  <c r="X341" i="10"/>
  <c r="X293" i="10"/>
  <c r="X245" i="10"/>
  <c r="X197" i="10"/>
  <c r="X137" i="10"/>
  <c r="X358" i="10"/>
  <c r="X399" i="10"/>
  <c r="X351" i="10"/>
  <c r="X303" i="10"/>
  <c r="X255" i="10"/>
  <c r="X207" i="10"/>
  <c r="X159" i="10"/>
  <c r="X111" i="10"/>
  <c r="X63" i="10"/>
  <c r="X15" i="10"/>
  <c r="X44" i="10"/>
  <c r="X20" i="10"/>
  <c r="X81" i="10"/>
  <c r="X400" i="10"/>
  <c r="X132" i="10"/>
  <c r="X276" i="10"/>
  <c r="X646" i="10"/>
  <c r="X624" i="10"/>
  <c r="X408" i="10"/>
  <c r="X625" i="10"/>
  <c r="X603" i="10"/>
  <c r="X546" i="10"/>
  <c r="X690" i="10"/>
  <c r="X301" i="10"/>
  <c r="X253" i="10"/>
  <c r="X205" i="10"/>
  <c r="X157" i="10"/>
  <c r="X109" i="10"/>
  <c r="X61" i="10"/>
  <c r="X13" i="10"/>
  <c r="X258" i="10"/>
  <c r="X459" i="10"/>
  <c r="X14" i="10"/>
  <c r="X502" i="10"/>
  <c r="X437" i="10"/>
  <c r="X475" i="10"/>
  <c r="X427" i="10"/>
  <c r="X379" i="10"/>
  <c r="X331" i="10"/>
  <c r="X283" i="10"/>
  <c r="X235" i="10"/>
  <c r="X187" i="10"/>
  <c r="X139" i="10"/>
  <c r="X91" i="10"/>
  <c r="X43" i="10"/>
  <c r="X101" i="10"/>
  <c r="X478" i="10"/>
  <c r="X637" i="10"/>
  <c r="X411" i="10"/>
  <c r="X615" i="10"/>
  <c r="X440" i="10"/>
  <c r="X128" i="10"/>
  <c r="X68" i="10"/>
  <c r="AB579" i="2"/>
  <c r="AH579" i="2" s="1"/>
  <c r="AB435" i="2"/>
  <c r="AB291" i="2"/>
  <c r="AB147" i="2"/>
  <c r="AB567" i="2"/>
  <c r="AH567" i="2" s="1"/>
  <c r="AB423" i="2"/>
  <c r="AB279" i="2"/>
  <c r="AB135" i="2"/>
  <c r="AB543" i="2"/>
  <c r="AB399" i="2"/>
  <c r="AB255" i="2"/>
  <c r="AB111" i="2"/>
  <c r="AB531" i="2"/>
  <c r="AB387" i="2"/>
  <c r="AB243" i="2"/>
  <c r="AB99" i="2"/>
  <c r="Z591" i="2"/>
  <c r="AA591" i="2"/>
  <c r="AB519" i="2"/>
  <c r="AB375" i="2"/>
  <c r="AB231" i="2"/>
  <c r="AB87" i="2"/>
  <c r="AB507" i="2"/>
  <c r="AB363" i="2"/>
  <c r="Y363" i="2" s="1"/>
  <c r="AB219" i="2"/>
  <c r="AB75" i="2"/>
  <c r="Y75" i="2" s="1"/>
  <c r="AB495" i="2"/>
  <c r="AB351" i="2"/>
  <c r="AB207" i="2"/>
  <c r="AB63" i="2"/>
  <c r="AB483" i="2"/>
  <c r="AB339" i="2"/>
  <c r="AB195" i="2"/>
  <c r="AB51" i="2"/>
  <c r="AB2" i="2"/>
  <c r="AH2" i="2" s="1"/>
  <c r="AB471" i="2"/>
  <c r="AH471" i="2" s="1"/>
  <c r="AB327" i="2"/>
  <c r="Y327" i="2" s="1"/>
  <c r="AB183" i="2"/>
  <c r="AB39" i="2"/>
  <c r="AB603" i="2"/>
  <c r="Y603" i="2" s="1"/>
  <c r="AB459" i="2"/>
  <c r="AB315" i="2"/>
  <c r="AB171" i="2"/>
  <c r="AB27" i="2"/>
  <c r="AH17" i="2"/>
  <c r="Y17" i="2"/>
  <c r="AH543" i="2"/>
  <c r="Y543" i="2"/>
  <c r="Y411" i="2"/>
  <c r="AH411" i="2"/>
  <c r="AH327" i="2"/>
  <c r="AH195" i="2"/>
  <c r="Y195" i="2"/>
  <c r="AH147" i="2"/>
  <c r="Y147" i="2"/>
  <c r="AI579" i="2"/>
  <c r="AH423" i="2"/>
  <c r="Y423" i="2"/>
  <c r="AH279" i="2"/>
  <c r="Y279" i="2"/>
  <c r="AH75" i="2"/>
  <c r="AB614" i="2"/>
  <c r="Y614" i="2" s="1"/>
  <c r="AB602" i="2"/>
  <c r="Y602" i="2" s="1"/>
  <c r="AB590" i="2"/>
  <c r="Y590" i="2" s="1"/>
  <c r="AB578" i="2"/>
  <c r="AB566" i="2"/>
  <c r="AB554" i="2"/>
  <c r="AB542" i="2"/>
  <c r="AB530" i="2"/>
  <c r="AB518" i="2"/>
  <c r="AB506" i="2"/>
  <c r="AB494" i="2"/>
  <c r="AB482" i="2"/>
  <c r="AB470" i="2"/>
  <c r="AB458" i="2"/>
  <c r="AB446" i="2"/>
  <c r="AB434" i="2"/>
  <c r="AB422" i="2"/>
  <c r="AB410" i="2"/>
  <c r="AB398" i="2"/>
  <c r="AB386" i="2"/>
  <c r="AB374" i="2"/>
  <c r="AB362" i="2"/>
  <c r="AB350" i="2"/>
  <c r="AB338" i="2"/>
  <c r="AB326" i="2"/>
  <c r="AB314" i="2"/>
  <c r="AB302" i="2"/>
  <c r="AB290" i="2"/>
  <c r="AB278" i="2"/>
  <c r="AB266" i="2"/>
  <c r="AB254" i="2"/>
  <c r="AB242" i="2"/>
  <c r="AB230" i="2"/>
  <c r="AB218" i="2"/>
  <c r="AB206" i="2"/>
  <c r="AB194" i="2"/>
  <c r="AB182" i="2"/>
  <c r="AB170" i="2"/>
  <c r="AB158" i="2"/>
  <c r="AB146" i="2"/>
  <c r="AB134" i="2"/>
  <c r="AB122" i="2"/>
  <c r="AB110" i="2"/>
  <c r="AB98" i="2"/>
  <c r="AB86" i="2"/>
  <c r="AB74" i="2"/>
  <c r="AB62" i="2"/>
  <c r="AB50" i="2"/>
  <c r="AB38" i="2"/>
  <c r="AB26" i="2"/>
  <c r="AB14" i="2"/>
  <c r="Y567" i="2"/>
  <c r="AH483" i="2"/>
  <c r="Y483" i="2"/>
  <c r="AH351" i="2"/>
  <c r="Y351" i="2"/>
  <c r="Y207" i="2"/>
  <c r="AH207" i="2"/>
  <c r="AH87" i="2"/>
  <c r="Y87" i="2"/>
  <c r="AB613" i="2"/>
  <c r="Y613" i="2" s="1"/>
  <c r="AB601" i="2"/>
  <c r="Y601" i="2" s="1"/>
  <c r="AB589" i="2"/>
  <c r="Y589" i="2" s="1"/>
  <c r="AB577" i="2"/>
  <c r="AB565" i="2"/>
  <c r="AB553" i="2"/>
  <c r="AB541" i="2"/>
  <c r="AB529" i="2"/>
  <c r="AB517" i="2"/>
  <c r="AB505" i="2"/>
  <c r="AB493" i="2"/>
  <c r="AB481" i="2"/>
  <c r="AB469" i="2"/>
  <c r="AB457" i="2"/>
  <c r="AB445" i="2"/>
  <c r="AB433" i="2"/>
  <c r="AB421" i="2"/>
  <c r="AB409" i="2"/>
  <c r="AB397" i="2"/>
  <c r="AB385" i="2"/>
  <c r="AB373" i="2"/>
  <c r="AB361" i="2"/>
  <c r="AB349" i="2"/>
  <c r="AB337" i="2"/>
  <c r="AB325" i="2"/>
  <c r="AB313" i="2"/>
  <c r="AB301" i="2"/>
  <c r="AB289" i="2"/>
  <c r="AB277" i="2"/>
  <c r="AB265" i="2"/>
  <c r="AB253" i="2"/>
  <c r="AB241" i="2"/>
  <c r="AB229" i="2"/>
  <c r="AB217" i="2"/>
  <c r="AB205" i="2"/>
  <c r="AB193" i="2"/>
  <c r="AB181" i="2"/>
  <c r="AB169" i="2"/>
  <c r="AB157" i="2"/>
  <c r="AB145" i="2"/>
  <c r="AB133" i="2"/>
  <c r="AB121" i="2"/>
  <c r="AB109" i="2"/>
  <c r="AB97" i="2"/>
  <c r="AB85" i="2"/>
  <c r="AB73" i="2"/>
  <c r="AB61" i="2"/>
  <c r="AB49" i="2"/>
  <c r="AB37" i="2"/>
  <c r="AB25" i="2"/>
  <c r="AB11" i="2"/>
  <c r="AI567" i="2"/>
  <c r="AH435" i="2"/>
  <c r="Y435" i="2"/>
  <c r="Y303" i="2"/>
  <c r="AH303" i="2"/>
  <c r="Y159" i="2"/>
  <c r="AH159" i="2"/>
  <c r="AH135" i="2"/>
  <c r="Y135" i="2"/>
  <c r="AB612" i="2"/>
  <c r="Y612" i="2" s="1"/>
  <c r="AB600" i="2"/>
  <c r="Y600" i="2" s="1"/>
  <c r="AB588" i="2"/>
  <c r="Y588" i="2" s="1"/>
  <c r="AB576" i="2"/>
  <c r="AB564" i="2"/>
  <c r="AB552" i="2"/>
  <c r="AB540" i="2"/>
  <c r="AB528" i="2"/>
  <c r="AB516" i="2"/>
  <c r="AB504" i="2"/>
  <c r="AB492" i="2"/>
  <c r="AB480" i="2"/>
  <c r="AB468" i="2"/>
  <c r="AB456" i="2"/>
  <c r="AB444" i="2"/>
  <c r="AB432" i="2"/>
  <c r="AB420" i="2"/>
  <c r="AB408" i="2"/>
  <c r="AB396" i="2"/>
  <c r="AB384" i="2"/>
  <c r="AB372" i="2"/>
  <c r="AB360" i="2"/>
  <c r="AB348" i="2"/>
  <c r="AB336" i="2"/>
  <c r="AB324" i="2"/>
  <c r="AB312" i="2"/>
  <c r="AB300" i="2"/>
  <c r="AB288" i="2"/>
  <c r="AB276" i="2"/>
  <c r="AB264" i="2"/>
  <c r="AB252" i="2"/>
  <c r="AB240" i="2"/>
  <c r="AB228" i="2"/>
  <c r="AB216" i="2"/>
  <c r="AB204" i="2"/>
  <c r="AB192" i="2"/>
  <c r="AB180" i="2"/>
  <c r="AB168" i="2"/>
  <c r="AB156" i="2"/>
  <c r="AB144" i="2"/>
  <c r="AB132" i="2"/>
  <c r="AB120" i="2"/>
  <c r="AB108" i="2"/>
  <c r="AB96" i="2"/>
  <c r="AB84" i="2"/>
  <c r="AB72" i="2"/>
  <c r="AB60" i="2"/>
  <c r="AB48" i="2"/>
  <c r="AB36" i="2"/>
  <c r="AB24" i="2"/>
  <c r="AB10" i="2"/>
  <c r="AI555" i="2"/>
  <c r="Y459" i="2"/>
  <c r="AH459" i="2"/>
  <c r="AH315" i="2"/>
  <c r="Y315" i="2"/>
  <c r="AH231" i="2"/>
  <c r="Y231" i="2"/>
  <c r="AH99" i="2"/>
  <c r="Y99" i="2"/>
  <c r="AB611" i="2"/>
  <c r="Y611" i="2" s="1"/>
  <c r="AB599" i="2"/>
  <c r="Y599" i="2" s="1"/>
  <c r="AB587" i="2"/>
  <c r="Y587" i="2" s="1"/>
  <c r="AB575" i="2"/>
  <c r="AB563" i="2"/>
  <c r="AB551" i="2"/>
  <c r="AB539" i="2"/>
  <c r="AB527" i="2"/>
  <c r="AB515" i="2"/>
  <c r="AB503" i="2"/>
  <c r="AB491" i="2"/>
  <c r="AB479" i="2"/>
  <c r="AB467" i="2"/>
  <c r="AB455" i="2"/>
  <c r="AB443" i="2"/>
  <c r="AB431" i="2"/>
  <c r="AB419" i="2"/>
  <c r="AB407" i="2"/>
  <c r="AB395" i="2"/>
  <c r="AB383" i="2"/>
  <c r="AB371" i="2"/>
  <c r="AB359" i="2"/>
  <c r="AB347" i="2"/>
  <c r="AB335" i="2"/>
  <c r="AB323" i="2"/>
  <c r="AB311" i="2"/>
  <c r="AB299" i="2"/>
  <c r="AB287" i="2"/>
  <c r="AB275" i="2"/>
  <c r="AB263" i="2"/>
  <c r="AB251" i="2"/>
  <c r="AB239" i="2"/>
  <c r="AB227" i="2"/>
  <c r="AB215" i="2"/>
  <c r="AB203" i="2"/>
  <c r="AB191" i="2"/>
  <c r="AB179" i="2"/>
  <c r="AB167" i="2"/>
  <c r="AB155" i="2"/>
  <c r="AB143" i="2"/>
  <c r="AB131" i="2"/>
  <c r="AB119" i="2"/>
  <c r="AB107" i="2"/>
  <c r="AB95" i="2"/>
  <c r="AB83" i="2"/>
  <c r="AB71" i="2"/>
  <c r="AB59" i="2"/>
  <c r="AB47" i="2"/>
  <c r="AB35" i="2"/>
  <c r="AB23" i="2"/>
  <c r="AB9" i="2"/>
  <c r="AH447" i="2"/>
  <c r="Y447" i="2"/>
  <c r="AH291" i="2"/>
  <c r="Y291" i="2"/>
  <c r="AH171" i="2"/>
  <c r="Y171" i="2"/>
  <c r="AH15" i="2"/>
  <c r="Y15" i="2"/>
  <c r="AB610" i="2"/>
  <c r="Y610" i="2" s="1"/>
  <c r="AB598" i="2"/>
  <c r="Y598" i="2" s="1"/>
  <c r="AB586" i="2"/>
  <c r="Y586" i="2" s="1"/>
  <c r="AB574" i="2"/>
  <c r="AB562" i="2"/>
  <c r="AB550" i="2"/>
  <c r="AB538" i="2"/>
  <c r="AB526" i="2"/>
  <c r="AB514" i="2"/>
  <c r="AB502" i="2"/>
  <c r="AB490" i="2"/>
  <c r="AB478" i="2"/>
  <c r="AB466" i="2"/>
  <c r="AB454" i="2"/>
  <c r="AB442" i="2"/>
  <c r="AB430" i="2"/>
  <c r="AB418" i="2"/>
  <c r="AB406" i="2"/>
  <c r="AB394" i="2"/>
  <c r="AB382" i="2"/>
  <c r="AB370" i="2"/>
  <c r="AB358" i="2"/>
  <c r="AB346" i="2"/>
  <c r="AB334" i="2"/>
  <c r="AB322" i="2"/>
  <c r="AB310" i="2"/>
  <c r="AB298" i="2"/>
  <c r="AB286" i="2"/>
  <c r="AB274" i="2"/>
  <c r="AB262" i="2"/>
  <c r="AB250" i="2"/>
  <c r="AB238" i="2"/>
  <c r="AB226" i="2"/>
  <c r="AB214" i="2"/>
  <c r="AB202" i="2"/>
  <c r="AB190" i="2"/>
  <c r="AB178" i="2"/>
  <c r="AB166" i="2"/>
  <c r="AB154" i="2"/>
  <c r="AB142" i="2"/>
  <c r="AB130" i="2"/>
  <c r="AB118" i="2"/>
  <c r="AB106" i="2"/>
  <c r="AB94" i="2"/>
  <c r="AB82" i="2"/>
  <c r="AB70" i="2"/>
  <c r="AB58" i="2"/>
  <c r="AB46" i="2"/>
  <c r="AB34" i="2"/>
  <c r="AB22" i="2"/>
  <c r="AB8" i="2"/>
  <c r="AH123" i="2"/>
  <c r="Y123" i="2"/>
  <c r="AB609" i="2"/>
  <c r="Y609" i="2" s="1"/>
  <c r="AB597" i="2"/>
  <c r="Y597" i="2" s="1"/>
  <c r="AB585" i="2"/>
  <c r="Y585" i="2" s="1"/>
  <c r="AB573" i="2"/>
  <c r="AB561" i="2"/>
  <c r="AB549" i="2"/>
  <c r="AB537" i="2"/>
  <c r="AB525" i="2"/>
  <c r="AB513" i="2"/>
  <c r="AB501" i="2"/>
  <c r="AB489" i="2"/>
  <c r="AB477" i="2"/>
  <c r="AB465" i="2"/>
  <c r="AB453" i="2"/>
  <c r="AB441" i="2"/>
  <c r="AB429" i="2"/>
  <c r="AB417" i="2"/>
  <c r="AB405" i="2"/>
  <c r="AB393" i="2"/>
  <c r="AB381" i="2"/>
  <c r="AB369" i="2"/>
  <c r="AB357" i="2"/>
  <c r="AB345" i="2"/>
  <c r="AB333" i="2"/>
  <c r="AB321" i="2"/>
  <c r="AB309" i="2"/>
  <c r="AB297" i="2"/>
  <c r="AB285" i="2"/>
  <c r="AB273" i="2"/>
  <c r="AB261" i="2"/>
  <c r="AB249" i="2"/>
  <c r="AB237" i="2"/>
  <c r="AB225" i="2"/>
  <c r="AB213" i="2"/>
  <c r="AB201" i="2"/>
  <c r="AB189" i="2"/>
  <c r="AB177" i="2"/>
  <c r="AB165" i="2"/>
  <c r="AB153" i="2"/>
  <c r="AB141" i="2"/>
  <c r="AB129" i="2"/>
  <c r="AB117" i="2"/>
  <c r="AB105" i="2"/>
  <c r="AB93" i="2"/>
  <c r="AB81" i="2"/>
  <c r="AB69" i="2"/>
  <c r="AB57" i="2"/>
  <c r="AB45" i="2"/>
  <c r="AB33" i="2"/>
  <c r="AB21" i="2"/>
  <c r="AB7" i="2"/>
  <c r="AH531" i="2"/>
  <c r="Y531" i="2"/>
  <c r="AH399" i="2"/>
  <c r="Y399" i="2"/>
  <c r="AH267" i="2"/>
  <c r="Y267" i="2"/>
  <c r="Y51" i="2"/>
  <c r="AH51" i="2"/>
  <c r="AB608" i="2"/>
  <c r="Y608" i="2" s="1"/>
  <c r="AB596" i="2"/>
  <c r="Y596" i="2" s="1"/>
  <c r="AB584" i="2"/>
  <c r="AB572" i="2"/>
  <c r="AB560" i="2"/>
  <c r="AB548" i="2"/>
  <c r="AB536" i="2"/>
  <c r="AB524" i="2"/>
  <c r="AB512" i="2"/>
  <c r="AB500" i="2"/>
  <c r="AB488" i="2"/>
  <c r="AB476" i="2"/>
  <c r="AB464" i="2"/>
  <c r="AB452" i="2"/>
  <c r="AB440" i="2"/>
  <c r="AB428" i="2"/>
  <c r="AB416" i="2"/>
  <c r="AB404" i="2"/>
  <c r="AB392" i="2"/>
  <c r="AB380" i="2"/>
  <c r="AB368" i="2"/>
  <c r="AB356" i="2"/>
  <c r="AB344" i="2"/>
  <c r="AB332" i="2"/>
  <c r="AB320" i="2"/>
  <c r="AB308" i="2"/>
  <c r="AB296" i="2"/>
  <c r="AB284" i="2"/>
  <c r="AB272" i="2"/>
  <c r="AB260" i="2"/>
  <c r="AB248" i="2"/>
  <c r="AB236" i="2"/>
  <c r="AB224" i="2"/>
  <c r="AB212" i="2"/>
  <c r="AB200" i="2"/>
  <c r="AB188" i="2"/>
  <c r="AB176" i="2"/>
  <c r="AB164" i="2"/>
  <c r="AB152" i="2"/>
  <c r="AB140" i="2"/>
  <c r="AB128" i="2"/>
  <c r="AB116" i="2"/>
  <c r="AB104" i="2"/>
  <c r="AB92" i="2"/>
  <c r="AB80" i="2"/>
  <c r="AB68" i="2"/>
  <c r="AB56" i="2"/>
  <c r="AB44" i="2"/>
  <c r="AB32" i="2"/>
  <c r="AB20" i="2"/>
  <c r="AB5" i="2"/>
  <c r="Y579" i="2"/>
  <c r="Y555" i="2"/>
  <c r="AI2" i="2"/>
  <c r="AH339" i="2"/>
  <c r="Y339" i="2"/>
  <c r="AH183" i="2"/>
  <c r="Y183" i="2"/>
  <c r="AH39" i="2"/>
  <c r="Y39" i="2"/>
  <c r="AB607" i="2"/>
  <c r="Y607" i="2" s="1"/>
  <c r="AB595" i="2"/>
  <c r="Y595" i="2" s="1"/>
  <c r="AB583" i="2"/>
  <c r="AB571" i="2"/>
  <c r="AB559" i="2"/>
  <c r="AB547" i="2"/>
  <c r="AB535" i="2"/>
  <c r="AB523" i="2"/>
  <c r="AB511" i="2"/>
  <c r="AB499" i="2"/>
  <c r="AB487" i="2"/>
  <c r="AB475" i="2"/>
  <c r="AB463" i="2"/>
  <c r="AB451" i="2"/>
  <c r="AB439" i="2"/>
  <c r="AB427" i="2"/>
  <c r="AB415" i="2"/>
  <c r="AB403" i="2"/>
  <c r="AB391" i="2"/>
  <c r="AB379" i="2"/>
  <c r="AB367" i="2"/>
  <c r="AB355" i="2"/>
  <c r="AB343" i="2"/>
  <c r="AB331" i="2"/>
  <c r="AB319" i="2"/>
  <c r="AB307" i="2"/>
  <c r="AB295" i="2"/>
  <c r="AB283" i="2"/>
  <c r="AB271" i="2"/>
  <c r="AB259" i="2"/>
  <c r="AB247" i="2"/>
  <c r="AB235" i="2"/>
  <c r="AB223" i="2"/>
  <c r="AB211" i="2"/>
  <c r="AB199" i="2"/>
  <c r="AB187" i="2"/>
  <c r="AB175" i="2"/>
  <c r="AB163" i="2"/>
  <c r="AB151" i="2"/>
  <c r="AB139" i="2"/>
  <c r="AB127" i="2"/>
  <c r="AB115" i="2"/>
  <c r="AB103" i="2"/>
  <c r="AB91" i="2"/>
  <c r="AB79" i="2"/>
  <c r="AB67" i="2"/>
  <c r="AB55" i="2"/>
  <c r="AB43" i="2"/>
  <c r="AB31" i="2"/>
  <c r="AB19" i="2"/>
  <c r="AB3" i="2"/>
  <c r="AH519" i="2"/>
  <c r="Y519" i="2"/>
  <c r="AH387" i="2"/>
  <c r="Y387" i="2"/>
  <c r="AH255" i="2"/>
  <c r="Y255" i="2"/>
  <c r="Y63" i="2"/>
  <c r="AH63" i="2"/>
  <c r="AB606" i="2"/>
  <c r="Y606" i="2" s="1"/>
  <c r="AB594" i="2"/>
  <c r="Y594" i="2" s="1"/>
  <c r="AB582" i="2"/>
  <c r="AB570" i="2"/>
  <c r="AB558" i="2"/>
  <c r="AB546" i="2"/>
  <c r="AB534" i="2"/>
  <c r="AB522" i="2"/>
  <c r="AB510" i="2"/>
  <c r="AB498" i="2"/>
  <c r="AB486" i="2"/>
  <c r="AB474" i="2"/>
  <c r="AB462" i="2"/>
  <c r="AB450" i="2"/>
  <c r="AB438" i="2"/>
  <c r="AB426" i="2"/>
  <c r="AB414" i="2"/>
  <c r="AB402" i="2"/>
  <c r="AB390" i="2"/>
  <c r="AB378" i="2"/>
  <c r="AB366" i="2"/>
  <c r="AB354" i="2"/>
  <c r="AB342" i="2"/>
  <c r="AB330" i="2"/>
  <c r="AB318" i="2"/>
  <c r="AB306" i="2"/>
  <c r="AB294" i="2"/>
  <c r="AB282" i="2"/>
  <c r="AB270" i="2"/>
  <c r="AB258" i="2"/>
  <c r="AB246" i="2"/>
  <c r="AB234" i="2"/>
  <c r="AB222" i="2"/>
  <c r="AB210" i="2"/>
  <c r="AB198" i="2"/>
  <c r="AB186" i="2"/>
  <c r="AB174" i="2"/>
  <c r="AB162" i="2"/>
  <c r="AB150" i="2"/>
  <c r="AB138" i="2"/>
  <c r="AB126" i="2"/>
  <c r="AB114" i="2"/>
  <c r="AB102" i="2"/>
  <c r="AB90" i="2"/>
  <c r="AB78" i="2"/>
  <c r="AB66" i="2"/>
  <c r="AB54" i="2"/>
  <c r="AB42" i="2"/>
  <c r="AB30" i="2"/>
  <c r="AB18" i="2"/>
  <c r="Y2" i="2"/>
  <c r="AH507" i="2"/>
  <c r="Y507" i="2"/>
  <c r="AH219" i="2"/>
  <c r="Y219" i="2"/>
  <c r="AH27" i="2"/>
  <c r="Y27" i="2"/>
  <c r="AB605" i="2"/>
  <c r="Y605" i="2" s="1"/>
  <c r="AB593" i="2"/>
  <c r="Y593" i="2" s="1"/>
  <c r="AB581" i="2"/>
  <c r="AB569" i="2"/>
  <c r="AB557" i="2"/>
  <c r="AB545" i="2"/>
  <c r="AB533" i="2"/>
  <c r="AB521" i="2"/>
  <c r="AB509" i="2"/>
  <c r="AB497" i="2"/>
  <c r="AB485" i="2"/>
  <c r="AB473" i="2"/>
  <c r="AB461" i="2"/>
  <c r="AB449" i="2"/>
  <c r="AB437" i="2"/>
  <c r="AB425" i="2"/>
  <c r="AB413" i="2"/>
  <c r="AB401" i="2"/>
  <c r="AB389" i="2"/>
  <c r="AB377" i="2"/>
  <c r="AB365" i="2"/>
  <c r="AB353" i="2"/>
  <c r="AB341" i="2"/>
  <c r="AB329" i="2"/>
  <c r="AB317" i="2"/>
  <c r="AB305" i="2"/>
  <c r="AB293" i="2"/>
  <c r="AB281" i="2"/>
  <c r="AB269" i="2"/>
  <c r="AB257" i="2"/>
  <c r="AB245" i="2"/>
  <c r="AB233" i="2"/>
  <c r="AB221" i="2"/>
  <c r="AB209" i="2"/>
  <c r="AB197" i="2"/>
  <c r="AB185" i="2"/>
  <c r="AB173" i="2"/>
  <c r="AB161" i="2"/>
  <c r="AB149" i="2"/>
  <c r="AB137" i="2"/>
  <c r="AB125" i="2"/>
  <c r="AB113" i="2"/>
  <c r="AB101" i="2"/>
  <c r="AB89" i="2"/>
  <c r="AB77" i="2"/>
  <c r="AB65" i="2"/>
  <c r="AB53" i="2"/>
  <c r="AB41" i="2"/>
  <c r="AB29" i="2"/>
  <c r="AH495" i="2"/>
  <c r="Y495" i="2"/>
  <c r="AH375" i="2"/>
  <c r="Y375" i="2"/>
  <c r="AH243" i="2"/>
  <c r="Y243" i="2"/>
  <c r="AH111" i="2"/>
  <c r="Y111" i="2"/>
  <c r="AB12" i="2"/>
  <c r="AB13" i="2"/>
  <c r="AB4" i="2"/>
  <c r="AB6" i="2"/>
  <c r="AB604" i="2"/>
  <c r="Y604" i="2" s="1"/>
  <c r="AB592" i="2"/>
  <c r="Y592" i="2" s="1"/>
  <c r="AB580" i="2"/>
  <c r="AB568" i="2"/>
  <c r="AB556" i="2"/>
  <c r="AB544" i="2"/>
  <c r="AB532" i="2"/>
  <c r="AB520" i="2"/>
  <c r="AB508" i="2"/>
  <c r="AB496" i="2"/>
  <c r="AB484" i="2"/>
  <c r="AB472" i="2"/>
  <c r="AB460" i="2"/>
  <c r="AB448" i="2"/>
  <c r="AB436" i="2"/>
  <c r="AB424" i="2"/>
  <c r="AB412" i="2"/>
  <c r="AB400" i="2"/>
  <c r="AB388" i="2"/>
  <c r="AB376" i="2"/>
  <c r="AB364" i="2"/>
  <c r="AB352" i="2"/>
  <c r="AB340" i="2"/>
  <c r="AB328" i="2"/>
  <c r="AB316" i="2"/>
  <c r="AB304" i="2"/>
  <c r="AB292" i="2"/>
  <c r="AB280" i="2"/>
  <c r="AB268" i="2"/>
  <c r="AB256" i="2"/>
  <c r="AB244" i="2"/>
  <c r="AB232" i="2"/>
  <c r="AB220" i="2"/>
  <c r="AB208" i="2"/>
  <c r="AB196" i="2"/>
  <c r="AB184" i="2"/>
  <c r="AB172" i="2"/>
  <c r="AB160" i="2"/>
  <c r="AB148" i="2"/>
  <c r="AB136" i="2"/>
  <c r="AB124" i="2"/>
  <c r="AB112" i="2"/>
  <c r="AB100" i="2"/>
  <c r="AB88" i="2"/>
  <c r="AB76" i="2"/>
  <c r="AB64" i="2"/>
  <c r="AB52" i="2"/>
  <c r="AB40" i="2"/>
  <c r="AB28" i="2"/>
  <c r="AB16" i="2"/>
  <c r="N146" i="2"/>
  <c r="N98" i="2"/>
  <c r="N50" i="2"/>
  <c r="N18" i="2"/>
  <c r="O18" i="2" s="1"/>
  <c r="N209" i="2"/>
  <c r="O209" i="2" s="1"/>
  <c r="N647" i="2"/>
  <c r="O647" i="2" s="1"/>
  <c r="N503" i="2"/>
  <c r="O503" i="2" s="1"/>
  <c r="N359" i="2"/>
  <c r="O359" i="2" s="1"/>
  <c r="N194" i="2"/>
  <c r="O194" i="2" s="1"/>
  <c r="N659" i="2"/>
  <c r="O659" i="2" s="1"/>
  <c r="N635" i="2"/>
  <c r="O635" i="2" s="1"/>
  <c r="N623" i="2"/>
  <c r="O623" i="2" s="1"/>
  <c r="N515" i="2"/>
  <c r="O515" i="2" s="1"/>
  <c r="N491" i="2"/>
  <c r="O491" i="2" s="1"/>
  <c r="N479" i="2"/>
  <c r="O479" i="2" s="1"/>
  <c r="N371" i="2"/>
  <c r="O371" i="2" s="1"/>
  <c r="N335" i="2"/>
  <c r="N224" i="2"/>
  <c r="O224" i="2" s="1"/>
  <c r="N722" i="2"/>
  <c r="O722" i="2"/>
  <c r="N626" i="2"/>
  <c r="O626" i="2" s="1"/>
  <c r="N530" i="2"/>
  <c r="O530" i="2" s="1"/>
  <c r="N434" i="2"/>
  <c r="O434" i="2" s="1"/>
  <c r="N350" i="2"/>
  <c r="O350" i="2" s="1"/>
  <c r="N278" i="2"/>
  <c r="O278" i="2" s="1"/>
  <c r="N206" i="2"/>
  <c r="O206" i="2" s="1"/>
  <c r="N723" i="2"/>
  <c r="O723" i="2"/>
  <c r="N711" i="2"/>
  <c r="O711" i="2"/>
  <c r="N699" i="2"/>
  <c r="O699" i="2"/>
  <c r="N687" i="2"/>
  <c r="O687" i="2" s="1"/>
  <c r="N675" i="2"/>
  <c r="O675" i="2" s="1"/>
  <c r="N663" i="2"/>
  <c r="O663" i="2" s="1"/>
  <c r="N651" i="2"/>
  <c r="O651" i="2" s="1"/>
  <c r="N639" i="2"/>
  <c r="O639" i="2" s="1"/>
  <c r="N627" i="2"/>
  <c r="O627" i="2" s="1"/>
  <c r="N615" i="2"/>
  <c r="O615" i="2" s="1"/>
  <c r="N603" i="2"/>
  <c r="O603" i="2" s="1"/>
  <c r="N591" i="2"/>
  <c r="O591" i="2" s="1"/>
  <c r="N579" i="2"/>
  <c r="O579" i="2" s="1"/>
  <c r="N567" i="2"/>
  <c r="O567" i="2" s="1"/>
  <c r="N555" i="2"/>
  <c r="O555" i="2" s="1"/>
  <c r="N543" i="2"/>
  <c r="O543" i="2" s="1"/>
  <c r="N531" i="2"/>
  <c r="O531" i="2" s="1"/>
  <c r="N519" i="2"/>
  <c r="O519" i="2" s="1"/>
  <c r="N507" i="2"/>
  <c r="O507" i="2" s="1"/>
  <c r="N495" i="2"/>
  <c r="O495" i="2" s="1"/>
  <c r="N483" i="2"/>
  <c r="O483" i="2" s="1"/>
  <c r="N471" i="2"/>
  <c r="O471" i="2" s="1"/>
  <c r="N459" i="2"/>
  <c r="O459" i="2" s="1"/>
  <c r="N447" i="2"/>
  <c r="O447" i="2" s="1"/>
  <c r="N435" i="2"/>
  <c r="O435" i="2" s="1"/>
  <c r="N423" i="2"/>
  <c r="O423" i="2" s="1"/>
  <c r="N411" i="2"/>
  <c r="O411" i="2" s="1"/>
  <c r="N399" i="2"/>
  <c r="O399" i="2" s="1"/>
  <c r="N387" i="2"/>
  <c r="O387" i="2" s="1"/>
  <c r="N375" i="2"/>
  <c r="O375" i="2" s="1"/>
  <c r="N363" i="2"/>
  <c r="O363" i="2" s="1"/>
  <c r="N351" i="2"/>
  <c r="O351" i="2" s="1"/>
  <c r="N339" i="2"/>
  <c r="O339" i="2" s="1"/>
  <c r="N327" i="2"/>
  <c r="O327" i="2" s="1"/>
  <c r="N315" i="2"/>
  <c r="O315" i="2" s="1"/>
  <c r="N303" i="2"/>
  <c r="O303" i="2" s="1"/>
  <c r="N291" i="2"/>
  <c r="O291" i="2" s="1"/>
  <c r="N279" i="2"/>
  <c r="O279" i="2" s="1"/>
  <c r="N267" i="2"/>
  <c r="O267" i="2" s="1"/>
  <c r="N255" i="2"/>
  <c r="O255" i="2" s="1"/>
  <c r="N243" i="2"/>
  <c r="O243" i="2" s="1"/>
  <c r="N231" i="2"/>
  <c r="O231" i="2" s="1"/>
  <c r="N674" i="2"/>
  <c r="O674" i="2" s="1"/>
  <c r="N554" i="2"/>
  <c r="O554" i="2" s="1"/>
  <c r="N458" i="2"/>
  <c r="O458" i="2" s="1"/>
  <c r="N326" i="2"/>
  <c r="O326" i="2" s="1"/>
  <c r="N266" i="2"/>
  <c r="O266" i="2" s="1"/>
  <c r="N721" i="2"/>
  <c r="O721" i="2"/>
  <c r="N709" i="2"/>
  <c r="O709" i="2"/>
  <c r="N697" i="2"/>
  <c r="O697" i="2"/>
  <c r="N685" i="2"/>
  <c r="O685" i="2" s="1"/>
  <c r="N673" i="2"/>
  <c r="O673" i="2" s="1"/>
  <c r="N661" i="2"/>
  <c r="O661" i="2" s="1"/>
  <c r="N649" i="2"/>
  <c r="O649" i="2" s="1"/>
  <c r="N637" i="2"/>
  <c r="O637" i="2" s="1"/>
  <c r="N625" i="2"/>
  <c r="O625" i="2" s="1"/>
  <c r="O613" i="2"/>
  <c r="N613" i="2"/>
  <c r="N601" i="2"/>
  <c r="O601" i="2" s="1"/>
  <c r="N589" i="2"/>
  <c r="O589" i="2" s="1"/>
  <c r="N577" i="2"/>
  <c r="O577" i="2" s="1"/>
  <c r="N565" i="2"/>
  <c r="O565" i="2" s="1"/>
  <c r="N553" i="2"/>
  <c r="O553" i="2" s="1"/>
  <c r="N541" i="2"/>
  <c r="O541" i="2" s="1"/>
  <c r="N529" i="2"/>
  <c r="O529" i="2" s="1"/>
  <c r="N517" i="2"/>
  <c r="O517" i="2" s="1"/>
  <c r="N505" i="2"/>
  <c r="O505" i="2" s="1"/>
  <c r="N493" i="2"/>
  <c r="O493" i="2" s="1"/>
  <c r="N481" i="2"/>
  <c r="O481" i="2" s="1"/>
  <c r="N469" i="2"/>
  <c r="O469" i="2" s="1"/>
  <c r="N457" i="2"/>
  <c r="O457" i="2" s="1"/>
  <c r="N445" i="2"/>
  <c r="O445" i="2" s="1"/>
  <c r="N433" i="2"/>
  <c r="O433" i="2" s="1"/>
  <c r="O421" i="2"/>
  <c r="N421" i="2"/>
  <c r="N409" i="2"/>
  <c r="O409" i="2"/>
  <c r="N397" i="2"/>
  <c r="O397" i="2" s="1"/>
  <c r="N385" i="2"/>
  <c r="O385" i="2" s="1"/>
  <c r="N373" i="2"/>
  <c r="O373" i="2" s="1"/>
  <c r="N361" i="2"/>
  <c r="O361" i="2" s="1"/>
  <c r="N349" i="2"/>
  <c r="O349" i="2" s="1"/>
  <c r="N337" i="2"/>
  <c r="O337" i="2" s="1"/>
  <c r="N325" i="2"/>
  <c r="O325" i="2" s="1"/>
  <c r="N313" i="2"/>
  <c r="O313" i="2" s="1"/>
  <c r="N301" i="2"/>
  <c r="O301" i="2" s="1"/>
  <c r="N289" i="2"/>
  <c r="O289" i="2" s="1"/>
  <c r="N277" i="2"/>
  <c r="O277" i="2" s="1"/>
  <c r="N265" i="2"/>
  <c r="O265" i="2" s="1"/>
  <c r="N253" i="2"/>
  <c r="O253" i="2" s="1"/>
  <c r="N217" i="2"/>
  <c r="O217" i="2" s="1"/>
  <c r="N145" i="2"/>
  <c r="O145" i="2" s="1"/>
  <c r="N133" i="2"/>
  <c r="O133" i="2" s="1"/>
  <c r="N109" i="2"/>
  <c r="N97" i="2"/>
  <c r="O97" i="2" s="1"/>
  <c r="N73" i="2"/>
  <c r="N49" i="2"/>
  <c r="N37" i="2"/>
  <c r="O37" i="2" s="1"/>
  <c r="N13" i="2"/>
  <c r="O719" i="2"/>
  <c r="N720" i="2"/>
  <c r="O720" i="2"/>
  <c r="N708" i="2"/>
  <c r="O708" i="2"/>
  <c r="N696" i="2"/>
  <c r="O696" i="2" s="1"/>
  <c r="N684" i="2"/>
  <c r="O684" i="2" s="1"/>
  <c r="N672" i="2"/>
  <c r="O672" i="2" s="1"/>
  <c r="N660" i="2"/>
  <c r="O660" i="2" s="1"/>
  <c r="N648" i="2"/>
  <c r="O648" i="2" s="1"/>
  <c r="N636" i="2"/>
  <c r="O636" i="2" s="1"/>
  <c r="N624" i="2"/>
  <c r="O624" i="2" s="1"/>
  <c r="N600" i="2"/>
  <c r="O600" i="2" s="1"/>
  <c r="N588" i="2"/>
  <c r="O588" i="2" s="1"/>
  <c r="N576" i="2"/>
  <c r="O576" i="2" s="1"/>
  <c r="N564" i="2"/>
  <c r="O564" i="2" s="1"/>
  <c r="N552" i="2"/>
  <c r="O552" i="2" s="1"/>
  <c r="N540" i="2"/>
  <c r="O540" i="2" s="1"/>
  <c r="N528" i="2"/>
  <c r="O528" i="2" s="1"/>
  <c r="N516" i="2"/>
  <c r="O516" i="2" s="1"/>
  <c r="N504" i="2"/>
  <c r="O504" i="2" s="1"/>
  <c r="N492" i="2"/>
  <c r="O492" i="2" s="1"/>
  <c r="N480" i="2"/>
  <c r="O480" i="2" s="1"/>
  <c r="N468" i="2"/>
  <c r="O468" i="2" s="1"/>
  <c r="N456" i="2"/>
  <c r="O456" i="2" s="1"/>
  <c r="N444" i="2"/>
  <c r="O444" i="2" s="1"/>
  <c r="N432" i="2"/>
  <c r="O432" i="2" s="1"/>
  <c r="N420" i="2"/>
  <c r="O420" i="2" s="1"/>
  <c r="N408" i="2"/>
  <c r="O408" i="2"/>
  <c r="N396" i="2"/>
  <c r="O396" i="2" s="1"/>
  <c r="N384" i="2"/>
  <c r="O384" i="2" s="1"/>
  <c r="N372" i="2"/>
  <c r="O372" i="2" s="1"/>
  <c r="N360" i="2"/>
  <c r="O360" i="2" s="1"/>
  <c r="N348" i="2"/>
  <c r="O348" i="2" s="1"/>
  <c r="N336" i="2"/>
  <c r="O336" i="2" s="1"/>
  <c r="N324" i="2"/>
  <c r="O324" i="2" s="1"/>
  <c r="N312" i="2"/>
  <c r="O312" i="2" s="1"/>
  <c r="N300" i="2"/>
  <c r="O300" i="2" s="1"/>
  <c r="N288" i="2"/>
  <c r="O288" i="2" s="1"/>
  <c r="N276" i="2"/>
  <c r="O276" i="2" s="1"/>
  <c r="N264" i="2"/>
  <c r="O264" i="2" s="1"/>
  <c r="N252" i="2"/>
  <c r="O252" i="2" s="1"/>
  <c r="N240" i="2"/>
  <c r="O240" i="2" s="1"/>
  <c r="N228" i="2"/>
  <c r="O228" i="2" s="1"/>
  <c r="N216" i="2"/>
  <c r="O216" i="2" s="1"/>
  <c r="N204" i="2"/>
  <c r="O204" i="2"/>
  <c r="N192" i="2"/>
  <c r="O192" i="2" s="1"/>
  <c r="N180" i="2"/>
  <c r="O180" i="2" s="1"/>
  <c r="N168" i="2"/>
  <c r="O168" i="2" s="1"/>
  <c r="N156" i="2"/>
  <c r="O156" i="2" s="1"/>
  <c r="N144" i="2"/>
  <c r="O144" i="2" s="1"/>
  <c r="N132" i="2"/>
  <c r="O132" i="2" s="1"/>
  <c r="N120" i="2"/>
  <c r="O120" i="2" s="1"/>
  <c r="O707" i="2"/>
  <c r="N650" i="2"/>
  <c r="O650" i="2" s="1"/>
  <c r="N542" i="2"/>
  <c r="O542" i="2" s="1"/>
  <c r="N422" i="2"/>
  <c r="O422" i="2" s="1"/>
  <c r="N290" i="2"/>
  <c r="O290" i="2" s="1"/>
  <c r="N218" i="2"/>
  <c r="O218" i="2" s="1"/>
  <c r="O347" i="2"/>
  <c r="O335" i="2"/>
  <c r="O263" i="2"/>
  <c r="N239" i="2"/>
  <c r="O239" i="2" s="1"/>
  <c r="N191" i="2"/>
  <c r="N143" i="2"/>
  <c r="O143" i="2" s="1"/>
  <c r="N95" i="2"/>
  <c r="N47" i="2"/>
  <c r="O47" i="2" s="1"/>
  <c r="O612" i="2"/>
  <c r="N611" i="2"/>
  <c r="O611" i="2" s="1"/>
  <c r="N467" i="2"/>
  <c r="O467" i="2" s="1"/>
  <c r="N323" i="2"/>
  <c r="O323" i="2" s="1"/>
  <c r="N698" i="2"/>
  <c r="O698" i="2"/>
  <c r="N578" i="2"/>
  <c r="O578" i="2" s="1"/>
  <c r="N482" i="2"/>
  <c r="O482" i="2" s="1"/>
  <c r="N398" i="2"/>
  <c r="O398" i="2" s="1"/>
  <c r="N302" i="2"/>
  <c r="O302" i="2" s="1"/>
  <c r="N182" i="2"/>
  <c r="O182" i="2" s="1"/>
  <c r="N718" i="2"/>
  <c r="O718" i="2"/>
  <c r="N706" i="2"/>
  <c r="O706" i="2"/>
  <c r="N694" i="2"/>
  <c r="O694" i="2" s="1"/>
  <c r="N682" i="2"/>
  <c r="O682" i="2" s="1"/>
  <c r="N670" i="2"/>
  <c r="O670" i="2" s="1"/>
  <c r="N658" i="2"/>
  <c r="O658" i="2" s="1"/>
  <c r="N646" i="2"/>
  <c r="O646" i="2" s="1"/>
  <c r="N634" i="2"/>
  <c r="O634" i="2" s="1"/>
  <c r="N622" i="2"/>
  <c r="O622" i="2" s="1"/>
  <c r="N610" i="2"/>
  <c r="O610" i="2" s="1"/>
  <c r="N598" i="2"/>
  <c r="O598" i="2" s="1"/>
  <c r="N586" i="2"/>
  <c r="O586" i="2" s="1"/>
  <c r="N574" i="2"/>
  <c r="O574" i="2" s="1"/>
  <c r="N562" i="2"/>
  <c r="O562" i="2" s="1"/>
  <c r="N550" i="2"/>
  <c r="O550" i="2" s="1"/>
  <c r="N538" i="2"/>
  <c r="O538" i="2" s="1"/>
  <c r="N526" i="2"/>
  <c r="O526" i="2" s="1"/>
  <c r="N514" i="2"/>
  <c r="O514" i="2" s="1"/>
  <c r="N502" i="2"/>
  <c r="O502" i="2" s="1"/>
  <c r="N490" i="2"/>
  <c r="O490" i="2" s="1"/>
  <c r="N478" i="2"/>
  <c r="O478" i="2" s="1"/>
  <c r="N466" i="2"/>
  <c r="O466" i="2" s="1"/>
  <c r="N454" i="2"/>
  <c r="O454" i="2" s="1"/>
  <c r="N442" i="2"/>
  <c r="O442" i="2" s="1"/>
  <c r="N430" i="2"/>
  <c r="O430" i="2" s="1"/>
  <c r="N418" i="2"/>
  <c r="O418" i="2" s="1"/>
  <c r="N406" i="2"/>
  <c r="O406" i="2" s="1"/>
  <c r="N394" i="2"/>
  <c r="O394" i="2" s="1"/>
  <c r="N382" i="2"/>
  <c r="O382" i="2" s="1"/>
  <c r="N370" i="2"/>
  <c r="O370" i="2" s="1"/>
  <c r="N358" i="2"/>
  <c r="O358" i="2" s="1"/>
  <c r="N346" i="2"/>
  <c r="O346" i="2" s="1"/>
  <c r="N334" i="2"/>
  <c r="O334" i="2" s="1"/>
  <c r="N322" i="2"/>
  <c r="O322" i="2" s="1"/>
  <c r="N310" i="2"/>
  <c r="O310" i="2" s="1"/>
  <c r="N298" i="2"/>
  <c r="O298" i="2" s="1"/>
  <c r="N286" i="2"/>
  <c r="O286" i="2" s="1"/>
  <c r="N274" i="2"/>
  <c r="O274" i="2" s="1"/>
  <c r="N262" i="2"/>
  <c r="O262" i="2" s="1"/>
  <c r="N250" i="2"/>
  <c r="O250" i="2" s="1"/>
  <c r="N226" i="2"/>
  <c r="O226" i="2" s="1"/>
  <c r="N190" i="2"/>
  <c r="N142" i="2"/>
  <c r="O142" i="2" s="1"/>
  <c r="N94" i="2"/>
  <c r="O94" i="2" s="1"/>
  <c r="N46" i="2"/>
  <c r="O46" i="2" s="1"/>
  <c r="O306" i="2"/>
  <c r="N599" i="2"/>
  <c r="O599" i="2" s="1"/>
  <c r="N455" i="2"/>
  <c r="O455" i="2" s="1"/>
  <c r="N311" i="2"/>
  <c r="O311" i="2" s="1"/>
  <c r="N717" i="2"/>
  <c r="O717" i="2"/>
  <c r="N705" i="2"/>
  <c r="O705" i="2"/>
  <c r="N693" i="2"/>
  <c r="O693" i="2" s="1"/>
  <c r="N681" i="2"/>
  <c r="O681" i="2" s="1"/>
  <c r="N669" i="2"/>
  <c r="O669" i="2" s="1"/>
  <c r="N657" i="2"/>
  <c r="O657" i="2" s="1"/>
  <c r="N645" i="2"/>
  <c r="O645" i="2" s="1"/>
  <c r="N633" i="2"/>
  <c r="O633" i="2" s="1"/>
  <c r="N621" i="2"/>
  <c r="O621" i="2" s="1"/>
  <c r="N609" i="2"/>
  <c r="O609" i="2" s="1"/>
  <c r="N597" i="2"/>
  <c r="O597" i="2" s="1"/>
  <c r="N585" i="2"/>
  <c r="O585" i="2" s="1"/>
  <c r="N573" i="2"/>
  <c r="O573" i="2" s="1"/>
  <c r="N561" i="2"/>
  <c r="O561" i="2" s="1"/>
  <c r="N549" i="2"/>
  <c r="O549" i="2" s="1"/>
  <c r="N537" i="2"/>
  <c r="O537" i="2" s="1"/>
  <c r="N525" i="2"/>
  <c r="O525" i="2" s="1"/>
  <c r="N513" i="2"/>
  <c r="O513" i="2" s="1"/>
  <c r="N501" i="2"/>
  <c r="O501" i="2" s="1"/>
  <c r="N489" i="2"/>
  <c r="O489" i="2" s="1"/>
  <c r="N477" i="2"/>
  <c r="O477" i="2" s="1"/>
  <c r="N465" i="2"/>
  <c r="O465" i="2" s="1"/>
  <c r="N453" i="2"/>
  <c r="O453" i="2" s="1"/>
  <c r="N441" i="2"/>
  <c r="O441" i="2" s="1"/>
  <c r="N429" i="2"/>
  <c r="O429" i="2" s="1"/>
  <c r="N417" i="2"/>
  <c r="O417" i="2" s="1"/>
  <c r="N405" i="2"/>
  <c r="O405" i="2" s="1"/>
  <c r="N393" i="2"/>
  <c r="O393" i="2" s="1"/>
  <c r="N381" i="2"/>
  <c r="O381" i="2" s="1"/>
  <c r="N369" i="2"/>
  <c r="O369" i="2" s="1"/>
  <c r="N357" i="2"/>
  <c r="O357" i="2" s="1"/>
  <c r="N345" i="2"/>
  <c r="O345" i="2" s="1"/>
  <c r="N333" i="2"/>
  <c r="O333" i="2" s="1"/>
  <c r="N321" i="2"/>
  <c r="O321" i="2" s="1"/>
  <c r="N309" i="2"/>
  <c r="O309" i="2" s="1"/>
  <c r="N297" i="2"/>
  <c r="O297" i="2" s="1"/>
  <c r="N285" i="2"/>
  <c r="O285" i="2" s="1"/>
  <c r="N273" i="2"/>
  <c r="O273" i="2" s="1"/>
  <c r="N261" i="2"/>
  <c r="O261" i="2" s="1"/>
  <c r="N249" i="2"/>
  <c r="O249" i="2" s="1"/>
  <c r="N237" i="2"/>
  <c r="O237" i="2" s="1"/>
  <c r="N225" i="2"/>
  <c r="O225" i="2" s="1"/>
  <c r="N189" i="2"/>
  <c r="N177" i="2"/>
  <c r="O177" i="2" s="1"/>
  <c r="N141" i="2"/>
  <c r="N129" i="2"/>
  <c r="N93" i="2"/>
  <c r="N81" i="2"/>
  <c r="O81" i="2" s="1"/>
  <c r="N45" i="2"/>
  <c r="O45" i="2" s="1"/>
  <c r="N33" i="2"/>
  <c r="O33" i="2" s="1"/>
  <c r="N587" i="2"/>
  <c r="O587" i="2" s="1"/>
  <c r="N443" i="2"/>
  <c r="O443" i="2" s="1"/>
  <c r="N299" i="2"/>
  <c r="O299" i="2" s="1"/>
  <c r="N638" i="2"/>
  <c r="O638" i="2" s="1"/>
  <c r="N518" i="2"/>
  <c r="O518" i="2" s="1"/>
  <c r="N446" i="2"/>
  <c r="O446" i="2" s="1"/>
  <c r="N338" i="2"/>
  <c r="O338" i="2" s="1"/>
  <c r="N242" i="2"/>
  <c r="O242" i="2" s="1"/>
  <c r="N716" i="2"/>
  <c r="O716" i="2"/>
  <c r="N704" i="2"/>
  <c r="O704" i="2"/>
  <c r="N692" i="2"/>
  <c r="O692" i="2" s="1"/>
  <c r="N680" i="2"/>
  <c r="O680" i="2" s="1"/>
  <c r="N668" i="2"/>
  <c r="O668" i="2" s="1"/>
  <c r="N656" i="2"/>
  <c r="O656" i="2" s="1"/>
  <c r="N644" i="2"/>
  <c r="O644" i="2" s="1"/>
  <c r="N632" i="2"/>
  <c r="O632" i="2" s="1"/>
  <c r="N620" i="2"/>
  <c r="O620" i="2" s="1"/>
  <c r="N608" i="2"/>
  <c r="O608" i="2" s="1"/>
  <c r="N596" i="2"/>
  <c r="O596" i="2" s="1"/>
  <c r="N584" i="2"/>
  <c r="O584" i="2" s="1"/>
  <c r="N572" i="2"/>
  <c r="O572" i="2" s="1"/>
  <c r="N560" i="2"/>
  <c r="O560" i="2" s="1"/>
  <c r="N548" i="2"/>
  <c r="O548" i="2" s="1"/>
  <c r="N536" i="2"/>
  <c r="O536" i="2" s="1"/>
  <c r="N524" i="2"/>
  <c r="O524" i="2" s="1"/>
  <c r="N512" i="2"/>
  <c r="O512" i="2" s="1"/>
  <c r="N500" i="2"/>
  <c r="O500" i="2" s="1"/>
  <c r="N488" i="2"/>
  <c r="O488" i="2" s="1"/>
  <c r="N476" i="2"/>
  <c r="O476" i="2" s="1"/>
  <c r="N464" i="2"/>
  <c r="O464" i="2" s="1"/>
  <c r="N452" i="2"/>
  <c r="O452" i="2" s="1"/>
  <c r="N440" i="2"/>
  <c r="O440" i="2" s="1"/>
  <c r="N428" i="2"/>
  <c r="O428" i="2" s="1"/>
  <c r="N416" i="2"/>
  <c r="O416" i="2" s="1"/>
  <c r="O404" i="2"/>
  <c r="N404" i="2"/>
  <c r="N392" i="2"/>
  <c r="O392" i="2" s="1"/>
  <c r="N380" i="2"/>
  <c r="O380" i="2" s="1"/>
  <c r="N368" i="2"/>
  <c r="O368" i="2" s="1"/>
  <c r="N356" i="2"/>
  <c r="O356" i="2" s="1"/>
  <c r="N344" i="2"/>
  <c r="O344" i="2" s="1"/>
  <c r="N332" i="2"/>
  <c r="O332" i="2" s="1"/>
  <c r="N320" i="2"/>
  <c r="O320" i="2" s="1"/>
  <c r="N308" i="2"/>
  <c r="O308" i="2" s="1"/>
  <c r="N296" i="2"/>
  <c r="O296" i="2" s="1"/>
  <c r="N284" i="2"/>
  <c r="O284" i="2" s="1"/>
  <c r="N272" i="2"/>
  <c r="O272" i="2" s="1"/>
  <c r="N260" i="2"/>
  <c r="O260" i="2" s="1"/>
  <c r="N248" i="2"/>
  <c r="O248" i="2" s="1"/>
  <c r="N236" i="2"/>
  <c r="O236" i="2" s="1"/>
  <c r="N188" i="2"/>
  <c r="O188" i="2" s="1"/>
  <c r="N176" i="2"/>
  <c r="O176" i="2" s="1"/>
  <c r="N140" i="2"/>
  <c r="N128" i="2"/>
  <c r="O128" i="2" s="1"/>
  <c r="N92" i="2"/>
  <c r="O92" i="2" s="1"/>
  <c r="N80" i="2"/>
  <c r="O80" i="2" s="1"/>
  <c r="N44" i="2"/>
  <c r="O44" i="2" s="1"/>
  <c r="N32" i="2"/>
  <c r="O32" i="2" s="1"/>
  <c r="N575" i="2"/>
  <c r="O575" i="2" s="1"/>
  <c r="N431" i="2"/>
  <c r="O431" i="2" s="1"/>
  <c r="N287" i="2"/>
  <c r="O287" i="2" s="1"/>
  <c r="N614" i="2"/>
  <c r="O614" i="2" s="1"/>
  <c r="N374" i="2"/>
  <c r="O374" i="2" s="1"/>
  <c r="N2" i="2"/>
  <c r="O2" i="2" s="1"/>
  <c r="N715" i="2"/>
  <c r="O715" i="2"/>
  <c r="N703" i="2"/>
  <c r="O703" i="2"/>
  <c r="N691" i="2"/>
  <c r="O691" i="2" s="1"/>
  <c r="N679" i="2"/>
  <c r="O679" i="2" s="1"/>
  <c r="N667" i="2"/>
  <c r="O667" i="2" s="1"/>
  <c r="N655" i="2"/>
  <c r="O655" i="2" s="1"/>
  <c r="N643" i="2"/>
  <c r="O643" i="2" s="1"/>
  <c r="N631" i="2"/>
  <c r="O631" i="2" s="1"/>
  <c r="N619" i="2"/>
  <c r="O619" i="2" s="1"/>
  <c r="N607" i="2"/>
  <c r="O607" i="2" s="1"/>
  <c r="N595" i="2"/>
  <c r="O595" i="2" s="1"/>
  <c r="N583" i="2"/>
  <c r="O583" i="2" s="1"/>
  <c r="N571" i="2"/>
  <c r="O571" i="2" s="1"/>
  <c r="N559" i="2"/>
  <c r="O559" i="2" s="1"/>
  <c r="O547" i="2"/>
  <c r="N547" i="2"/>
  <c r="N535" i="2"/>
  <c r="O535" i="2" s="1"/>
  <c r="N523" i="2"/>
  <c r="O523" i="2" s="1"/>
  <c r="N511" i="2"/>
  <c r="O511" i="2"/>
  <c r="N499" i="2"/>
  <c r="O499" i="2" s="1"/>
  <c r="N487" i="2"/>
  <c r="O487" i="2" s="1"/>
  <c r="N475" i="2"/>
  <c r="O475" i="2" s="1"/>
  <c r="N463" i="2"/>
  <c r="O463" i="2" s="1"/>
  <c r="N451" i="2"/>
  <c r="O451" i="2" s="1"/>
  <c r="N439" i="2"/>
  <c r="O439" i="2" s="1"/>
  <c r="N427" i="2"/>
  <c r="O427" i="2" s="1"/>
  <c r="N415" i="2"/>
  <c r="O415" i="2" s="1"/>
  <c r="N403" i="2"/>
  <c r="O403" i="2" s="1"/>
  <c r="N391" i="2"/>
  <c r="O391" i="2" s="1"/>
  <c r="N379" i="2"/>
  <c r="O379" i="2" s="1"/>
  <c r="N367" i="2"/>
  <c r="O367" i="2" s="1"/>
  <c r="N355" i="2"/>
  <c r="O355" i="2" s="1"/>
  <c r="N343" i="2"/>
  <c r="O343" i="2" s="1"/>
  <c r="N331" i="2"/>
  <c r="O331" i="2" s="1"/>
  <c r="N319" i="2"/>
  <c r="O319" i="2" s="1"/>
  <c r="O307" i="2"/>
  <c r="N307" i="2"/>
  <c r="N295" i="2"/>
  <c r="O295" i="2" s="1"/>
  <c r="N283" i="2"/>
  <c r="O283" i="2" s="1"/>
  <c r="N271" i="2"/>
  <c r="O271" i="2" s="1"/>
  <c r="N259" i="2"/>
  <c r="O259" i="2" s="1"/>
  <c r="N247" i="2"/>
  <c r="O247" i="2" s="1"/>
  <c r="N235" i="2"/>
  <c r="O235" i="2" s="1"/>
  <c r="N223" i="2"/>
  <c r="O223" i="2" s="1"/>
  <c r="N211" i="2"/>
  <c r="O211" i="2" s="1"/>
  <c r="N199" i="2"/>
  <c r="O199" i="2" s="1"/>
  <c r="N187" i="2"/>
  <c r="O187" i="2" s="1"/>
  <c r="N563" i="2"/>
  <c r="O563" i="2" s="1"/>
  <c r="N419" i="2"/>
  <c r="O419" i="2" s="1"/>
  <c r="N275" i="2"/>
  <c r="O275" i="2" s="1"/>
  <c r="N662" i="2"/>
  <c r="O662" i="2" s="1"/>
  <c r="N566" i="2"/>
  <c r="O566" i="2" s="1"/>
  <c r="N470" i="2"/>
  <c r="O470" i="2" s="1"/>
  <c r="N362" i="2"/>
  <c r="O362" i="2" s="1"/>
  <c r="N254" i="2"/>
  <c r="O254" i="2" s="1"/>
  <c r="N726" i="2"/>
  <c r="O726" i="2"/>
  <c r="N714" i="2"/>
  <c r="O714" i="2"/>
  <c r="N702" i="2"/>
  <c r="O702" i="2"/>
  <c r="N690" i="2"/>
  <c r="O690" i="2" s="1"/>
  <c r="N678" i="2"/>
  <c r="O678" i="2" s="1"/>
  <c r="N666" i="2"/>
  <c r="O666" i="2" s="1"/>
  <c r="N654" i="2"/>
  <c r="O654" i="2" s="1"/>
  <c r="N642" i="2"/>
  <c r="O642" i="2" s="1"/>
  <c r="N630" i="2"/>
  <c r="O630" i="2" s="1"/>
  <c r="N618" i="2"/>
  <c r="O618" i="2" s="1"/>
  <c r="N606" i="2"/>
  <c r="O606" i="2" s="1"/>
  <c r="N594" i="2"/>
  <c r="O594" i="2" s="1"/>
  <c r="N582" i="2"/>
  <c r="O582" i="2" s="1"/>
  <c r="N570" i="2"/>
  <c r="O570" i="2" s="1"/>
  <c r="N558" i="2"/>
  <c r="O558" i="2" s="1"/>
  <c r="N546" i="2"/>
  <c r="O546" i="2" s="1"/>
  <c r="N534" i="2"/>
  <c r="O534" i="2" s="1"/>
  <c r="N522" i="2"/>
  <c r="O522" i="2" s="1"/>
  <c r="N510" i="2"/>
  <c r="O510" i="2"/>
  <c r="N498" i="2"/>
  <c r="O498" i="2" s="1"/>
  <c r="N486" i="2"/>
  <c r="O486" i="2" s="1"/>
  <c r="N474" i="2"/>
  <c r="O474" i="2" s="1"/>
  <c r="N462" i="2"/>
  <c r="O462" i="2" s="1"/>
  <c r="N450" i="2"/>
  <c r="O450" i="2" s="1"/>
  <c r="N438" i="2"/>
  <c r="O438" i="2" s="1"/>
  <c r="N426" i="2"/>
  <c r="O426" i="2" s="1"/>
  <c r="N414" i="2"/>
  <c r="O414" i="2" s="1"/>
  <c r="N402" i="2"/>
  <c r="O402" i="2" s="1"/>
  <c r="N390" i="2"/>
  <c r="O390" i="2" s="1"/>
  <c r="N378" i="2"/>
  <c r="O378" i="2" s="1"/>
  <c r="N366" i="2"/>
  <c r="O366" i="2" s="1"/>
  <c r="N354" i="2"/>
  <c r="O354" i="2" s="1"/>
  <c r="N342" i="2"/>
  <c r="O342" i="2" s="1"/>
  <c r="N330" i="2"/>
  <c r="O330" i="2" s="1"/>
  <c r="N318" i="2"/>
  <c r="O318" i="2" s="1"/>
  <c r="N294" i="2"/>
  <c r="O294" i="2" s="1"/>
  <c r="N282" i="2"/>
  <c r="O282" i="2" s="1"/>
  <c r="N270" i="2"/>
  <c r="O270" i="2" s="1"/>
  <c r="N258" i="2"/>
  <c r="O258" i="2" s="1"/>
  <c r="N246" i="2"/>
  <c r="O246" i="2" s="1"/>
  <c r="N234" i="2"/>
  <c r="O234" i="2" s="1"/>
  <c r="N222" i="2"/>
  <c r="O222" i="2" s="1"/>
  <c r="N210" i="2"/>
  <c r="O210" i="2" s="1"/>
  <c r="N198" i="2"/>
  <c r="O198" i="2" s="1"/>
  <c r="N174" i="2"/>
  <c r="O174" i="2" s="1"/>
  <c r="N150" i="2"/>
  <c r="N138" i="2"/>
  <c r="O138" i="2" s="1"/>
  <c r="N126" i="2"/>
  <c r="O126" i="2" s="1"/>
  <c r="N90" i="2"/>
  <c r="O90" i="2" s="1"/>
  <c r="N78" i="2"/>
  <c r="O78" i="2" s="1"/>
  <c r="N54" i="2"/>
  <c r="O54" i="2" s="1"/>
  <c r="N42" i="2"/>
  <c r="O42" i="2" s="1"/>
  <c r="N30" i="2"/>
  <c r="O30" i="2" s="1"/>
  <c r="N6" i="2"/>
  <c r="O6" i="2" s="1"/>
  <c r="N695" i="2"/>
  <c r="O695" i="2" s="1"/>
  <c r="N551" i="2"/>
  <c r="O551" i="2" s="1"/>
  <c r="N407" i="2"/>
  <c r="O407" i="2" s="1"/>
  <c r="N710" i="2"/>
  <c r="O710" i="2"/>
  <c r="N602" i="2"/>
  <c r="O602" i="2" s="1"/>
  <c r="N506" i="2"/>
  <c r="O506" i="2" s="1"/>
  <c r="N386" i="2"/>
  <c r="O386" i="2" s="1"/>
  <c r="N725" i="2"/>
  <c r="O725" i="2"/>
  <c r="N713" i="2"/>
  <c r="O713" i="2"/>
  <c r="N701" i="2"/>
  <c r="O701" i="2"/>
  <c r="N689" i="2"/>
  <c r="O689" i="2" s="1"/>
  <c r="N677" i="2"/>
  <c r="O677" i="2" s="1"/>
  <c r="N665" i="2"/>
  <c r="O665" i="2" s="1"/>
  <c r="N653" i="2"/>
  <c r="O653" i="2" s="1"/>
  <c r="N641" i="2"/>
  <c r="O641" i="2" s="1"/>
  <c r="N629" i="2"/>
  <c r="O629" i="2" s="1"/>
  <c r="N617" i="2"/>
  <c r="O617" i="2" s="1"/>
  <c r="N605" i="2"/>
  <c r="O605" i="2" s="1"/>
  <c r="N593" i="2"/>
  <c r="O593" i="2" s="1"/>
  <c r="N581" i="2"/>
  <c r="O581" i="2" s="1"/>
  <c r="N569" i="2"/>
  <c r="O569" i="2" s="1"/>
  <c r="N557" i="2"/>
  <c r="O557" i="2" s="1"/>
  <c r="N545" i="2"/>
  <c r="O545" i="2" s="1"/>
  <c r="N533" i="2"/>
  <c r="O533" i="2" s="1"/>
  <c r="N521" i="2"/>
  <c r="O521" i="2" s="1"/>
  <c r="N509" i="2"/>
  <c r="O509" i="2" s="1"/>
  <c r="N497" i="2"/>
  <c r="O497" i="2" s="1"/>
  <c r="N485" i="2"/>
  <c r="O485" i="2" s="1"/>
  <c r="N473" i="2"/>
  <c r="O473" i="2" s="1"/>
  <c r="N461" i="2"/>
  <c r="O461" i="2" s="1"/>
  <c r="N449" i="2"/>
  <c r="O449" i="2" s="1"/>
  <c r="N437" i="2"/>
  <c r="O437" i="2" s="1"/>
  <c r="N425" i="2"/>
  <c r="O425" i="2" s="1"/>
  <c r="N413" i="2"/>
  <c r="O413" i="2" s="1"/>
  <c r="N401" i="2"/>
  <c r="O401" i="2" s="1"/>
  <c r="N389" i="2"/>
  <c r="O389" i="2" s="1"/>
  <c r="N377" i="2"/>
  <c r="O377" i="2" s="1"/>
  <c r="N365" i="2"/>
  <c r="O365" i="2" s="1"/>
  <c r="N353" i="2"/>
  <c r="O353" i="2" s="1"/>
  <c r="N341" i="2"/>
  <c r="O341" i="2" s="1"/>
  <c r="N329" i="2"/>
  <c r="O329" i="2" s="1"/>
  <c r="N317" i="2"/>
  <c r="O317" i="2" s="1"/>
  <c r="N305" i="2"/>
  <c r="O305" i="2" s="1"/>
  <c r="N293" i="2"/>
  <c r="O293" i="2" s="1"/>
  <c r="N281" i="2"/>
  <c r="O281" i="2" s="1"/>
  <c r="N269" i="2"/>
  <c r="O269" i="2" s="1"/>
  <c r="N257" i="2"/>
  <c r="O257" i="2" s="1"/>
  <c r="N245" i="2"/>
  <c r="O245" i="2" s="1"/>
  <c r="N233" i="2"/>
  <c r="O233" i="2" s="1"/>
  <c r="N197" i="2"/>
  <c r="O197" i="2" s="1"/>
  <c r="N185" i="2"/>
  <c r="O185" i="2" s="1"/>
  <c r="N173" i="2"/>
  <c r="O173" i="2" s="1"/>
  <c r="N161" i="2"/>
  <c r="O161" i="2" s="1"/>
  <c r="N149" i="2"/>
  <c r="O149" i="2" s="1"/>
  <c r="N137" i="2"/>
  <c r="O137" i="2" s="1"/>
  <c r="N125" i="2"/>
  <c r="O125" i="2" s="1"/>
  <c r="N113" i="2"/>
  <c r="O113" i="2" s="1"/>
  <c r="N101" i="2"/>
  <c r="O101" i="2" s="1"/>
  <c r="N89" i="2"/>
  <c r="N77" i="2"/>
  <c r="O77" i="2" s="1"/>
  <c r="N65" i="2"/>
  <c r="O65" i="2" s="1"/>
  <c r="N53" i="2"/>
  <c r="O53" i="2" s="1"/>
  <c r="N41" i="2"/>
  <c r="O41" i="2" s="1"/>
  <c r="N29" i="2"/>
  <c r="O29" i="2" s="1"/>
  <c r="N17" i="2"/>
  <c r="O17" i="2" s="1"/>
  <c r="N5" i="2"/>
  <c r="O5" i="2" s="1"/>
  <c r="N683" i="2"/>
  <c r="O683" i="2" s="1"/>
  <c r="N539" i="2"/>
  <c r="O539" i="2" s="1"/>
  <c r="N395" i="2"/>
  <c r="O395" i="2" s="1"/>
  <c r="N251" i="2"/>
  <c r="O251" i="2" s="1"/>
  <c r="N686" i="2"/>
  <c r="O686" i="2" s="1"/>
  <c r="N590" i="2"/>
  <c r="O590" i="2" s="1"/>
  <c r="N494" i="2"/>
  <c r="O494" i="2" s="1"/>
  <c r="N410" i="2"/>
  <c r="O410" i="2" s="1"/>
  <c r="N314" i="2"/>
  <c r="O314" i="2" s="1"/>
  <c r="N230" i="2"/>
  <c r="O230" i="2" s="1"/>
  <c r="N724" i="2"/>
  <c r="O724" i="2"/>
  <c r="N712" i="2"/>
  <c r="O712" i="2"/>
  <c r="N700" i="2"/>
  <c r="O700" i="2"/>
  <c r="N688" i="2"/>
  <c r="O688" i="2" s="1"/>
  <c r="N676" i="2"/>
  <c r="O676" i="2" s="1"/>
  <c r="N664" i="2"/>
  <c r="O664" i="2" s="1"/>
  <c r="N652" i="2"/>
  <c r="O652" i="2" s="1"/>
  <c r="N640" i="2"/>
  <c r="O640" i="2" s="1"/>
  <c r="N628" i="2"/>
  <c r="O628" i="2" s="1"/>
  <c r="N616" i="2"/>
  <c r="O616" i="2" s="1"/>
  <c r="N604" i="2"/>
  <c r="O604" i="2" s="1"/>
  <c r="N592" i="2"/>
  <c r="O592" i="2" s="1"/>
  <c r="N580" i="2"/>
  <c r="O580" i="2" s="1"/>
  <c r="N568" i="2"/>
  <c r="O568" i="2" s="1"/>
  <c r="N556" i="2"/>
  <c r="O556" i="2" s="1"/>
  <c r="N544" i="2"/>
  <c r="O544" i="2" s="1"/>
  <c r="N532" i="2"/>
  <c r="O532" i="2" s="1"/>
  <c r="N520" i="2"/>
  <c r="O520" i="2" s="1"/>
  <c r="N508" i="2"/>
  <c r="O508" i="2" s="1"/>
  <c r="N496" i="2"/>
  <c r="O496" i="2" s="1"/>
  <c r="N484" i="2"/>
  <c r="O484" i="2" s="1"/>
  <c r="N472" i="2"/>
  <c r="O472" i="2" s="1"/>
  <c r="N460" i="2"/>
  <c r="O460" i="2" s="1"/>
  <c r="N448" i="2"/>
  <c r="O448" i="2" s="1"/>
  <c r="N436" i="2"/>
  <c r="O436" i="2" s="1"/>
  <c r="N424" i="2"/>
  <c r="O424" i="2" s="1"/>
  <c r="N412" i="2"/>
  <c r="O412" i="2" s="1"/>
  <c r="N400" i="2"/>
  <c r="O400" i="2" s="1"/>
  <c r="N388" i="2"/>
  <c r="O388" i="2" s="1"/>
  <c r="N376" i="2"/>
  <c r="O376" i="2" s="1"/>
  <c r="N364" i="2"/>
  <c r="O364" i="2" s="1"/>
  <c r="N352" i="2"/>
  <c r="O352" i="2" s="1"/>
  <c r="N340" i="2"/>
  <c r="O340" i="2" s="1"/>
  <c r="N328" i="2"/>
  <c r="O328" i="2" s="1"/>
  <c r="N316" i="2"/>
  <c r="O316" i="2" s="1"/>
  <c r="N304" i="2"/>
  <c r="O304" i="2" s="1"/>
  <c r="N292" i="2"/>
  <c r="O292" i="2" s="1"/>
  <c r="N280" i="2"/>
  <c r="O280" i="2" s="1"/>
  <c r="N268" i="2"/>
  <c r="O268" i="2" s="1"/>
  <c r="N256" i="2"/>
  <c r="O256" i="2" s="1"/>
  <c r="N244" i="2"/>
  <c r="O244" i="2" s="1"/>
  <c r="N232" i="2"/>
  <c r="O232" i="2" s="1"/>
  <c r="N220" i="2"/>
  <c r="O220" i="2" s="1"/>
  <c r="N208" i="2"/>
  <c r="O208" i="2" s="1"/>
  <c r="N196" i="2"/>
  <c r="O196" i="2" s="1"/>
  <c r="N184" i="2"/>
  <c r="O184" i="2" s="1"/>
  <c r="N172" i="2"/>
  <c r="O172" i="2" s="1"/>
  <c r="N160" i="2"/>
  <c r="O160" i="2" s="1"/>
  <c r="N148" i="2"/>
  <c r="O148" i="2" s="1"/>
  <c r="N136" i="2"/>
  <c r="O136" i="2" s="1"/>
  <c r="N124" i="2"/>
  <c r="O124" i="2" s="1"/>
  <c r="N112" i="2"/>
  <c r="O112" i="2" s="1"/>
  <c r="N100" i="2"/>
  <c r="O100" i="2" s="1"/>
  <c r="N88" i="2"/>
  <c r="O88" i="2" s="1"/>
  <c r="N76" i="2"/>
  <c r="O76" i="2" s="1"/>
  <c r="N64" i="2"/>
  <c r="O64" i="2" s="1"/>
  <c r="N52" i="2"/>
  <c r="O52" i="2" s="1"/>
  <c r="N40" i="2"/>
  <c r="O40" i="2" s="1"/>
  <c r="N28" i="2"/>
  <c r="O28" i="2" s="1"/>
  <c r="N16" i="2"/>
  <c r="O16" i="2" s="1"/>
  <c r="N4" i="2"/>
  <c r="O4" i="2" s="1"/>
  <c r="N671" i="2"/>
  <c r="O671" i="2" s="1"/>
  <c r="N527" i="2"/>
  <c r="O527" i="2" s="1"/>
  <c r="N383" i="2"/>
  <c r="O383" i="2" s="1"/>
  <c r="N238" i="2"/>
  <c r="O238" i="2" s="1"/>
  <c r="O73" i="2"/>
  <c r="N193" i="2"/>
  <c r="O193" i="2" s="1"/>
  <c r="O146" i="2"/>
  <c r="O98" i="2"/>
  <c r="O50" i="2"/>
  <c r="N221" i="2"/>
  <c r="O221" i="2" s="1"/>
  <c r="N207" i="2"/>
  <c r="O207" i="2" s="1"/>
  <c r="N159" i="2"/>
  <c r="O159" i="2" s="1"/>
  <c r="N111" i="2"/>
  <c r="O111" i="2" s="1"/>
  <c r="N63" i="2"/>
  <c r="O63" i="2" s="1"/>
  <c r="N15" i="2"/>
  <c r="O15" i="2" s="1"/>
  <c r="O49" i="2"/>
  <c r="O109" i="2"/>
  <c r="O13" i="2"/>
  <c r="N158" i="2"/>
  <c r="O158" i="2" s="1"/>
  <c r="N110" i="2"/>
  <c r="O110" i="2" s="1"/>
  <c r="N62" i="2"/>
  <c r="O62" i="2" s="1"/>
  <c r="N14" i="2"/>
  <c r="O14" i="2" s="1"/>
  <c r="N108" i="2"/>
  <c r="O108" i="2" s="1"/>
  <c r="N96" i="2"/>
  <c r="O96" i="2" s="1"/>
  <c r="N84" i="2"/>
  <c r="O84" i="2" s="1"/>
  <c r="N72" i="2"/>
  <c r="O72" i="2" s="1"/>
  <c r="N60" i="2"/>
  <c r="O60" i="2" s="1"/>
  <c r="N48" i="2"/>
  <c r="O48" i="2" s="1"/>
  <c r="N36" i="2"/>
  <c r="O36" i="2" s="1"/>
  <c r="N24" i="2"/>
  <c r="O24" i="2" s="1"/>
  <c r="N12" i="2"/>
  <c r="O12" i="2" s="1"/>
  <c r="O205" i="2"/>
  <c r="N219" i="2"/>
  <c r="O219" i="2" s="1"/>
  <c r="N157" i="2"/>
  <c r="O157" i="2" s="1"/>
  <c r="N61" i="2"/>
  <c r="O61" i="2" s="1"/>
  <c r="O191" i="2"/>
  <c r="O95" i="2"/>
  <c r="N203" i="2"/>
  <c r="O203" i="2" s="1"/>
  <c r="N171" i="2"/>
  <c r="O171" i="2" s="1"/>
  <c r="N155" i="2"/>
  <c r="O155" i="2" s="1"/>
  <c r="N123" i="2"/>
  <c r="O123" i="2" s="1"/>
  <c r="N107" i="2"/>
  <c r="O107" i="2" s="1"/>
  <c r="N75" i="2"/>
  <c r="O75" i="2" s="1"/>
  <c r="N59" i="2"/>
  <c r="O59" i="2" s="1"/>
  <c r="N27" i="2"/>
  <c r="O27" i="2" s="1"/>
  <c r="N11" i="2"/>
  <c r="O11" i="2" s="1"/>
  <c r="O190" i="2"/>
  <c r="O178" i="2"/>
  <c r="O130" i="2"/>
  <c r="O82" i="2"/>
  <c r="O34" i="2"/>
  <c r="N202" i="2"/>
  <c r="O202" i="2" s="1"/>
  <c r="N186" i="2"/>
  <c r="O186" i="2" s="1"/>
  <c r="N170" i="2"/>
  <c r="O170" i="2" s="1"/>
  <c r="N154" i="2"/>
  <c r="O154" i="2" s="1"/>
  <c r="N122" i="2"/>
  <c r="O122" i="2" s="1"/>
  <c r="N106" i="2"/>
  <c r="O106" i="2" s="1"/>
  <c r="N74" i="2"/>
  <c r="O74" i="2" s="1"/>
  <c r="N58" i="2"/>
  <c r="O58" i="2" s="1"/>
  <c r="N26" i="2"/>
  <c r="O26" i="2" s="1"/>
  <c r="N10" i="2"/>
  <c r="O10" i="2" s="1"/>
  <c r="O189" i="2"/>
  <c r="O141" i="2"/>
  <c r="O129" i="2"/>
  <c r="O93" i="2"/>
  <c r="N215" i="2"/>
  <c r="O215" i="2" s="1"/>
  <c r="N201" i="2"/>
  <c r="O201" i="2" s="1"/>
  <c r="N169" i="2"/>
  <c r="O169" i="2" s="1"/>
  <c r="N153" i="2"/>
  <c r="O153" i="2" s="1"/>
  <c r="N121" i="2"/>
  <c r="O121" i="2" s="1"/>
  <c r="N105" i="2"/>
  <c r="O105" i="2" s="1"/>
  <c r="N57" i="2"/>
  <c r="O57" i="2" s="1"/>
  <c r="N25" i="2"/>
  <c r="O25" i="2" s="1"/>
  <c r="N9" i="2"/>
  <c r="O9" i="2" s="1"/>
  <c r="O140" i="2"/>
  <c r="N229" i="2"/>
  <c r="O229" i="2" s="1"/>
  <c r="N214" i="2"/>
  <c r="O214" i="2" s="1"/>
  <c r="N200" i="2"/>
  <c r="O200" i="2" s="1"/>
  <c r="N183" i="2"/>
  <c r="O183" i="2" s="1"/>
  <c r="N167" i="2"/>
  <c r="O167" i="2" s="1"/>
  <c r="N152" i="2"/>
  <c r="O152" i="2" s="1"/>
  <c r="N135" i="2"/>
  <c r="O135" i="2" s="1"/>
  <c r="N119" i="2"/>
  <c r="O119" i="2" s="1"/>
  <c r="N104" i="2"/>
  <c r="O104" i="2" s="1"/>
  <c r="N87" i="2"/>
  <c r="O87" i="2" s="1"/>
  <c r="N71" i="2"/>
  <c r="O71" i="2" s="1"/>
  <c r="N56" i="2"/>
  <c r="O56" i="2" s="1"/>
  <c r="N39" i="2"/>
  <c r="O39" i="2" s="1"/>
  <c r="N23" i="2"/>
  <c r="O23" i="2" s="1"/>
  <c r="N8" i="2"/>
  <c r="N175" i="2"/>
  <c r="O175" i="2" s="1"/>
  <c r="N163" i="2"/>
  <c r="O163" i="2" s="1"/>
  <c r="N151" i="2"/>
  <c r="O151" i="2" s="1"/>
  <c r="N139" i="2"/>
  <c r="O139" i="2" s="1"/>
  <c r="N127" i="2"/>
  <c r="O127" i="2" s="1"/>
  <c r="N115" i="2"/>
  <c r="O115" i="2" s="1"/>
  <c r="N91" i="2"/>
  <c r="O91" i="2" s="1"/>
  <c r="N79" i="2"/>
  <c r="O79" i="2" s="1"/>
  <c r="N67" i="2"/>
  <c r="O67" i="2" s="1"/>
  <c r="N55" i="2"/>
  <c r="O55" i="2" s="1"/>
  <c r="N43" i="2"/>
  <c r="O43" i="2" s="1"/>
  <c r="N31" i="2"/>
  <c r="O31" i="2" s="1"/>
  <c r="N19" i="2"/>
  <c r="O19" i="2" s="1"/>
  <c r="N7" i="2"/>
  <c r="N227" i="2"/>
  <c r="O227" i="2" s="1"/>
  <c r="N213" i="2"/>
  <c r="O213" i="2" s="1"/>
  <c r="N166" i="2"/>
  <c r="O166" i="2" s="1"/>
  <c r="N134" i="2"/>
  <c r="O134" i="2" s="1"/>
  <c r="N118" i="2"/>
  <c r="O118" i="2" s="1"/>
  <c r="N102" i="2"/>
  <c r="N86" i="2"/>
  <c r="O86" i="2" s="1"/>
  <c r="N70" i="2"/>
  <c r="O70" i="2" s="1"/>
  <c r="N38" i="2"/>
  <c r="O38" i="2" s="1"/>
  <c r="N22" i="2"/>
  <c r="O22" i="2" s="1"/>
  <c r="O162" i="2"/>
  <c r="O150" i="2"/>
  <c r="O114" i="2"/>
  <c r="O66" i="2"/>
  <c r="O103" i="2"/>
  <c r="N241" i="2"/>
  <c r="O241" i="2" s="1"/>
  <c r="N212" i="2"/>
  <c r="O212" i="2" s="1"/>
  <c r="N181" i="2"/>
  <c r="O181" i="2" s="1"/>
  <c r="N165" i="2"/>
  <c r="O165" i="2" s="1"/>
  <c r="N117" i="2"/>
  <c r="O117" i="2" s="1"/>
  <c r="N85" i="2"/>
  <c r="O85" i="2" s="1"/>
  <c r="N69" i="2"/>
  <c r="O69" i="2" s="1"/>
  <c r="N21" i="2"/>
  <c r="O21" i="2" s="1"/>
  <c r="O89" i="2"/>
  <c r="N195" i="2"/>
  <c r="O195" i="2" s="1"/>
  <c r="N179" i="2"/>
  <c r="O179" i="2" s="1"/>
  <c r="N164" i="2"/>
  <c r="O164" i="2" s="1"/>
  <c r="N147" i="2"/>
  <c r="O147" i="2" s="1"/>
  <c r="N131" i="2"/>
  <c r="O131" i="2" s="1"/>
  <c r="N116" i="2"/>
  <c r="O116" i="2" s="1"/>
  <c r="N99" i="2"/>
  <c r="O99" i="2" s="1"/>
  <c r="N83" i="2"/>
  <c r="O83" i="2" s="1"/>
  <c r="N68" i="2"/>
  <c r="O68" i="2" s="1"/>
  <c r="N51" i="2"/>
  <c r="O51" i="2" s="1"/>
  <c r="N35" i="2"/>
  <c r="O35" i="2" s="1"/>
  <c r="N20" i="2"/>
  <c r="O20" i="2" s="1"/>
  <c r="N3" i="2"/>
  <c r="N1" i="2"/>
  <c r="O1" i="2" s="1"/>
  <c r="T1" i="2" s="1"/>
  <c r="AR4" i="10" l="1"/>
  <c r="E3" i="12" s="1"/>
  <c r="AR5" i="10"/>
  <c r="E4" i="12" s="1"/>
  <c r="AR6" i="10"/>
  <c r="E5" i="12" s="1"/>
  <c r="AR7" i="10"/>
  <c r="E6" i="12" s="1"/>
  <c r="AR8" i="10"/>
  <c r="E7" i="12" s="1"/>
  <c r="AR3" i="10"/>
  <c r="E2" i="12" s="1"/>
  <c r="AQ7" i="10"/>
  <c r="D6" i="12" s="1"/>
  <c r="AQ6" i="10"/>
  <c r="D5" i="12" s="1"/>
  <c r="AQ5" i="10"/>
  <c r="D4" i="12" s="1"/>
  <c r="AQ4" i="10"/>
  <c r="D3" i="12" s="1"/>
  <c r="AQ3" i="10"/>
  <c r="D2" i="12" s="1"/>
  <c r="AQ8" i="10"/>
  <c r="D7" i="12" s="1"/>
  <c r="Z363" i="2"/>
  <c r="AA363" i="2"/>
  <c r="Z75" i="2"/>
  <c r="AA75" i="2"/>
  <c r="Z327" i="2"/>
  <c r="AA327" i="2"/>
  <c r="Z39" i="2"/>
  <c r="AA39" i="2"/>
  <c r="Z423" i="2"/>
  <c r="AA423" i="2"/>
  <c r="Z543" i="2"/>
  <c r="AA543" i="2"/>
  <c r="Z605" i="2"/>
  <c r="AA605" i="2"/>
  <c r="Z596" i="2"/>
  <c r="AA596" i="2"/>
  <c r="Z609" i="2"/>
  <c r="AA609" i="2"/>
  <c r="Z447" i="2"/>
  <c r="AA447" i="2"/>
  <c r="Z459" i="2"/>
  <c r="AA459" i="2"/>
  <c r="Z435" i="2"/>
  <c r="AA435" i="2"/>
  <c r="Z27" i="2"/>
  <c r="AA27" i="2"/>
  <c r="Z63" i="2"/>
  <c r="AA63" i="2"/>
  <c r="Z183" i="2"/>
  <c r="AA183" i="2"/>
  <c r="Z608" i="2"/>
  <c r="AA608" i="2"/>
  <c r="Z123" i="2"/>
  <c r="AA123" i="2"/>
  <c r="Z483" i="2"/>
  <c r="AA483" i="2"/>
  <c r="Z17" i="2"/>
  <c r="AA17" i="2"/>
  <c r="Z606" i="2"/>
  <c r="AA606" i="2"/>
  <c r="Z351" i="2"/>
  <c r="AA351" i="2"/>
  <c r="Z255" i="2"/>
  <c r="AA255" i="2"/>
  <c r="Z587" i="2"/>
  <c r="AA587" i="2"/>
  <c r="Z303" i="2"/>
  <c r="AA303" i="2"/>
  <c r="Z219" i="2"/>
  <c r="AA219" i="2"/>
  <c r="Z339" i="2"/>
  <c r="AA339" i="2"/>
  <c r="Z51" i="2"/>
  <c r="AA51" i="2"/>
  <c r="Z586" i="2"/>
  <c r="AA586" i="2"/>
  <c r="Z599" i="2"/>
  <c r="AA599" i="2"/>
  <c r="Z588" i="2"/>
  <c r="AA588" i="2"/>
  <c r="Z567" i="2"/>
  <c r="AA567" i="2"/>
  <c r="Z147" i="2"/>
  <c r="AA147" i="2"/>
  <c r="Z111" i="2"/>
  <c r="AA111" i="2"/>
  <c r="Z387" i="2"/>
  <c r="AA387" i="2"/>
  <c r="Z267" i="2"/>
  <c r="AA267" i="2"/>
  <c r="Z598" i="2"/>
  <c r="AA598" i="2"/>
  <c r="Z611" i="2"/>
  <c r="AA611" i="2"/>
  <c r="Z600" i="2"/>
  <c r="AA600" i="2"/>
  <c r="Z589" i="2"/>
  <c r="AA589" i="2"/>
  <c r="Z590" i="2"/>
  <c r="AA590" i="2"/>
  <c r="AH363" i="2"/>
  <c r="Y471" i="2"/>
  <c r="Z610" i="2"/>
  <c r="AA610" i="2"/>
  <c r="Z99" i="2"/>
  <c r="AA99" i="2"/>
  <c r="Z612" i="2"/>
  <c r="AA612" i="2"/>
  <c r="Z601" i="2"/>
  <c r="AA601" i="2"/>
  <c r="Z602" i="2"/>
  <c r="AA602" i="2"/>
  <c r="Z195" i="2"/>
  <c r="AA195" i="2"/>
  <c r="Z593" i="2"/>
  <c r="AA593" i="2"/>
  <c r="Z243" i="2"/>
  <c r="AA243" i="2"/>
  <c r="Z519" i="2"/>
  <c r="AA519" i="2"/>
  <c r="Z399" i="2"/>
  <c r="AA399" i="2"/>
  <c r="Z15" i="2"/>
  <c r="AA15" i="2"/>
  <c r="Z135" i="2"/>
  <c r="AA135" i="2"/>
  <c r="Z613" i="2"/>
  <c r="AA613" i="2"/>
  <c r="Z614" i="2"/>
  <c r="AA614" i="2"/>
  <c r="Z604" i="2"/>
  <c r="AA604" i="2"/>
  <c r="Z507" i="2"/>
  <c r="AA507" i="2"/>
  <c r="Z231" i="2"/>
  <c r="AA231" i="2"/>
  <c r="Z87" i="2"/>
  <c r="AA87" i="2"/>
  <c r="Z603" i="2"/>
  <c r="AA603" i="2"/>
  <c r="Z597" i="2"/>
  <c r="AA597" i="2"/>
  <c r="Z375" i="2"/>
  <c r="AA375" i="2"/>
  <c r="Z531" i="2"/>
  <c r="AA531" i="2"/>
  <c r="Z171" i="2"/>
  <c r="AA171" i="2"/>
  <c r="Z595" i="2"/>
  <c r="AA595" i="2"/>
  <c r="Z555" i="2"/>
  <c r="AA555" i="2"/>
  <c r="Z315" i="2"/>
  <c r="AA315" i="2"/>
  <c r="Z159" i="2"/>
  <c r="AA159" i="2"/>
  <c r="Z279" i="2"/>
  <c r="AA279" i="2"/>
  <c r="Z2" i="2"/>
  <c r="AF2" i="2" s="1"/>
  <c r="C64" i="3" s="1"/>
  <c r="AA2" i="2"/>
  <c r="Z592" i="2"/>
  <c r="AA592" i="2"/>
  <c r="Z495" i="2"/>
  <c r="AA495" i="2"/>
  <c r="Z594" i="2"/>
  <c r="AA594" i="2"/>
  <c r="Z607" i="2"/>
  <c r="AA607" i="2"/>
  <c r="Z579" i="2"/>
  <c r="AA579" i="2"/>
  <c r="Z585" i="2"/>
  <c r="AA585" i="2"/>
  <c r="Z291" i="2"/>
  <c r="AA291" i="2"/>
  <c r="Z207" i="2"/>
  <c r="AA207" i="2"/>
  <c r="Z411" i="2"/>
  <c r="AA411" i="2"/>
  <c r="AH91" i="2"/>
  <c r="Y91" i="2"/>
  <c r="Y298" i="2"/>
  <c r="AH298" i="2"/>
  <c r="Y10" i="2"/>
  <c r="AH10" i="2"/>
  <c r="AH156" i="2"/>
  <c r="Y156" i="2"/>
  <c r="AH300" i="2"/>
  <c r="Y300" i="2"/>
  <c r="AH444" i="2"/>
  <c r="Y444" i="2"/>
  <c r="AH145" i="2"/>
  <c r="Y145" i="2"/>
  <c r="AH289" i="2"/>
  <c r="Y289" i="2"/>
  <c r="AH433" i="2"/>
  <c r="Y433" i="2"/>
  <c r="AH577" i="2"/>
  <c r="Y577" i="2"/>
  <c r="Y146" i="2"/>
  <c r="AH146" i="2"/>
  <c r="Y290" i="2"/>
  <c r="AH290" i="2"/>
  <c r="AH434" i="2"/>
  <c r="Y434" i="2"/>
  <c r="Y578" i="2"/>
  <c r="AH578" i="2"/>
  <c r="Y220" i="2"/>
  <c r="AH220" i="2"/>
  <c r="AH56" i="2"/>
  <c r="Y56" i="2"/>
  <c r="AH8" i="2"/>
  <c r="Y8" i="2"/>
  <c r="AH232" i="2"/>
  <c r="Y232" i="2"/>
  <c r="AH77" i="2"/>
  <c r="Y77" i="2"/>
  <c r="AH221" i="2"/>
  <c r="Y221" i="2"/>
  <c r="AH365" i="2"/>
  <c r="Y365" i="2"/>
  <c r="AH509" i="2"/>
  <c r="Y509" i="2"/>
  <c r="AI219" i="2"/>
  <c r="AH90" i="2"/>
  <c r="Y90" i="2"/>
  <c r="AH234" i="2"/>
  <c r="Y234" i="2"/>
  <c r="AH378" i="2"/>
  <c r="Y378" i="2"/>
  <c r="AH522" i="2"/>
  <c r="Y522" i="2"/>
  <c r="AH103" i="2"/>
  <c r="Y103" i="2"/>
  <c r="AH247" i="2"/>
  <c r="Y247" i="2"/>
  <c r="AH391" i="2"/>
  <c r="Y391" i="2"/>
  <c r="AH535" i="2"/>
  <c r="Y535" i="2"/>
  <c r="AI339" i="2"/>
  <c r="AH68" i="2"/>
  <c r="Y68" i="2"/>
  <c r="AH212" i="2"/>
  <c r="Y212" i="2"/>
  <c r="AH356" i="2"/>
  <c r="Y356" i="2"/>
  <c r="AH500" i="2"/>
  <c r="Y500" i="2"/>
  <c r="AH81" i="2"/>
  <c r="Y81" i="2"/>
  <c r="AH225" i="2"/>
  <c r="Y225" i="2"/>
  <c r="AH369" i="2"/>
  <c r="Y369" i="2"/>
  <c r="AH513" i="2"/>
  <c r="Y513" i="2"/>
  <c r="Y22" i="2"/>
  <c r="AH22" i="2"/>
  <c r="AH166" i="2"/>
  <c r="Y166" i="2"/>
  <c r="Y310" i="2"/>
  <c r="AH310" i="2"/>
  <c r="Y454" i="2"/>
  <c r="AH454" i="2"/>
  <c r="Y35" i="2"/>
  <c r="AH35" i="2"/>
  <c r="Y179" i="2"/>
  <c r="AH179" i="2"/>
  <c r="Y323" i="2"/>
  <c r="AH323" i="2"/>
  <c r="AH467" i="2"/>
  <c r="Y467" i="2"/>
  <c r="AH24" i="2"/>
  <c r="Y24" i="2"/>
  <c r="AH168" i="2"/>
  <c r="Y168" i="2"/>
  <c r="AH312" i="2"/>
  <c r="Y312" i="2"/>
  <c r="AH456" i="2"/>
  <c r="Y456" i="2"/>
  <c r="AH11" i="2"/>
  <c r="Y11" i="2"/>
  <c r="AH157" i="2"/>
  <c r="Y157" i="2"/>
  <c r="AH301" i="2"/>
  <c r="Y301" i="2"/>
  <c r="AH445" i="2"/>
  <c r="Y445" i="2"/>
  <c r="AH14" i="2"/>
  <c r="Y14" i="2"/>
  <c r="AH158" i="2"/>
  <c r="Y158" i="2"/>
  <c r="AH302" i="2"/>
  <c r="Y302" i="2"/>
  <c r="AH446" i="2"/>
  <c r="Y446" i="2"/>
  <c r="AI147" i="2"/>
  <c r="AH65" i="2"/>
  <c r="Y65" i="2"/>
  <c r="AH379" i="2"/>
  <c r="Y379" i="2"/>
  <c r="Y154" i="2"/>
  <c r="AH154" i="2"/>
  <c r="AH100" i="2"/>
  <c r="Y100" i="2"/>
  <c r="AH532" i="2"/>
  <c r="Y532" i="2"/>
  <c r="AI111" i="2"/>
  <c r="AH233" i="2"/>
  <c r="Y233" i="2"/>
  <c r="AH377" i="2"/>
  <c r="Y377" i="2"/>
  <c r="AH521" i="2"/>
  <c r="Y521" i="2"/>
  <c r="AI363" i="2"/>
  <c r="AH102" i="2"/>
  <c r="Y102" i="2"/>
  <c r="AH246" i="2"/>
  <c r="Y246" i="2"/>
  <c r="AH390" i="2"/>
  <c r="Y390" i="2"/>
  <c r="AH534" i="2"/>
  <c r="Y534" i="2"/>
  <c r="AI387" i="2"/>
  <c r="AH115" i="2"/>
  <c r="Y115" i="2"/>
  <c r="AH259" i="2"/>
  <c r="Y259" i="2"/>
  <c r="AH403" i="2"/>
  <c r="Y403" i="2"/>
  <c r="AH547" i="2"/>
  <c r="Y547" i="2"/>
  <c r="AH80" i="2"/>
  <c r="Y80" i="2"/>
  <c r="AH224" i="2"/>
  <c r="Y224" i="2"/>
  <c r="AH368" i="2"/>
  <c r="Y368" i="2"/>
  <c r="AH512" i="2"/>
  <c r="Y512" i="2"/>
  <c r="AI267" i="2"/>
  <c r="AH93" i="2"/>
  <c r="Y93" i="2"/>
  <c r="AH237" i="2"/>
  <c r="Y237" i="2"/>
  <c r="AH381" i="2"/>
  <c r="Y381" i="2"/>
  <c r="AH525" i="2"/>
  <c r="Y525" i="2"/>
  <c r="AH34" i="2"/>
  <c r="Y34" i="2"/>
  <c r="AH178" i="2"/>
  <c r="Y178" i="2"/>
  <c r="AH322" i="2"/>
  <c r="Y322" i="2"/>
  <c r="AH466" i="2"/>
  <c r="Y466" i="2"/>
  <c r="AH47" i="2"/>
  <c r="Y47" i="2"/>
  <c r="AH191" i="2"/>
  <c r="Y191" i="2"/>
  <c r="AH335" i="2"/>
  <c r="Y335" i="2"/>
  <c r="AH479" i="2"/>
  <c r="Y479" i="2"/>
  <c r="AH36" i="2"/>
  <c r="Y36" i="2"/>
  <c r="AH180" i="2"/>
  <c r="Y180" i="2"/>
  <c r="AH324" i="2"/>
  <c r="Y324" i="2"/>
  <c r="AH468" i="2"/>
  <c r="Y468" i="2"/>
  <c r="AH25" i="2"/>
  <c r="Y25" i="2"/>
  <c r="AH169" i="2"/>
  <c r="Y169" i="2"/>
  <c r="AH313" i="2"/>
  <c r="Y313" i="2"/>
  <c r="AH457" i="2"/>
  <c r="Y457" i="2"/>
  <c r="AH26" i="2"/>
  <c r="Y26" i="2"/>
  <c r="AH170" i="2"/>
  <c r="Y170" i="2"/>
  <c r="AH314" i="2"/>
  <c r="Y314" i="2"/>
  <c r="Y458" i="2"/>
  <c r="AH458" i="2"/>
  <c r="AH497" i="2"/>
  <c r="Y497" i="2"/>
  <c r="AH357" i="2"/>
  <c r="Y357" i="2"/>
  <c r="AH520" i="2"/>
  <c r="Y520" i="2"/>
  <c r="AH112" i="2"/>
  <c r="Y112" i="2"/>
  <c r="AH256" i="2"/>
  <c r="Y256" i="2"/>
  <c r="AH544" i="2"/>
  <c r="Y544" i="2"/>
  <c r="AH101" i="2"/>
  <c r="Y101" i="2"/>
  <c r="AH245" i="2"/>
  <c r="Y245" i="2"/>
  <c r="AH389" i="2"/>
  <c r="Y389" i="2"/>
  <c r="AH533" i="2"/>
  <c r="Y533" i="2"/>
  <c r="AH114" i="2"/>
  <c r="Y114" i="2"/>
  <c r="AH258" i="2"/>
  <c r="Y258" i="2"/>
  <c r="AH402" i="2"/>
  <c r="Y402" i="2"/>
  <c r="AH546" i="2"/>
  <c r="Y546" i="2"/>
  <c r="AH127" i="2"/>
  <c r="Y127" i="2"/>
  <c r="AH271" i="2"/>
  <c r="Y271" i="2"/>
  <c r="AH415" i="2"/>
  <c r="Y415" i="2"/>
  <c r="AH559" i="2"/>
  <c r="Y559" i="2"/>
  <c r="AI471" i="2"/>
  <c r="AH92" i="2"/>
  <c r="Y92" i="2"/>
  <c r="AH236" i="2"/>
  <c r="Y236" i="2"/>
  <c r="AH380" i="2"/>
  <c r="Y380" i="2"/>
  <c r="AH524" i="2"/>
  <c r="Y524" i="2"/>
  <c r="AH105" i="2"/>
  <c r="Y105" i="2"/>
  <c r="AH249" i="2"/>
  <c r="Y249" i="2"/>
  <c r="AH393" i="2"/>
  <c r="Y393" i="2"/>
  <c r="AH537" i="2"/>
  <c r="Y537" i="2"/>
  <c r="AH46" i="2"/>
  <c r="Y46" i="2"/>
  <c r="AH190" i="2"/>
  <c r="Y190" i="2"/>
  <c r="AH334" i="2"/>
  <c r="Y334" i="2"/>
  <c r="AH478" i="2"/>
  <c r="Y478" i="2"/>
  <c r="AH59" i="2"/>
  <c r="Y59" i="2"/>
  <c r="AH203" i="2"/>
  <c r="Y203" i="2"/>
  <c r="Y347" i="2"/>
  <c r="AH347" i="2"/>
  <c r="Y491" i="2"/>
  <c r="AH491" i="2"/>
  <c r="AI99" i="2"/>
  <c r="AH48" i="2"/>
  <c r="Y48" i="2"/>
  <c r="AH192" i="2"/>
  <c r="Y192" i="2"/>
  <c r="AH336" i="2"/>
  <c r="Y336" i="2"/>
  <c r="Y480" i="2"/>
  <c r="AH480" i="2"/>
  <c r="AH37" i="2"/>
  <c r="Y37" i="2"/>
  <c r="AH181" i="2"/>
  <c r="Y181" i="2"/>
  <c r="AH325" i="2"/>
  <c r="Y325" i="2"/>
  <c r="AH469" i="2"/>
  <c r="Y469" i="2"/>
  <c r="AH38" i="2"/>
  <c r="Y38" i="2"/>
  <c r="AH182" i="2"/>
  <c r="Y182" i="2"/>
  <c r="AH326" i="2"/>
  <c r="Y326" i="2"/>
  <c r="AH470" i="2"/>
  <c r="Y470" i="2"/>
  <c r="AI195" i="2"/>
  <c r="Y76" i="2"/>
  <c r="AH76" i="2"/>
  <c r="AH523" i="2"/>
  <c r="Y523" i="2"/>
  <c r="Y442" i="2"/>
  <c r="AH442" i="2"/>
  <c r="AH244" i="2"/>
  <c r="Y244" i="2"/>
  <c r="AH89" i="2"/>
  <c r="Y89" i="2"/>
  <c r="AH400" i="2"/>
  <c r="Y400" i="2"/>
  <c r="AH124" i="2"/>
  <c r="Y124" i="2"/>
  <c r="AH268" i="2"/>
  <c r="Y268" i="2"/>
  <c r="AH412" i="2"/>
  <c r="Y412" i="2"/>
  <c r="AH556" i="2"/>
  <c r="Y556" i="2"/>
  <c r="AI243" i="2"/>
  <c r="AH113" i="2"/>
  <c r="Y113" i="2"/>
  <c r="AH257" i="2"/>
  <c r="Y257" i="2"/>
  <c r="AH401" i="2"/>
  <c r="Y401" i="2"/>
  <c r="AH545" i="2"/>
  <c r="Y545" i="2"/>
  <c r="AH126" i="2"/>
  <c r="Y126" i="2"/>
  <c r="AH270" i="2"/>
  <c r="Y270" i="2"/>
  <c r="AH414" i="2"/>
  <c r="Y414" i="2"/>
  <c r="AH558" i="2"/>
  <c r="Y558" i="2"/>
  <c r="AI519" i="2"/>
  <c r="AH139" i="2"/>
  <c r="Y139" i="2"/>
  <c r="AH283" i="2"/>
  <c r="Y283" i="2"/>
  <c r="AH427" i="2"/>
  <c r="Y427" i="2"/>
  <c r="AH571" i="2"/>
  <c r="Y571" i="2"/>
  <c r="AH104" i="2"/>
  <c r="Y104" i="2"/>
  <c r="AH248" i="2"/>
  <c r="Y248" i="2"/>
  <c r="AH392" i="2"/>
  <c r="Y392" i="2"/>
  <c r="AH536" i="2"/>
  <c r="Y536" i="2"/>
  <c r="AI399" i="2"/>
  <c r="AH117" i="2"/>
  <c r="Y117" i="2"/>
  <c r="AH261" i="2"/>
  <c r="Y261" i="2"/>
  <c r="AH405" i="2"/>
  <c r="Y405" i="2"/>
  <c r="AH549" i="2"/>
  <c r="Y549" i="2"/>
  <c r="AH58" i="2"/>
  <c r="Y58" i="2"/>
  <c r="AH202" i="2"/>
  <c r="Y202" i="2"/>
  <c r="AH346" i="2"/>
  <c r="Y346" i="2"/>
  <c r="Y490" i="2"/>
  <c r="AH490" i="2"/>
  <c r="AI15" i="2"/>
  <c r="Y71" i="2"/>
  <c r="AH71" i="2"/>
  <c r="Y215" i="2"/>
  <c r="AH215" i="2"/>
  <c r="AH359" i="2"/>
  <c r="Y359" i="2"/>
  <c r="AH503" i="2"/>
  <c r="Y503" i="2"/>
  <c r="AH60" i="2"/>
  <c r="Y60" i="2"/>
  <c r="AH204" i="2"/>
  <c r="Y204" i="2"/>
  <c r="AH348" i="2"/>
  <c r="Y348" i="2"/>
  <c r="AH492" i="2"/>
  <c r="Y492" i="2"/>
  <c r="AI135" i="2"/>
  <c r="AH49" i="2"/>
  <c r="Y49" i="2"/>
  <c r="AH193" i="2"/>
  <c r="Y193" i="2"/>
  <c r="AH337" i="2"/>
  <c r="Y337" i="2"/>
  <c r="AH481" i="2"/>
  <c r="Y481" i="2"/>
  <c r="AH50" i="2"/>
  <c r="Y50" i="2"/>
  <c r="AH194" i="2"/>
  <c r="Y194" i="2"/>
  <c r="AH338" i="2"/>
  <c r="Y338" i="2"/>
  <c r="Y482" i="2"/>
  <c r="AH482" i="2"/>
  <c r="AH353" i="2"/>
  <c r="Y353" i="2"/>
  <c r="AH488" i="2"/>
  <c r="Y488" i="2"/>
  <c r="AH455" i="2"/>
  <c r="Y455" i="2"/>
  <c r="AH136" i="2"/>
  <c r="Y136" i="2"/>
  <c r="AH424" i="2"/>
  <c r="Y424" i="2"/>
  <c r="AH568" i="2"/>
  <c r="Y568" i="2"/>
  <c r="AH125" i="2"/>
  <c r="Y125" i="2"/>
  <c r="AH269" i="2"/>
  <c r="Y269" i="2"/>
  <c r="AH413" i="2"/>
  <c r="Y413" i="2"/>
  <c r="AH557" i="2"/>
  <c r="Y557" i="2"/>
  <c r="AI507" i="2"/>
  <c r="AH138" i="2"/>
  <c r="Y138" i="2"/>
  <c r="AH282" i="2"/>
  <c r="Y282" i="2"/>
  <c r="Y426" i="2"/>
  <c r="AH426" i="2"/>
  <c r="AH570" i="2"/>
  <c r="Y570" i="2"/>
  <c r="AH3" i="2"/>
  <c r="Y3" i="2"/>
  <c r="AH151" i="2"/>
  <c r="Y151" i="2"/>
  <c r="AH295" i="2"/>
  <c r="Y295" i="2"/>
  <c r="AH439" i="2"/>
  <c r="Y439" i="2"/>
  <c r="AH583" i="2"/>
  <c r="Y583" i="2"/>
  <c r="AH116" i="2"/>
  <c r="Y116" i="2"/>
  <c r="AH260" i="2"/>
  <c r="Y260" i="2"/>
  <c r="AH404" i="2"/>
  <c r="Y404" i="2"/>
  <c r="AH548" i="2"/>
  <c r="Y548" i="2"/>
  <c r="AH129" i="2"/>
  <c r="Y129" i="2"/>
  <c r="AH273" i="2"/>
  <c r="Y273" i="2"/>
  <c r="AH417" i="2"/>
  <c r="Y417" i="2"/>
  <c r="AH561" i="2"/>
  <c r="Y561" i="2"/>
  <c r="AH70" i="2"/>
  <c r="Y70" i="2"/>
  <c r="AH214" i="2"/>
  <c r="Y214" i="2"/>
  <c r="Y358" i="2"/>
  <c r="AH358" i="2"/>
  <c r="Y502" i="2"/>
  <c r="AH502" i="2"/>
  <c r="AH83" i="2"/>
  <c r="Y83" i="2"/>
  <c r="Y227" i="2"/>
  <c r="AH227" i="2"/>
  <c r="AH371" i="2"/>
  <c r="Y371" i="2"/>
  <c r="AH515" i="2"/>
  <c r="Y515" i="2"/>
  <c r="AI231" i="2"/>
  <c r="AH72" i="2"/>
  <c r="Y72" i="2"/>
  <c r="AH216" i="2"/>
  <c r="Y216" i="2"/>
  <c r="AH360" i="2"/>
  <c r="Y360" i="2"/>
  <c r="AH504" i="2"/>
  <c r="Y504" i="2"/>
  <c r="AI159" i="2"/>
  <c r="AH61" i="2"/>
  <c r="Y61" i="2"/>
  <c r="AH205" i="2"/>
  <c r="Y205" i="2"/>
  <c r="AH349" i="2"/>
  <c r="Y349" i="2"/>
  <c r="AH493" i="2"/>
  <c r="Y493" i="2"/>
  <c r="AI87" i="2"/>
  <c r="AH62" i="2"/>
  <c r="Y62" i="2"/>
  <c r="AH206" i="2"/>
  <c r="Y206" i="2"/>
  <c r="AH350" i="2"/>
  <c r="Y350" i="2"/>
  <c r="AH494" i="2"/>
  <c r="Y494" i="2"/>
  <c r="AI75" i="2"/>
  <c r="AI327" i="2"/>
  <c r="AH508" i="2"/>
  <c r="Y508" i="2"/>
  <c r="AH510" i="2"/>
  <c r="Y510" i="2"/>
  <c r="AI255" i="2"/>
  <c r="AH88" i="2"/>
  <c r="Y88" i="2"/>
  <c r="AH388" i="2"/>
  <c r="Y388" i="2"/>
  <c r="AH280" i="2"/>
  <c r="Y280" i="2"/>
  <c r="AH148" i="2"/>
  <c r="Y148" i="2"/>
  <c r="AH292" i="2"/>
  <c r="Y292" i="2"/>
  <c r="AH436" i="2"/>
  <c r="Y436" i="2"/>
  <c r="AH580" i="2"/>
  <c r="Y580" i="2"/>
  <c r="AI375" i="2"/>
  <c r="AH137" i="2"/>
  <c r="Y137" i="2"/>
  <c r="AH281" i="2"/>
  <c r="Y281" i="2"/>
  <c r="AH425" i="2"/>
  <c r="Y425" i="2"/>
  <c r="AH569" i="2"/>
  <c r="Y569" i="2"/>
  <c r="AH150" i="2"/>
  <c r="Y150" i="2"/>
  <c r="AH294" i="2"/>
  <c r="Y294" i="2"/>
  <c r="AH438" i="2"/>
  <c r="Y438" i="2"/>
  <c r="AH582" i="2"/>
  <c r="Y582" i="2"/>
  <c r="AH19" i="2"/>
  <c r="Y19" i="2"/>
  <c r="AH163" i="2"/>
  <c r="Y163" i="2"/>
  <c r="AH307" i="2"/>
  <c r="Y307" i="2"/>
  <c r="AH451" i="2"/>
  <c r="Y451" i="2"/>
  <c r="AH128" i="2"/>
  <c r="Y128" i="2"/>
  <c r="AH272" i="2"/>
  <c r="Y272" i="2"/>
  <c r="AH416" i="2"/>
  <c r="Y416" i="2"/>
  <c r="AH560" i="2"/>
  <c r="Y560" i="2"/>
  <c r="AI531" i="2"/>
  <c r="AH141" i="2"/>
  <c r="Y141" i="2"/>
  <c r="AH285" i="2"/>
  <c r="Y285" i="2"/>
  <c r="AH429" i="2"/>
  <c r="Y429" i="2"/>
  <c r="AH573" i="2"/>
  <c r="Y573" i="2"/>
  <c r="AH82" i="2"/>
  <c r="Y82" i="2"/>
  <c r="AH226" i="2"/>
  <c r="Y226" i="2"/>
  <c r="Y370" i="2"/>
  <c r="AH370" i="2"/>
  <c r="Y514" i="2"/>
  <c r="AH514" i="2"/>
  <c r="AI171" i="2"/>
  <c r="AH95" i="2"/>
  <c r="Y95" i="2"/>
  <c r="AH239" i="2"/>
  <c r="Y239" i="2"/>
  <c r="AH383" i="2"/>
  <c r="Y383" i="2"/>
  <c r="AH527" i="2"/>
  <c r="Y527" i="2"/>
  <c r="AH84" i="2"/>
  <c r="Y84" i="2"/>
  <c r="AH228" i="2"/>
  <c r="Y228" i="2"/>
  <c r="AH372" i="2"/>
  <c r="Y372" i="2"/>
  <c r="AH516" i="2"/>
  <c r="Y516" i="2"/>
  <c r="AH73" i="2"/>
  <c r="Y73" i="2"/>
  <c r="AH217" i="2"/>
  <c r="Y217" i="2"/>
  <c r="AH361" i="2"/>
  <c r="Y361" i="2"/>
  <c r="AH505" i="2"/>
  <c r="Y505" i="2"/>
  <c r="AI207" i="2"/>
  <c r="AH74" i="2"/>
  <c r="Y74" i="2"/>
  <c r="AH218" i="2"/>
  <c r="Y218" i="2"/>
  <c r="AH362" i="2"/>
  <c r="Y362" i="2"/>
  <c r="AH506" i="2"/>
  <c r="Y506" i="2"/>
  <c r="AI411" i="2"/>
  <c r="AH364" i="2"/>
  <c r="Y364" i="2"/>
  <c r="AH78" i="2"/>
  <c r="Y78" i="2"/>
  <c r="AH213" i="2"/>
  <c r="Y213" i="2"/>
  <c r="AH23" i="2"/>
  <c r="Y23" i="2"/>
  <c r="AH160" i="2"/>
  <c r="Y160" i="2"/>
  <c r="AH18" i="2"/>
  <c r="Y18" i="2"/>
  <c r="AH31" i="2"/>
  <c r="Y31" i="2"/>
  <c r="AH140" i="2"/>
  <c r="Y140" i="2"/>
  <c r="AH284" i="2"/>
  <c r="Y284" i="2"/>
  <c r="AH428" i="2"/>
  <c r="Y428" i="2"/>
  <c r="AH572" i="2"/>
  <c r="Y572" i="2"/>
  <c r="AH7" i="2"/>
  <c r="Y7" i="2"/>
  <c r="AH153" i="2"/>
  <c r="Y153" i="2"/>
  <c r="AH297" i="2"/>
  <c r="Y297" i="2"/>
  <c r="AH441" i="2"/>
  <c r="Y441" i="2"/>
  <c r="AH94" i="2"/>
  <c r="Y94" i="2"/>
  <c r="AH238" i="2"/>
  <c r="Y238" i="2"/>
  <c r="AH382" i="2"/>
  <c r="Y382" i="2"/>
  <c r="AH526" i="2"/>
  <c r="Y526" i="2"/>
  <c r="AH107" i="2"/>
  <c r="Y107" i="2"/>
  <c r="AH251" i="2"/>
  <c r="Y251" i="2"/>
  <c r="Y395" i="2"/>
  <c r="AH395" i="2"/>
  <c r="Y539" i="2"/>
  <c r="AH539" i="2"/>
  <c r="AI315" i="2"/>
  <c r="AH96" i="2"/>
  <c r="Y96" i="2"/>
  <c r="AH240" i="2"/>
  <c r="Y240" i="2"/>
  <c r="Y384" i="2"/>
  <c r="AH384" i="2"/>
  <c r="AH528" i="2"/>
  <c r="Y528" i="2"/>
  <c r="AI303" i="2"/>
  <c r="AH85" i="2"/>
  <c r="Y85" i="2"/>
  <c r="AH229" i="2"/>
  <c r="Y229" i="2"/>
  <c r="AH373" i="2"/>
  <c r="Y373" i="2"/>
  <c r="AH517" i="2"/>
  <c r="Y517" i="2"/>
  <c r="AH86" i="2"/>
  <c r="Y86" i="2"/>
  <c r="AH230" i="2"/>
  <c r="Y230" i="2"/>
  <c r="Y374" i="2"/>
  <c r="AH374" i="2"/>
  <c r="AH518" i="2"/>
  <c r="Y518" i="2"/>
  <c r="AI279" i="2"/>
  <c r="AH12" i="2"/>
  <c r="Y12" i="2"/>
  <c r="AH235" i="2"/>
  <c r="Y235" i="2"/>
  <c r="AH501" i="2"/>
  <c r="Y501" i="2"/>
  <c r="AH376" i="2"/>
  <c r="Y376" i="2"/>
  <c r="AH293" i="2"/>
  <c r="Y293" i="2"/>
  <c r="AH450" i="2"/>
  <c r="Y450" i="2"/>
  <c r="AH28" i="2"/>
  <c r="Y28" i="2"/>
  <c r="AH172" i="2"/>
  <c r="Y172" i="2"/>
  <c r="AH316" i="2"/>
  <c r="Y316" i="2"/>
  <c r="AH460" i="2"/>
  <c r="Y460" i="2"/>
  <c r="AI495" i="2"/>
  <c r="AH161" i="2"/>
  <c r="Y161" i="2"/>
  <c r="AH305" i="2"/>
  <c r="Y305" i="2"/>
  <c r="AH449" i="2"/>
  <c r="Y449" i="2"/>
  <c r="AH30" i="2"/>
  <c r="Y30" i="2"/>
  <c r="AH174" i="2"/>
  <c r="Y174" i="2"/>
  <c r="AH318" i="2"/>
  <c r="Y318" i="2"/>
  <c r="AH462" i="2"/>
  <c r="Y462" i="2"/>
  <c r="AH43" i="2"/>
  <c r="Y43" i="2"/>
  <c r="AH187" i="2"/>
  <c r="Y187" i="2"/>
  <c r="AH331" i="2"/>
  <c r="Y331" i="2"/>
  <c r="AH475" i="2"/>
  <c r="Y475" i="2"/>
  <c r="AH5" i="2"/>
  <c r="Y5" i="2"/>
  <c r="AH152" i="2"/>
  <c r="Y152" i="2"/>
  <c r="AH296" i="2"/>
  <c r="Y296" i="2"/>
  <c r="AH440" i="2"/>
  <c r="Y440" i="2"/>
  <c r="AH584" i="2"/>
  <c r="Y584" i="2"/>
  <c r="AH21" i="2"/>
  <c r="Y21" i="2"/>
  <c r="AH165" i="2"/>
  <c r="Y165" i="2"/>
  <c r="AH309" i="2"/>
  <c r="Y309" i="2"/>
  <c r="AH453" i="2"/>
  <c r="Y453" i="2"/>
  <c r="AH106" i="2"/>
  <c r="Y106" i="2"/>
  <c r="AH250" i="2"/>
  <c r="Y250" i="2"/>
  <c r="Y394" i="2"/>
  <c r="AH394" i="2"/>
  <c r="Y538" i="2"/>
  <c r="AH538" i="2"/>
  <c r="AI291" i="2"/>
  <c r="AH119" i="2"/>
  <c r="Y119" i="2"/>
  <c r="AH263" i="2"/>
  <c r="Y263" i="2"/>
  <c r="AH407" i="2"/>
  <c r="Y407" i="2"/>
  <c r="AH551" i="2"/>
  <c r="Y551" i="2"/>
  <c r="AI459" i="2"/>
  <c r="AH108" i="2"/>
  <c r="Y108" i="2"/>
  <c r="AH252" i="2"/>
  <c r="Y252" i="2"/>
  <c r="AH396" i="2"/>
  <c r="Y396" i="2"/>
  <c r="AH540" i="2"/>
  <c r="Y540" i="2"/>
  <c r="AH97" i="2"/>
  <c r="Y97" i="2"/>
  <c r="AH241" i="2"/>
  <c r="Y241" i="2"/>
  <c r="AH385" i="2"/>
  <c r="Y385" i="2"/>
  <c r="AH529" i="2"/>
  <c r="Y529" i="2"/>
  <c r="AH98" i="2"/>
  <c r="Y98" i="2"/>
  <c r="Y242" i="2"/>
  <c r="AH242" i="2"/>
  <c r="Y386" i="2"/>
  <c r="AH386" i="2"/>
  <c r="Y530" i="2"/>
  <c r="AH530" i="2"/>
  <c r="AH366" i="2"/>
  <c r="Y366" i="2"/>
  <c r="AH344" i="2"/>
  <c r="Y344" i="2"/>
  <c r="AH448" i="2"/>
  <c r="Y448" i="2"/>
  <c r="AH581" i="2"/>
  <c r="Y581" i="2"/>
  <c r="AH175" i="2"/>
  <c r="Y175" i="2"/>
  <c r="AH40" i="2"/>
  <c r="Y40" i="2"/>
  <c r="AH328" i="2"/>
  <c r="Y328" i="2"/>
  <c r="AH6" i="2"/>
  <c r="Y6" i="2"/>
  <c r="AH173" i="2"/>
  <c r="Y173" i="2"/>
  <c r="AH317" i="2"/>
  <c r="Y317" i="2"/>
  <c r="AH461" i="2"/>
  <c r="Y461" i="2"/>
  <c r="AH42" i="2"/>
  <c r="Y42" i="2"/>
  <c r="AH186" i="2"/>
  <c r="Y186" i="2"/>
  <c r="AH330" i="2"/>
  <c r="Y330" i="2"/>
  <c r="AH474" i="2"/>
  <c r="Y474" i="2"/>
  <c r="AI63" i="2"/>
  <c r="AH55" i="2"/>
  <c r="Y55" i="2"/>
  <c r="AH199" i="2"/>
  <c r="Y199" i="2"/>
  <c r="AH343" i="2"/>
  <c r="Y343" i="2"/>
  <c r="AH487" i="2"/>
  <c r="Y487" i="2"/>
  <c r="AI39" i="2"/>
  <c r="AH20" i="2"/>
  <c r="Y20" i="2"/>
  <c r="AH164" i="2"/>
  <c r="Y164" i="2"/>
  <c r="AH308" i="2"/>
  <c r="Y308" i="2"/>
  <c r="AH452" i="2"/>
  <c r="Y452" i="2"/>
  <c r="AH33" i="2"/>
  <c r="Y33" i="2"/>
  <c r="AH177" i="2"/>
  <c r="Y177" i="2"/>
  <c r="AH321" i="2"/>
  <c r="Y321" i="2"/>
  <c r="AH465" i="2"/>
  <c r="Y465" i="2"/>
  <c r="Y118" i="2"/>
  <c r="AH118" i="2"/>
  <c r="Y262" i="2"/>
  <c r="AH262" i="2"/>
  <c r="Y406" i="2"/>
  <c r="AH406" i="2"/>
  <c r="AH550" i="2"/>
  <c r="Y550" i="2"/>
  <c r="AH131" i="2"/>
  <c r="Y131" i="2"/>
  <c r="AH275" i="2"/>
  <c r="Y275" i="2"/>
  <c r="AH419" i="2"/>
  <c r="Y419" i="2"/>
  <c r="AH563" i="2"/>
  <c r="Y563" i="2"/>
  <c r="AH120" i="2"/>
  <c r="Y120" i="2"/>
  <c r="AH264" i="2"/>
  <c r="Y264" i="2"/>
  <c r="AH408" i="2"/>
  <c r="Y408" i="2"/>
  <c r="AH552" i="2"/>
  <c r="Y552" i="2"/>
  <c r="AH109" i="2"/>
  <c r="Y109" i="2"/>
  <c r="AH253" i="2"/>
  <c r="Y253" i="2"/>
  <c r="AH397" i="2"/>
  <c r="Y397" i="2"/>
  <c r="AH541" i="2"/>
  <c r="Y541" i="2"/>
  <c r="AI351" i="2"/>
  <c r="AH110" i="2"/>
  <c r="Y110" i="2"/>
  <c r="AH254" i="2"/>
  <c r="Y254" i="2"/>
  <c r="AH398" i="2"/>
  <c r="Y398" i="2"/>
  <c r="AH542" i="2"/>
  <c r="Y542" i="2"/>
  <c r="AI423" i="2"/>
  <c r="AI543" i="2"/>
  <c r="AH209" i="2"/>
  <c r="Y209" i="2"/>
  <c r="AH69" i="2"/>
  <c r="Y69" i="2"/>
  <c r="AH167" i="2"/>
  <c r="Y167" i="2"/>
  <c r="AH16" i="2"/>
  <c r="Y16" i="2"/>
  <c r="AH437" i="2"/>
  <c r="Y437" i="2"/>
  <c r="AH162" i="2"/>
  <c r="Y162" i="2"/>
  <c r="Y319" i="2"/>
  <c r="AH319" i="2"/>
  <c r="AH184" i="2"/>
  <c r="Y184" i="2"/>
  <c r="AH29" i="2"/>
  <c r="Y29" i="2"/>
  <c r="AH52" i="2"/>
  <c r="Y52" i="2"/>
  <c r="AH196" i="2"/>
  <c r="Y196" i="2"/>
  <c r="AH340" i="2"/>
  <c r="Y340" i="2"/>
  <c r="AH484" i="2"/>
  <c r="Y484" i="2"/>
  <c r="AH4" i="2"/>
  <c r="Y4" i="2"/>
  <c r="AH41" i="2"/>
  <c r="Y41" i="2"/>
  <c r="AH185" i="2"/>
  <c r="Y185" i="2"/>
  <c r="AH329" i="2"/>
  <c r="Y329" i="2"/>
  <c r="AH473" i="2"/>
  <c r="Y473" i="2"/>
  <c r="AH54" i="2"/>
  <c r="Y54" i="2"/>
  <c r="AH198" i="2"/>
  <c r="Y198" i="2"/>
  <c r="AH342" i="2"/>
  <c r="Y342" i="2"/>
  <c r="AH486" i="2"/>
  <c r="Y486" i="2"/>
  <c r="AH67" i="2"/>
  <c r="Y67" i="2"/>
  <c r="AH211" i="2"/>
  <c r="Y211" i="2"/>
  <c r="AH355" i="2"/>
  <c r="Y355" i="2"/>
  <c r="AH499" i="2"/>
  <c r="Y499" i="2"/>
  <c r="AH32" i="2"/>
  <c r="Y32" i="2"/>
  <c r="AH176" i="2"/>
  <c r="Y176" i="2"/>
  <c r="AH320" i="2"/>
  <c r="Y320" i="2"/>
  <c r="AH464" i="2"/>
  <c r="Y464" i="2"/>
  <c r="AH45" i="2"/>
  <c r="Y45" i="2"/>
  <c r="AH189" i="2"/>
  <c r="Y189" i="2"/>
  <c r="AH333" i="2"/>
  <c r="Y333" i="2"/>
  <c r="AH477" i="2"/>
  <c r="Y477" i="2"/>
  <c r="AH130" i="2"/>
  <c r="Y130" i="2"/>
  <c r="AH274" i="2"/>
  <c r="Y274" i="2"/>
  <c r="Y418" i="2"/>
  <c r="AH418" i="2"/>
  <c r="AH562" i="2"/>
  <c r="Y562" i="2"/>
  <c r="AI447" i="2"/>
  <c r="AH143" i="2"/>
  <c r="Y143" i="2"/>
  <c r="AH287" i="2"/>
  <c r="Y287" i="2"/>
  <c r="AH431" i="2"/>
  <c r="Y431" i="2"/>
  <c r="AH575" i="2"/>
  <c r="Y575" i="2"/>
  <c r="AH132" i="2"/>
  <c r="Y132" i="2"/>
  <c r="AH276" i="2"/>
  <c r="Y276" i="2"/>
  <c r="AH420" i="2"/>
  <c r="Y420" i="2"/>
  <c r="AH564" i="2"/>
  <c r="Y564" i="2"/>
  <c r="AI435" i="2"/>
  <c r="AH121" i="2"/>
  <c r="Y121" i="2"/>
  <c r="AH265" i="2"/>
  <c r="Y265" i="2"/>
  <c r="AH409" i="2"/>
  <c r="Y409" i="2"/>
  <c r="AH553" i="2"/>
  <c r="Y553" i="2"/>
  <c r="AH122" i="2"/>
  <c r="Y122" i="2"/>
  <c r="AH266" i="2"/>
  <c r="Y266" i="2"/>
  <c r="Y410" i="2"/>
  <c r="AH410" i="2"/>
  <c r="AH554" i="2"/>
  <c r="Y554" i="2"/>
  <c r="AH222" i="2"/>
  <c r="Y222" i="2"/>
  <c r="AH200" i="2"/>
  <c r="Y200" i="2"/>
  <c r="AH311" i="2"/>
  <c r="Y311" i="2"/>
  <c r="AH304" i="2"/>
  <c r="Y304" i="2"/>
  <c r="AH149" i="2"/>
  <c r="Y149" i="2"/>
  <c r="AH306" i="2"/>
  <c r="Y306" i="2"/>
  <c r="AH463" i="2"/>
  <c r="Y463" i="2"/>
  <c r="AH472" i="2"/>
  <c r="Y472" i="2"/>
  <c r="AH64" i="2"/>
  <c r="Y64" i="2"/>
  <c r="AH208" i="2"/>
  <c r="Y208" i="2"/>
  <c r="AH352" i="2"/>
  <c r="Y352" i="2"/>
  <c r="Y496" i="2"/>
  <c r="AH496" i="2"/>
  <c r="AH13" i="2"/>
  <c r="Y13" i="2"/>
  <c r="AH53" i="2"/>
  <c r="Y53" i="2"/>
  <c r="AH197" i="2"/>
  <c r="Y197" i="2"/>
  <c r="AH341" i="2"/>
  <c r="Y341" i="2"/>
  <c r="AH485" i="2"/>
  <c r="Y485" i="2"/>
  <c r="AI27" i="2"/>
  <c r="AH66" i="2"/>
  <c r="Y66" i="2"/>
  <c r="AH210" i="2"/>
  <c r="Y210" i="2"/>
  <c r="AH354" i="2"/>
  <c r="Y354" i="2"/>
  <c r="Y498" i="2"/>
  <c r="AH498" i="2"/>
  <c r="AH79" i="2"/>
  <c r="Y79" i="2"/>
  <c r="AH223" i="2"/>
  <c r="Y223" i="2"/>
  <c r="AH367" i="2"/>
  <c r="Y367" i="2"/>
  <c r="AH511" i="2"/>
  <c r="Y511" i="2"/>
  <c r="AI183" i="2"/>
  <c r="AH44" i="2"/>
  <c r="Y44" i="2"/>
  <c r="AH188" i="2"/>
  <c r="Y188" i="2"/>
  <c r="AH332" i="2"/>
  <c r="Y332" i="2"/>
  <c r="AH476" i="2"/>
  <c r="Y476" i="2"/>
  <c r="AI51" i="2"/>
  <c r="AH57" i="2"/>
  <c r="Y57" i="2"/>
  <c r="AH201" i="2"/>
  <c r="Y201" i="2"/>
  <c r="AH345" i="2"/>
  <c r="Y345" i="2"/>
  <c r="AH489" i="2"/>
  <c r="Y489" i="2"/>
  <c r="AI123" i="2"/>
  <c r="AH142" i="2"/>
  <c r="Y142" i="2"/>
  <c r="AH286" i="2"/>
  <c r="Y286" i="2"/>
  <c r="AH430" i="2"/>
  <c r="Y430" i="2"/>
  <c r="AH574" i="2"/>
  <c r="Y574" i="2"/>
  <c r="AH9" i="2"/>
  <c r="Y9" i="2"/>
  <c r="AH155" i="2"/>
  <c r="Y155" i="2"/>
  <c r="AH299" i="2"/>
  <c r="Y299" i="2"/>
  <c r="Y443" i="2"/>
  <c r="AH443" i="2"/>
  <c r="AH144" i="2"/>
  <c r="Y144" i="2"/>
  <c r="AH288" i="2"/>
  <c r="Y288" i="2"/>
  <c r="AH432" i="2"/>
  <c r="Y432" i="2"/>
  <c r="AH576" i="2"/>
  <c r="Y576" i="2"/>
  <c r="AH133" i="2"/>
  <c r="Y133" i="2"/>
  <c r="AH277" i="2"/>
  <c r="Y277" i="2"/>
  <c r="AH421" i="2"/>
  <c r="Y421" i="2"/>
  <c r="AH565" i="2"/>
  <c r="Y565" i="2"/>
  <c r="AI483" i="2"/>
  <c r="Y134" i="2"/>
  <c r="AH134" i="2"/>
  <c r="AH278" i="2"/>
  <c r="Y278" i="2"/>
  <c r="Y422" i="2"/>
  <c r="AH422" i="2"/>
  <c r="Y566" i="2"/>
  <c r="AH566" i="2"/>
  <c r="AI17" i="2"/>
  <c r="O8" i="2"/>
  <c r="O7" i="2"/>
  <c r="O3" i="2"/>
  <c r="AR10" i="10" l="1"/>
  <c r="AQ10" i="10"/>
  <c r="AQ14" i="10" s="1"/>
  <c r="Z13" i="2"/>
  <c r="AA13" i="2"/>
  <c r="Z398" i="2"/>
  <c r="AA398" i="2"/>
  <c r="Z152" i="2"/>
  <c r="AA152" i="2"/>
  <c r="Z560" i="2"/>
  <c r="AA560" i="2"/>
  <c r="Z269" i="2"/>
  <c r="AA269" i="2"/>
  <c r="Z139" i="2"/>
  <c r="AA139" i="2"/>
  <c r="Z380" i="2"/>
  <c r="AA380" i="2"/>
  <c r="Z525" i="2"/>
  <c r="AA525" i="2"/>
  <c r="Z100" i="2"/>
  <c r="AA100" i="2"/>
  <c r="Z356" i="2"/>
  <c r="AA356" i="2"/>
  <c r="Z262" i="2"/>
  <c r="AA262" i="2"/>
  <c r="Z502" i="2"/>
  <c r="AA502" i="2"/>
  <c r="Z426" i="2"/>
  <c r="AA426" i="2"/>
  <c r="Z71" i="2"/>
  <c r="AA71" i="2"/>
  <c r="Z442" i="2"/>
  <c r="AF442" i="2" s="1"/>
  <c r="C176" i="3" s="1"/>
  <c r="AA442" i="2"/>
  <c r="Z480" i="2"/>
  <c r="AA480" i="2"/>
  <c r="Z347" i="2"/>
  <c r="AA347" i="2"/>
  <c r="Z323" i="2"/>
  <c r="AA323" i="2"/>
  <c r="Z22" i="2"/>
  <c r="AA22" i="2"/>
  <c r="Z146" i="2"/>
  <c r="AA146" i="2"/>
  <c r="Z155" i="2"/>
  <c r="AA155" i="2"/>
  <c r="Z32" i="2"/>
  <c r="AA32" i="2"/>
  <c r="Z366" i="2"/>
  <c r="AA366" i="2"/>
  <c r="Z107" i="2"/>
  <c r="AA107" i="2"/>
  <c r="Z583" i="2"/>
  <c r="AF583" i="2" s="1"/>
  <c r="C412" i="3" s="1"/>
  <c r="AA583" i="2"/>
  <c r="Z432" i="2"/>
  <c r="AA432" i="2"/>
  <c r="Z489" i="2"/>
  <c r="AA489" i="2"/>
  <c r="Z223" i="2"/>
  <c r="AA223" i="2"/>
  <c r="Z306" i="2"/>
  <c r="AA306" i="2"/>
  <c r="Z265" i="2"/>
  <c r="AA265" i="2"/>
  <c r="Z562" i="2"/>
  <c r="AA562" i="2"/>
  <c r="Z499" i="2"/>
  <c r="AA499" i="2"/>
  <c r="Z4" i="2"/>
  <c r="AA4" i="2"/>
  <c r="Z69" i="2"/>
  <c r="AA69" i="2"/>
  <c r="Z109" i="2"/>
  <c r="AA109" i="2"/>
  <c r="Z308" i="2"/>
  <c r="AA308" i="2"/>
  <c r="Z42" i="2"/>
  <c r="AA42" i="2"/>
  <c r="Z241" i="2"/>
  <c r="AA241" i="2"/>
  <c r="Z165" i="2"/>
  <c r="AA165" i="2"/>
  <c r="Z318" i="2"/>
  <c r="AA318" i="2"/>
  <c r="Z518" i="2"/>
  <c r="AA518" i="2"/>
  <c r="Z96" i="2"/>
  <c r="AA96" i="2"/>
  <c r="Z153" i="2"/>
  <c r="AA153" i="2"/>
  <c r="Z31" i="2"/>
  <c r="AF31" i="2" s="1"/>
  <c r="C107" i="3" s="1"/>
  <c r="AA31" i="2"/>
  <c r="Z372" i="2"/>
  <c r="AA372" i="2"/>
  <c r="Z573" i="2"/>
  <c r="AA573" i="2"/>
  <c r="Z19" i="2"/>
  <c r="AA19" i="2"/>
  <c r="Z425" i="2"/>
  <c r="AA425" i="2"/>
  <c r="Z292" i="2"/>
  <c r="AA292" i="2"/>
  <c r="Z510" i="2"/>
  <c r="AA510" i="2"/>
  <c r="Z61" i="2"/>
  <c r="AA61" i="2"/>
  <c r="Z129" i="2"/>
  <c r="AA129" i="2"/>
  <c r="Z439" i="2"/>
  <c r="AA439" i="2"/>
  <c r="Z282" i="2"/>
  <c r="AA282" i="2"/>
  <c r="Z125" i="2"/>
  <c r="AA125" i="2"/>
  <c r="Z353" i="2"/>
  <c r="AA353" i="2"/>
  <c r="Z337" i="2"/>
  <c r="AA337" i="2"/>
  <c r="Z204" i="2"/>
  <c r="AA204" i="2"/>
  <c r="Z405" i="2"/>
  <c r="AA405" i="2"/>
  <c r="Z248" i="2"/>
  <c r="AA248" i="2"/>
  <c r="Z401" i="2"/>
  <c r="AA401" i="2"/>
  <c r="Z268" i="2"/>
  <c r="AA268" i="2"/>
  <c r="Z523" i="2"/>
  <c r="AA523" i="2"/>
  <c r="Z38" i="2"/>
  <c r="AA38" i="2"/>
  <c r="Z336" i="2"/>
  <c r="AA336" i="2"/>
  <c r="Z203" i="2"/>
  <c r="AA203" i="2"/>
  <c r="Z537" i="2"/>
  <c r="AA537" i="2"/>
  <c r="Z236" i="2"/>
  <c r="AA236" i="2"/>
  <c r="Z127" i="2"/>
  <c r="AA127" i="2"/>
  <c r="Z389" i="2"/>
  <c r="AA389" i="2"/>
  <c r="Z520" i="2"/>
  <c r="AA520" i="2"/>
  <c r="Z26" i="2"/>
  <c r="AA26" i="2"/>
  <c r="Z324" i="2"/>
  <c r="AA324" i="2"/>
  <c r="Z456" i="2"/>
  <c r="AA456" i="2"/>
  <c r="Z513" i="2"/>
  <c r="AA513" i="2"/>
  <c r="Z212" i="2"/>
  <c r="AA212" i="2"/>
  <c r="Z103" i="2"/>
  <c r="AA103" i="2"/>
  <c r="Z509" i="2"/>
  <c r="AA509" i="2"/>
  <c r="Z56" i="2"/>
  <c r="AA56" i="2"/>
  <c r="Z577" i="2"/>
  <c r="AA577" i="2"/>
  <c r="Z156" i="2"/>
  <c r="AA156" i="2"/>
  <c r="Z471" i="2"/>
  <c r="AA471" i="2"/>
  <c r="Z476" i="2"/>
  <c r="AA476" i="2"/>
  <c r="Z342" i="2"/>
  <c r="AA342" i="2"/>
  <c r="Z328" i="2"/>
  <c r="AA328" i="2"/>
  <c r="Z273" i="2"/>
  <c r="AA273" i="2"/>
  <c r="Z134" i="2"/>
  <c r="AA134" i="2"/>
  <c r="Z9" i="2"/>
  <c r="AA9" i="2"/>
  <c r="Z332" i="2"/>
  <c r="AA332" i="2"/>
  <c r="Z554" i="2"/>
  <c r="AA554" i="2"/>
  <c r="Z132" i="2"/>
  <c r="AA132" i="2"/>
  <c r="Z189" i="2"/>
  <c r="AA189" i="2"/>
  <c r="Z198" i="2"/>
  <c r="AA198" i="2"/>
  <c r="Z184" i="2"/>
  <c r="AA184" i="2"/>
  <c r="Z254" i="2"/>
  <c r="AA254" i="2"/>
  <c r="Z419" i="2"/>
  <c r="AA419" i="2"/>
  <c r="Z199" i="2"/>
  <c r="AA199" i="2"/>
  <c r="Z40" i="2"/>
  <c r="AA40" i="2"/>
  <c r="Z5" i="2"/>
  <c r="AA5" i="2"/>
  <c r="Z293" i="2"/>
  <c r="AA293" i="2"/>
  <c r="Z229" i="2"/>
  <c r="AA229" i="2"/>
  <c r="Z526" i="2"/>
  <c r="AA526" i="2"/>
  <c r="Z364" i="2"/>
  <c r="AA364" i="2"/>
  <c r="Z95" i="2"/>
  <c r="AA95" i="2"/>
  <c r="Z416" i="2"/>
  <c r="AA416" i="2"/>
  <c r="Z206" i="2"/>
  <c r="AA206" i="2"/>
  <c r="Z47" i="2"/>
  <c r="AA47" i="2"/>
  <c r="Z381" i="2"/>
  <c r="AA381" i="2"/>
  <c r="Z224" i="2"/>
  <c r="AA224" i="2"/>
  <c r="Z521" i="2"/>
  <c r="AA521" i="2"/>
  <c r="Z158" i="2"/>
  <c r="AA158" i="2"/>
  <c r="Z496" i="2"/>
  <c r="AA496" i="2"/>
  <c r="Z118" i="2"/>
  <c r="AA118" i="2"/>
  <c r="Z530" i="2"/>
  <c r="AA530" i="2"/>
  <c r="Z538" i="2"/>
  <c r="AA538" i="2"/>
  <c r="Z358" i="2"/>
  <c r="AA358" i="2"/>
  <c r="Z154" i="2"/>
  <c r="AF154" i="2" s="1"/>
  <c r="C526" i="3" s="1"/>
  <c r="AA154" i="2"/>
  <c r="Z179" i="2"/>
  <c r="AA179" i="2"/>
  <c r="Z186" i="2"/>
  <c r="AA186" i="2"/>
  <c r="Z373" i="2"/>
  <c r="AA373" i="2"/>
  <c r="Z239" i="2"/>
  <c r="AA239" i="2"/>
  <c r="Z72" i="2"/>
  <c r="AA72" i="2"/>
  <c r="Z549" i="2"/>
  <c r="AA549" i="2"/>
  <c r="Z182" i="2"/>
  <c r="AA182" i="2"/>
  <c r="Z112" i="2"/>
  <c r="AA112" i="2"/>
  <c r="Z115" i="2"/>
  <c r="AA115" i="2"/>
  <c r="Z565" i="2"/>
  <c r="AA565" i="2"/>
  <c r="Z288" i="2"/>
  <c r="AA288" i="2"/>
  <c r="Z574" i="2"/>
  <c r="AA574" i="2"/>
  <c r="Z345" i="2"/>
  <c r="AA345" i="2"/>
  <c r="Z188" i="2"/>
  <c r="AA188" i="2"/>
  <c r="Z79" i="2"/>
  <c r="AA79" i="2"/>
  <c r="Z485" i="2"/>
  <c r="AA485" i="2"/>
  <c r="Z352" i="2"/>
  <c r="AA352" i="2"/>
  <c r="Z149" i="2"/>
  <c r="AA149" i="2"/>
  <c r="Z121" i="2"/>
  <c r="AA121" i="2"/>
  <c r="Z575" i="2"/>
  <c r="AA575" i="2"/>
  <c r="Z45" i="2"/>
  <c r="AA45" i="2"/>
  <c r="Z355" i="2"/>
  <c r="AA355" i="2"/>
  <c r="Z54" i="2"/>
  <c r="AA54" i="2"/>
  <c r="Z484" i="2"/>
  <c r="AA484" i="2"/>
  <c r="Z209" i="2"/>
  <c r="AA209" i="2"/>
  <c r="Z110" i="2"/>
  <c r="AA110" i="2"/>
  <c r="Z552" i="2"/>
  <c r="AA552" i="2"/>
  <c r="Z275" i="2"/>
  <c r="AA275" i="2"/>
  <c r="Z465" i="2"/>
  <c r="AA465" i="2"/>
  <c r="Z164" i="2"/>
  <c r="AA164" i="2"/>
  <c r="Z55" i="2"/>
  <c r="AA55" i="2"/>
  <c r="Z461" i="2"/>
  <c r="AA461" i="2"/>
  <c r="Z175" i="2"/>
  <c r="AA175" i="2"/>
  <c r="Z97" i="2"/>
  <c r="AA97" i="2"/>
  <c r="Z551" i="2"/>
  <c r="AA551" i="2"/>
  <c r="Z21" i="2"/>
  <c r="AA21" i="2"/>
  <c r="Z475" i="2"/>
  <c r="AA475" i="2"/>
  <c r="Z174" i="2"/>
  <c r="AA174" i="2"/>
  <c r="Z460" i="2"/>
  <c r="AA460" i="2"/>
  <c r="Z376" i="2"/>
  <c r="AA376" i="2"/>
  <c r="Z85" i="2"/>
  <c r="AA85" i="2"/>
  <c r="Z382" i="2"/>
  <c r="AA382" i="2"/>
  <c r="Z7" i="2"/>
  <c r="AA7" i="2"/>
  <c r="Z18" i="2"/>
  <c r="AA18" i="2"/>
  <c r="Z505" i="2"/>
  <c r="AA505" i="2"/>
  <c r="Z228" i="2"/>
  <c r="AA228" i="2"/>
  <c r="Z429" i="2"/>
  <c r="AA429" i="2"/>
  <c r="Z272" i="2"/>
  <c r="AA272" i="2"/>
  <c r="Z582" i="2"/>
  <c r="AA582" i="2"/>
  <c r="Z281" i="2"/>
  <c r="AA281" i="2"/>
  <c r="Z148" i="2"/>
  <c r="AA148" i="2"/>
  <c r="Z508" i="2"/>
  <c r="AF508" i="2" s="1"/>
  <c r="C281" i="3" s="1"/>
  <c r="AA508" i="2"/>
  <c r="Z62" i="2"/>
  <c r="AA62" i="2"/>
  <c r="Z515" i="2"/>
  <c r="AA515" i="2"/>
  <c r="Z214" i="2"/>
  <c r="AA214" i="2"/>
  <c r="Z548" i="2"/>
  <c r="AA548" i="2"/>
  <c r="Z295" i="2"/>
  <c r="AA295" i="2"/>
  <c r="Z138" i="2"/>
  <c r="AA138" i="2"/>
  <c r="Z568" i="2"/>
  <c r="AA568" i="2"/>
  <c r="Z193" i="2"/>
  <c r="AA193" i="2"/>
  <c r="Z60" i="2"/>
  <c r="AA60" i="2"/>
  <c r="Z261" i="2"/>
  <c r="AA261" i="2"/>
  <c r="Z104" i="2"/>
  <c r="AA104" i="2"/>
  <c r="Z558" i="2"/>
  <c r="AA558" i="2"/>
  <c r="Z257" i="2"/>
  <c r="AA257" i="2"/>
  <c r="Z124" i="2"/>
  <c r="AF124" i="2" s="1"/>
  <c r="C137" i="3" s="1"/>
  <c r="AA124" i="2"/>
  <c r="Z469" i="2"/>
  <c r="AA469" i="2"/>
  <c r="Z192" i="2"/>
  <c r="AA192" i="2"/>
  <c r="Z59" i="2"/>
  <c r="AA59" i="2"/>
  <c r="Z393" i="2"/>
  <c r="AA393" i="2"/>
  <c r="Z92" i="2"/>
  <c r="AA92" i="2"/>
  <c r="Z546" i="2"/>
  <c r="AA546" i="2"/>
  <c r="Z245" i="2"/>
  <c r="AA245" i="2"/>
  <c r="Z357" i="2"/>
  <c r="AA357" i="2"/>
  <c r="Z457" i="2"/>
  <c r="AA457" i="2"/>
  <c r="Z180" i="2"/>
  <c r="AA180" i="2"/>
  <c r="Z466" i="2"/>
  <c r="AA466" i="2"/>
  <c r="Z237" i="2"/>
  <c r="AA237" i="2"/>
  <c r="Z80" i="2"/>
  <c r="AA80" i="2"/>
  <c r="Z312" i="2"/>
  <c r="AA312" i="2"/>
  <c r="Z369" i="2"/>
  <c r="AA369" i="2"/>
  <c r="Z68" i="2"/>
  <c r="AA68" i="2"/>
  <c r="Z522" i="2"/>
  <c r="AA522" i="2"/>
  <c r="Z365" i="2"/>
  <c r="AA365" i="2"/>
  <c r="Z433" i="2"/>
  <c r="AA433" i="2"/>
  <c r="Z463" i="2"/>
  <c r="AA463" i="2"/>
  <c r="Z167" i="2"/>
  <c r="AA167" i="2"/>
  <c r="Z108" i="2"/>
  <c r="AA108" i="2"/>
  <c r="Z297" i="2"/>
  <c r="AA297" i="2"/>
  <c r="Z569" i="2"/>
  <c r="AA569" i="2"/>
  <c r="Z545" i="2"/>
  <c r="AA545" i="2"/>
  <c r="Z271" i="2"/>
  <c r="AA271" i="2"/>
  <c r="Z368" i="2"/>
  <c r="AA368" i="2"/>
  <c r="Z11" i="2"/>
  <c r="AA11" i="2"/>
  <c r="Z247" i="2"/>
  <c r="AA247" i="2"/>
  <c r="Z8" i="2"/>
  <c r="AA8" i="2"/>
  <c r="Z300" i="2"/>
  <c r="AA300" i="2"/>
  <c r="Z534" i="2"/>
  <c r="AA534" i="2"/>
  <c r="Z377" i="2"/>
  <c r="AA377" i="2"/>
  <c r="Z379" i="2"/>
  <c r="AA379" i="2"/>
  <c r="Z14" i="2"/>
  <c r="AA14" i="2"/>
  <c r="Z410" i="2"/>
  <c r="AA410" i="2"/>
  <c r="Z418" i="2"/>
  <c r="AA418" i="2"/>
  <c r="Z319" i="2"/>
  <c r="AA319" i="2"/>
  <c r="Z386" i="2"/>
  <c r="AA386" i="2"/>
  <c r="Z394" i="2"/>
  <c r="AA394" i="2"/>
  <c r="Z374" i="2"/>
  <c r="AA374" i="2"/>
  <c r="Z482" i="2"/>
  <c r="AA482" i="2"/>
  <c r="Z490" i="2"/>
  <c r="AA490" i="2"/>
  <c r="Z76" i="2"/>
  <c r="AA76" i="2"/>
  <c r="Z35" i="2"/>
  <c r="AA35" i="2"/>
  <c r="Z220" i="2"/>
  <c r="AA220" i="2"/>
  <c r="Z10" i="2"/>
  <c r="AF10" i="2" s="1"/>
  <c r="C543" i="3" s="1"/>
  <c r="AA10" i="2"/>
  <c r="Z367" i="2"/>
  <c r="AA367" i="2"/>
  <c r="Z253" i="2"/>
  <c r="AA253" i="2"/>
  <c r="Z462" i="2"/>
  <c r="AA462" i="2"/>
  <c r="Z82" i="2"/>
  <c r="AA82" i="2"/>
  <c r="Z533" i="2"/>
  <c r="AA533" i="2"/>
  <c r="Z304" i="2"/>
  <c r="AA304" i="2"/>
  <c r="Z211" i="2"/>
  <c r="AA211" i="2"/>
  <c r="Z408" i="2"/>
  <c r="AA408" i="2"/>
  <c r="Z581" i="2"/>
  <c r="AA581" i="2"/>
  <c r="Z407" i="2"/>
  <c r="AA407" i="2"/>
  <c r="Z331" i="2"/>
  <c r="AA331" i="2"/>
  <c r="Z30" i="2"/>
  <c r="AA30" i="2"/>
  <c r="Z501" i="2"/>
  <c r="AA501" i="2"/>
  <c r="Z238" i="2"/>
  <c r="AA238" i="2"/>
  <c r="Z572" i="2"/>
  <c r="AA572" i="2"/>
  <c r="Z160" i="2"/>
  <c r="AA160" i="2"/>
  <c r="Z506" i="2"/>
  <c r="AA506" i="2"/>
  <c r="Z361" i="2"/>
  <c r="AA361" i="2"/>
  <c r="Z84" i="2"/>
  <c r="AA84" i="2"/>
  <c r="Z285" i="2"/>
  <c r="AA285" i="2"/>
  <c r="Z128" i="2"/>
  <c r="AA128" i="2"/>
  <c r="Z438" i="2"/>
  <c r="AA438" i="2"/>
  <c r="Z137" i="2"/>
  <c r="AA137" i="2"/>
  <c r="Z280" i="2"/>
  <c r="AA280" i="2"/>
  <c r="Z504" i="2"/>
  <c r="AF504" i="2" s="1"/>
  <c r="C322" i="3" s="1"/>
  <c r="AA504" i="2"/>
  <c r="Z371" i="2"/>
  <c r="AA371" i="2"/>
  <c r="Z70" i="2"/>
  <c r="AA70" i="2"/>
  <c r="Z404" i="2"/>
  <c r="AA404" i="2"/>
  <c r="Z151" i="2"/>
  <c r="AA151" i="2"/>
  <c r="Z424" i="2"/>
  <c r="AA424" i="2"/>
  <c r="Z338" i="2"/>
  <c r="AF338" i="2" s="1"/>
  <c r="C255" i="3" s="1"/>
  <c r="AA338" i="2"/>
  <c r="Z49" i="2"/>
  <c r="AA49" i="2"/>
  <c r="Z503" i="2"/>
  <c r="AA503" i="2"/>
  <c r="Z346" i="2"/>
  <c r="AA346" i="2"/>
  <c r="Z117" i="2"/>
  <c r="AA117" i="2"/>
  <c r="Z571" i="2"/>
  <c r="AA571" i="2"/>
  <c r="Z414" i="2"/>
  <c r="AA414" i="2"/>
  <c r="Z113" i="2"/>
  <c r="AA113" i="2"/>
  <c r="Z400" i="2"/>
  <c r="AA400" i="2"/>
  <c r="Z325" i="2"/>
  <c r="AA325" i="2"/>
  <c r="Z48" i="2"/>
  <c r="AA48" i="2"/>
  <c r="Z478" i="2"/>
  <c r="AA478" i="2"/>
  <c r="Z249" i="2"/>
  <c r="AA249" i="2"/>
  <c r="Z402" i="2"/>
  <c r="AA402" i="2"/>
  <c r="Z101" i="2"/>
  <c r="AA101" i="2"/>
  <c r="Z497" i="2"/>
  <c r="AA497" i="2"/>
  <c r="Z313" i="2"/>
  <c r="AA313" i="2"/>
  <c r="Z36" i="2"/>
  <c r="AA36" i="2"/>
  <c r="Z322" i="2"/>
  <c r="AA322" i="2"/>
  <c r="Z93" i="2"/>
  <c r="AA93" i="2"/>
  <c r="Z547" i="2"/>
  <c r="AA547" i="2"/>
  <c r="Z390" i="2"/>
  <c r="AA390" i="2"/>
  <c r="Z233" i="2"/>
  <c r="AA233" i="2"/>
  <c r="Z65" i="2"/>
  <c r="AA65" i="2"/>
  <c r="Z445" i="2"/>
  <c r="AA445" i="2"/>
  <c r="Z168" i="2"/>
  <c r="AA168" i="2"/>
  <c r="Z225" i="2"/>
  <c r="AA225" i="2"/>
  <c r="Z378" i="2"/>
  <c r="AA378" i="2"/>
  <c r="Z221" i="2"/>
  <c r="AF221" i="2" s="1"/>
  <c r="C423" i="3" s="1"/>
  <c r="AA221" i="2"/>
  <c r="Z289" i="2"/>
  <c r="AA289" i="2"/>
  <c r="Z576" i="2"/>
  <c r="AA576" i="2"/>
  <c r="Z333" i="2"/>
  <c r="AA333" i="2"/>
  <c r="Z452" i="2"/>
  <c r="AA452" i="2"/>
  <c r="Z140" i="2"/>
  <c r="AA140" i="2"/>
  <c r="Z205" i="2"/>
  <c r="AA205" i="2"/>
  <c r="Z46" i="2"/>
  <c r="AA46" i="2"/>
  <c r="Z421" i="2"/>
  <c r="AA421" i="2"/>
  <c r="Z266" i="2"/>
  <c r="AA266" i="2"/>
  <c r="Z566" i="2"/>
  <c r="AA566" i="2"/>
  <c r="Z498" i="2"/>
  <c r="AA498" i="2"/>
  <c r="Z242" i="2"/>
  <c r="AA242" i="2"/>
  <c r="Z539" i="2"/>
  <c r="AA539" i="2"/>
  <c r="Z514" i="2"/>
  <c r="AA514" i="2"/>
  <c r="Z454" i="2"/>
  <c r="AA454" i="2"/>
  <c r="Z578" i="2"/>
  <c r="AA578" i="2"/>
  <c r="Z298" i="2"/>
  <c r="AA298" i="2"/>
  <c r="Z222" i="2"/>
  <c r="AA222" i="2"/>
  <c r="Z29" i="2"/>
  <c r="AA29" i="2"/>
  <c r="Z161" i="2"/>
  <c r="AA161" i="2"/>
  <c r="Z74" i="2"/>
  <c r="AA74" i="2"/>
  <c r="Z392" i="2"/>
  <c r="AA392" i="2"/>
  <c r="Z191" i="2"/>
  <c r="AA191" i="2"/>
  <c r="Z44" i="2"/>
  <c r="AA44" i="2"/>
  <c r="Z431" i="2"/>
  <c r="AA431" i="2"/>
  <c r="Z340" i="2"/>
  <c r="AA340" i="2"/>
  <c r="Z321" i="2"/>
  <c r="AA321" i="2"/>
  <c r="Z317" i="2"/>
  <c r="AA317" i="2"/>
  <c r="Z584" i="2"/>
  <c r="AA584" i="2"/>
  <c r="Z230" i="2"/>
  <c r="AA230" i="2"/>
  <c r="Z286" i="2"/>
  <c r="AA286" i="2"/>
  <c r="Z57" i="2"/>
  <c r="AA57" i="2"/>
  <c r="Z197" i="2"/>
  <c r="AA197" i="2"/>
  <c r="Z64" i="2"/>
  <c r="AA64" i="2"/>
  <c r="Z311" i="2"/>
  <c r="AA311" i="2"/>
  <c r="Z122" i="2"/>
  <c r="AA122" i="2"/>
  <c r="Z564" i="2"/>
  <c r="AA564" i="2"/>
  <c r="Z287" i="2"/>
  <c r="AA287" i="2"/>
  <c r="Z320" i="2"/>
  <c r="AA320" i="2"/>
  <c r="Z67" i="2"/>
  <c r="AA67" i="2"/>
  <c r="Z329" i="2"/>
  <c r="AA329" i="2"/>
  <c r="Z196" i="2"/>
  <c r="AA196" i="2"/>
  <c r="Z437" i="2"/>
  <c r="AA437" i="2"/>
  <c r="Z541" i="2"/>
  <c r="AA541" i="2"/>
  <c r="Z264" i="2"/>
  <c r="AA264" i="2"/>
  <c r="Z550" i="2"/>
  <c r="AA550" i="2"/>
  <c r="Z177" i="2"/>
  <c r="AA177" i="2"/>
  <c r="Z474" i="2"/>
  <c r="AA474" i="2"/>
  <c r="Z173" i="2"/>
  <c r="AF173" i="2" s="1"/>
  <c r="C55" i="3" s="1"/>
  <c r="AA173" i="2"/>
  <c r="Z448" i="2"/>
  <c r="AA448" i="2"/>
  <c r="Z98" i="2"/>
  <c r="AA98" i="2"/>
  <c r="Z396" i="2"/>
  <c r="AA396" i="2"/>
  <c r="Z263" i="2"/>
  <c r="AA263" i="2"/>
  <c r="Z106" i="2"/>
  <c r="AA106" i="2"/>
  <c r="Z440" i="2"/>
  <c r="AA440" i="2"/>
  <c r="Z187" i="2"/>
  <c r="AA187" i="2"/>
  <c r="Z449" i="2"/>
  <c r="AA449" i="2"/>
  <c r="Z172" i="2"/>
  <c r="AA172" i="2"/>
  <c r="Z235" i="2"/>
  <c r="AA235" i="2"/>
  <c r="Z86" i="2"/>
  <c r="AA86" i="2"/>
  <c r="Z528" i="2"/>
  <c r="AA528" i="2"/>
  <c r="Z94" i="2"/>
  <c r="AA94" i="2"/>
  <c r="Z428" i="2"/>
  <c r="AA428" i="2"/>
  <c r="Z23" i="2"/>
  <c r="AA23" i="2"/>
  <c r="Z362" i="2"/>
  <c r="AA362" i="2"/>
  <c r="Z217" i="2"/>
  <c r="AA217" i="2"/>
  <c r="Z527" i="2"/>
  <c r="AA527" i="2"/>
  <c r="Z141" i="2"/>
  <c r="AA141" i="2"/>
  <c r="Z451" i="2"/>
  <c r="AA451" i="2"/>
  <c r="Z294" i="2"/>
  <c r="AA294" i="2"/>
  <c r="Z388" i="2"/>
  <c r="AA388" i="2"/>
  <c r="Z493" i="2"/>
  <c r="AA493" i="2"/>
  <c r="Z360" i="2"/>
  <c r="AA360" i="2"/>
  <c r="Z561" i="2"/>
  <c r="AA561" i="2"/>
  <c r="Z260" i="2"/>
  <c r="AA260" i="2"/>
  <c r="Z3" i="2"/>
  <c r="AA3" i="2"/>
  <c r="Z557" i="2"/>
  <c r="AA557" i="2"/>
  <c r="Z136" i="2"/>
  <c r="AA136" i="2"/>
  <c r="Z194" i="2"/>
  <c r="AF194" i="2" s="1"/>
  <c r="C88" i="3" s="1"/>
  <c r="AA194" i="2"/>
  <c r="Z359" i="2"/>
  <c r="AA359" i="2"/>
  <c r="Z202" i="2"/>
  <c r="AA202" i="2"/>
  <c r="Z427" i="2"/>
  <c r="AA427" i="2"/>
  <c r="Z270" i="2"/>
  <c r="AA270" i="2"/>
  <c r="Z89" i="2"/>
  <c r="AA89" i="2"/>
  <c r="Z470" i="2"/>
  <c r="AA470" i="2"/>
  <c r="Z181" i="2"/>
  <c r="AA181" i="2"/>
  <c r="Z334" i="2"/>
  <c r="AA334" i="2"/>
  <c r="Z105" i="2"/>
  <c r="AA105" i="2"/>
  <c r="Z559" i="2"/>
  <c r="AA559" i="2"/>
  <c r="Z403" i="2"/>
  <c r="AA403" i="2"/>
  <c r="Z246" i="2"/>
  <c r="AA246" i="2"/>
  <c r="Z301" i="2"/>
  <c r="AA301" i="2"/>
  <c r="Z24" i="2"/>
  <c r="AA24" i="2"/>
  <c r="Z81" i="2"/>
  <c r="AA81" i="2"/>
  <c r="Z535" i="2"/>
  <c r="AA535" i="2"/>
  <c r="Z234" i="2"/>
  <c r="AA234" i="2"/>
  <c r="Z77" i="2"/>
  <c r="AA77" i="2"/>
  <c r="Z434" i="2"/>
  <c r="AA434" i="2"/>
  <c r="Z145" i="2"/>
  <c r="AA145" i="2"/>
  <c r="Z91" i="2"/>
  <c r="AA91" i="2"/>
  <c r="Z66" i="2"/>
  <c r="AA66" i="2"/>
  <c r="Z41" i="2"/>
  <c r="AA41" i="2"/>
  <c r="Z385" i="2"/>
  <c r="AA385" i="2"/>
  <c r="Z240" i="2"/>
  <c r="AA240" i="2"/>
  <c r="Z163" i="2"/>
  <c r="AA163" i="2"/>
  <c r="Z348" i="2"/>
  <c r="AA348" i="2"/>
  <c r="Z144" i="2"/>
  <c r="AA144" i="2"/>
  <c r="Z341" i="2"/>
  <c r="AA341" i="2"/>
  <c r="Z274" i="2"/>
  <c r="AA274" i="2"/>
  <c r="Z162" i="2"/>
  <c r="AF162" i="2" s="1"/>
  <c r="C185" i="3" s="1"/>
  <c r="AA162" i="2"/>
  <c r="Z131" i="2"/>
  <c r="AA131" i="2"/>
  <c r="Z20" i="2"/>
  <c r="AA20" i="2"/>
  <c r="Z540" i="2"/>
  <c r="AA540" i="2"/>
  <c r="Z250" i="2"/>
  <c r="AA250" i="2"/>
  <c r="Z316" i="2"/>
  <c r="AA316" i="2"/>
  <c r="Z277" i="2"/>
  <c r="AA277" i="2"/>
  <c r="Z354" i="2"/>
  <c r="AA354" i="2"/>
  <c r="Z130" i="2"/>
  <c r="AA130" i="2"/>
  <c r="Z258" i="2"/>
  <c r="AA258" i="2"/>
  <c r="Z544" i="2"/>
  <c r="AA544" i="2"/>
  <c r="Z169" i="2"/>
  <c r="AA169" i="2"/>
  <c r="Z479" i="2"/>
  <c r="AA479" i="2"/>
  <c r="Z178" i="2"/>
  <c r="AA178" i="2"/>
  <c r="Z422" i="2"/>
  <c r="AA422" i="2"/>
  <c r="Z443" i="2"/>
  <c r="AA443" i="2"/>
  <c r="Z395" i="2"/>
  <c r="AA395" i="2"/>
  <c r="Z370" i="2"/>
  <c r="AA370" i="2"/>
  <c r="Z227" i="2"/>
  <c r="AA227" i="2"/>
  <c r="Z458" i="2"/>
  <c r="AA458" i="2"/>
  <c r="Z310" i="2"/>
  <c r="AA310" i="2"/>
  <c r="Z276" i="2"/>
  <c r="AA276" i="2"/>
  <c r="Z343" i="2"/>
  <c r="AA343" i="2"/>
  <c r="Z450" i="2"/>
  <c r="AA450" i="2"/>
  <c r="Z516" i="2"/>
  <c r="AA516" i="2"/>
  <c r="Z350" i="2"/>
  <c r="AA350" i="2"/>
  <c r="Z481" i="2"/>
  <c r="AA481" i="2"/>
  <c r="Z412" i="2"/>
  <c r="AA412" i="2"/>
  <c r="Z468" i="2"/>
  <c r="AA468" i="2"/>
  <c r="Z302" i="2"/>
  <c r="AA302" i="2"/>
  <c r="Z430" i="2"/>
  <c r="AA430" i="2"/>
  <c r="Z208" i="2"/>
  <c r="AA208" i="2"/>
  <c r="Z473" i="2"/>
  <c r="AA473" i="2"/>
  <c r="Z133" i="2"/>
  <c r="AA133" i="2"/>
  <c r="Z142" i="2"/>
  <c r="AA142" i="2"/>
  <c r="Z210" i="2"/>
  <c r="AA210" i="2"/>
  <c r="Z472" i="2"/>
  <c r="AA472" i="2"/>
  <c r="Z553" i="2"/>
  <c r="AA553" i="2"/>
  <c r="Z143" i="2"/>
  <c r="AA143" i="2"/>
  <c r="Z176" i="2"/>
  <c r="AA176" i="2"/>
  <c r="Z185" i="2"/>
  <c r="AA185" i="2"/>
  <c r="Z16" i="2"/>
  <c r="AA16" i="2"/>
  <c r="Z397" i="2"/>
  <c r="AA397" i="2"/>
  <c r="Z33" i="2"/>
  <c r="AA33" i="2"/>
  <c r="Z330" i="2"/>
  <c r="AA330" i="2"/>
  <c r="Z344" i="2"/>
  <c r="AA344" i="2"/>
  <c r="Z252" i="2"/>
  <c r="AA252" i="2"/>
  <c r="Z453" i="2"/>
  <c r="AA453" i="2"/>
  <c r="Z296" i="2"/>
  <c r="AA296" i="2"/>
  <c r="Z305" i="2"/>
  <c r="AA305" i="2"/>
  <c r="Z12" i="2"/>
  <c r="AA12" i="2"/>
  <c r="Z441" i="2"/>
  <c r="AA441" i="2"/>
  <c r="Z213" i="2"/>
  <c r="AA213" i="2"/>
  <c r="Z73" i="2"/>
  <c r="AA73" i="2"/>
  <c r="Z383" i="2"/>
  <c r="AA383" i="2"/>
  <c r="Z150" i="2"/>
  <c r="AA150" i="2"/>
  <c r="Z88" i="2"/>
  <c r="AA88" i="2"/>
  <c r="Z349" i="2"/>
  <c r="AA349" i="2"/>
  <c r="Z83" i="2"/>
  <c r="AA83" i="2"/>
  <c r="Z116" i="2"/>
  <c r="AA116" i="2"/>
  <c r="Z413" i="2"/>
  <c r="AA413" i="2"/>
  <c r="Z50" i="2"/>
  <c r="AA50" i="2"/>
  <c r="Z58" i="2"/>
  <c r="AA58" i="2"/>
  <c r="Z126" i="2"/>
  <c r="AA126" i="2"/>
  <c r="Z244" i="2"/>
  <c r="AA244" i="2"/>
  <c r="Z37" i="2"/>
  <c r="AA37" i="2"/>
  <c r="Z190" i="2"/>
  <c r="AA190" i="2"/>
  <c r="Z524" i="2"/>
  <c r="AA524" i="2"/>
  <c r="Z415" i="2"/>
  <c r="AA415" i="2"/>
  <c r="Z114" i="2"/>
  <c r="AA114" i="2"/>
  <c r="Z256" i="2"/>
  <c r="AA256" i="2"/>
  <c r="Z314" i="2"/>
  <c r="AA314" i="2"/>
  <c r="Z335" i="2"/>
  <c r="AA335" i="2"/>
  <c r="Z34" i="2"/>
  <c r="AA34" i="2"/>
  <c r="Z512" i="2"/>
  <c r="AA512" i="2"/>
  <c r="Z259" i="2"/>
  <c r="AA259" i="2"/>
  <c r="Z102" i="2"/>
  <c r="AA102" i="2"/>
  <c r="Z532" i="2"/>
  <c r="AA532" i="2"/>
  <c r="Z446" i="2"/>
  <c r="AA446" i="2"/>
  <c r="Z157" i="2"/>
  <c r="AA157" i="2"/>
  <c r="Z467" i="2"/>
  <c r="AA467" i="2"/>
  <c r="Z166" i="2"/>
  <c r="AA166" i="2"/>
  <c r="Z500" i="2"/>
  <c r="AA500" i="2"/>
  <c r="Z391" i="2"/>
  <c r="AA391" i="2"/>
  <c r="Z90" i="2"/>
  <c r="AA90" i="2"/>
  <c r="Z232" i="2"/>
  <c r="AA232" i="2"/>
  <c r="Z444" i="2"/>
  <c r="AA444" i="2"/>
  <c r="Z409" i="2"/>
  <c r="AA409" i="2"/>
  <c r="Z563" i="2"/>
  <c r="AA563" i="2"/>
  <c r="Z309" i="2"/>
  <c r="AA309" i="2"/>
  <c r="Z78" i="2"/>
  <c r="AA78" i="2"/>
  <c r="Z436" i="2"/>
  <c r="AA436" i="2"/>
  <c r="Z488" i="2"/>
  <c r="AA488" i="2"/>
  <c r="Z170" i="2"/>
  <c r="AA170" i="2"/>
  <c r="Z201" i="2"/>
  <c r="AA201" i="2"/>
  <c r="Z464" i="2"/>
  <c r="AF464" i="2" s="1"/>
  <c r="C300" i="3" s="1"/>
  <c r="AA464" i="2"/>
  <c r="Z278" i="2"/>
  <c r="AA278" i="2"/>
  <c r="Z299" i="2"/>
  <c r="AA299" i="2"/>
  <c r="Z511" i="2"/>
  <c r="AA511" i="2"/>
  <c r="Z53" i="2"/>
  <c r="AA53" i="2"/>
  <c r="Z200" i="2"/>
  <c r="AA200" i="2"/>
  <c r="Z420" i="2"/>
  <c r="AA420" i="2"/>
  <c r="Z477" i="2"/>
  <c r="AA477" i="2"/>
  <c r="Z486" i="2"/>
  <c r="AA486" i="2"/>
  <c r="Z52" i="2"/>
  <c r="AA52" i="2"/>
  <c r="Z542" i="2"/>
  <c r="AA542" i="2"/>
  <c r="Z120" i="2"/>
  <c r="AA120" i="2"/>
  <c r="Z487" i="2"/>
  <c r="AF487" i="2" s="1"/>
  <c r="C319" i="3" s="1"/>
  <c r="AA487" i="2"/>
  <c r="Z6" i="2"/>
  <c r="AA6" i="2"/>
  <c r="Z529" i="2"/>
  <c r="AA529" i="2"/>
  <c r="Z119" i="2"/>
  <c r="AA119" i="2"/>
  <c r="Z43" i="2"/>
  <c r="AA43" i="2"/>
  <c r="Z28" i="2"/>
  <c r="AA28" i="2"/>
  <c r="Z517" i="2"/>
  <c r="AA517" i="2"/>
  <c r="Z251" i="2"/>
  <c r="AA251" i="2"/>
  <c r="Z284" i="2"/>
  <c r="AA284" i="2"/>
  <c r="Z218" i="2"/>
  <c r="AA218" i="2"/>
  <c r="Z226" i="2"/>
  <c r="AA226" i="2"/>
  <c r="Z307" i="2"/>
  <c r="AA307" i="2"/>
  <c r="Z580" i="2"/>
  <c r="AA580" i="2"/>
  <c r="Z494" i="2"/>
  <c r="AA494" i="2"/>
  <c r="Z216" i="2"/>
  <c r="AA216" i="2"/>
  <c r="Z417" i="2"/>
  <c r="AA417" i="2"/>
  <c r="Z570" i="2"/>
  <c r="AA570" i="2"/>
  <c r="Z455" i="2"/>
  <c r="AA455" i="2"/>
  <c r="Z492" i="2"/>
  <c r="AA492" i="2"/>
  <c r="Z536" i="2"/>
  <c r="AA536" i="2"/>
  <c r="Z283" i="2"/>
  <c r="AA283" i="2"/>
  <c r="Z556" i="2"/>
  <c r="AA556" i="2"/>
  <c r="Z326" i="2"/>
  <c r="AA326" i="2"/>
  <c r="Z25" i="2"/>
  <c r="AA25" i="2"/>
  <c r="Z406" i="2"/>
  <c r="AA406" i="2"/>
  <c r="Z384" i="2"/>
  <c r="AA384" i="2"/>
  <c r="Z215" i="2"/>
  <c r="AA215" i="2"/>
  <c r="Z491" i="2"/>
  <c r="AA491" i="2"/>
  <c r="Z290" i="2"/>
  <c r="AA290" i="2"/>
  <c r="AI395" i="2"/>
  <c r="AI406" i="2"/>
  <c r="AI384" i="2"/>
  <c r="AI215" i="2"/>
  <c r="AI491" i="2"/>
  <c r="AI290" i="2"/>
  <c r="AI227" i="2"/>
  <c r="AI278" i="2"/>
  <c r="AI133" i="2"/>
  <c r="AI299" i="2"/>
  <c r="AI142" i="2"/>
  <c r="AI511" i="2"/>
  <c r="AI210" i="2"/>
  <c r="AI53" i="2"/>
  <c r="AI472" i="2"/>
  <c r="AI200" i="2"/>
  <c r="AI553" i="2"/>
  <c r="AI420" i="2"/>
  <c r="AI143" i="2"/>
  <c r="AI477" i="2"/>
  <c r="AI176" i="2"/>
  <c r="AI486" i="2"/>
  <c r="AI185" i="2"/>
  <c r="AI52" i="2"/>
  <c r="AI16" i="2"/>
  <c r="AI542" i="2"/>
  <c r="AI397" i="2"/>
  <c r="AI120" i="2"/>
  <c r="AI33" i="2"/>
  <c r="AI487" i="2"/>
  <c r="AI330" i="2"/>
  <c r="AI6" i="2"/>
  <c r="AI344" i="2"/>
  <c r="AI529" i="2"/>
  <c r="AI252" i="2"/>
  <c r="AI119" i="2"/>
  <c r="AI453" i="2"/>
  <c r="AI296" i="2"/>
  <c r="AI43" i="2"/>
  <c r="AI305" i="2"/>
  <c r="AI28" i="2"/>
  <c r="AI12" i="2"/>
  <c r="AI517" i="2"/>
  <c r="AI251" i="2"/>
  <c r="AI441" i="2"/>
  <c r="AI284" i="2"/>
  <c r="AI213" i="2"/>
  <c r="AI218" i="2"/>
  <c r="AI73" i="2"/>
  <c r="AI383" i="2"/>
  <c r="AI226" i="2"/>
  <c r="AI307" i="2"/>
  <c r="AI150" i="2"/>
  <c r="AI580" i="2"/>
  <c r="AI88" i="2"/>
  <c r="AI494" i="2"/>
  <c r="AI349" i="2"/>
  <c r="AI216" i="2"/>
  <c r="AI83" i="2"/>
  <c r="AI417" i="2"/>
  <c r="AI116" i="2"/>
  <c r="AI570" i="2"/>
  <c r="AI413" i="2"/>
  <c r="AI455" i="2"/>
  <c r="AI50" i="2"/>
  <c r="AI492" i="2"/>
  <c r="AI58" i="2"/>
  <c r="AI536" i="2"/>
  <c r="AI283" i="2"/>
  <c r="AI126" i="2"/>
  <c r="AI556" i="2"/>
  <c r="AI244" i="2"/>
  <c r="AI326" i="2"/>
  <c r="AI37" i="2"/>
  <c r="AI190" i="2"/>
  <c r="AI524" i="2"/>
  <c r="AI415" i="2"/>
  <c r="AI114" i="2"/>
  <c r="AI256" i="2"/>
  <c r="AI314" i="2"/>
  <c r="AI25" i="2"/>
  <c r="AI335" i="2"/>
  <c r="AI34" i="2"/>
  <c r="AI512" i="2"/>
  <c r="AI259" i="2"/>
  <c r="AI102" i="2"/>
  <c r="AI532" i="2"/>
  <c r="AI446" i="2"/>
  <c r="AI157" i="2"/>
  <c r="AI467" i="2"/>
  <c r="AI166" i="2"/>
  <c r="AI500" i="2"/>
  <c r="AI391" i="2"/>
  <c r="AI90" i="2"/>
  <c r="AI232" i="2"/>
  <c r="AI444" i="2"/>
  <c r="AI422" i="2"/>
  <c r="AI443" i="2"/>
  <c r="AI262" i="2"/>
  <c r="AI502" i="2"/>
  <c r="AI426" i="2"/>
  <c r="AI71" i="2"/>
  <c r="AI442" i="2"/>
  <c r="AI480" i="2"/>
  <c r="AI347" i="2"/>
  <c r="AI323" i="2"/>
  <c r="AI22" i="2"/>
  <c r="AI146" i="2"/>
  <c r="AI418" i="2"/>
  <c r="AI576" i="2"/>
  <c r="AI155" i="2"/>
  <c r="AI367" i="2"/>
  <c r="AI32" i="2"/>
  <c r="AI41" i="2"/>
  <c r="AI167" i="2"/>
  <c r="AI253" i="2"/>
  <c r="AI563" i="2"/>
  <c r="AI108" i="2"/>
  <c r="AI269" i="2"/>
  <c r="AI488" i="2"/>
  <c r="AI481" i="2"/>
  <c r="AI348" i="2"/>
  <c r="AI549" i="2"/>
  <c r="AI392" i="2"/>
  <c r="AI139" i="2"/>
  <c r="AI545" i="2"/>
  <c r="AI412" i="2"/>
  <c r="AI182" i="2"/>
  <c r="AI46" i="2"/>
  <c r="AI380" i="2"/>
  <c r="AI271" i="2"/>
  <c r="AI533" i="2"/>
  <c r="AI112" i="2"/>
  <c r="AI170" i="2"/>
  <c r="AI468" i="2"/>
  <c r="AI191" i="2"/>
  <c r="AI525" i="2"/>
  <c r="AI368" i="2"/>
  <c r="AI115" i="2"/>
  <c r="AI100" i="2"/>
  <c r="AI302" i="2"/>
  <c r="AI11" i="2"/>
  <c r="AI356" i="2"/>
  <c r="AI247" i="2"/>
  <c r="AI8" i="2"/>
  <c r="AI300" i="2"/>
  <c r="AI386" i="2"/>
  <c r="AI370" i="2"/>
  <c r="AI134" i="2"/>
  <c r="AI476" i="2"/>
  <c r="AI66" i="2"/>
  <c r="AI13" i="2"/>
  <c r="AI463" i="2"/>
  <c r="AI222" i="2"/>
  <c r="AI409" i="2"/>
  <c r="AI276" i="2"/>
  <c r="AI333" i="2"/>
  <c r="AI342" i="2"/>
  <c r="AI29" i="2"/>
  <c r="AI398" i="2"/>
  <c r="AI452" i="2"/>
  <c r="AI343" i="2"/>
  <c r="AI186" i="2"/>
  <c r="AI328" i="2"/>
  <c r="AI366" i="2"/>
  <c r="AI385" i="2"/>
  <c r="AI309" i="2"/>
  <c r="AI152" i="2"/>
  <c r="AI462" i="2"/>
  <c r="AI161" i="2"/>
  <c r="AI450" i="2"/>
  <c r="AI373" i="2"/>
  <c r="AI240" i="2"/>
  <c r="AI107" i="2"/>
  <c r="AI297" i="2"/>
  <c r="AI140" i="2"/>
  <c r="AI78" i="2"/>
  <c r="AI74" i="2"/>
  <c r="AI516" i="2"/>
  <c r="AI239" i="2"/>
  <c r="AI82" i="2"/>
  <c r="AI560" i="2"/>
  <c r="AI163" i="2"/>
  <c r="AI569" i="2"/>
  <c r="AI436" i="2"/>
  <c r="AI350" i="2"/>
  <c r="AI205" i="2"/>
  <c r="AI72" i="2"/>
  <c r="AI273" i="2"/>
  <c r="AI583" i="2"/>
  <c r="AI496" i="2"/>
  <c r="AI118" i="2"/>
  <c r="AI530" i="2"/>
  <c r="AI538" i="2"/>
  <c r="AI358" i="2"/>
  <c r="AI154" i="2"/>
  <c r="AI179" i="2"/>
  <c r="AI432" i="2"/>
  <c r="AI9" i="2"/>
  <c r="AI489" i="2"/>
  <c r="AI332" i="2"/>
  <c r="AI223" i="2"/>
  <c r="AI306" i="2"/>
  <c r="AI554" i="2"/>
  <c r="AI265" i="2"/>
  <c r="AI132" i="2"/>
  <c r="AI562" i="2"/>
  <c r="AI189" i="2"/>
  <c r="AI499" i="2"/>
  <c r="AI198" i="2"/>
  <c r="AI4" i="2"/>
  <c r="AI184" i="2"/>
  <c r="AI69" i="2"/>
  <c r="AI254" i="2"/>
  <c r="AI109" i="2"/>
  <c r="AI419" i="2"/>
  <c r="AI308" i="2"/>
  <c r="AI199" i="2"/>
  <c r="AI42" i="2"/>
  <c r="AI40" i="2"/>
  <c r="AI241" i="2"/>
  <c r="AI165" i="2"/>
  <c r="AI5" i="2"/>
  <c r="AI318" i="2"/>
  <c r="AI293" i="2"/>
  <c r="AI518" i="2"/>
  <c r="AI229" i="2"/>
  <c r="AI96" i="2"/>
  <c r="AI526" i="2"/>
  <c r="AI153" i="2"/>
  <c r="AI31" i="2"/>
  <c r="AI364" i="2"/>
  <c r="AI372" i="2"/>
  <c r="AI95" i="2"/>
  <c r="AI573" i="2"/>
  <c r="AI416" i="2"/>
  <c r="AI19" i="2"/>
  <c r="AI425" i="2"/>
  <c r="AI292" i="2"/>
  <c r="AI510" i="2"/>
  <c r="AI206" i="2"/>
  <c r="AI61" i="2"/>
  <c r="AI129" i="2"/>
  <c r="AI439" i="2"/>
  <c r="AI282" i="2"/>
  <c r="AI125" i="2"/>
  <c r="AI353" i="2"/>
  <c r="AI337" i="2"/>
  <c r="AI204" i="2"/>
  <c r="AI405" i="2"/>
  <c r="AI248" i="2"/>
  <c r="AI401" i="2"/>
  <c r="AI268" i="2"/>
  <c r="AI523" i="2"/>
  <c r="AI38" i="2"/>
  <c r="AI336" i="2"/>
  <c r="AI203" i="2"/>
  <c r="AI537" i="2"/>
  <c r="AI236" i="2"/>
  <c r="AI127" i="2"/>
  <c r="AI389" i="2"/>
  <c r="AI520" i="2"/>
  <c r="AI26" i="2"/>
  <c r="AI324" i="2"/>
  <c r="AI47" i="2"/>
  <c r="AI381" i="2"/>
  <c r="AI224" i="2"/>
  <c r="AI521" i="2"/>
  <c r="AI158" i="2"/>
  <c r="AI456" i="2"/>
  <c r="AI513" i="2"/>
  <c r="AI212" i="2"/>
  <c r="AI103" i="2"/>
  <c r="AI509" i="2"/>
  <c r="AI56" i="2"/>
  <c r="AI577" i="2"/>
  <c r="AI156" i="2"/>
  <c r="AI35" i="2"/>
  <c r="AI220" i="2"/>
  <c r="AI10" i="2"/>
  <c r="AI319" i="2"/>
  <c r="AI374" i="2"/>
  <c r="AI482" i="2"/>
  <c r="AI490" i="2"/>
  <c r="AI565" i="2"/>
  <c r="AI288" i="2"/>
  <c r="AI574" i="2"/>
  <c r="AI345" i="2"/>
  <c r="AI188" i="2"/>
  <c r="AI79" i="2"/>
  <c r="AI485" i="2"/>
  <c r="AI352" i="2"/>
  <c r="AI149" i="2"/>
  <c r="AI121" i="2"/>
  <c r="AI575" i="2"/>
  <c r="AI45" i="2"/>
  <c r="AI355" i="2"/>
  <c r="AI54" i="2"/>
  <c r="AI484" i="2"/>
  <c r="AI209" i="2"/>
  <c r="AI110" i="2"/>
  <c r="AI552" i="2"/>
  <c r="AI275" i="2"/>
  <c r="AI465" i="2"/>
  <c r="AI164" i="2"/>
  <c r="AI55" i="2"/>
  <c r="AI461" i="2"/>
  <c r="AI175" i="2"/>
  <c r="AI97" i="2"/>
  <c r="AI551" i="2"/>
  <c r="AI21" i="2"/>
  <c r="AI475" i="2"/>
  <c r="AI174" i="2"/>
  <c r="AI460" i="2"/>
  <c r="AI376" i="2"/>
  <c r="AI85" i="2"/>
  <c r="AI382" i="2"/>
  <c r="AI7" i="2"/>
  <c r="AI18" i="2"/>
  <c r="AI505" i="2"/>
  <c r="AI228" i="2"/>
  <c r="AI429" i="2"/>
  <c r="AI272" i="2"/>
  <c r="AI582" i="2"/>
  <c r="AI281" i="2"/>
  <c r="AI148" i="2"/>
  <c r="AI508" i="2"/>
  <c r="AI62" i="2"/>
  <c r="AI515" i="2"/>
  <c r="AI214" i="2"/>
  <c r="AI548" i="2"/>
  <c r="AI295" i="2"/>
  <c r="AI138" i="2"/>
  <c r="AI568" i="2"/>
  <c r="AI193" i="2"/>
  <c r="AI60" i="2"/>
  <c r="AI261" i="2"/>
  <c r="AI104" i="2"/>
  <c r="AI558" i="2"/>
  <c r="AI257" i="2"/>
  <c r="AI124" i="2"/>
  <c r="AI469" i="2"/>
  <c r="AI192" i="2"/>
  <c r="AI59" i="2"/>
  <c r="AI393" i="2"/>
  <c r="AI92" i="2"/>
  <c r="AI546" i="2"/>
  <c r="AI245" i="2"/>
  <c r="AI357" i="2"/>
  <c r="AI457" i="2"/>
  <c r="AI180" i="2"/>
  <c r="AI466" i="2"/>
  <c r="AI237" i="2"/>
  <c r="AI80" i="2"/>
  <c r="AI534" i="2"/>
  <c r="AI377" i="2"/>
  <c r="AI379" i="2"/>
  <c r="AI14" i="2"/>
  <c r="AI312" i="2"/>
  <c r="AI369" i="2"/>
  <c r="AI68" i="2"/>
  <c r="AI522" i="2"/>
  <c r="AI365" i="2"/>
  <c r="AI433" i="2"/>
  <c r="AI76" i="2"/>
  <c r="AI566" i="2"/>
  <c r="AI498" i="2"/>
  <c r="AI242" i="2"/>
  <c r="AI539" i="2"/>
  <c r="AI514" i="2"/>
  <c r="AI454" i="2"/>
  <c r="AI578" i="2"/>
  <c r="AI298" i="2"/>
  <c r="AI410" i="2"/>
  <c r="AI394" i="2"/>
  <c r="AI421" i="2"/>
  <c r="AI144" i="2"/>
  <c r="AI430" i="2"/>
  <c r="AI201" i="2"/>
  <c r="AI44" i="2"/>
  <c r="AI341" i="2"/>
  <c r="AI208" i="2"/>
  <c r="AI304" i="2"/>
  <c r="AI266" i="2"/>
  <c r="AI431" i="2"/>
  <c r="AI274" i="2"/>
  <c r="AI464" i="2"/>
  <c r="AI211" i="2"/>
  <c r="AI473" i="2"/>
  <c r="AI340" i="2"/>
  <c r="AI162" i="2"/>
  <c r="AI408" i="2"/>
  <c r="AI131" i="2"/>
  <c r="AI321" i="2"/>
  <c r="AI20" i="2"/>
  <c r="AI317" i="2"/>
  <c r="AI581" i="2"/>
  <c r="AI540" i="2"/>
  <c r="AI407" i="2"/>
  <c r="AI250" i="2"/>
  <c r="AI584" i="2"/>
  <c r="AI331" i="2"/>
  <c r="AI30" i="2"/>
  <c r="AI316" i="2"/>
  <c r="AI501" i="2"/>
  <c r="AI230" i="2"/>
  <c r="AI238" i="2"/>
  <c r="AI572" i="2"/>
  <c r="AI160" i="2"/>
  <c r="AI506" i="2"/>
  <c r="AI361" i="2"/>
  <c r="AI84" i="2"/>
  <c r="AI285" i="2"/>
  <c r="AI128" i="2"/>
  <c r="AI438" i="2"/>
  <c r="AI137" i="2"/>
  <c r="AI280" i="2"/>
  <c r="AI504" i="2"/>
  <c r="AI371" i="2"/>
  <c r="AI70" i="2"/>
  <c r="AI404" i="2"/>
  <c r="AI151" i="2"/>
  <c r="AI424" i="2"/>
  <c r="AI338" i="2"/>
  <c r="AI49" i="2"/>
  <c r="AI503" i="2"/>
  <c r="AI346" i="2"/>
  <c r="AI117" i="2"/>
  <c r="AI571" i="2"/>
  <c r="AI414" i="2"/>
  <c r="AI113" i="2"/>
  <c r="AI400" i="2"/>
  <c r="AI325" i="2"/>
  <c r="AI48" i="2"/>
  <c r="AI478" i="2"/>
  <c r="AI249" i="2"/>
  <c r="AI402" i="2"/>
  <c r="AI101" i="2"/>
  <c r="AI497" i="2"/>
  <c r="AI313" i="2"/>
  <c r="AI36" i="2"/>
  <c r="AI322" i="2"/>
  <c r="AI93" i="2"/>
  <c r="AI547" i="2"/>
  <c r="AI390" i="2"/>
  <c r="AI233" i="2"/>
  <c r="AI65" i="2"/>
  <c r="AI445" i="2"/>
  <c r="AI168" i="2"/>
  <c r="AI225" i="2"/>
  <c r="AI378" i="2"/>
  <c r="AI221" i="2"/>
  <c r="AI289" i="2"/>
  <c r="AI458" i="2"/>
  <c r="AI310" i="2"/>
  <c r="AI277" i="2"/>
  <c r="AI286" i="2"/>
  <c r="AI57" i="2"/>
  <c r="AI354" i="2"/>
  <c r="AI197" i="2"/>
  <c r="AI64" i="2"/>
  <c r="AI311" i="2"/>
  <c r="AI122" i="2"/>
  <c r="AI564" i="2"/>
  <c r="AI287" i="2"/>
  <c r="AI130" i="2"/>
  <c r="AI320" i="2"/>
  <c r="AI67" i="2"/>
  <c r="AI329" i="2"/>
  <c r="AI196" i="2"/>
  <c r="AI437" i="2"/>
  <c r="AI541" i="2"/>
  <c r="AI264" i="2"/>
  <c r="AI550" i="2"/>
  <c r="AI177" i="2"/>
  <c r="AI474" i="2"/>
  <c r="AI173" i="2"/>
  <c r="AI448" i="2"/>
  <c r="AI98" i="2"/>
  <c r="AI396" i="2"/>
  <c r="AI263" i="2"/>
  <c r="AI106" i="2"/>
  <c r="AI440" i="2"/>
  <c r="AI187" i="2"/>
  <c r="AI449" i="2"/>
  <c r="AI172" i="2"/>
  <c r="AI235" i="2"/>
  <c r="AI86" i="2"/>
  <c r="AI528" i="2"/>
  <c r="AI94" i="2"/>
  <c r="AI428" i="2"/>
  <c r="AI23" i="2"/>
  <c r="AI362" i="2"/>
  <c r="AI217" i="2"/>
  <c r="AI527" i="2"/>
  <c r="AI141" i="2"/>
  <c r="AI451" i="2"/>
  <c r="AI294" i="2"/>
  <c r="AI388" i="2"/>
  <c r="AI493" i="2"/>
  <c r="AI360" i="2"/>
  <c r="AI561" i="2"/>
  <c r="AI260" i="2"/>
  <c r="AI3" i="2"/>
  <c r="AI557" i="2"/>
  <c r="AI136" i="2"/>
  <c r="AI194" i="2"/>
  <c r="AI359" i="2"/>
  <c r="AI202" i="2"/>
  <c r="AI427" i="2"/>
  <c r="AI270" i="2"/>
  <c r="AI89" i="2"/>
  <c r="AI470" i="2"/>
  <c r="AI181" i="2"/>
  <c r="AI334" i="2"/>
  <c r="AI105" i="2"/>
  <c r="AI559" i="2"/>
  <c r="AI258" i="2"/>
  <c r="AI544" i="2"/>
  <c r="AI169" i="2"/>
  <c r="AI479" i="2"/>
  <c r="AI178" i="2"/>
  <c r="AI403" i="2"/>
  <c r="AI246" i="2"/>
  <c r="AI301" i="2"/>
  <c r="AI24" i="2"/>
  <c r="AI81" i="2"/>
  <c r="AI535" i="2"/>
  <c r="AI234" i="2"/>
  <c r="AI77" i="2"/>
  <c r="AI434" i="2"/>
  <c r="AI145" i="2"/>
  <c r="AI91" i="2"/>
  <c r="AE7" i="2"/>
  <c r="B48" i="3" s="1"/>
  <c r="AE351" i="2"/>
  <c r="B491" i="3" s="1"/>
  <c r="AE63" i="2"/>
  <c r="B476" i="3" s="1"/>
  <c r="AE162" i="2"/>
  <c r="B185" i="3" s="1"/>
  <c r="AF360" i="2"/>
  <c r="C215" i="3" s="1"/>
  <c r="AE360" i="2"/>
  <c r="B215" i="3" s="1"/>
  <c r="AE157" i="2"/>
  <c r="B173" i="3" s="1"/>
  <c r="AF157" i="2"/>
  <c r="C173" i="3" s="1"/>
  <c r="AF219" i="2"/>
  <c r="C128" i="3" s="1"/>
  <c r="AE219" i="2"/>
  <c r="B128" i="3" s="1"/>
  <c r="AF195" i="2"/>
  <c r="C430" i="3" s="1"/>
  <c r="AE195" i="2"/>
  <c r="B430" i="3" s="1"/>
  <c r="AE583" i="2"/>
  <c r="B412" i="3" s="1"/>
  <c r="AF33" i="2"/>
  <c r="C30" i="3" s="1"/>
  <c r="AE33" i="2"/>
  <c r="B30" i="3" s="1"/>
  <c r="AF52" i="2"/>
  <c r="C274" i="3" s="1"/>
  <c r="AE52" i="2"/>
  <c r="B274" i="3" s="1"/>
  <c r="AF439" i="2"/>
  <c r="C111" i="3" s="1"/>
  <c r="AE439" i="2"/>
  <c r="B111" i="3" s="1"/>
  <c r="AF496" i="2"/>
  <c r="C455" i="3" s="1"/>
  <c r="AE496" i="2"/>
  <c r="B455" i="3" s="1"/>
  <c r="AF495" i="2"/>
  <c r="C240" i="3" s="1"/>
  <c r="AE495" i="2"/>
  <c r="B240" i="3" s="1"/>
  <c r="AF354" i="2"/>
  <c r="C520" i="3" s="1"/>
  <c r="AE354" i="2"/>
  <c r="B520" i="3" s="1"/>
  <c r="AE442" i="2"/>
  <c r="B176" i="3" s="1"/>
  <c r="AF556" i="2"/>
  <c r="C245" i="3" s="1"/>
  <c r="AE556" i="2"/>
  <c r="B245" i="3" s="1"/>
  <c r="AF8" i="2"/>
  <c r="C561" i="3" s="1"/>
  <c r="AE8" i="2"/>
  <c r="B561" i="3" s="1"/>
  <c r="AE124" i="2"/>
  <c r="B137" i="3" s="1"/>
  <c r="AF113" i="2"/>
  <c r="C34" i="3" s="1"/>
  <c r="AE113" i="2"/>
  <c r="B34" i="3" s="1"/>
  <c r="AF295" i="2"/>
  <c r="C414" i="3" s="1"/>
  <c r="AE295" i="2"/>
  <c r="B414" i="3" s="1"/>
  <c r="AE487" i="2"/>
  <c r="B319" i="3" s="1"/>
  <c r="AF7" i="2"/>
  <c r="C48" i="3" s="1"/>
  <c r="AF63" i="2"/>
  <c r="C476" i="3" s="1"/>
  <c r="AF344" i="2"/>
  <c r="C575" i="3" s="1"/>
  <c r="AE344" i="2"/>
  <c r="B575" i="3" s="1"/>
  <c r="AF519" i="2"/>
  <c r="C422" i="3" s="1"/>
  <c r="AE519" i="2"/>
  <c r="B422" i="3" s="1"/>
  <c r="AF107" i="2"/>
  <c r="C323" i="3" s="1"/>
  <c r="AE107" i="2"/>
  <c r="B323" i="3" s="1"/>
  <c r="AE464" i="2"/>
  <c r="B300" i="3" s="1"/>
  <c r="AF507" i="2"/>
  <c r="C81" i="3" s="1"/>
  <c r="AE507" i="2"/>
  <c r="B81" i="3" s="1"/>
  <c r="AF463" i="2"/>
  <c r="C542" i="3" s="1"/>
  <c r="AE463" i="2"/>
  <c r="B542" i="3" s="1"/>
  <c r="AF251" i="2"/>
  <c r="C549" i="3" s="1"/>
  <c r="AE251" i="2"/>
  <c r="B549" i="3" s="1"/>
  <c r="AF321" i="2"/>
  <c r="C565" i="3" s="1"/>
  <c r="AE321" i="2"/>
  <c r="B565" i="3" s="1"/>
  <c r="AE338" i="2"/>
  <c r="B255" i="3" s="1"/>
  <c r="AF175" i="2"/>
  <c r="C362" i="3" s="1"/>
  <c r="AE175" i="2"/>
  <c r="B362" i="3" s="1"/>
  <c r="AF330" i="2"/>
  <c r="C566" i="3" s="1"/>
  <c r="AE330" i="2"/>
  <c r="B566" i="3" s="1"/>
  <c r="AF545" i="2"/>
  <c r="C466" i="3" s="1"/>
  <c r="AE545" i="2"/>
  <c r="B466" i="3" s="1"/>
  <c r="AF461" i="2"/>
  <c r="C499" i="3" s="1"/>
  <c r="AE461" i="2"/>
  <c r="B499" i="3" s="1"/>
  <c r="AF320" i="2"/>
  <c r="C398" i="3" s="1"/>
  <c r="AE320" i="2"/>
  <c r="B398" i="3" s="1"/>
  <c r="AE221" i="2"/>
  <c r="B423" i="3" s="1"/>
  <c r="AF55" i="2"/>
  <c r="C533" i="3" s="1"/>
  <c r="AE55" i="2"/>
  <c r="B533" i="3" s="1"/>
  <c r="AE154" i="2"/>
  <c r="B526" i="3" s="1"/>
  <c r="AF441" i="2"/>
  <c r="C443" i="3" s="1"/>
  <c r="AE441" i="2"/>
  <c r="B443" i="3" s="1"/>
  <c r="AF160" i="2"/>
  <c r="C343" i="3" s="1"/>
  <c r="AE160" i="2"/>
  <c r="B343" i="3" s="1"/>
  <c r="AF531" i="2"/>
  <c r="C266" i="3" s="1"/>
  <c r="AE531" i="2"/>
  <c r="B266" i="3" s="1"/>
  <c r="AE173" i="2"/>
  <c r="B55" i="3" s="1"/>
  <c r="AF50" i="2"/>
  <c r="C121" i="3" s="1"/>
  <c r="AE50" i="2"/>
  <c r="B121" i="3" s="1"/>
  <c r="AF153" i="2"/>
  <c r="C552" i="3" s="1"/>
  <c r="AE153" i="2"/>
  <c r="B552" i="3" s="1"/>
  <c r="AF29" i="2"/>
  <c r="C350" i="3" s="1"/>
  <c r="AE29" i="2"/>
  <c r="B350" i="3" s="1"/>
  <c r="AF485" i="2"/>
  <c r="C250" i="3" s="1"/>
  <c r="AE485" i="2"/>
  <c r="B250" i="3" s="1"/>
  <c r="AE10" i="2"/>
  <c r="B543" i="3" s="1"/>
  <c r="AE508" i="2"/>
  <c r="B281" i="3" s="1"/>
  <c r="AE194" i="2"/>
  <c r="B88" i="3" s="1"/>
  <c r="AE31" i="2"/>
  <c r="B107" i="3" s="1"/>
  <c r="AE504" i="2"/>
  <c r="B322" i="3" s="1"/>
  <c r="AF171" i="2"/>
  <c r="C189" i="3" s="1"/>
  <c r="AE171" i="2"/>
  <c r="B189" i="3" s="1"/>
  <c r="AF584" i="2"/>
  <c r="C374" i="3" s="1"/>
  <c r="AE584" i="2"/>
  <c r="B374" i="3" s="1"/>
  <c r="AF328" i="2"/>
  <c r="C164" i="3" s="1"/>
  <c r="AE328" i="2"/>
  <c r="B164" i="3" s="1"/>
  <c r="AF373" i="2"/>
  <c r="C570" i="3" s="1"/>
  <c r="AE373" i="2"/>
  <c r="B570" i="3" s="1"/>
  <c r="AF177" i="2"/>
  <c r="C41" i="3" s="1"/>
  <c r="AE177" i="2"/>
  <c r="B41" i="3" s="1"/>
  <c r="AF246" i="2"/>
  <c r="C33" i="3" s="1"/>
  <c r="AE246" i="2"/>
  <c r="B33" i="3" s="1"/>
  <c r="AF352" i="2"/>
  <c r="C480" i="3" s="1"/>
  <c r="AE352" i="2"/>
  <c r="B480" i="3" s="1"/>
  <c r="AF339" i="2"/>
  <c r="C453" i="3" s="1"/>
  <c r="AE339" i="2"/>
  <c r="B453" i="3" s="1"/>
  <c r="AF298" i="2"/>
  <c r="C500" i="3" s="1"/>
  <c r="AE298" i="2"/>
  <c r="B500" i="3" s="1"/>
  <c r="AF197" i="2"/>
  <c r="C337" i="3" s="1"/>
  <c r="AE197" i="2"/>
  <c r="B337" i="3" s="1"/>
  <c r="AF243" i="2"/>
  <c r="C481" i="3" s="1"/>
  <c r="AE243" i="2"/>
  <c r="B481" i="3" s="1"/>
  <c r="AF220" i="2"/>
  <c r="C434" i="3" s="1"/>
  <c r="AE220" i="2"/>
  <c r="B434" i="3" s="1"/>
  <c r="AF506" i="2"/>
  <c r="C305" i="3" s="1"/>
  <c r="AE506" i="2"/>
  <c r="B305" i="3" s="1"/>
  <c r="AF351" i="2" l="1"/>
  <c r="C491" i="3" s="1"/>
  <c r="AF503" i="2"/>
  <c r="C580" i="3" s="1"/>
  <c r="AE503" i="2"/>
  <c r="B580" i="3" s="1"/>
  <c r="AF536" i="2"/>
  <c r="C169" i="3" s="1"/>
  <c r="AE536" i="2"/>
  <c r="B169" i="3" s="1"/>
  <c r="AF119" i="2"/>
  <c r="C270" i="3" s="1"/>
  <c r="AE119" i="2"/>
  <c r="B270" i="3" s="1"/>
  <c r="AF384" i="2"/>
  <c r="C273" i="3" s="1"/>
  <c r="AE384" i="2"/>
  <c r="B273" i="3" s="1"/>
  <c r="AF214" i="2"/>
  <c r="C333" i="3" s="1"/>
  <c r="AE214" i="2"/>
  <c r="B333" i="3" s="1"/>
  <c r="AF427" i="2"/>
  <c r="C263" i="3" s="1"/>
  <c r="AE427" i="2"/>
  <c r="B263" i="3" s="1"/>
  <c r="AF248" i="2"/>
  <c r="C498" i="3" s="1"/>
  <c r="AE248" i="2"/>
  <c r="B498" i="3" s="1"/>
  <c r="AF532" i="2"/>
  <c r="C463" i="3" s="1"/>
  <c r="AE532" i="2"/>
  <c r="B463" i="3" s="1"/>
  <c r="AF250" i="2"/>
  <c r="C457" i="3" s="1"/>
  <c r="AE250" i="2"/>
  <c r="B457" i="3" s="1"/>
  <c r="AF408" i="2"/>
  <c r="C547" i="3" s="1"/>
  <c r="AE408" i="2"/>
  <c r="B547" i="3" s="1"/>
  <c r="AF476" i="2"/>
  <c r="C28" i="3" s="1"/>
  <c r="AE476" i="2"/>
  <c r="B28" i="3" s="1"/>
  <c r="AF167" i="2"/>
  <c r="C211" i="3" s="1"/>
  <c r="AE167" i="2"/>
  <c r="B211" i="3" s="1"/>
  <c r="AF72" i="2"/>
  <c r="C172" i="3" s="1"/>
  <c r="AE72" i="2"/>
  <c r="B172" i="3" s="1"/>
  <c r="AF437" i="2"/>
  <c r="C98" i="3" s="1"/>
  <c r="AE437" i="2"/>
  <c r="B98" i="3" s="1"/>
  <c r="AF413" i="2"/>
  <c r="C388" i="3" s="1"/>
  <c r="AE413" i="2"/>
  <c r="B388" i="3" s="1"/>
  <c r="AF216" i="2"/>
  <c r="C286" i="3" s="1"/>
  <c r="AE216" i="2"/>
  <c r="B286" i="3" s="1"/>
  <c r="AF452" i="2"/>
  <c r="C36" i="3" s="1"/>
  <c r="AE452" i="2"/>
  <c r="B36" i="3" s="1"/>
  <c r="AF43" i="2"/>
  <c r="C271" i="3" s="1"/>
  <c r="AE43" i="2"/>
  <c r="B271" i="3" s="1"/>
  <c r="AF208" i="2"/>
  <c r="C528" i="3" s="1"/>
  <c r="AE208" i="2"/>
  <c r="B528" i="3" s="1"/>
  <c r="AF333" i="2"/>
  <c r="C378" i="3" s="1"/>
  <c r="AE333" i="2"/>
  <c r="B378" i="3" s="1"/>
  <c r="AF375" i="2"/>
  <c r="C433" i="3" s="1"/>
  <c r="AE375" i="2"/>
  <c r="B433" i="3" s="1"/>
  <c r="AF57" i="2"/>
  <c r="C446" i="3" s="1"/>
  <c r="AE57" i="2"/>
  <c r="B446" i="3" s="1"/>
  <c r="AF426" i="2"/>
  <c r="C503" i="3" s="1"/>
  <c r="AE426" i="2"/>
  <c r="B503" i="3" s="1"/>
  <c r="AF59" i="2"/>
  <c r="C209" i="3" s="1"/>
  <c r="AE59" i="2"/>
  <c r="B209" i="3" s="1"/>
  <c r="AF317" i="2"/>
  <c r="C456" i="3" s="1"/>
  <c r="AE317" i="2"/>
  <c r="B456" i="3" s="1"/>
  <c r="AF260" i="2"/>
  <c r="C544" i="3" s="1"/>
  <c r="AE260" i="2"/>
  <c r="B544" i="3" s="1"/>
  <c r="AF114" i="2"/>
  <c r="C505" i="3" s="1"/>
  <c r="AE114" i="2"/>
  <c r="B505" i="3" s="1"/>
  <c r="AF112" i="2"/>
  <c r="C141" i="3" s="1"/>
  <c r="AE112" i="2"/>
  <c r="B141" i="3" s="1"/>
  <c r="AF337" i="2"/>
  <c r="C387" i="3" s="1"/>
  <c r="AE337" i="2"/>
  <c r="B387" i="3" s="1"/>
  <c r="AF19" i="2"/>
  <c r="C112" i="3" s="1"/>
  <c r="AE19" i="2"/>
  <c r="B112" i="3" s="1"/>
  <c r="AF481" i="2"/>
  <c r="C358" i="3" s="1"/>
  <c r="AE481" i="2"/>
  <c r="B358" i="3" s="1"/>
  <c r="AF390" i="2"/>
  <c r="C307" i="3" s="1"/>
  <c r="AE390" i="2"/>
  <c r="B307" i="3" s="1"/>
  <c r="AF149" i="2"/>
  <c r="C118" i="3" s="1"/>
  <c r="AE149" i="2"/>
  <c r="B118" i="3" s="1"/>
  <c r="AF454" i="2"/>
  <c r="C373" i="3" s="1"/>
  <c r="AE454" i="2"/>
  <c r="B373" i="3" s="1"/>
  <c r="AE553" i="2"/>
  <c r="B568" i="3" s="1"/>
  <c r="AF553" i="2"/>
  <c r="C568" i="3" s="1"/>
  <c r="AF575" i="2"/>
  <c r="C289" i="3" s="1"/>
  <c r="AE575" i="2"/>
  <c r="B289" i="3" s="1"/>
  <c r="AF482" i="2"/>
  <c r="C421" i="3" s="1"/>
  <c r="AE482" i="2"/>
  <c r="B421" i="3" s="1"/>
  <c r="AF9" i="2"/>
  <c r="C44" i="3" s="1"/>
  <c r="AE9" i="2"/>
  <c r="B44" i="3" s="1"/>
  <c r="AF335" i="2"/>
  <c r="C131" i="3" s="1"/>
  <c r="AE335" i="2"/>
  <c r="B131" i="3" s="1"/>
  <c r="AF537" i="2"/>
  <c r="C91" i="3" s="1"/>
  <c r="AE537" i="2"/>
  <c r="B91" i="3" s="1"/>
  <c r="AF511" i="2"/>
  <c r="C56" i="3" s="1"/>
  <c r="AE511" i="2"/>
  <c r="B56" i="3" s="1"/>
  <c r="AF211" i="2"/>
  <c r="C287" i="3" s="1"/>
  <c r="AE211" i="2"/>
  <c r="B287" i="3" s="1"/>
  <c r="AF286" i="2"/>
  <c r="C506" i="3" s="1"/>
  <c r="AE286" i="2"/>
  <c r="B506" i="3" s="1"/>
  <c r="AF276" i="2"/>
  <c r="C562" i="3" s="1"/>
  <c r="AE276" i="2"/>
  <c r="B562" i="3" s="1"/>
  <c r="AF60" i="2"/>
  <c r="C469" i="3" s="1"/>
  <c r="AE60" i="2"/>
  <c r="B469" i="3" s="1"/>
  <c r="AF140" i="2"/>
  <c r="C371" i="3" s="1"/>
  <c r="AE140" i="2"/>
  <c r="B371" i="3" s="1"/>
  <c r="AF40" i="2"/>
  <c r="C13" i="3" s="1"/>
  <c r="AE40" i="2"/>
  <c r="B13" i="3" s="1"/>
  <c r="AF290" i="2"/>
  <c r="C269" i="3" s="1"/>
  <c r="AE290" i="2"/>
  <c r="B269" i="3" s="1"/>
  <c r="AF568" i="2"/>
  <c r="C327" i="3" s="1"/>
  <c r="AE568" i="2"/>
  <c r="B327" i="3" s="1"/>
  <c r="AF287" i="2"/>
  <c r="C429" i="3" s="1"/>
  <c r="AE287" i="2"/>
  <c r="B429" i="3" s="1"/>
  <c r="AF92" i="2"/>
  <c r="C86" i="3" s="1"/>
  <c r="AE92" i="2"/>
  <c r="B86" i="3" s="1"/>
  <c r="AF200" i="2"/>
  <c r="C29" i="3" s="1"/>
  <c r="AE200" i="2"/>
  <c r="B29" i="3" s="1"/>
  <c r="AF271" i="2"/>
  <c r="C416" i="3" s="1"/>
  <c r="AE271" i="2"/>
  <c r="B416" i="3" s="1"/>
  <c r="AF203" i="2"/>
  <c r="C163" i="3" s="1"/>
  <c r="AE203" i="2"/>
  <c r="B163" i="3" s="1"/>
  <c r="AF292" i="2"/>
  <c r="C39" i="3" s="1"/>
  <c r="AE292" i="2"/>
  <c r="B39" i="3" s="1"/>
  <c r="AF386" i="2"/>
  <c r="C31" i="3" s="1"/>
  <c r="AE386" i="2"/>
  <c r="B31" i="3" s="1"/>
  <c r="AF86" i="2"/>
  <c r="C349" i="3" s="1"/>
  <c r="AE86" i="2"/>
  <c r="B349" i="3" s="1"/>
  <c r="AF235" i="2"/>
  <c r="C351" i="3" s="1"/>
  <c r="AE235" i="2"/>
  <c r="B351" i="3" s="1"/>
  <c r="AF336" i="2"/>
  <c r="C297" i="3" s="1"/>
  <c r="AE336" i="2"/>
  <c r="B297" i="3" s="1"/>
  <c r="AF324" i="2"/>
  <c r="C567" i="3" s="1"/>
  <c r="AE324" i="2"/>
  <c r="B567" i="3" s="1"/>
  <c r="AF416" i="2"/>
  <c r="C63" i="3" s="1"/>
  <c r="AE416" i="2"/>
  <c r="B63" i="3" s="1"/>
  <c r="AF299" i="2"/>
  <c r="C278" i="3" s="1"/>
  <c r="AE299" i="2"/>
  <c r="B278" i="3" s="1"/>
  <c r="AF87" i="2"/>
  <c r="C130" i="3" s="1"/>
  <c r="AE87" i="2"/>
  <c r="B130" i="3" s="1"/>
  <c r="AF528" i="2"/>
  <c r="C151" i="3" s="1"/>
  <c r="AE528" i="2"/>
  <c r="B151" i="3" s="1"/>
  <c r="AF365" i="2"/>
  <c r="C487" i="3" s="1"/>
  <c r="AE365" i="2"/>
  <c r="B487" i="3" s="1"/>
  <c r="AF53" i="2"/>
  <c r="C79" i="3" s="1"/>
  <c r="AE53" i="2"/>
  <c r="B79" i="3" s="1"/>
  <c r="AF6" i="2"/>
  <c r="C32" i="3" s="1"/>
  <c r="AE6" i="2"/>
  <c r="B32" i="3" s="1"/>
  <c r="AF456" i="2"/>
  <c r="C93" i="3" s="1"/>
  <c r="AE456" i="2"/>
  <c r="B93" i="3" s="1"/>
  <c r="AF579" i="2"/>
  <c r="C50" i="3" s="1"/>
  <c r="AE579" i="2"/>
  <c r="B50" i="3" s="1"/>
  <c r="AF388" i="2"/>
  <c r="C147" i="3" s="1"/>
  <c r="AE388" i="2"/>
  <c r="B147" i="3" s="1"/>
  <c r="AF484" i="2"/>
  <c r="C437" i="3" s="1"/>
  <c r="AE484" i="2"/>
  <c r="B437" i="3" s="1"/>
  <c r="AF490" i="2"/>
  <c r="C170" i="3" s="1"/>
  <c r="AE490" i="2"/>
  <c r="B170" i="3" s="1"/>
  <c r="AF316" i="2"/>
  <c r="C465" i="3" s="1"/>
  <c r="AE316" i="2"/>
  <c r="B465" i="3" s="1"/>
  <c r="AF460" i="2"/>
  <c r="C311" i="3" s="1"/>
  <c r="AE460" i="2"/>
  <c r="B311" i="3" s="1"/>
  <c r="AF269" i="2"/>
  <c r="C125" i="3" s="1"/>
  <c r="AE269" i="2"/>
  <c r="B125" i="3" s="1"/>
  <c r="AF520" i="2"/>
  <c r="C392" i="3" s="1"/>
  <c r="AE520" i="2"/>
  <c r="B392" i="3" s="1"/>
  <c r="AF44" i="2"/>
  <c r="C192" i="3" s="1"/>
  <c r="AE44" i="2"/>
  <c r="B192" i="3" s="1"/>
  <c r="AF465" i="2"/>
  <c r="C284" i="3" s="1"/>
  <c r="AE465" i="2"/>
  <c r="B284" i="3" s="1"/>
  <c r="AF415" i="2"/>
  <c r="C396" i="3" s="1"/>
  <c r="AE415" i="2"/>
  <c r="B396" i="3" s="1"/>
  <c r="AF11" i="2"/>
  <c r="C228" i="3" s="1"/>
  <c r="AE11" i="2"/>
  <c r="B228" i="3" s="1"/>
  <c r="AF326" i="2"/>
  <c r="C439" i="3" s="1"/>
  <c r="AE326" i="2"/>
  <c r="B439" i="3" s="1"/>
  <c r="AF315" i="2"/>
  <c r="C62" i="3" s="1"/>
  <c r="AE315" i="2"/>
  <c r="B62" i="3" s="1"/>
  <c r="AE397" i="2"/>
  <c r="B353" i="3" s="1"/>
  <c r="AF397" i="2"/>
  <c r="C353" i="3" s="1"/>
  <c r="AF312" i="2"/>
  <c r="C448" i="3" s="1"/>
  <c r="AE312" i="2"/>
  <c r="B448" i="3" s="1"/>
  <c r="AF435" i="2"/>
  <c r="C314" i="3" s="1"/>
  <c r="AE435" i="2"/>
  <c r="B314" i="3" s="1"/>
  <c r="AE73" i="2"/>
  <c r="B216" i="3" s="1"/>
  <c r="AF73" i="2"/>
  <c r="C216" i="3" s="1"/>
  <c r="AF340" i="2"/>
  <c r="C383" i="3" s="1"/>
  <c r="AE340" i="2"/>
  <c r="B383" i="3" s="1"/>
  <c r="AF458" i="2"/>
  <c r="C432" i="3" s="1"/>
  <c r="AE458" i="2"/>
  <c r="B432" i="3" s="1"/>
  <c r="AF226" i="2"/>
  <c r="C27" i="3" s="1"/>
  <c r="AE226" i="2"/>
  <c r="B27" i="3" s="1"/>
  <c r="AF68" i="2"/>
  <c r="C2" i="3" s="1"/>
  <c r="AE68" i="2"/>
  <c r="B2" i="3" s="1"/>
  <c r="AE385" i="2"/>
  <c r="B251" i="3" s="1"/>
  <c r="AF385" i="2"/>
  <c r="C251" i="3" s="1"/>
  <c r="AF106" i="2"/>
  <c r="C95" i="3" s="1"/>
  <c r="AE106" i="2"/>
  <c r="B95" i="3" s="1"/>
  <c r="AF264" i="2"/>
  <c r="C182" i="3" s="1"/>
  <c r="AE264" i="2"/>
  <c r="B182" i="3" s="1"/>
  <c r="AF332" i="2"/>
  <c r="C42" i="3" s="1"/>
  <c r="AE332" i="2"/>
  <c r="B42" i="3" s="1"/>
  <c r="AF65" i="2"/>
  <c r="C132" i="3" s="1"/>
  <c r="AE65" i="2"/>
  <c r="B132" i="3" s="1"/>
  <c r="AE181" i="2"/>
  <c r="B344" i="3" s="1"/>
  <c r="AF181" i="2"/>
  <c r="C344" i="3" s="1"/>
  <c r="AF3" i="2"/>
  <c r="C70" i="3" s="1"/>
  <c r="AE3" i="2"/>
  <c r="B70" i="3" s="1"/>
  <c r="AF310" i="2"/>
  <c r="C397" i="3" s="1"/>
  <c r="AE310" i="2"/>
  <c r="B397" i="3" s="1"/>
  <c r="AF420" i="2"/>
  <c r="C401" i="3" s="1"/>
  <c r="AE420" i="2"/>
  <c r="B401" i="3" s="1"/>
  <c r="AF345" i="2"/>
  <c r="C158" i="3" s="1"/>
  <c r="AE345" i="2"/>
  <c r="B158" i="3" s="1"/>
  <c r="AF58" i="2"/>
  <c r="C420" i="3" s="1"/>
  <c r="AE58" i="2"/>
  <c r="B420" i="3" s="1"/>
  <c r="AF54" i="2"/>
  <c r="C105" i="3" s="1"/>
  <c r="AE54" i="2"/>
  <c r="B105" i="3" s="1"/>
  <c r="AF450" i="2"/>
  <c r="C61" i="3" s="1"/>
  <c r="AE450" i="2"/>
  <c r="B61" i="3" s="1"/>
  <c r="AF247" i="2"/>
  <c r="C242" i="3" s="1"/>
  <c r="AE247" i="2"/>
  <c r="B242" i="3" s="1"/>
  <c r="AF473" i="2"/>
  <c r="C231" i="3" s="1"/>
  <c r="AE473" i="2"/>
  <c r="B231" i="3" s="1"/>
  <c r="AF486" i="2"/>
  <c r="C14" i="3" s="1"/>
  <c r="AE486" i="2"/>
  <c r="B14" i="3" s="1"/>
  <c r="AF128" i="2"/>
  <c r="C68" i="3" s="1"/>
  <c r="AE128" i="2"/>
  <c r="B68" i="3" s="1"/>
  <c r="AF436" i="2"/>
  <c r="C73" i="3" s="1"/>
  <c r="AE436" i="2"/>
  <c r="B73" i="3" s="1"/>
  <c r="AF272" i="2"/>
  <c r="C3" i="3" s="1"/>
  <c r="AE272" i="2"/>
  <c r="B3" i="3" s="1"/>
  <c r="AF468" i="2"/>
  <c r="C133" i="3" s="1"/>
  <c r="AE468" i="2"/>
  <c r="B133" i="3" s="1"/>
  <c r="AF122" i="2"/>
  <c r="C186" i="3" s="1"/>
  <c r="AE122" i="2"/>
  <c r="B186" i="3" s="1"/>
  <c r="AF143" i="2"/>
  <c r="C553" i="3" s="1"/>
  <c r="AE143" i="2"/>
  <c r="B553" i="3" s="1"/>
  <c r="AF331" i="2"/>
  <c r="C21" i="3" s="1"/>
  <c r="AE331" i="2"/>
  <c r="B21" i="3" s="1"/>
  <c r="AF419" i="2"/>
  <c r="C11" i="3" s="1"/>
  <c r="AE419" i="2"/>
  <c r="B11" i="3" s="1"/>
  <c r="AF418" i="2"/>
  <c r="C462" i="3" s="1"/>
  <c r="AE418" i="2"/>
  <c r="B462" i="3" s="1"/>
  <c r="AF406" i="2"/>
  <c r="C18" i="3" s="1"/>
  <c r="AE406" i="2"/>
  <c r="B18" i="3" s="1"/>
  <c r="AE13" i="2"/>
  <c r="B238" i="3" s="1"/>
  <c r="AF13" i="2"/>
  <c r="C238" i="3" s="1"/>
  <c r="AF35" i="2"/>
  <c r="C253" i="3" s="1"/>
  <c r="AE35" i="2"/>
  <c r="B253" i="3" s="1"/>
  <c r="AF369" i="2"/>
  <c r="C82" i="3" s="1"/>
  <c r="AE369" i="2"/>
  <c r="B82" i="3" s="1"/>
  <c r="AF69" i="2"/>
  <c r="C415" i="3" s="1"/>
  <c r="AE69" i="2"/>
  <c r="B415" i="3" s="1"/>
  <c r="AF210" i="2"/>
  <c r="C268" i="3" s="1"/>
  <c r="AE210" i="2"/>
  <c r="B268" i="3" s="1"/>
  <c r="AF176" i="2"/>
  <c r="C363" i="3" s="1"/>
  <c r="AE176" i="2"/>
  <c r="B363" i="3" s="1"/>
  <c r="AF237" i="2"/>
  <c r="C460" i="3" s="1"/>
  <c r="AE237" i="2"/>
  <c r="B460" i="3" s="1"/>
  <c r="AE541" i="2"/>
  <c r="B40" i="3" s="1"/>
  <c r="AF541" i="2"/>
  <c r="C40" i="3" s="1"/>
  <c r="AF240" i="2"/>
  <c r="C495" i="3" s="1"/>
  <c r="AE240" i="2"/>
  <c r="B495" i="3" s="1"/>
  <c r="AF412" i="2"/>
  <c r="C294" i="3" s="1"/>
  <c r="AE412" i="2"/>
  <c r="B294" i="3" s="1"/>
  <c r="AF255" i="2"/>
  <c r="C230" i="3" s="1"/>
  <c r="AE255" i="2"/>
  <c r="B230" i="3" s="1"/>
  <c r="AF174" i="2"/>
  <c r="C473" i="3" s="1"/>
  <c r="AE174" i="2"/>
  <c r="B473" i="3" s="1"/>
  <c r="AF36" i="2"/>
  <c r="C259" i="3" s="1"/>
  <c r="AE36" i="2"/>
  <c r="B259" i="3" s="1"/>
  <c r="AF231" i="2"/>
  <c r="C556" i="3" s="1"/>
  <c r="AE231" i="2"/>
  <c r="B556" i="3" s="1"/>
  <c r="AF363" i="2"/>
  <c r="C321" i="3" s="1"/>
  <c r="AE363" i="2"/>
  <c r="B321" i="3" s="1"/>
  <c r="AF305" i="2"/>
  <c r="C404" i="3" s="1"/>
  <c r="AE305" i="2"/>
  <c r="B404" i="3" s="1"/>
  <c r="AF569" i="2"/>
  <c r="C513" i="3" s="1"/>
  <c r="AE569" i="2"/>
  <c r="B513" i="3" s="1"/>
  <c r="AF100" i="2"/>
  <c r="C529" i="3" s="1"/>
  <c r="AE100" i="2"/>
  <c r="B529" i="3" s="1"/>
  <c r="AF395" i="2"/>
  <c r="C511" i="3" s="1"/>
  <c r="AE395" i="2"/>
  <c r="B511" i="3" s="1"/>
  <c r="AF573" i="2"/>
  <c r="C331" i="3" s="1"/>
  <c r="AE573" i="2"/>
  <c r="B331" i="3" s="1"/>
  <c r="AF368" i="2"/>
  <c r="C51" i="3" s="1"/>
  <c r="AE368" i="2"/>
  <c r="B51" i="3" s="1"/>
  <c r="AE529" i="2"/>
  <c r="B578" i="3" s="1"/>
  <c r="AF529" i="2"/>
  <c r="C578" i="3" s="1"/>
  <c r="AF497" i="2"/>
  <c r="C184" i="3" s="1"/>
  <c r="AE497" i="2"/>
  <c r="B184" i="3" s="1"/>
  <c r="AF77" i="2"/>
  <c r="C282" i="3" s="1"/>
  <c r="AE77" i="2"/>
  <c r="B282" i="3" s="1"/>
  <c r="AF16" i="2"/>
  <c r="C560" i="3" s="1"/>
  <c r="AE16" i="2"/>
  <c r="B560" i="3" s="1"/>
  <c r="AF302" i="2"/>
  <c r="C545" i="3" s="1"/>
  <c r="AE302" i="2"/>
  <c r="B545" i="3" s="1"/>
  <c r="AF15" i="2"/>
  <c r="C181" i="3" s="1"/>
  <c r="AE15" i="2"/>
  <c r="B181" i="3" s="1"/>
  <c r="AF505" i="2"/>
  <c r="C90" i="3" s="1"/>
  <c r="AE505" i="2"/>
  <c r="B90" i="3" s="1"/>
  <c r="AF254" i="2"/>
  <c r="C554" i="3" s="1"/>
  <c r="AE254" i="2"/>
  <c r="B554" i="3" s="1"/>
  <c r="AF137" i="2"/>
  <c r="C75" i="3" s="1"/>
  <c r="AE137" i="2"/>
  <c r="B75" i="3" s="1"/>
  <c r="AF192" i="2"/>
  <c r="C76" i="3" s="1"/>
  <c r="AE192" i="2"/>
  <c r="B76" i="3" s="1"/>
  <c r="AE289" i="2"/>
  <c r="B104" i="3" s="1"/>
  <c r="AF289" i="2"/>
  <c r="C104" i="3" s="1"/>
  <c r="AF14" i="2"/>
  <c r="C150" i="3" s="1"/>
  <c r="AE14" i="2"/>
  <c r="B150" i="3" s="1"/>
  <c r="AF554" i="2"/>
  <c r="C15" i="3" s="1"/>
  <c r="AE554" i="2"/>
  <c r="B15" i="3" s="1"/>
  <c r="AF348" i="2"/>
  <c r="C180" i="3" s="1"/>
  <c r="AE348" i="2"/>
  <c r="B180" i="3" s="1"/>
  <c r="AF88" i="2"/>
  <c r="C80" i="3" s="1"/>
  <c r="AE88" i="2"/>
  <c r="B80" i="3" s="1"/>
  <c r="AE97" i="2"/>
  <c r="B486" i="3" s="1"/>
  <c r="AF97" i="2"/>
  <c r="C486" i="3" s="1"/>
  <c r="AF449" i="2"/>
  <c r="C382" i="3" s="1"/>
  <c r="AE449" i="2"/>
  <c r="B382" i="3" s="1"/>
  <c r="AF405" i="2"/>
  <c r="C260" i="3" s="1"/>
  <c r="AE405" i="2"/>
  <c r="B260" i="3" s="1"/>
  <c r="AF245" i="2"/>
  <c r="C563" i="3" s="1"/>
  <c r="AE245" i="2"/>
  <c r="B563" i="3" s="1"/>
  <c r="AF164" i="2"/>
  <c r="C428" i="3" s="1"/>
  <c r="AE164" i="2"/>
  <c r="B428" i="3" s="1"/>
  <c r="AF101" i="2"/>
  <c r="C530" i="3" s="1"/>
  <c r="AE101" i="2"/>
  <c r="B530" i="3" s="1"/>
  <c r="AF301" i="2"/>
  <c r="C179" i="3" s="1"/>
  <c r="AE301" i="2"/>
  <c r="B179" i="3" s="1"/>
  <c r="AF66" i="2"/>
  <c r="C153" i="3" s="1"/>
  <c r="AE66" i="2"/>
  <c r="B153" i="3" s="1"/>
  <c r="AF347" i="2"/>
  <c r="C244" i="3" s="1"/>
  <c r="AE347" i="2"/>
  <c r="B244" i="3" s="1"/>
  <c r="AF530" i="2"/>
  <c r="C53" i="3" s="1"/>
  <c r="AE530" i="2"/>
  <c r="B53" i="3" s="1"/>
  <c r="AF67" i="2"/>
  <c r="C235" i="3" s="1"/>
  <c r="AE67" i="2"/>
  <c r="B235" i="3" s="1"/>
  <c r="AF187" i="2"/>
  <c r="C379" i="3" s="1"/>
  <c r="AE187" i="2"/>
  <c r="B379" i="3" s="1"/>
  <c r="AF443" i="2"/>
  <c r="C324" i="3" s="1"/>
  <c r="AE443" i="2"/>
  <c r="B324" i="3" s="1"/>
  <c r="AF180" i="2"/>
  <c r="C449" i="3" s="1"/>
  <c r="AE180" i="2"/>
  <c r="B449" i="3" s="1"/>
  <c r="AF12" i="2"/>
  <c r="C69" i="3" s="1"/>
  <c r="AE12" i="2"/>
  <c r="B69" i="3" s="1"/>
  <c r="AF538" i="2"/>
  <c r="C369" i="3" s="1"/>
  <c r="AE538" i="2"/>
  <c r="B369" i="3" s="1"/>
  <c r="AF447" i="2"/>
  <c r="C558" i="3" s="1"/>
  <c r="AE447" i="2"/>
  <c r="B558" i="3" s="1"/>
  <c r="AF396" i="2"/>
  <c r="C291" i="3" s="1"/>
  <c r="AE396" i="2"/>
  <c r="B291" i="3" s="1"/>
  <c r="AF45" i="2"/>
  <c r="C356" i="3" s="1"/>
  <c r="AE45" i="2"/>
  <c r="B356" i="3" s="1"/>
  <c r="AF294" i="2"/>
  <c r="C280" i="3" s="1"/>
  <c r="AE294" i="2"/>
  <c r="B280" i="3" s="1"/>
  <c r="AE409" i="2"/>
  <c r="B445" i="3" s="1"/>
  <c r="AF409" i="2"/>
  <c r="C445" i="3" s="1"/>
  <c r="AF189" i="2"/>
  <c r="C195" i="3" s="1"/>
  <c r="AE189" i="2"/>
  <c r="B195" i="3" s="1"/>
  <c r="AF116" i="2"/>
  <c r="C165" i="3" s="1"/>
  <c r="AE116" i="2"/>
  <c r="B165" i="3" s="1"/>
  <c r="AF147" i="2"/>
  <c r="C145" i="3" s="1"/>
  <c r="AE147" i="2"/>
  <c r="B145" i="3" s="1"/>
  <c r="AF403" i="2"/>
  <c r="C304" i="3" s="1"/>
  <c r="AE403" i="2"/>
  <c r="B304" i="3" s="1"/>
  <c r="AF228" i="2"/>
  <c r="C25" i="3" s="1"/>
  <c r="AE228" i="2"/>
  <c r="B25" i="3" s="1"/>
  <c r="AF118" i="2"/>
  <c r="C424" i="3" s="1"/>
  <c r="AE118" i="2"/>
  <c r="B424" i="3" s="1"/>
  <c r="AF500" i="2"/>
  <c r="C227" i="3" s="1"/>
  <c r="AE500" i="2"/>
  <c r="B227" i="3" s="1"/>
  <c r="AF341" i="2"/>
  <c r="C160" i="3" s="1"/>
  <c r="AE341" i="2"/>
  <c r="B160" i="3" s="1"/>
  <c r="AF233" i="2"/>
  <c r="C372" i="3" s="1"/>
  <c r="AE233" i="2"/>
  <c r="B372" i="3" s="1"/>
  <c r="AF186" i="2"/>
  <c r="C12" i="3" s="1"/>
  <c r="AE186" i="2"/>
  <c r="B12" i="3" s="1"/>
  <c r="AF394" i="2"/>
  <c r="C512" i="3" s="1"/>
  <c r="AE394" i="2"/>
  <c r="B512" i="3" s="1"/>
  <c r="AF552" i="2"/>
  <c r="C496" i="3" s="1"/>
  <c r="AE552" i="2"/>
  <c r="B496" i="3" s="1"/>
  <c r="AF387" i="2"/>
  <c r="C332" i="3" s="1"/>
  <c r="AE387" i="2"/>
  <c r="B332" i="3" s="1"/>
  <c r="AF283" i="2"/>
  <c r="C573" i="3" s="1"/>
  <c r="AE283" i="2"/>
  <c r="B573" i="3" s="1"/>
  <c r="AF104" i="2"/>
  <c r="C52" i="3" s="1"/>
  <c r="AE104" i="2"/>
  <c r="B52" i="3" s="1"/>
  <c r="AF244" i="2"/>
  <c r="C54" i="3" s="1"/>
  <c r="AE244" i="2"/>
  <c r="B54" i="3" s="1"/>
  <c r="AF581" i="2"/>
  <c r="C148" i="3" s="1"/>
  <c r="AE581" i="2"/>
  <c r="B148" i="3" s="1"/>
  <c r="AF455" i="2"/>
  <c r="C359" i="3" s="1"/>
  <c r="AE455" i="2"/>
  <c r="B359" i="3" s="1"/>
  <c r="AF359" i="2"/>
  <c r="C161" i="3" s="1"/>
  <c r="AE359" i="2"/>
  <c r="B161" i="3" s="1"/>
  <c r="AF46" i="2"/>
  <c r="C285" i="3" s="1"/>
  <c r="AE46" i="2"/>
  <c r="B285" i="3" s="1"/>
  <c r="AF135" i="2"/>
  <c r="C485" i="3" s="1"/>
  <c r="AE135" i="2"/>
  <c r="B485" i="3" s="1"/>
  <c r="AF4" i="2"/>
  <c r="C534" i="3" s="1"/>
  <c r="AE4" i="2"/>
  <c r="B534" i="3" s="1"/>
  <c r="AF158" i="2"/>
  <c r="C171" i="3" s="1"/>
  <c r="AE158" i="2"/>
  <c r="B171" i="3" s="1"/>
  <c r="AF188" i="2"/>
  <c r="C538" i="3" s="1"/>
  <c r="AE188" i="2"/>
  <c r="B538" i="3" s="1"/>
  <c r="AF28" i="2"/>
  <c r="C254" i="3" s="1"/>
  <c r="AE28" i="2"/>
  <c r="B254" i="3" s="1"/>
  <c r="AF262" i="2"/>
  <c r="C256" i="3" s="1"/>
  <c r="AE262" i="2"/>
  <c r="B256" i="3" s="1"/>
  <c r="AF564" i="2"/>
  <c r="C298" i="3" s="1"/>
  <c r="AE564" i="2"/>
  <c r="B298" i="3" s="1"/>
  <c r="AF422" i="2"/>
  <c r="C357" i="3" s="1"/>
  <c r="AE422" i="2"/>
  <c r="B357" i="3" s="1"/>
  <c r="AF430" i="2"/>
  <c r="C537" i="3" s="1"/>
  <c r="AE430" i="2"/>
  <c r="B537" i="3" s="1"/>
  <c r="AF184" i="2"/>
  <c r="C339" i="3" s="1"/>
  <c r="AE184" i="2"/>
  <c r="B339" i="3" s="1"/>
  <c r="AF434" i="2"/>
  <c r="C313" i="3" s="1"/>
  <c r="AE434" i="2"/>
  <c r="B313" i="3" s="1"/>
  <c r="AF115" i="2"/>
  <c r="C310" i="3" s="1"/>
  <c r="AE115" i="2"/>
  <c r="B310" i="3" s="1"/>
  <c r="AE421" i="2"/>
  <c r="B119" i="3" s="1"/>
  <c r="AF421" i="2"/>
  <c r="C119" i="3" s="1"/>
  <c r="AF230" i="2"/>
  <c r="C548" i="3" s="1"/>
  <c r="AE230" i="2"/>
  <c r="B548" i="3" s="1"/>
  <c r="AF42" i="2"/>
  <c r="C405" i="3" s="1"/>
  <c r="AE42" i="2"/>
  <c r="B405" i="3" s="1"/>
  <c r="AF343" i="2"/>
  <c r="C452" i="3" s="1"/>
  <c r="AE343" i="2"/>
  <c r="B452" i="3" s="1"/>
  <c r="AF417" i="2"/>
  <c r="C584" i="3" s="1"/>
  <c r="AE417" i="2"/>
  <c r="B584" i="3" s="1"/>
  <c r="AF266" i="2"/>
  <c r="C521" i="3" s="1"/>
  <c r="AE266" i="2"/>
  <c r="B521" i="3" s="1"/>
  <c r="AF155" i="2"/>
  <c r="C124" i="3" s="1"/>
  <c r="AE155" i="2"/>
  <c r="B124" i="3" s="1"/>
  <c r="AF480" i="2"/>
  <c r="C102" i="3" s="1"/>
  <c r="AE480" i="2"/>
  <c r="B102" i="3" s="1"/>
  <c r="AF550" i="2"/>
  <c r="C264" i="3" s="1"/>
  <c r="AE550" i="2"/>
  <c r="B264" i="3" s="1"/>
  <c r="AF179" i="2"/>
  <c r="C84" i="3" s="1"/>
  <c r="AE179" i="2"/>
  <c r="B84" i="3" s="1"/>
  <c r="AF513" i="2"/>
  <c r="C536" i="3" s="1"/>
  <c r="AE513" i="2"/>
  <c r="B536" i="3" s="1"/>
  <c r="AF213" i="2"/>
  <c r="C451" i="3" s="1"/>
  <c r="AE213" i="2"/>
  <c r="B451" i="3" s="1"/>
  <c r="AF325" i="2"/>
  <c r="C122" i="3" s="1"/>
  <c r="AE325" i="2"/>
  <c r="B122" i="3" s="1"/>
  <c r="AF509" i="2"/>
  <c r="C461" i="3" s="1"/>
  <c r="AE509" i="2"/>
  <c r="B461" i="3" s="1"/>
  <c r="AF96" i="2"/>
  <c r="C492" i="3" s="1"/>
  <c r="AE96" i="2"/>
  <c r="B492" i="3" s="1"/>
  <c r="AF232" i="2"/>
  <c r="C391" i="3" s="1"/>
  <c r="AE232" i="2"/>
  <c r="B391" i="3" s="1"/>
  <c r="AF319" i="2"/>
  <c r="C206" i="3" s="1"/>
  <c r="AE319" i="2"/>
  <c r="B206" i="3" s="1"/>
  <c r="AF296" i="2"/>
  <c r="C267" i="3" s="1"/>
  <c r="AE296" i="2"/>
  <c r="B267" i="3" s="1"/>
  <c r="AF284" i="2"/>
  <c r="C482" i="3" s="1"/>
  <c r="AE284" i="2"/>
  <c r="B482" i="3" s="1"/>
  <c r="AF349" i="2"/>
  <c r="C67" i="3" s="1"/>
  <c r="AE349" i="2"/>
  <c r="B67" i="3" s="1"/>
  <c r="AF105" i="2"/>
  <c r="C258" i="3" s="1"/>
  <c r="AE105" i="2"/>
  <c r="B258" i="3" s="1"/>
  <c r="AF79" i="2"/>
  <c r="C19" i="3" s="1"/>
  <c r="AE79" i="2"/>
  <c r="B19" i="3" s="1"/>
  <c r="AF222" i="2"/>
  <c r="C174" i="3" s="1"/>
  <c r="AE222" i="2"/>
  <c r="B174" i="3" s="1"/>
  <c r="AE109" i="2"/>
  <c r="B248" i="3" s="1"/>
  <c r="AF109" i="2"/>
  <c r="C248" i="3" s="1"/>
  <c r="AF39" i="2"/>
  <c r="C336" i="3" s="1"/>
  <c r="AE39" i="2"/>
  <c r="B336" i="3" s="1"/>
  <c r="AF540" i="2"/>
  <c r="C183" i="3" s="1"/>
  <c r="AE540" i="2"/>
  <c r="B183" i="3" s="1"/>
  <c r="AF274" i="2"/>
  <c r="C222" i="3" s="1"/>
  <c r="AE274" i="2"/>
  <c r="B222" i="3" s="1"/>
  <c r="AF423" i="2"/>
  <c r="C233" i="3" s="1"/>
  <c r="AE423" i="2"/>
  <c r="B233" i="3" s="1"/>
  <c r="AF576" i="2"/>
  <c r="C188" i="3" s="1"/>
  <c r="AE576" i="2"/>
  <c r="B188" i="3" s="1"/>
  <c r="AF322" i="2"/>
  <c r="C576" i="3" s="1"/>
  <c r="AE322" i="2"/>
  <c r="B576" i="3" s="1"/>
  <c r="AF444" i="2"/>
  <c r="C272" i="3" s="1"/>
  <c r="AE444" i="2"/>
  <c r="B272" i="3" s="1"/>
  <c r="AF81" i="2"/>
  <c r="C117" i="3" s="1"/>
  <c r="AE81" i="2"/>
  <c r="B117" i="3" s="1"/>
  <c r="AF383" i="2"/>
  <c r="C205" i="3" s="1"/>
  <c r="AE383" i="2"/>
  <c r="B205" i="3" s="1"/>
  <c r="AF379" i="2"/>
  <c r="C419" i="3" s="1"/>
  <c r="AE379" i="2"/>
  <c r="B419" i="3" s="1"/>
  <c r="AE25" i="2"/>
  <c r="B518" i="3" s="1"/>
  <c r="AF25" i="2"/>
  <c r="C518" i="3" s="1"/>
  <c r="AF303" i="2"/>
  <c r="C441" i="3" s="1"/>
  <c r="AE303" i="2"/>
  <c r="B441" i="3" s="1"/>
  <c r="AF252" i="2"/>
  <c r="C440" i="3" s="1"/>
  <c r="AE252" i="2"/>
  <c r="B440" i="3" s="1"/>
  <c r="AE169" i="2"/>
  <c r="B143" i="3" s="1"/>
  <c r="AF169" i="2"/>
  <c r="C143" i="3" s="1"/>
  <c r="AF515" i="2"/>
  <c r="C149" i="3" s="1"/>
  <c r="AE515" i="2"/>
  <c r="B149" i="3" s="1"/>
  <c r="AF94" i="2"/>
  <c r="C477" i="3" s="1"/>
  <c r="AE94" i="2"/>
  <c r="B477" i="3" s="1"/>
  <c r="AF90" i="2"/>
  <c r="C94" i="3" s="1"/>
  <c r="AE90" i="2"/>
  <c r="B94" i="3" s="1"/>
  <c r="AF21" i="2"/>
  <c r="C346" i="3" s="1"/>
  <c r="AE21" i="2"/>
  <c r="B346" i="3" s="1"/>
  <c r="AF314" i="2"/>
  <c r="C16" i="3" s="1"/>
  <c r="AE314" i="2"/>
  <c r="B16" i="3" s="1"/>
  <c r="AF346" i="2"/>
  <c r="C24" i="3" s="1"/>
  <c r="AE346" i="2"/>
  <c r="B24" i="3" s="1"/>
  <c r="AE565" i="2"/>
  <c r="B409" i="3" s="1"/>
  <c r="AF565" i="2"/>
  <c r="C409" i="3" s="1"/>
  <c r="AF120" i="2"/>
  <c r="C328" i="3" s="1"/>
  <c r="AE120" i="2"/>
  <c r="B328" i="3" s="1"/>
  <c r="AF353" i="2"/>
  <c r="C157" i="3" s="1"/>
  <c r="AE353" i="2"/>
  <c r="B157" i="3" s="1"/>
  <c r="AF71" i="2"/>
  <c r="C92" i="3" s="1"/>
  <c r="AE71" i="2"/>
  <c r="B92" i="3" s="1"/>
  <c r="AF355" i="2"/>
  <c r="C58" i="3" s="1"/>
  <c r="AE355" i="2"/>
  <c r="B58" i="3" s="1"/>
  <c r="AF548" i="2"/>
  <c r="C366" i="3" s="1"/>
  <c r="AE548" i="2"/>
  <c r="B366" i="3" s="1"/>
  <c r="AF311" i="2"/>
  <c r="C329" i="3" s="1"/>
  <c r="AE311" i="2"/>
  <c r="B329" i="3" s="1"/>
  <c r="AE49" i="2"/>
  <c r="B504" i="3" s="1"/>
  <c r="AF49" i="2"/>
  <c r="C504" i="3" s="1"/>
  <c r="AE229" i="2"/>
  <c r="B501" i="3" s="1"/>
  <c r="AF229" i="2"/>
  <c r="C501" i="3" s="1"/>
  <c r="AF570" i="2"/>
  <c r="C406" i="3" s="1"/>
  <c r="AE570" i="2"/>
  <c r="B406" i="3" s="1"/>
  <c r="AF432" i="2"/>
  <c r="C144" i="3" s="1"/>
  <c r="AE432" i="2"/>
  <c r="B144" i="3" s="1"/>
  <c r="AE217" i="2"/>
  <c r="B535" i="3" s="1"/>
  <c r="AF217" i="2"/>
  <c r="C535" i="3" s="1"/>
  <c r="AF478" i="2"/>
  <c r="C509" i="3" s="1"/>
  <c r="AE478" i="2"/>
  <c r="B509" i="3" s="1"/>
  <c r="AF182" i="2"/>
  <c r="C367" i="3" s="1"/>
  <c r="AE182" i="2"/>
  <c r="B367" i="3" s="1"/>
  <c r="AF474" i="2"/>
  <c r="C354" i="3" s="1"/>
  <c r="AE474" i="2"/>
  <c r="B354" i="3" s="1"/>
  <c r="AF524" i="2"/>
  <c r="C341" i="3" s="1"/>
  <c r="AE524" i="2"/>
  <c r="B341" i="3" s="1"/>
  <c r="AF190" i="2"/>
  <c r="C577" i="3" s="1"/>
  <c r="AE190" i="2"/>
  <c r="B577" i="3" s="1"/>
  <c r="AF24" i="2"/>
  <c r="C210" i="3" s="1"/>
  <c r="AE24" i="2"/>
  <c r="B210" i="3" s="1"/>
  <c r="AF342" i="2"/>
  <c r="C507" i="3" s="1"/>
  <c r="AE342" i="2"/>
  <c r="B507" i="3" s="1"/>
  <c r="AF199" i="2"/>
  <c r="C247" i="3" s="1"/>
  <c r="AE199" i="2"/>
  <c r="B247" i="3" s="1"/>
  <c r="AF48" i="2"/>
  <c r="C59" i="3" s="1"/>
  <c r="AE48" i="2"/>
  <c r="B59" i="3" s="1"/>
  <c r="AF377" i="2"/>
  <c r="C418" i="3" s="1"/>
  <c r="AE377" i="2"/>
  <c r="B418" i="3" s="1"/>
  <c r="AF334" i="2"/>
  <c r="C142" i="3" s="1"/>
  <c r="AE334" i="2"/>
  <c r="B142" i="3" s="1"/>
  <c r="AF293" i="2"/>
  <c r="C220" i="3" s="1"/>
  <c r="AE293" i="2"/>
  <c r="B220" i="3" s="1"/>
  <c r="AF429" i="2"/>
  <c r="C386" i="3" s="1"/>
  <c r="AE429" i="2"/>
  <c r="B386" i="3" s="1"/>
  <c r="AF224" i="2"/>
  <c r="C365" i="3" s="1"/>
  <c r="AE224" i="2"/>
  <c r="B365" i="3" s="1"/>
  <c r="AF98" i="2"/>
  <c r="C66" i="3" s="1"/>
  <c r="AE98" i="2"/>
  <c r="B66" i="3" s="1"/>
  <c r="AF170" i="2"/>
  <c r="C108" i="3" s="1"/>
  <c r="AE170" i="2"/>
  <c r="B108" i="3" s="1"/>
  <c r="AF566" i="2"/>
  <c r="C200" i="3" s="1"/>
  <c r="AE566" i="2"/>
  <c r="B200" i="3" s="1"/>
  <c r="AF202" i="2"/>
  <c r="C345" i="3" s="1"/>
  <c r="AE202" i="2"/>
  <c r="B345" i="3" s="1"/>
  <c r="AF492" i="2"/>
  <c r="C232" i="3" s="1"/>
  <c r="AE492" i="2"/>
  <c r="B232" i="3" s="1"/>
  <c r="AF27" i="2"/>
  <c r="C10" i="3" s="1"/>
  <c r="AE27" i="2"/>
  <c r="B10" i="3" s="1"/>
  <c r="AF141" i="2"/>
  <c r="C261" i="3" s="1"/>
  <c r="AE141" i="2"/>
  <c r="B261" i="3" s="1"/>
  <c r="AF479" i="2"/>
  <c r="C213" i="3" s="1"/>
  <c r="AE479" i="2"/>
  <c r="B213" i="3" s="1"/>
  <c r="AF389" i="2"/>
  <c r="C583" i="3" s="1"/>
  <c r="AE389" i="2"/>
  <c r="B583" i="3" s="1"/>
  <c r="AF111" i="2"/>
  <c r="C342" i="3" s="1"/>
  <c r="AE111" i="2"/>
  <c r="B342" i="3" s="1"/>
  <c r="AF308" i="2"/>
  <c r="C47" i="3" s="1"/>
  <c r="AE308" i="2"/>
  <c r="B47" i="3" s="1"/>
  <c r="AF20" i="2"/>
  <c r="C123" i="3" s="1"/>
  <c r="AE20" i="2"/>
  <c r="B123" i="3" s="1"/>
  <c r="AF491" i="2"/>
  <c r="C71" i="3" s="1"/>
  <c r="AE491" i="2"/>
  <c r="B71" i="3" s="1"/>
  <c r="AF374" i="2"/>
  <c r="C347" i="3" s="1"/>
  <c r="AE374" i="2"/>
  <c r="B347" i="3" s="1"/>
  <c r="AF22" i="2"/>
  <c r="C490" i="3" s="1"/>
  <c r="AE22" i="2"/>
  <c r="B490" i="3" s="1"/>
  <c r="AF357" i="2"/>
  <c r="C470" i="3" s="1"/>
  <c r="AE357" i="2"/>
  <c r="B470" i="3" s="1"/>
  <c r="AF206" i="2"/>
  <c r="C514" i="3" s="1"/>
  <c r="AE206" i="2"/>
  <c r="B514" i="3" s="1"/>
  <c r="AF102" i="2"/>
  <c r="C484" i="3" s="1"/>
  <c r="AE102" i="2"/>
  <c r="B484" i="3" s="1"/>
  <c r="AF134" i="2"/>
  <c r="C309" i="3" s="1"/>
  <c r="AE134" i="2"/>
  <c r="B309" i="3" s="1"/>
  <c r="AF323" i="2"/>
  <c r="C162" i="3" s="1"/>
  <c r="AE323" i="2"/>
  <c r="B162" i="3" s="1"/>
  <c r="AF475" i="2"/>
  <c r="C531" i="3" s="1"/>
  <c r="AE475" i="2"/>
  <c r="B531" i="3" s="1"/>
  <c r="AF307" i="2"/>
  <c r="C400" i="3" s="1"/>
  <c r="AE307" i="2"/>
  <c r="B400" i="3" s="1"/>
  <c r="AF70" i="2"/>
  <c r="C361" i="3" s="1"/>
  <c r="AE70" i="2"/>
  <c r="B361" i="3" s="1"/>
  <c r="AF562" i="2"/>
  <c r="C389" i="3" s="1"/>
  <c r="AE562" i="2"/>
  <c r="B389" i="3" s="1"/>
  <c r="AF428" i="2"/>
  <c r="C217" i="3" s="1"/>
  <c r="AE428" i="2"/>
  <c r="B217" i="3" s="1"/>
  <c r="AF47" i="2"/>
  <c r="C435" i="3" s="1"/>
  <c r="AE47" i="2"/>
  <c r="B435" i="3" s="1"/>
  <c r="AF249" i="2"/>
  <c r="C77" i="3" s="1"/>
  <c r="AE249" i="2"/>
  <c r="B77" i="3" s="1"/>
  <c r="AF223" i="2"/>
  <c r="C413" i="3" s="1"/>
  <c r="AE223" i="2"/>
  <c r="B413" i="3" s="1"/>
  <c r="AF510" i="2"/>
  <c r="C330" i="3" s="1"/>
  <c r="AE510" i="2"/>
  <c r="B330" i="3" s="1"/>
  <c r="AF542" i="2"/>
  <c r="C467" i="3" s="1"/>
  <c r="AE542" i="2"/>
  <c r="B467" i="3" s="1"/>
  <c r="AF457" i="2"/>
  <c r="C394" i="3" s="1"/>
  <c r="AE457" i="2"/>
  <c r="B394" i="3" s="1"/>
  <c r="AF18" i="2"/>
  <c r="C115" i="3" s="1"/>
  <c r="AE18" i="2"/>
  <c r="B115" i="3" s="1"/>
  <c r="AF471" i="2"/>
  <c r="C292" i="3" s="1"/>
  <c r="AE471" i="2"/>
  <c r="B292" i="3" s="1"/>
  <c r="AF546" i="2"/>
  <c r="C316" i="3" s="1"/>
  <c r="AE546" i="2"/>
  <c r="B316" i="3" s="1"/>
  <c r="AF544" i="2"/>
  <c r="C239" i="3" s="1"/>
  <c r="AE544" i="2"/>
  <c r="B239" i="3" s="1"/>
  <c r="AF350" i="2"/>
  <c r="C352" i="3" s="1"/>
  <c r="AE350" i="2"/>
  <c r="B352" i="3" s="1"/>
  <c r="AF451" i="2"/>
  <c r="C326" i="3" s="1"/>
  <c r="AE451" i="2"/>
  <c r="B326" i="3" s="1"/>
  <c r="AF201" i="2"/>
  <c r="C7" i="3" s="1"/>
  <c r="AE201" i="2"/>
  <c r="B7" i="3" s="1"/>
  <c r="AF402" i="2"/>
  <c r="C43" i="3" s="1"/>
  <c r="AE402" i="2"/>
  <c r="B43" i="3" s="1"/>
  <c r="AE61" i="2"/>
  <c r="B4" i="3" s="1"/>
  <c r="AF61" i="2"/>
  <c r="C4" i="3" s="1"/>
  <c r="AF526" i="2"/>
  <c r="C306" i="3" s="1"/>
  <c r="AE526" i="2"/>
  <c r="B306" i="3" s="1"/>
  <c r="AF453" i="2"/>
  <c r="C551" i="3" s="1"/>
  <c r="AE453" i="2"/>
  <c r="B551" i="3" s="1"/>
  <c r="AF38" i="2"/>
  <c r="C168" i="3" s="1"/>
  <c r="AE38" i="2"/>
  <c r="B168" i="3" s="1"/>
  <c r="AE253" i="2"/>
  <c r="B582" i="3" s="1"/>
  <c r="AF253" i="2"/>
  <c r="C582" i="3" s="1"/>
  <c r="AF516" i="2"/>
  <c r="C135" i="3" s="1"/>
  <c r="AE516" i="2"/>
  <c r="B135" i="3" s="1"/>
  <c r="AF371" i="2"/>
  <c r="C136" i="3" s="1"/>
  <c r="AE371" i="2"/>
  <c r="B136" i="3" s="1"/>
  <c r="AE133" i="2"/>
  <c r="B338" i="3" s="1"/>
  <c r="AF133" i="2"/>
  <c r="C338" i="3" s="1"/>
  <c r="AF358" i="2"/>
  <c r="C276" i="3" s="1"/>
  <c r="AE358" i="2"/>
  <c r="B276" i="3" s="1"/>
  <c r="AF364" i="2"/>
  <c r="C208" i="3" s="1"/>
  <c r="AE364" i="2"/>
  <c r="B208" i="3" s="1"/>
  <c r="AF215" i="2"/>
  <c r="C5" i="3" s="1"/>
  <c r="AE215" i="2"/>
  <c r="B5" i="3" s="1"/>
  <c r="AE85" i="2"/>
  <c r="B37" i="3" s="1"/>
  <c r="AF85" i="2"/>
  <c r="C37" i="3" s="1"/>
  <c r="AF313" i="2"/>
  <c r="C523" i="3" s="1"/>
  <c r="AE313" i="2"/>
  <c r="B523" i="3" s="1"/>
  <c r="AF198" i="2"/>
  <c r="C403" i="3" s="1"/>
  <c r="AE198" i="2"/>
  <c r="B403" i="3" s="1"/>
  <c r="AF401" i="2"/>
  <c r="C395" i="3" s="1"/>
  <c r="AE401" i="2"/>
  <c r="B395" i="3" s="1"/>
  <c r="AF273" i="2"/>
  <c r="C114" i="3" s="1"/>
  <c r="AE273" i="2"/>
  <c r="B114" i="3" s="1"/>
  <c r="AF580" i="2"/>
  <c r="C290" i="3" s="1"/>
  <c r="AE580" i="2"/>
  <c r="B290" i="3" s="1"/>
  <c r="AF129" i="2"/>
  <c r="C368" i="3" s="1"/>
  <c r="AE129" i="2"/>
  <c r="B368" i="3" s="1"/>
  <c r="AF152" i="2"/>
  <c r="C555" i="3" s="1"/>
  <c r="AE152" i="2"/>
  <c r="B555" i="3" s="1"/>
  <c r="AF400" i="2"/>
  <c r="C303" i="3" s="1"/>
  <c r="AE400" i="2"/>
  <c r="B303" i="3" s="1"/>
  <c r="AE121" i="2"/>
  <c r="B178" i="3" s="1"/>
  <c r="AF121" i="2"/>
  <c r="C178" i="3" s="1"/>
  <c r="AE277" i="2"/>
  <c r="B279" i="3" s="1"/>
  <c r="AF277" i="2"/>
  <c r="C279" i="3" s="1"/>
  <c r="AF300" i="2"/>
  <c r="C194" i="3" s="1"/>
  <c r="AE300" i="2"/>
  <c r="B194" i="3" s="1"/>
  <c r="AF514" i="2"/>
  <c r="C23" i="3" s="1"/>
  <c r="AE514" i="2"/>
  <c r="B23" i="3" s="1"/>
  <c r="AF356" i="2"/>
  <c r="C207" i="3" s="1"/>
  <c r="AE356" i="2"/>
  <c r="B207" i="3" s="1"/>
  <c r="AF239" i="2"/>
  <c r="C408" i="3" s="1"/>
  <c r="AE239" i="2"/>
  <c r="B408" i="3" s="1"/>
  <c r="AF99" i="2"/>
  <c r="C574" i="3" s="1"/>
  <c r="AE99" i="2"/>
  <c r="B574" i="3" s="1"/>
  <c r="AF5" i="2"/>
  <c r="C101" i="3" s="1"/>
  <c r="AE5" i="2"/>
  <c r="B101" i="3" s="1"/>
  <c r="AF56" i="2"/>
  <c r="C106" i="3" s="1"/>
  <c r="AE56" i="2"/>
  <c r="B106" i="3" s="1"/>
  <c r="AF41" i="2"/>
  <c r="C265" i="3" s="1"/>
  <c r="AE41" i="2"/>
  <c r="B265" i="3" s="1"/>
  <c r="AF288" i="2"/>
  <c r="C139" i="3" s="1"/>
  <c r="AE288" i="2"/>
  <c r="B139" i="3" s="1"/>
  <c r="AF282" i="2"/>
  <c r="C572" i="3" s="1"/>
  <c r="AE282" i="2"/>
  <c r="B572" i="3" s="1"/>
  <c r="AF555" i="2"/>
  <c r="C190" i="3" s="1"/>
  <c r="AE555" i="2"/>
  <c r="B190" i="3" s="1"/>
  <c r="AF270" i="2"/>
  <c r="C212" i="3" s="1"/>
  <c r="AE270" i="2"/>
  <c r="B212" i="3" s="1"/>
  <c r="AF560" i="2"/>
  <c r="C425" i="3" s="1"/>
  <c r="AE560" i="2"/>
  <c r="B425" i="3" s="1"/>
  <c r="AF258" i="2"/>
  <c r="C571" i="3" s="1"/>
  <c r="AE258" i="2"/>
  <c r="B571" i="3" s="1"/>
  <c r="AF62" i="2"/>
  <c r="C116" i="3" s="1"/>
  <c r="AE62" i="2"/>
  <c r="B116" i="3" s="1"/>
  <c r="AF74" i="2"/>
  <c r="C74" i="3" s="1"/>
  <c r="AE74" i="2"/>
  <c r="B74" i="3" s="1"/>
  <c r="AF75" i="2"/>
  <c r="C166" i="3" s="1"/>
  <c r="AE75" i="2"/>
  <c r="B166" i="3" s="1"/>
  <c r="AF512" i="2"/>
  <c r="C237" i="3" s="1"/>
  <c r="AE512" i="2"/>
  <c r="B237" i="3" s="1"/>
  <c r="AE577" i="2"/>
  <c r="B277" i="3" s="1"/>
  <c r="AF577" i="2"/>
  <c r="C277" i="3" s="1"/>
  <c r="AF168" i="2"/>
  <c r="C99" i="3" s="1"/>
  <c r="AE168" i="2"/>
  <c r="B99" i="3" s="1"/>
  <c r="AF291" i="2"/>
  <c r="C262" i="3" s="1"/>
  <c r="AE291" i="2"/>
  <c r="B262" i="3" s="1"/>
  <c r="AF567" i="2"/>
  <c r="C154" i="3" s="1"/>
  <c r="AE567" i="2"/>
  <c r="B154" i="3" s="1"/>
  <c r="AF539" i="2"/>
  <c r="C129" i="3" s="1"/>
  <c r="AE539" i="2"/>
  <c r="B129" i="3" s="1"/>
  <c r="AF132" i="2"/>
  <c r="C100" i="3" s="1"/>
  <c r="AE132" i="2"/>
  <c r="B100" i="3" s="1"/>
  <c r="AF80" i="2"/>
  <c r="C224" i="3" s="1"/>
  <c r="AE80" i="2"/>
  <c r="B224" i="3" s="1"/>
  <c r="AF150" i="2"/>
  <c r="C283" i="3" s="1"/>
  <c r="AE150" i="2"/>
  <c r="B283" i="3" s="1"/>
  <c r="AF391" i="2"/>
  <c r="C241" i="3" s="1"/>
  <c r="AE391" i="2"/>
  <c r="B241" i="3" s="1"/>
  <c r="AF84" i="2"/>
  <c r="C146" i="3" s="1"/>
  <c r="AE84" i="2"/>
  <c r="B146" i="3" s="1"/>
  <c r="AF209" i="2"/>
  <c r="C26" i="3" s="1"/>
  <c r="AE209" i="2"/>
  <c r="B26" i="3" s="1"/>
  <c r="AF489" i="2"/>
  <c r="C318" i="3" s="1"/>
  <c r="AE489" i="2"/>
  <c r="B318" i="3" s="1"/>
  <c r="AF398" i="2"/>
  <c r="C214" i="3" s="1"/>
  <c r="AE398" i="2"/>
  <c r="B214" i="3" s="1"/>
  <c r="AE193" i="2"/>
  <c r="B385" i="3" s="1"/>
  <c r="AF193" i="2"/>
  <c r="C385" i="3" s="1"/>
  <c r="AE145" i="2"/>
  <c r="B249" i="3" s="1"/>
  <c r="AF145" i="2"/>
  <c r="C249" i="3" s="1"/>
  <c r="AF561" i="2"/>
  <c r="C320" i="3" s="1"/>
  <c r="AE561" i="2"/>
  <c r="B320" i="3" s="1"/>
  <c r="AF410" i="2"/>
  <c r="C96" i="3" s="1"/>
  <c r="AE410" i="2"/>
  <c r="B96" i="3" s="1"/>
  <c r="AE2" i="2"/>
  <c r="B64" i="3" s="1"/>
  <c r="AF431" i="2"/>
  <c r="C17" i="3" s="1"/>
  <c r="AE431" i="2"/>
  <c r="B17" i="3" s="1"/>
  <c r="AF498" i="2"/>
  <c r="C472" i="3" s="1"/>
  <c r="AE498" i="2"/>
  <c r="B472" i="3" s="1"/>
  <c r="AF131" i="2"/>
  <c r="C525" i="3" s="1"/>
  <c r="AE131" i="2"/>
  <c r="B525" i="3" s="1"/>
  <c r="AF572" i="2"/>
  <c r="C471" i="3" s="1"/>
  <c r="AE572" i="2"/>
  <c r="B471" i="3" s="1"/>
  <c r="AF191" i="2"/>
  <c r="C103" i="3" s="1"/>
  <c r="AE191" i="2"/>
  <c r="B103" i="3" s="1"/>
  <c r="AF393" i="2"/>
  <c r="C243" i="3" s="1"/>
  <c r="AE393" i="2"/>
  <c r="B243" i="3" s="1"/>
  <c r="AF367" i="2"/>
  <c r="C393" i="3" s="1"/>
  <c r="AE367" i="2"/>
  <c r="B393" i="3" s="1"/>
  <c r="AF142" i="2"/>
  <c r="C334" i="3" s="1"/>
  <c r="AE142" i="2"/>
  <c r="B334" i="3" s="1"/>
  <c r="AF534" i="2"/>
  <c r="C49" i="3" s="1"/>
  <c r="AE534" i="2"/>
  <c r="B49" i="3" s="1"/>
  <c r="AF440" i="2"/>
  <c r="C20" i="3" s="1"/>
  <c r="AE440" i="2"/>
  <c r="B20" i="3" s="1"/>
  <c r="AF172" i="2"/>
  <c r="C370" i="3" s="1"/>
  <c r="AE172" i="2"/>
  <c r="B370" i="3" s="1"/>
  <c r="AF117" i="2"/>
  <c r="C524" i="3" s="1"/>
  <c r="AE117" i="2"/>
  <c r="B524" i="3" s="1"/>
  <c r="AF494" i="2"/>
  <c r="C196" i="3" s="1"/>
  <c r="AE494" i="2"/>
  <c r="B196" i="3" s="1"/>
  <c r="AE265" i="2"/>
  <c r="B83" i="3" s="1"/>
  <c r="AF265" i="2"/>
  <c r="C83" i="3" s="1"/>
  <c r="AF225" i="2"/>
  <c r="C308" i="3" s="1"/>
  <c r="AE225" i="2"/>
  <c r="B308" i="3" s="1"/>
  <c r="AF32" i="2"/>
  <c r="C65" i="3" s="1"/>
  <c r="AE32" i="2"/>
  <c r="B65" i="3" s="1"/>
  <c r="AF178" i="2"/>
  <c r="C483" i="3" s="1"/>
  <c r="AE178" i="2"/>
  <c r="B483" i="3" s="1"/>
  <c r="AF483" i="2"/>
  <c r="C35" i="3" s="1"/>
  <c r="AE483" i="2"/>
  <c r="B35" i="3" s="1"/>
  <c r="AF414" i="2"/>
  <c r="C155" i="3" s="1"/>
  <c r="AE414" i="2"/>
  <c r="B155" i="3" s="1"/>
  <c r="AF280" i="2"/>
  <c r="C198" i="3" s="1"/>
  <c r="AE280" i="2"/>
  <c r="B198" i="3" s="1"/>
  <c r="AF521" i="2"/>
  <c r="C442" i="3" s="1"/>
  <c r="AE521" i="2"/>
  <c r="B442" i="3" s="1"/>
  <c r="AF407" i="2"/>
  <c r="C348" i="3" s="1"/>
  <c r="AE407" i="2"/>
  <c r="B348" i="3" s="1"/>
  <c r="AF185" i="2"/>
  <c r="C426" i="3" s="1"/>
  <c r="AE185" i="2"/>
  <c r="B426" i="3" s="1"/>
  <c r="AF466" i="2"/>
  <c r="C402" i="3" s="1"/>
  <c r="AE466" i="2"/>
  <c r="B402" i="3" s="1"/>
  <c r="AF470" i="2"/>
  <c r="C527" i="3" s="1"/>
  <c r="AE470" i="2"/>
  <c r="B527" i="3" s="1"/>
  <c r="AF582" i="2"/>
  <c r="C60" i="3" s="1"/>
  <c r="AE582" i="2"/>
  <c r="B60" i="3" s="1"/>
  <c r="AE241" i="2"/>
  <c r="B6" i="3" s="1"/>
  <c r="AF241" i="2"/>
  <c r="C6" i="3" s="1"/>
  <c r="AF267" i="2"/>
  <c r="C218" i="3" s="1"/>
  <c r="AE267" i="2"/>
  <c r="B218" i="3" s="1"/>
  <c r="AF522" i="2"/>
  <c r="C110" i="3" s="1"/>
  <c r="AE522" i="2"/>
  <c r="B110" i="3" s="1"/>
  <c r="AF563" i="2"/>
  <c r="C201" i="3" s="1"/>
  <c r="AE563" i="2"/>
  <c r="B201" i="3" s="1"/>
  <c r="AF381" i="2"/>
  <c r="C516" i="3" s="1"/>
  <c r="AE381" i="2"/>
  <c r="B516" i="3" s="1"/>
  <c r="AF557" i="2"/>
  <c r="C78" i="3" s="1"/>
  <c r="AE557" i="2"/>
  <c r="B78" i="3" s="1"/>
  <c r="AF462" i="2"/>
  <c r="C360" i="3" s="1"/>
  <c r="AE462" i="2"/>
  <c r="B360" i="3" s="1"/>
  <c r="AF82" i="2"/>
  <c r="C384" i="3" s="1"/>
  <c r="AE82" i="2"/>
  <c r="B384" i="3" s="1"/>
  <c r="AF257" i="2"/>
  <c r="C202" i="3" s="1"/>
  <c r="AE257" i="2"/>
  <c r="B202" i="3" s="1"/>
  <c r="AF130" i="2"/>
  <c r="C167" i="3" s="1"/>
  <c r="AE130" i="2"/>
  <c r="B167" i="3" s="1"/>
  <c r="AF404" i="2"/>
  <c r="C581" i="3" s="1"/>
  <c r="AE404" i="2"/>
  <c r="B581" i="3" s="1"/>
  <c r="AF256" i="2"/>
  <c r="C85" i="3" s="1"/>
  <c r="AE256" i="2"/>
  <c r="B85" i="3" s="1"/>
  <c r="AF163" i="2"/>
  <c r="C464" i="3" s="1"/>
  <c r="AE163" i="2"/>
  <c r="B464" i="3" s="1"/>
  <c r="AF380" i="2"/>
  <c r="C380" i="3" s="1"/>
  <c r="AE380" i="2"/>
  <c r="B380" i="3" s="1"/>
  <c r="AF156" i="2"/>
  <c r="C57" i="3" s="1"/>
  <c r="AE156" i="2"/>
  <c r="B57" i="3" s="1"/>
  <c r="AF370" i="2"/>
  <c r="C236" i="3" s="1"/>
  <c r="AE370" i="2"/>
  <c r="B236" i="3" s="1"/>
  <c r="AF212" i="2"/>
  <c r="C296" i="3" s="1"/>
  <c r="AE212" i="2"/>
  <c r="B296" i="3" s="1"/>
  <c r="AF95" i="2"/>
  <c r="C579" i="3" s="1"/>
  <c r="AE95" i="2"/>
  <c r="B579" i="3" s="1"/>
  <c r="AF76" i="2"/>
  <c r="C72" i="3" s="1"/>
  <c r="AE76" i="2"/>
  <c r="B72" i="3" s="1"/>
  <c r="AF91" i="2"/>
  <c r="C335" i="3" s="1"/>
  <c r="AE91" i="2"/>
  <c r="B335" i="3" s="1"/>
  <c r="AF17" i="2"/>
  <c r="C126" i="3" s="1"/>
  <c r="AE17" i="2"/>
  <c r="B126" i="3" s="1"/>
  <c r="AF425" i="2"/>
  <c r="C458" i="3" s="1"/>
  <c r="AE425" i="2"/>
  <c r="B458" i="3" s="1"/>
  <c r="AF543" i="2"/>
  <c r="C221" i="3" s="1"/>
  <c r="AE543" i="2"/>
  <c r="B221" i="3" s="1"/>
  <c r="AF196" i="2"/>
  <c r="C431" i="3" s="1"/>
  <c r="AE196" i="2"/>
  <c r="B431" i="3" s="1"/>
  <c r="AF304" i="2"/>
  <c r="C134" i="3" s="1"/>
  <c r="AE304" i="2"/>
  <c r="B134" i="3" s="1"/>
  <c r="AF151" i="2"/>
  <c r="C381" i="3" s="1"/>
  <c r="AE151" i="2"/>
  <c r="B381" i="3" s="1"/>
  <c r="AF139" i="2"/>
  <c r="C8" i="3" s="1"/>
  <c r="AE139" i="2"/>
  <c r="B8" i="3" s="1"/>
  <c r="AF517" i="2"/>
  <c r="C390" i="3" s="1"/>
  <c r="AE517" i="2"/>
  <c r="B390" i="3" s="1"/>
  <c r="AF527" i="2"/>
  <c r="C275" i="3" s="1"/>
  <c r="AE527" i="2"/>
  <c r="B275" i="3" s="1"/>
  <c r="AF227" i="2"/>
  <c r="C539" i="3" s="1"/>
  <c r="AE227" i="2"/>
  <c r="B539" i="3" s="1"/>
  <c r="AF285" i="2"/>
  <c r="C159" i="3" s="1"/>
  <c r="AE285" i="2"/>
  <c r="B159" i="3" s="1"/>
  <c r="AF469" i="2"/>
  <c r="C187" i="3" s="1"/>
  <c r="AE469" i="2"/>
  <c r="B187" i="3" s="1"/>
  <c r="AF499" i="2"/>
  <c r="C375" i="3" s="1"/>
  <c r="AE499" i="2"/>
  <c r="B375" i="3" s="1"/>
  <c r="AF574" i="2"/>
  <c r="C532" i="3" s="1"/>
  <c r="AE574" i="2"/>
  <c r="B532" i="3" s="1"/>
  <c r="AF23" i="2"/>
  <c r="C302" i="3" s="1"/>
  <c r="AE23" i="2"/>
  <c r="B302" i="3" s="1"/>
  <c r="AF136" i="2"/>
  <c r="C438" i="3" s="1"/>
  <c r="AE136" i="2"/>
  <c r="B438" i="3" s="1"/>
  <c r="AF26" i="2"/>
  <c r="C541" i="3" s="1"/>
  <c r="AE26" i="2"/>
  <c r="B541" i="3" s="1"/>
  <c r="AF549" i="2"/>
  <c r="C127" i="3" s="1"/>
  <c r="AE549" i="2"/>
  <c r="B127" i="3" s="1"/>
  <c r="AF123" i="2"/>
  <c r="C113" i="3" s="1"/>
  <c r="AE123" i="2"/>
  <c r="B113" i="3" s="1"/>
  <c r="AF30" i="2"/>
  <c r="C376" i="3" s="1"/>
  <c r="AE30" i="2"/>
  <c r="B376" i="3" s="1"/>
  <c r="AF502" i="2"/>
  <c r="C564" i="3" s="1"/>
  <c r="AE502" i="2"/>
  <c r="B564" i="3" s="1"/>
  <c r="AF525" i="2"/>
  <c r="C479" i="3" s="1"/>
  <c r="AE525" i="2"/>
  <c r="B479" i="3" s="1"/>
  <c r="AF571" i="2"/>
  <c r="C454" i="3" s="1"/>
  <c r="AE571" i="2"/>
  <c r="B454" i="3" s="1"/>
  <c r="AF382" i="2"/>
  <c r="C299" i="3" s="1"/>
  <c r="AE382" i="2"/>
  <c r="B299" i="3" s="1"/>
  <c r="AF392" i="2"/>
  <c r="C546" i="3" s="1"/>
  <c r="AE392" i="2"/>
  <c r="B546" i="3" s="1"/>
  <c r="AF378" i="2"/>
  <c r="C223" i="3" s="1"/>
  <c r="AE378" i="2"/>
  <c r="B223" i="3" s="1"/>
  <c r="AF89" i="2"/>
  <c r="C515" i="3" s="1"/>
  <c r="AE89" i="2"/>
  <c r="B515" i="3" s="1"/>
  <c r="AF309" i="2"/>
  <c r="C410" i="3" s="1"/>
  <c r="AE309" i="2"/>
  <c r="B410" i="3" s="1"/>
  <c r="AF236" i="2"/>
  <c r="C340" i="3" s="1"/>
  <c r="AE236" i="2"/>
  <c r="B340" i="3" s="1"/>
  <c r="AF127" i="2"/>
  <c r="C493" i="3" s="1"/>
  <c r="AE127" i="2"/>
  <c r="B493" i="3" s="1"/>
  <c r="AF144" i="2"/>
  <c r="C478" i="3" s="1"/>
  <c r="AE144" i="2"/>
  <c r="B478" i="3" s="1"/>
  <c r="AF281" i="2"/>
  <c r="C199" i="3" s="1"/>
  <c r="AE281" i="2"/>
  <c r="B199" i="3" s="1"/>
  <c r="AF472" i="2"/>
  <c r="C197" i="3" s="1"/>
  <c r="AE472" i="2"/>
  <c r="B197" i="3" s="1"/>
  <c r="AF327" i="2"/>
  <c r="C156" i="3" s="1"/>
  <c r="AE327" i="2"/>
  <c r="B156" i="3" s="1"/>
  <c r="AF218" i="2"/>
  <c r="C502" i="3" s="1"/>
  <c r="AE218" i="2"/>
  <c r="B502" i="3" s="1"/>
  <c r="AF126" i="2"/>
  <c r="C508" i="3" s="1"/>
  <c r="AE126" i="2"/>
  <c r="B508" i="3" s="1"/>
  <c r="AF238" i="2"/>
  <c r="C109" i="3" s="1"/>
  <c r="AE238" i="2"/>
  <c r="B109" i="3" s="1"/>
  <c r="AF234" i="2"/>
  <c r="C295" i="3" s="1"/>
  <c r="AE234" i="2"/>
  <c r="B295" i="3" s="1"/>
  <c r="AF165" i="2"/>
  <c r="C89" i="3" s="1"/>
  <c r="AE165" i="2"/>
  <c r="B89" i="3" s="1"/>
  <c r="AF93" i="2"/>
  <c r="C288" i="3" s="1"/>
  <c r="AE93" i="2"/>
  <c r="B288" i="3" s="1"/>
  <c r="AE37" i="2"/>
  <c r="B522" i="3" s="1"/>
  <c r="AF37" i="2"/>
  <c r="C522" i="3" s="1"/>
  <c r="AF459" i="2"/>
  <c r="C191" i="3" s="1"/>
  <c r="AE459" i="2"/>
  <c r="B191" i="3" s="1"/>
  <c r="AF446" i="2"/>
  <c r="C225" i="3" s="1"/>
  <c r="AE446" i="2"/>
  <c r="B225" i="3" s="1"/>
  <c r="AF159" i="2"/>
  <c r="C497" i="3" s="1"/>
  <c r="AE159" i="2"/>
  <c r="B497" i="3" s="1"/>
  <c r="AF108" i="2"/>
  <c r="C193" i="3" s="1"/>
  <c r="AE108" i="2"/>
  <c r="B193" i="3" s="1"/>
  <c r="AF161" i="2"/>
  <c r="C355" i="3" s="1"/>
  <c r="AE161" i="2"/>
  <c r="B355" i="3" s="1"/>
  <c r="AF263" i="2"/>
  <c r="C293" i="3" s="1"/>
  <c r="AE263" i="2"/>
  <c r="B293" i="3" s="1"/>
  <c r="AF268" i="2"/>
  <c r="C219" i="3" s="1"/>
  <c r="AE268" i="2"/>
  <c r="B219" i="3" s="1"/>
  <c r="AF547" i="2"/>
  <c r="C45" i="3" s="1"/>
  <c r="AE547" i="2"/>
  <c r="B45" i="3" s="1"/>
  <c r="AF411" i="2"/>
  <c r="C468" i="3" s="1"/>
  <c r="AE411" i="2"/>
  <c r="B468" i="3" s="1"/>
  <c r="AF372" i="2"/>
  <c r="C494" i="3" s="1"/>
  <c r="AE372" i="2"/>
  <c r="B494" i="3" s="1"/>
  <c r="AF318" i="2"/>
  <c r="C9" i="3" s="1"/>
  <c r="AE318" i="2"/>
  <c r="B9" i="3" s="1"/>
  <c r="AF488" i="2"/>
  <c r="C569" i="3" s="1"/>
  <c r="AE488" i="2"/>
  <c r="B569" i="3" s="1"/>
  <c r="AF297" i="2"/>
  <c r="C234" i="3" s="1"/>
  <c r="AE297" i="2"/>
  <c r="B234" i="3" s="1"/>
  <c r="AF438" i="2"/>
  <c r="C246" i="3" s="1"/>
  <c r="AE438" i="2"/>
  <c r="B246" i="3" s="1"/>
  <c r="AF535" i="2"/>
  <c r="C22" i="3" s="1"/>
  <c r="AE535" i="2"/>
  <c r="B22" i="3" s="1"/>
  <c r="AF533" i="2"/>
  <c r="C252" i="3" s="1"/>
  <c r="AE533" i="2"/>
  <c r="B252" i="3" s="1"/>
  <c r="AF399" i="2"/>
  <c r="C204" i="3" s="1"/>
  <c r="AE399" i="2"/>
  <c r="B204" i="3" s="1"/>
  <c r="AF559" i="2"/>
  <c r="C411" i="3" s="1"/>
  <c r="AE559" i="2"/>
  <c r="B411" i="3" s="1"/>
  <c r="AF51" i="2"/>
  <c r="C203" i="3" s="1"/>
  <c r="AE51" i="2"/>
  <c r="B203" i="3" s="1"/>
  <c r="AF83" i="2"/>
  <c r="C557" i="3" s="1"/>
  <c r="AE83" i="2"/>
  <c r="B557" i="3" s="1"/>
  <c r="AF578" i="2"/>
  <c r="C257" i="3" s="1"/>
  <c r="AE578" i="2"/>
  <c r="B257" i="3" s="1"/>
  <c r="AF259" i="2"/>
  <c r="C97" i="3" s="1"/>
  <c r="AE259" i="2"/>
  <c r="B97" i="3" s="1"/>
  <c r="AF125" i="2"/>
  <c r="C138" i="3" s="1"/>
  <c r="AE125" i="2"/>
  <c r="B138" i="3" s="1"/>
  <c r="AF518" i="2"/>
  <c r="C444" i="3" s="1"/>
  <c r="AE518" i="2"/>
  <c r="B444" i="3" s="1"/>
  <c r="AF166" i="2"/>
  <c r="C417" i="3" s="1"/>
  <c r="AE166" i="2"/>
  <c r="B417" i="3" s="1"/>
  <c r="AF183" i="2"/>
  <c r="C519" i="3" s="1"/>
  <c r="AE183" i="2"/>
  <c r="B519" i="3" s="1"/>
  <c r="AF110" i="2"/>
  <c r="C317" i="3" s="1"/>
  <c r="AE110" i="2"/>
  <c r="B317" i="3" s="1"/>
  <c r="AF34" i="2"/>
  <c r="C488" i="3" s="1"/>
  <c r="AE34" i="2"/>
  <c r="B488" i="3" s="1"/>
  <c r="AF493" i="2"/>
  <c r="C46" i="3" s="1"/>
  <c r="AE493" i="2"/>
  <c r="B46" i="3" s="1"/>
  <c r="AF445" i="2"/>
  <c r="C559" i="3" s="1"/>
  <c r="AE445" i="2"/>
  <c r="B559" i="3" s="1"/>
  <c r="AF278" i="2"/>
  <c r="C540" i="3" s="1"/>
  <c r="AE278" i="2"/>
  <c r="B540" i="3" s="1"/>
  <c r="AF467" i="2"/>
  <c r="C140" i="3" s="1"/>
  <c r="AE467" i="2"/>
  <c r="B140" i="3" s="1"/>
  <c r="AF361" i="2"/>
  <c r="C447" i="3" s="1"/>
  <c r="AE361" i="2"/>
  <c r="B447" i="3" s="1"/>
  <c r="AF501" i="2"/>
  <c r="C427" i="3" s="1"/>
  <c r="AE501" i="2"/>
  <c r="B427" i="3" s="1"/>
  <c r="AF204" i="2"/>
  <c r="C229" i="3" s="1"/>
  <c r="AE204" i="2"/>
  <c r="B229" i="3" s="1"/>
  <c r="AF448" i="2"/>
  <c r="C436" i="3" s="1"/>
  <c r="AE448" i="2"/>
  <c r="B436" i="3" s="1"/>
  <c r="AE205" i="2"/>
  <c r="B87" i="3" s="1"/>
  <c r="AF205" i="2"/>
  <c r="C87" i="3" s="1"/>
  <c r="AF362" i="2"/>
  <c r="C38" i="3" s="1"/>
  <c r="AE362" i="2"/>
  <c r="B38" i="3" s="1"/>
  <c r="AF279" i="2"/>
  <c r="C489" i="3" s="1"/>
  <c r="AE279" i="2"/>
  <c r="B489" i="3" s="1"/>
  <c r="AF64" i="2"/>
  <c r="C120" i="3" s="1"/>
  <c r="AE64" i="2"/>
  <c r="B120" i="3" s="1"/>
  <c r="AF306" i="2"/>
  <c r="C399" i="3" s="1"/>
  <c r="AE306" i="2"/>
  <c r="B399" i="3" s="1"/>
  <c r="AF261" i="2"/>
  <c r="C475" i="3" s="1"/>
  <c r="AE261" i="2"/>
  <c r="B475" i="3" s="1"/>
  <c r="AF103" i="2"/>
  <c r="C364" i="3" s="1"/>
  <c r="AE103" i="2"/>
  <c r="B364" i="3" s="1"/>
  <c r="AF366" i="2"/>
  <c r="C377" i="3" s="1"/>
  <c r="AE366" i="2"/>
  <c r="B377" i="3" s="1"/>
  <c r="AF207" i="2"/>
  <c r="C474" i="3" s="1"/>
  <c r="AE207" i="2"/>
  <c r="B474" i="3" s="1"/>
  <c r="AF275" i="2"/>
  <c r="C177" i="3" s="1"/>
  <c r="AE275" i="2"/>
  <c r="B177" i="3" s="1"/>
  <c r="AF146" i="2"/>
  <c r="C226" i="3" s="1"/>
  <c r="AE146" i="2"/>
  <c r="B226" i="3" s="1"/>
  <c r="AF558" i="2"/>
  <c r="C550" i="3" s="1"/>
  <c r="AE558" i="2"/>
  <c r="B550" i="3" s="1"/>
  <c r="AF424" i="2"/>
  <c r="C175" i="3" s="1"/>
  <c r="AE424" i="2"/>
  <c r="B175" i="3" s="1"/>
  <c r="AF78" i="2"/>
  <c r="C510" i="3" s="1"/>
  <c r="AE78" i="2"/>
  <c r="B510" i="3" s="1"/>
  <c r="AF551" i="2"/>
  <c r="C407" i="3" s="1"/>
  <c r="AE551" i="2"/>
  <c r="B407" i="3" s="1"/>
  <c r="AF329" i="2"/>
  <c r="C152" i="3" s="1"/>
  <c r="AE329" i="2"/>
  <c r="B152" i="3" s="1"/>
  <c r="AF148" i="2"/>
  <c r="C325" i="3" s="1"/>
  <c r="AE148" i="2"/>
  <c r="B325" i="3" s="1"/>
  <c r="AF242" i="2"/>
  <c r="C301" i="3" s="1"/>
  <c r="AE242" i="2"/>
  <c r="B301" i="3" s="1"/>
  <c r="AE433" i="2"/>
  <c r="B312" i="3" s="1"/>
  <c r="AF433" i="2"/>
  <c r="C312" i="3" s="1"/>
  <c r="AF477" i="2"/>
  <c r="C315" i="3" s="1"/>
  <c r="AE477" i="2"/>
  <c r="B315" i="3" s="1"/>
  <c r="AF138" i="2"/>
  <c r="C459" i="3" s="1"/>
  <c r="AE138" i="2"/>
  <c r="B459" i="3" s="1"/>
  <c r="AF523" i="2"/>
  <c r="C450" i="3" s="1"/>
  <c r="AE523" i="2"/>
  <c r="B450" i="3" s="1"/>
  <c r="AF376" i="2"/>
  <c r="C517" i="3" s="1"/>
  <c r="AE376" i="2"/>
  <c r="B517" i="3" s="1"/>
  <c r="H701" i="5" l="1"/>
  <c r="H689" i="5"/>
  <c r="H677" i="5"/>
  <c r="H665" i="5"/>
  <c r="H653" i="5"/>
  <c r="H641" i="5"/>
  <c r="H629" i="5"/>
  <c r="H617" i="5"/>
  <c r="H605" i="5"/>
  <c r="H593" i="5"/>
  <c r="H581" i="5"/>
  <c r="H569" i="5"/>
  <c r="H557" i="5"/>
  <c r="H545" i="5"/>
  <c r="H533" i="5"/>
  <c r="H521" i="5"/>
  <c r="H509" i="5"/>
  <c r="H497" i="5"/>
  <c r="H485" i="5"/>
  <c r="H473" i="5"/>
  <c r="H461" i="5"/>
  <c r="H449" i="5"/>
  <c r="H437" i="5"/>
  <c r="H425" i="5"/>
  <c r="H413" i="5"/>
  <c r="H401" i="5"/>
  <c r="H389" i="5"/>
  <c r="H377" i="5"/>
  <c r="H365" i="5"/>
  <c r="H353" i="5"/>
  <c r="H341" i="5"/>
  <c r="H329" i="5"/>
  <c r="H317" i="5"/>
  <c r="H305" i="5"/>
  <c r="H293" i="5"/>
  <c r="H281" i="5"/>
  <c r="H269" i="5"/>
  <c r="H257" i="5"/>
  <c r="H245" i="5"/>
  <c r="H233" i="5"/>
  <c r="H221" i="5"/>
  <c r="H209" i="5"/>
  <c r="H197" i="5"/>
  <c r="H185" i="5"/>
  <c r="H173" i="5"/>
  <c r="H161" i="5"/>
  <c r="H149" i="5"/>
  <c r="H137" i="5"/>
  <c r="H125" i="5"/>
  <c r="H113" i="5"/>
  <c r="H101" i="5"/>
  <c r="H89" i="5"/>
  <c r="H77" i="5"/>
  <c r="H65" i="5"/>
  <c r="H53" i="5"/>
  <c r="H41" i="5"/>
  <c r="H29" i="5"/>
  <c r="H17" i="5"/>
  <c r="H5" i="5"/>
  <c r="G13" i="5"/>
  <c r="G25" i="5"/>
  <c r="G37" i="5"/>
  <c r="G49" i="5"/>
  <c r="G61" i="5"/>
  <c r="G73" i="5"/>
  <c r="G85" i="5"/>
  <c r="G97" i="5"/>
  <c r="G109" i="5"/>
  <c r="G121" i="5"/>
  <c r="G133" i="5"/>
  <c r="G145" i="5"/>
  <c r="G157" i="5"/>
  <c r="G169" i="5"/>
  <c r="G181" i="5"/>
  <c r="G193" i="5"/>
  <c r="G205" i="5"/>
  <c r="G217" i="5"/>
  <c r="G229" i="5"/>
  <c r="G241" i="5"/>
  <c r="G253" i="5"/>
  <c r="G265" i="5"/>
  <c r="G277" i="5"/>
  <c r="H700" i="5"/>
  <c r="H688" i="5"/>
  <c r="H676" i="5"/>
  <c r="H664" i="5"/>
  <c r="H652" i="5"/>
  <c r="H640" i="5"/>
  <c r="H628" i="5"/>
  <c r="H616" i="5"/>
  <c r="H604" i="5"/>
  <c r="H592" i="5"/>
  <c r="H580" i="5"/>
  <c r="H568" i="5"/>
  <c r="H556" i="5"/>
  <c r="H544" i="5"/>
  <c r="H532" i="5"/>
  <c r="H520" i="5"/>
  <c r="H508" i="5"/>
  <c r="H496" i="5"/>
  <c r="H484" i="5"/>
  <c r="H472" i="5"/>
  <c r="H460" i="5"/>
  <c r="H448" i="5"/>
  <c r="H436" i="5"/>
  <c r="H424" i="5"/>
  <c r="H412" i="5"/>
  <c r="H400" i="5"/>
  <c r="H388" i="5"/>
  <c r="H376" i="5"/>
  <c r="H364" i="5"/>
  <c r="H352" i="5"/>
  <c r="H340" i="5"/>
  <c r="H328" i="5"/>
  <c r="H316" i="5"/>
  <c r="H304" i="5"/>
  <c r="H292" i="5"/>
  <c r="H280" i="5"/>
  <c r="H268" i="5"/>
  <c r="H256" i="5"/>
  <c r="H244" i="5"/>
  <c r="H232" i="5"/>
  <c r="H220" i="5"/>
  <c r="H208" i="5"/>
  <c r="H196" i="5"/>
  <c r="H184" i="5"/>
  <c r="H172" i="5"/>
  <c r="H160" i="5"/>
  <c r="H148" i="5"/>
  <c r="H136" i="5"/>
  <c r="H124" i="5"/>
  <c r="H112" i="5"/>
  <c r="H100" i="5"/>
  <c r="H88" i="5"/>
  <c r="H76" i="5"/>
  <c r="H64" i="5"/>
  <c r="H52" i="5"/>
  <c r="H40" i="5"/>
  <c r="H28" i="5"/>
  <c r="H16" i="5"/>
  <c r="H4" i="5"/>
  <c r="G14" i="5"/>
  <c r="G26" i="5"/>
  <c r="G38" i="5"/>
  <c r="G50" i="5"/>
  <c r="G62" i="5"/>
  <c r="G74" i="5"/>
  <c r="G86" i="5"/>
  <c r="G98" i="5"/>
  <c r="G110" i="5"/>
  <c r="G122" i="5"/>
  <c r="G134" i="5"/>
  <c r="G146" i="5"/>
  <c r="G158" i="5"/>
  <c r="G170" i="5"/>
  <c r="G182" i="5"/>
  <c r="G194" i="5"/>
  <c r="G206" i="5"/>
  <c r="G218" i="5"/>
  <c r="G230" i="5"/>
  <c r="G242" i="5"/>
  <c r="G254" i="5"/>
  <c r="G266" i="5"/>
  <c r="G278" i="5"/>
  <c r="G290" i="5"/>
  <c r="G302" i="5"/>
  <c r="G314" i="5"/>
  <c r="H699" i="5"/>
  <c r="H698" i="5"/>
  <c r="H686" i="5"/>
  <c r="H674" i="5"/>
  <c r="H662" i="5"/>
  <c r="H650" i="5"/>
  <c r="H638" i="5"/>
  <c r="H626" i="5"/>
  <c r="H614" i="5"/>
  <c r="H602" i="5"/>
  <c r="H590" i="5"/>
  <c r="H578" i="5"/>
  <c r="H566" i="5"/>
  <c r="H554" i="5"/>
  <c r="H542" i="5"/>
  <c r="H530" i="5"/>
  <c r="H518" i="5"/>
  <c r="H506" i="5"/>
  <c r="H494" i="5"/>
  <c r="H482" i="5"/>
  <c r="H470" i="5"/>
  <c r="H458" i="5"/>
  <c r="H446" i="5"/>
  <c r="H434" i="5"/>
  <c r="H422" i="5"/>
  <c r="H410" i="5"/>
  <c r="H398" i="5"/>
  <c r="H386" i="5"/>
  <c r="H374" i="5"/>
  <c r="H362" i="5"/>
  <c r="H350" i="5"/>
  <c r="H338" i="5"/>
  <c r="H326" i="5"/>
  <c r="H314" i="5"/>
  <c r="H302" i="5"/>
  <c r="H290" i="5"/>
  <c r="H278" i="5"/>
  <c r="H266" i="5"/>
  <c r="H254" i="5"/>
  <c r="H242" i="5"/>
  <c r="H230" i="5"/>
  <c r="H218" i="5"/>
  <c r="H206" i="5"/>
  <c r="H194" i="5"/>
  <c r="H182" i="5"/>
  <c r="H170" i="5"/>
  <c r="H158" i="5"/>
  <c r="H146" i="5"/>
  <c r="H134" i="5"/>
  <c r="H122" i="5"/>
  <c r="H110" i="5"/>
  <c r="H98" i="5"/>
  <c r="H86" i="5"/>
  <c r="H74" i="5"/>
  <c r="H62" i="5"/>
  <c r="H50" i="5"/>
  <c r="H38" i="5"/>
  <c r="H26" i="5"/>
  <c r="H14" i="5"/>
  <c r="G4" i="5"/>
  <c r="G16" i="5"/>
  <c r="G28" i="5"/>
  <c r="G40" i="5"/>
  <c r="G52" i="5"/>
  <c r="G64" i="5"/>
  <c r="G76" i="5"/>
  <c r="G88" i="5"/>
  <c r="G100" i="5"/>
  <c r="G112" i="5"/>
  <c r="G124" i="5"/>
  <c r="G136" i="5"/>
  <c r="G148" i="5"/>
  <c r="G160" i="5"/>
  <c r="G172" i="5"/>
  <c r="G184" i="5"/>
  <c r="G196" i="5"/>
  <c r="G208" i="5"/>
  <c r="G220" i="5"/>
  <c r="G232" i="5"/>
  <c r="G244" i="5"/>
  <c r="G256" i="5"/>
  <c r="G268" i="5"/>
  <c r="G280" i="5"/>
  <c r="H697" i="5"/>
  <c r="H696" i="5"/>
  <c r="H684" i="5"/>
  <c r="H672" i="5"/>
  <c r="H660" i="5"/>
  <c r="H648" i="5"/>
  <c r="H636" i="5"/>
  <c r="H624" i="5"/>
  <c r="H612" i="5"/>
  <c r="H600" i="5"/>
  <c r="H588" i="5"/>
  <c r="H576" i="5"/>
  <c r="H564" i="5"/>
  <c r="H552" i="5"/>
  <c r="H540" i="5"/>
  <c r="H528" i="5"/>
  <c r="H516" i="5"/>
  <c r="H504" i="5"/>
  <c r="H492" i="5"/>
  <c r="H480" i="5"/>
  <c r="H468" i="5"/>
  <c r="H456" i="5"/>
  <c r="H444" i="5"/>
  <c r="H432" i="5"/>
  <c r="H420" i="5"/>
  <c r="H408" i="5"/>
  <c r="H396" i="5"/>
  <c r="H384" i="5"/>
  <c r="H372" i="5"/>
  <c r="H360" i="5"/>
  <c r="H348" i="5"/>
  <c r="H336" i="5"/>
  <c r="H324" i="5"/>
  <c r="H312" i="5"/>
  <c r="H300" i="5"/>
  <c r="H288" i="5"/>
  <c r="H276" i="5"/>
  <c r="H264" i="5"/>
  <c r="H252" i="5"/>
  <c r="H240" i="5"/>
  <c r="H228" i="5"/>
  <c r="H216" i="5"/>
  <c r="H204" i="5"/>
  <c r="H192" i="5"/>
  <c r="H180" i="5"/>
  <c r="H168" i="5"/>
  <c r="H156" i="5"/>
  <c r="H144" i="5"/>
  <c r="H132" i="5"/>
  <c r="H120" i="5"/>
  <c r="H108" i="5"/>
  <c r="H96" i="5"/>
  <c r="H84" i="5"/>
  <c r="H72" i="5"/>
  <c r="H60" i="5"/>
  <c r="H48" i="5"/>
  <c r="H36" i="5"/>
  <c r="H24" i="5"/>
  <c r="H12" i="5"/>
  <c r="G6" i="5"/>
  <c r="G18" i="5"/>
  <c r="G30" i="5"/>
  <c r="G42" i="5"/>
  <c r="G54" i="5"/>
  <c r="G66" i="5"/>
  <c r="G78" i="5"/>
  <c r="G90" i="5"/>
  <c r="G102" i="5"/>
  <c r="G114" i="5"/>
  <c r="G126" i="5"/>
  <c r="G138" i="5"/>
  <c r="G150" i="5"/>
  <c r="G162" i="5"/>
  <c r="G174" i="5"/>
  <c r="G186" i="5"/>
  <c r="G198" i="5"/>
  <c r="G210" i="5"/>
  <c r="G222" i="5"/>
  <c r="G234" i="5"/>
  <c r="G246" i="5"/>
  <c r="G258" i="5"/>
  <c r="H695" i="5"/>
  <c r="H683" i="5"/>
  <c r="H671" i="5"/>
  <c r="H659" i="5"/>
  <c r="H647" i="5"/>
  <c r="H635" i="5"/>
  <c r="H623" i="5"/>
  <c r="H611" i="5"/>
  <c r="H599" i="5"/>
  <c r="H587" i="5"/>
  <c r="H575" i="5"/>
  <c r="H563" i="5"/>
  <c r="H551" i="5"/>
  <c r="H539" i="5"/>
  <c r="H527" i="5"/>
  <c r="H515" i="5"/>
  <c r="H503" i="5"/>
  <c r="H491" i="5"/>
  <c r="H479" i="5"/>
  <c r="H467" i="5"/>
  <c r="H455" i="5"/>
  <c r="H443" i="5"/>
  <c r="H431" i="5"/>
  <c r="H419" i="5"/>
  <c r="H407" i="5"/>
  <c r="H395" i="5"/>
  <c r="H383" i="5"/>
  <c r="H371" i="5"/>
  <c r="H359" i="5"/>
  <c r="H347" i="5"/>
  <c r="H335" i="5"/>
  <c r="H323" i="5"/>
  <c r="H311" i="5"/>
  <c r="H299" i="5"/>
  <c r="H287" i="5"/>
  <c r="H275" i="5"/>
  <c r="H263" i="5"/>
  <c r="H251" i="5"/>
  <c r="H239" i="5"/>
  <c r="H227" i="5"/>
  <c r="H215" i="5"/>
  <c r="H203" i="5"/>
  <c r="H191" i="5"/>
  <c r="H179" i="5"/>
  <c r="H167" i="5"/>
  <c r="H155" i="5"/>
  <c r="H143" i="5"/>
  <c r="H131" i="5"/>
  <c r="H119" i="5"/>
  <c r="H107" i="5"/>
  <c r="H95" i="5"/>
  <c r="H83" i="5"/>
  <c r="H71" i="5"/>
  <c r="H59" i="5"/>
  <c r="H47" i="5"/>
  <c r="H35" i="5"/>
  <c r="H23" i="5"/>
  <c r="H11" i="5"/>
  <c r="G7" i="5"/>
  <c r="G19" i="5"/>
  <c r="G31" i="5"/>
  <c r="G43" i="5"/>
  <c r="G55" i="5"/>
  <c r="G67" i="5"/>
  <c r="G79" i="5"/>
  <c r="G91" i="5"/>
  <c r="G103" i="5"/>
  <c r="G115" i="5"/>
  <c r="G127" i="5"/>
  <c r="G139" i="5"/>
  <c r="G151" i="5"/>
  <c r="G163" i="5"/>
  <c r="G175" i="5"/>
  <c r="G187" i="5"/>
  <c r="G199" i="5"/>
  <c r="G211" i="5"/>
  <c r="G223" i="5"/>
  <c r="G235" i="5"/>
  <c r="G247" i="5"/>
  <c r="G259" i="5"/>
  <c r="G271" i="5"/>
  <c r="G283" i="5"/>
  <c r="H694" i="5"/>
  <c r="H682" i="5"/>
  <c r="H670" i="5"/>
  <c r="H658" i="5"/>
  <c r="H646" i="5"/>
  <c r="H634" i="5"/>
  <c r="H622" i="5"/>
  <c r="H610" i="5"/>
  <c r="H598" i="5"/>
  <c r="H586" i="5"/>
  <c r="H574" i="5"/>
  <c r="H562" i="5"/>
  <c r="H550" i="5"/>
  <c r="H538" i="5"/>
  <c r="H526" i="5"/>
  <c r="H514" i="5"/>
  <c r="H502" i="5"/>
  <c r="H490" i="5"/>
  <c r="H478" i="5"/>
  <c r="H466" i="5"/>
  <c r="H454" i="5"/>
  <c r="H442" i="5"/>
  <c r="H430" i="5"/>
  <c r="H418" i="5"/>
  <c r="H406" i="5"/>
  <c r="H394" i="5"/>
  <c r="H382" i="5"/>
  <c r="H370" i="5"/>
  <c r="H358" i="5"/>
  <c r="H346" i="5"/>
  <c r="H334" i="5"/>
  <c r="H322" i="5"/>
  <c r="H310" i="5"/>
  <c r="H298" i="5"/>
  <c r="H286" i="5"/>
  <c r="H274" i="5"/>
  <c r="H262" i="5"/>
  <c r="H250" i="5"/>
  <c r="H238" i="5"/>
  <c r="H226" i="5"/>
  <c r="H214" i="5"/>
  <c r="H202" i="5"/>
  <c r="H190" i="5"/>
  <c r="H178" i="5"/>
  <c r="H166" i="5"/>
  <c r="H154" i="5"/>
  <c r="H142" i="5"/>
  <c r="H130" i="5"/>
  <c r="H118" i="5"/>
  <c r="H106" i="5"/>
  <c r="H94" i="5"/>
  <c r="H82" i="5"/>
  <c r="H70" i="5"/>
  <c r="H58" i="5"/>
  <c r="H46" i="5"/>
  <c r="H34" i="5"/>
  <c r="H22" i="5"/>
  <c r="H10" i="5"/>
  <c r="G8" i="5"/>
  <c r="G20" i="5"/>
  <c r="G32" i="5"/>
  <c r="G44" i="5"/>
  <c r="G56" i="5"/>
  <c r="G68" i="5"/>
  <c r="G80" i="5"/>
  <c r="G92" i="5"/>
  <c r="G104" i="5"/>
  <c r="G116" i="5"/>
  <c r="G128" i="5"/>
  <c r="G140" i="5"/>
  <c r="G152" i="5"/>
  <c r="G164" i="5"/>
  <c r="G176" i="5"/>
  <c r="G188" i="5"/>
  <c r="G200" i="5"/>
  <c r="G212" i="5"/>
  <c r="G224" i="5"/>
  <c r="G236" i="5"/>
  <c r="G248" i="5"/>
  <c r="G260" i="5"/>
  <c r="G272" i="5"/>
  <c r="G284" i="5"/>
  <c r="G296" i="5"/>
  <c r="G308" i="5"/>
  <c r="G320" i="5"/>
  <c r="H693" i="5"/>
  <c r="H681" i="5"/>
  <c r="H669" i="5"/>
  <c r="H657" i="5"/>
  <c r="H645" i="5"/>
  <c r="H633" i="5"/>
  <c r="H621" i="5"/>
  <c r="H609" i="5"/>
  <c r="H597" i="5"/>
  <c r="H585" i="5"/>
  <c r="H573" i="5"/>
  <c r="H561" i="5"/>
  <c r="H549" i="5"/>
  <c r="H537" i="5"/>
  <c r="H525" i="5"/>
  <c r="H513" i="5"/>
  <c r="H501" i="5"/>
  <c r="H489" i="5"/>
  <c r="H477" i="5"/>
  <c r="H465" i="5"/>
  <c r="H453" i="5"/>
  <c r="H441" i="5"/>
  <c r="H429" i="5"/>
  <c r="H417" i="5"/>
  <c r="H405" i="5"/>
  <c r="H393" i="5"/>
  <c r="H381" i="5"/>
  <c r="H369" i="5"/>
  <c r="H357" i="5"/>
  <c r="H345" i="5"/>
  <c r="H333" i="5"/>
  <c r="H321" i="5"/>
  <c r="H309" i="5"/>
  <c r="H297" i="5"/>
  <c r="H285" i="5"/>
  <c r="H273" i="5"/>
  <c r="H261" i="5"/>
  <c r="H249" i="5"/>
  <c r="H237" i="5"/>
  <c r="H225" i="5"/>
  <c r="H213" i="5"/>
  <c r="H201" i="5"/>
  <c r="H189" i="5"/>
  <c r="H177" i="5"/>
  <c r="H165" i="5"/>
  <c r="H153" i="5"/>
  <c r="H141" i="5"/>
  <c r="H129" i="5"/>
  <c r="H117" i="5"/>
  <c r="H105" i="5"/>
  <c r="H93" i="5"/>
  <c r="H81" i="5"/>
  <c r="H69" i="5"/>
  <c r="H57" i="5"/>
  <c r="H45" i="5"/>
  <c r="H33" i="5"/>
  <c r="H21" i="5"/>
  <c r="H9" i="5"/>
  <c r="G9" i="5"/>
  <c r="G21" i="5"/>
  <c r="G33" i="5"/>
  <c r="G45" i="5"/>
  <c r="G57" i="5"/>
  <c r="G69" i="5"/>
  <c r="G81" i="5"/>
  <c r="G93" i="5"/>
  <c r="G105" i="5"/>
  <c r="G117" i="5"/>
  <c r="G129" i="5"/>
  <c r="G141" i="5"/>
  <c r="G153" i="5"/>
  <c r="G165" i="5"/>
  <c r="G177" i="5"/>
  <c r="G189" i="5"/>
  <c r="G201" i="5"/>
  <c r="G213" i="5"/>
  <c r="G225" i="5"/>
  <c r="G237" i="5"/>
  <c r="G249" i="5"/>
  <c r="G261" i="5"/>
  <c r="G273" i="5"/>
  <c r="G285" i="5"/>
  <c r="H692" i="5"/>
  <c r="H680" i="5"/>
  <c r="H668" i="5"/>
  <c r="H656" i="5"/>
  <c r="H644" i="5"/>
  <c r="H632" i="5"/>
  <c r="H620" i="5"/>
  <c r="H608" i="5"/>
  <c r="H596" i="5"/>
  <c r="H584" i="5"/>
  <c r="H572" i="5"/>
  <c r="H560" i="5"/>
  <c r="H548" i="5"/>
  <c r="H536" i="5"/>
  <c r="H524" i="5"/>
  <c r="H512" i="5"/>
  <c r="H500" i="5"/>
  <c r="H488" i="5"/>
  <c r="H476" i="5"/>
  <c r="H464" i="5"/>
  <c r="H452" i="5"/>
  <c r="H440" i="5"/>
  <c r="H428" i="5"/>
  <c r="H416" i="5"/>
  <c r="H404" i="5"/>
  <c r="H392" i="5"/>
  <c r="H380" i="5"/>
  <c r="H368" i="5"/>
  <c r="H356" i="5"/>
  <c r="H344" i="5"/>
  <c r="H332" i="5"/>
  <c r="H320" i="5"/>
  <c r="H308" i="5"/>
  <c r="H296" i="5"/>
  <c r="H284" i="5"/>
  <c r="H272" i="5"/>
  <c r="H260" i="5"/>
  <c r="H248" i="5"/>
  <c r="H236" i="5"/>
  <c r="H224" i="5"/>
  <c r="H212" i="5"/>
  <c r="H200" i="5"/>
  <c r="H188" i="5"/>
  <c r="H176" i="5"/>
  <c r="H164" i="5"/>
  <c r="H152" i="5"/>
  <c r="H140" i="5"/>
  <c r="H128" i="5"/>
  <c r="H116" i="5"/>
  <c r="H104" i="5"/>
  <c r="H92" i="5"/>
  <c r="H80" i="5"/>
  <c r="H68" i="5"/>
  <c r="H56" i="5"/>
  <c r="H44" i="5"/>
  <c r="H32" i="5"/>
  <c r="H20" i="5"/>
  <c r="H8" i="5"/>
  <c r="G10" i="5"/>
  <c r="G22" i="5"/>
  <c r="G34" i="5"/>
  <c r="G46" i="5"/>
  <c r="G58" i="5"/>
  <c r="G70" i="5"/>
  <c r="G82" i="5"/>
  <c r="G94" i="5"/>
  <c r="G106" i="5"/>
  <c r="G118" i="5"/>
  <c r="G130" i="5"/>
  <c r="G142" i="5"/>
  <c r="G154" i="5"/>
  <c r="G166" i="5"/>
  <c r="G178" i="5"/>
  <c r="G190" i="5"/>
  <c r="G202" i="5"/>
  <c r="G214" i="5"/>
  <c r="G226" i="5"/>
  <c r="G238" i="5"/>
  <c r="G250" i="5"/>
  <c r="G262" i="5"/>
  <c r="G274" i="5"/>
  <c r="G286" i="5"/>
  <c r="H691" i="5"/>
  <c r="H702" i="5"/>
  <c r="H690" i="5"/>
  <c r="H678" i="5"/>
  <c r="H666" i="5"/>
  <c r="H654" i="5"/>
  <c r="H642" i="5"/>
  <c r="H630" i="5"/>
  <c r="H618" i="5"/>
  <c r="H606" i="5"/>
  <c r="H594" i="5"/>
  <c r="H582" i="5"/>
  <c r="H570" i="5"/>
  <c r="H558" i="5"/>
  <c r="H546" i="5"/>
  <c r="H534" i="5"/>
  <c r="H522" i="5"/>
  <c r="H510" i="5"/>
  <c r="H498" i="5"/>
  <c r="H486" i="5"/>
  <c r="H474" i="5"/>
  <c r="H462" i="5"/>
  <c r="H450" i="5"/>
  <c r="H438" i="5"/>
  <c r="H426" i="5"/>
  <c r="H414" i="5"/>
  <c r="H402" i="5"/>
  <c r="H390" i="5"/>
  <c r="H378" i="5"/>
  <c r="H366" i="5"/>
  <c r="H354" i="5"/>
  <c r="H342" i="5"/>
  <c r="H330" i="5"/>
  <c r="H318" i="5"/>
  <c r="H306" i="5"/>
  <c r="H294" i="5"/>
  <c r="H282" i="5"/>
  <c r="H270" i="5"/>
  <c r="H258" i="5"/>
  <c r="H246" i="5"/>
  <c r="H234" i="5"/>
  <c r="H222" i="5"/>
  <c r="H210" i="5"/>
  <c r="H198" i="5"/>
  <c r="H186" i="5"/>
  <c r="H174" i="5"/>
  <c r="H162" i="5"/>
  <c r="H150" i="5"/>
  <c r="H138" i="5"/>
  <c r="H126" i="5"/>
  <c r="H114" i="5"/>
  <c r="H102" i="5"/>
  <c r="H90" i="5"/>
  <c r="H78" i="5"/>
  <c r="H66" i="5"/>
  <c r="H54" i="5"/>
  <c r="H42" i="5"/>
  <c r="H30" i="5"/>
  <c r="H18" i="5"/>
  <c r="H6" i="5"/>
  <c r="G12" i="5"/>
  <c r="G24" i="5"/>
  <c r="G36" i="5"/>
  <c r="G48" i="5"/>
  <c r="G60" i="5"/>
  <c r="G72" i="5"/>
  <c r="G84" i="5"/>
  <c r="G96" i="5"/>
  <c r="G108" i="5"/>
  <c r="G120" i="5"/>
  <c r="G132" i="5"/>
  <c r="G144" i="5"/>
  <c r="H679" i="5"/>
  <c r="H631" i="5"/>
  <c r="H583" i="5"/>
  <c r="H535" i="5"/>
  <c r="H487" i="5"/>
  <c r="H439" i="5"/>
  <c r="H391" i="5"/>
  <c r="H343" i="5"/>
  <c r="H295" i="5"/>
  <c r="H247" i="5"/>
  <c r="H199" i="5"/>
  <c r="H151" i="5"/>
  <c r="H103" i="5"/>
  <c r="H55" i="5"/>
  <c r="H7" i="5"/>
  <c r="G47" i="5"/>
  <c r="G95" i="5"/>
  <c r="G143" i="5"/>
  <c r="G180" i="5"/>
  <c r="G216" i="5"/>
  <c r="G252" i="5"/>
  <c r="G282" i="5"/>
  <c r="G300" i="5"/>
  <c r="G315" i="5"/>
  <c r="G328" i="5"/>
  <c r="G340" i="5"/>
  <c r="G352" i="5"/>
  <c r="G364" i="5"/>
  <c r="G376" i="5"/>
  <c r="G388" i="5"/>
  <c r="G400" i="5"/>
  <c r="G412" i="5"/>
  <c r="G424" i="5"/>
  <c r="G436" i="5"/>
  <c r="G448" i="5"/>
  <c r="G460" i="5"/>
  <c r="G472" i="5"/>
  <c r="G484" i="5"/>
  <c r="G496" i="5"/>
  <c r="G508" i="5"/>
  <c r="G520" i="5"/>
  <c r="G532" i="5"/>
  <c r="G544" i="5"/>
  <c r="G556" i="5"/>
  <c r="G568" i="5"/>
  <c r="G580" i="5"/>
  <c r="G592" i="5"/>
  <c r="G604" i="5"/>
  <c r="G616" i="5"/>
  <c r="G628" i="5"/>
  <c r="G640" i="5"/>
  <c r="G652" i="5"/>
  <c r="G664" i="5"/>
  <c r="G676" i="5"/>
  <c r="G688" i="5"/>
  <c r="G700" i="5"/>
  <c r="C4" i="5"/>
  <c r="D4" i="5" s="1"/>
  <c r="C16" i="5"/>
  <c r="D16" i="5" s="1"/>
  <c r="C28" i="5"/>
  <c r="D28" i="5" s="1"/>
  <c r="C40" i="5"/>
  <c r="D40" i="5" s="1"/>
  <c r="C52" i="5"/>
  <c r="D52" i="5" s="1"/>
  <c r="C64" i="5"/>
  <c r="D64" i="5" s="1"/>
  <c r="C76" i="5"/>
  <c r="D76" i="5" s="1"/>
  <c r="C88" i="5"/>
  <c r="D88" i="5" s="1"/>
  <c r="C100" i="5"/>
  <c r="D100" i="5" s="1"/>
  <c r="C112" i="5"/>
  <c r="D112" i="5" s="1"/>
  <c r="C124" i="5"/>
  <c r="D124" i="5" s="1"/>
  <c r="C136" i="5"/>
  <c r="D136" i="5" s="1"/>
  <c r="C148" i="5"/>
  <c r="D148" i="5" s="1"/>
  <c r="C160" i="5"/>
  <c r="D160" i="5" s="1"/>
  <c r="C172" i="5"/>
  <c r="D172" i="5" s="1"/>
  <c r="C184" i="5"/>
  <c r="D184" i="5" s="1"/>
  <c r="C196" i="5"/>
  <c r="D196" i="5" s="1"/>
  <c r="C208" i="5"/>
  <c r="D208" i="5" s="1"/>
  <c r="C220" i="5"/>
  <c r="D220" i="5" s="1"/>
  <c r="C232" i="5"/>
  <c r="D232" i="5" s="1"/>
  <c r="C244" i="5"/>
  <c r="D244" i="5" s="1"/>
  <c r="C256" i="5"/>
  <c r="D256" i="5" s="1"/>
  <c r="C268" i="5"/>
  <c r="D268" i="5" s="1"/>
  <c r="C280" i="5"/>
  <c r="D280" i="5" s="1"/>
  <c r="H675" i="5"/>
  <c r="H627" i="5"/>
  <c r="H579" i="5"/>
  <c r="H531" i="5"/>
  <c r="H483" i="5"/>
  <c r="H435" i="5"/>
  <c r="H387" i="5"/>
  <c r="H673" i="5"/>
  <c r="H625" i="5"/>
  <c r="H577" i="5"/>
  <c r="H529" i="5"/>
  <c r="H481" i="5"/>
  <c r="H433" i="5"/>
  <c r="H385" i="5"/>
  <c r="H337" i="5"/>
  <c r="H289" i="5"/>
  <c r="H241" i="5"/>
  <c r="H193" i="5"/>
  <c r="H145" i="5"/>
  <c r="H97" i="5"/>
  <c r="H49" i="5"/>
  <c r="G5" i="5"/>
  <c r="G53" i="5"/>
  <c r="G101" i="5"/>
  <c r="G149" i="5"/>
  <c r="G185" i="5"/>
  <c r="G221" i="5"/>
  <c r="G257" i="5"/>
  <c r="G288" i="5"/>
  <c r="G303" i="5"/>
  <c r="G317" i="5"/>
  <c r="G330" i="5"/>
  <c r="G342" i="5"/>
  <c r="G354" i="5"/>
  <c r="G366" i="5"/>
  <c r="G378" i="5"/>
  <c r="G390" i="5"/>
  <c r="G402" i="5"/>
  <c r="G414" i="5"/>
  <c r="G426" i="5"/>
  <c r="G438" i="5"/>
  <c r="G450" i="5"/>
  <c r="G462" i="5"/>
  <c r="G474" i="5"/>
  <c r="G486" i="5"/>
  <c r="G498" i="5"/>
  <c r="G510" i="5"/>
  <c r="G522" i="5"/>
  <c r="G534" i="5"/>
  <c r="G546" i="5"/>
  <c r="G558" i="5"/>
  <c r="G570" i="5"/>
  <c r="G582" i="5"/>
  <c r="G594" i="5"/>
  <c r="G606" i="5"/>
  <c r="G618" i="5"/>
  <c r="G630" i="5"/>
  <c r="G642" i="5"/>
  <c r="G654" i="5"/>
  <c r="G666" i="5"/>
  <c r="G678" i="5"/>
  <c r="G690" i="5"/>
  <c r="G702" i="5"/>
  <c r="C6" i="5"/>
  <c r="D6" i="5" s="1"/>
  <c r="C18" i="5"/>
  <c r="D18" i="5" s="1"/>
  <c r="C30" i="5"/>
  <c r="D30" i="5" s="1"/>
  <c r="C42" i="5"/>
  <c r="D42" i="5" s="1"/>
  <c r="C54" i="5"/>
  <c r="D54" i="5" s="1"/>
  <c r="C66" i="5"/>
  <c r="D66" i="5" s="1"/>
  <c r="C78" i="5"/>
  <c r="D78" i="5" s="1"/>
  <c r="C90" i="5"/>
  <c r="D90" i="5" s="1"/>
  <c r="C102" i="5"/>
  <c r="D102" i="5" s="1"/>
  <c r="C114" i="5"/>
  <c r="D114" i="5" s="1"/>
  <c r="C126" i="5"/>
  <c r="D126" i="5" s="1"/>
  <c r="C138" i="5"/>
  <c r="D138" i="5" s="1"/>
  <c r="C150" i="5"/>
  <c r="D150" i="5" s="1"/>
  <c r="C162" i="5"/>
  <c r="D162" i="5" s="1"/>
  <c r="C174" i="5"/>
  <c r="D174" i="5" s="1"/>
  <c r="C186" i="5"/>
  <c r="D186" i="5" s="1"/>
  <c r="C198" i="5"/>
  <c r="D198" i="5" s="1"/>
  <c r="C210" i="5"/>
  <c r="D210" i="5" s="1"/>
  <c r="C222" i="5"/>
  <c r="D222" i="5" s="1"/>
  <c r="C234" i="5"/>
  <c r="D234" i="5" s="1"/>
  <c r="C246" i="5"/>
  <c r="D246" i="5" s="1"/>
  <c r="C258" i="5"/>
  <c r="D258" i="5" s="1"/>
  <c r="C270" i="5"/>
  <c r="D270" i="5" s="1"/>
  <c r="C282" i="5"/>
  <c r="D282" i="5" s="1"/>
  <c r="H667" i="5"/>
  <c r="H619" i="5"/>
  <c r="H571" i="5"/>
  <c r="H523" i="5"/>
  <c r="H475" i="5"/>
  <c r="H427" i="5"/>
  <c r="H379" i="5"/>
  <c r="H331" i="5"/>
  <c r="H283" i="5"/>
  <c r="H235" i="5"/>
  <c r="H187" i="5"/>
  <c r="H139" i="5"/>
  <c r="H91" i="5"/>
  <c r="H43" i="5"/>
  <c r="G11" i="5"/>
  <c r="G59" i="5"/>
  <c r="G107" i="5"/>
  <c r="G155" i="5"/>
  <c r="G191" i="5"/>
  <c r="G227" i="5"/>
  <c r="G263" i="5"/>
  <c r="G289" i="5"/>
  <c r="G304" i="5"/>
  <c r="G318" i="5"/>
  <c r="G331" i="5"/>
  <c r="G343" i="5"/>
  <c r="G355" i="5"/>
  <c r="G367" i="5"/>
  <c r="G379" i="5"/>
  <c r="G391" i="5"/>
  <c r="G403" i="5"/>
  <c r="G415" i="5"/>
  <c r="G427" i="5"/>
  <c r="G439" i="5"/>
  <c r="G451" i="5"/>
  <c r="G463" i="5"/>
  <c r="G475" i="5"/>
  <c r="G487" i="5"/>
  <c r="G499" i="5"/>
  <c r="G511" i="5"/>
  <c r="G523" i="5"/>
  <c r="G535" i="5"/>
  <c r="G547" i="5"/>
  <c r="G559" i="5"/>
  <c r="G571" i="5"/>
  <c r="G583" i="5"/>
  <c r="G595" i="5"/>
  <c r="G607" i="5"/>
  <c r="G619" i="5"/>
  <c r="G631" i="5"/>
  <c r="G643" i="5"/>
  <c r="G655" i="5"/>
  <c r="G667" i="5"/>
  <c r="G679" i="5"/>
  <c r="G691" i="5"/>
  <c r="G3" i="5"/>
  <c r="C7" i="5"/>
  <c r="D7" i="5" s="1"/>
  <c r="C19" i="5"/>
  <c r="D19" i="5" s="1"/>
  <c r="C31" i="5"/>
  <c r="D31" i="5" s="1"/>
  <c r="C43" i="5"/>
  <c r="D43" i="5" s="1"/>
  <c r="C55" i="5"/>
  <c r="D55" i="5" s="1"/>
  <c r="C67" i="5"/>
  <c r="D67" i="5" s="1"/>
  <c r="C79" i="5"/>
  <c r="D79" i="5" s="1"/>
  <c r="C91" i="5"/>
  <c r="D91" i="5" s="1"/>
  <c r="C103" i="5"/>
  <c r="D103" i="5" s="1"/>
  <c r="C115" i="5"/>
  <c r="D115" i="5" s="1"/>
  <c r="C127" i="5"/>
  <c r="D127" i="5" s="1"/>
  <c r="C139" i="5"/>
  <c r="D139" i="5" s="1"/>
  <c r="C151" i="5"/>
  <c r="D151" i="5" s="1"/>
  <c r="C163" i="5"/>
  <c r="D163" i="5" s="1"/>
  <c r="C175" i="5"/>
  <c r="D175" i="5" s="1"/>
  <c r="C187" i="5"/>
  <c r="D187" i="5" s="1"/>
  <c r="C199" i="5"/>
  <c r="D199" i="5" s="1"/>
  <c r="C211" i="5"/>
  <c r="D211" i="5" s="1"/>
  <c r="C223" i="5"/>
  <c r="D223" i="5" s="1"/>
  <c r="C235" i="5"/>
  <c r="D235" i="5" s="1"/>
  <c r="C247" i="5"/>
  <c r="D247" i="5" s="1"/>
  <c r="C259" i="5"/>
  <c r="D259" i="5" s="1"/>
  <c r="C271" i="5"/>
  <c r="D271" i="5" s="1"/>
  <c r="C283" i="5"/>
  <c r="D283" i="5" s="1"/>
  <c r="C295" i="5"/>
  <c r="D295" i="5" s="1"/>
  <c r="H663" i="5"/>
  <c r="H615" i="5"/>
  <c r="H567" i="5"/>
  <c r="H519" i="5"/>
  <c r="H471" i="5"/>
  <c r="H423" i="5"/>
  <c r="H375" i="5"/>
  <c r="H327" i="5"/>
  <c r="H279" i="5"/>
  <c r="H231" i="5"/>
  <c r="H183" i="5"/>
  <c r="H135" i="5"/>
  <c r="H87" i="5"/>
  <c r="H39" i="5"/>
  <c r="G15" i="5"/>
  <c r="G63" i="5"/>
  <c r="G111" i="5"/>
  <c r="G156" i="5"/>
  <c r="G192" i="5"/>
  <c r="G228" i="5"/>
  <c r="G264" i="5"/>
  <c r="G291" i="5"/>
  <c r="G305" i="5"/>
  <c r="G319" i="5"/>
  <c r="G332" i="5"/>
  <c r="G344" i="5"/>
  <c r="G356" i="5"/>
  <c r="G368" i="5"/>
  <c r="G380" i="5"/>
  <c r="G392" i="5"/>
  <c r="G404" i="5"/>
  <c r="G416" i="5"/>
  <c r="G428" i="5"/>
  <c r="G440" i="5"/>
  <c r="G452" i="5"/>
  <c r="G464" i="5"/>
  <c r="G476" i="5"/>
  <c r="G488" i="5"/>
  <c r="G500" i="5"/>
  <c r="G512" i="5"/>
  <c r="G524" i="5"/>
  <c r="G536" i="5"/>
  <c r="G548" i="5"/>
  <c r="G560" i="5"/>
  <c r="G572" i="5"/>
  <c r="G584" i="5"/>
  <c r="G596" i="5"/>
  <c r="G608" i="5"/>
  <c r="G620" i="5"/>
  <c r="G632" i="5"/>
  <c r="G644" i="5"/>
  <c r="G656" i="5"/>
  <c r="G668" i="5"/>
  <c r="G680" i="5"/>
  <c r="G692" i="5"/>
  <c r="C8" i="5"/>
  <c r="D8" i="5" s="1"/>
  <c r="C20" i="5"/>
  <c r="D20" i="5" s="1"/>
  <c r="C32" i="5"/>
  <c r="D32" i="5" s="1"/>
  <c r="C44" i="5"/>
  <c r="D44" i="5" s="1"/>
  <c r="C56" i="5"/>
  <c r="D56" i="5" s="1"/>
  <c r="C68" i="5"/>
  <c r="D68" i="5" s="1"/>
  <c r="C80" i="5"/>
  <c r="D80" i="5" s="1"/>
  <c r="C92" i="5"/>
  <c r="D92" i="5" s="1"/>
  <c r="C104" i="5"/>
  <c r="D104" i="5" s="1"/>
  <c r="C116" i="5"/>
  <c r="D116" i="5" s="1"/>
  <c r="C128" i="5"/>
  <c r="D128" i="5" s="1"/>
  <c r="C140" i="5"/>
  <c r="D140" i="5" s="1"/>
  <c r="C152" i="5"/>
  <c r="D152" i="5" s="1"/>
  <c r="C164" i="5"/>
  <c r="D164" i="5" s="1"/>
  <c r="C176" i="5"/>
  <c r="D176" i="5" s="1"/>
  <c r="C188" i="5"/>
  <c r="D188" i="5" s="1"/>
  <c r="C200" i="5"/>
  <c r="D200" i="5" s="1"/>
  <c r="C212" i="5"/>
  <c r="D212" i="5" s="1"/>
  <c r="C224" i="5"/>
  <c r="D224" i="5" s="1"/>
  <c r="C236" i="5"/>
  <c r="D236" i="5" s="1"/>
  <c r="C248" i="5"/>
  <c r="D248" i="5" s="1"/>
  <c r="C260" i="5"/>
  <c r="D260" i="5" s="1"/>
  <c r="C272" i="5"/>
  <c r="D272" i="5" s="1"/>
  <c r="C284" i="5"/>
  <c r="D284" i="5" s="1"/>
  <c r="H661" i="5"/>
  <c r="H613" i="5"/>
  <c r="H565" i="5"/>
  <c r="H517" i="5"/>
  <c r="H469" i="5"/>
  <c r="H421" i="5"/>
  <c r="H373" i="5"/>
  <c r="H325" i="5"/>
  <c r="H277" i="5"/>
  <c r="H229" i="5"/>
  <c r="H181" i="5"/>
  <c r="H133" i="5"/>
  <c r="H85" i="5"/>
  <c r="H37" i="5"/>
  <c r="G17" i="5"/>
  <c r="G65" i="5"/>
  <c r="G113" i="5"/>
  <c r="G159" i="5"/>
  <c r="G195" i="5"/>
  <c r="G231" i="5"/>
  <c r="G267" i="5"/>
  <c r="G292" i="5"/>
  <c r="G306" i="5"/>
  <c r="G321" i="5"/>
  <c r="G333" i="5"/>
  <c r="G345" i="5"/>
  <c r="G357" i="5"/>
  <c r="G369" i="5"/>
  <c r="G381" i="5"/>
  <c r="G393" i="5"/>
  <c r="G405" i="5"/>
  <c r="G417" i="5"/>
  <c r="G429" i="5"/>
  <c r="G441" i="5"/>
  <c r="G453" i="5"/>
  <c r="G465" i="5"/>
  <c r="G477" i="5"/>
  <c r="G489" i="5"/>
  <c r="G501" i="5"/>
  <c r="G513" i="5"/>
  <c r="G525" i="5"/>
  <c r="G537" i="5"/>
  <c r="G549" i="5"/>
  <c r="G561" i="5"/>
  <c r="G573" i="5"/>
  <c r="G585" i="5"/>
  <c r="G597" i="5"/>
  <c r="G609" i="5"/>
  <c r="G621" i="5"/>
  <c r="G633" i="5"/>
  <c r="G645" i="5"/>
  <c r="G657" i="5"/>
  <c r="G669" i="5"/>
  <c r="G681" i="5"/>
  <c r="G693" i="5"/>
  <c r="C9" i="5"/>
  <c r="D9" i="5" s="1"/>
  <c r="C21" i="5"/>
  <c r="D21" i="5" s="1"/>
  <c r="C33" i="5"/>
  <c r="D33" i="5" s="1"/>
  <c r="C45" i="5"/>
  <c r="D45" i="5" s="1"/>
  <c r="C57" i="5"/>
  <c r="D57" i="5" s="1"/>
  <c r="C69" i="5"/>
  <c r="D69" i="5" s="1"/>
  <c r="C81" i="5"/>
  <c r="D81" i="5" s="1"/>
  <c r="C93" i="5"/>
  <c r="D93" i="5" s="1"/>
  <c r="C105" i="5"/>
  <c r="D105" i="5" s="1"/>
  <c r="C117" i="5"/>
  <c r="D117" i="5" s="1"/>
  <c r="C129" i="5"/>
  <c r="D129" i="5" s="1"/>
  <c r="C141" i="5"/>
  <c r="D141" i="5" s="1"/>
  <c r="C153" i="5"/>
  <c r="D153" i="5" s="1"/>
  <c r="C165" i="5"/>
  <c r="D165" i="5" s="1"/>
  <c r="C177" i="5"/>
  <c r="D177" i="5" s="1"/>
  <c r="C189" i="5"/>
  <c r="D189" i="5" s="1"/>
  <c r="C201" i="5"/>
  <c r="D201" i="5" s="1"/>
  <c r="C213" i="5"/>
  <c r="D213" i="5" s="1"/>
  <c r="C225" i="5"/>
  <c r="D225" i="5" s="1"/>
  <c r="C237" i="5"/>
  <c r="D237" i="5" s="1"/>
  <c r="C249" i="5"/>
  <c r="D249" i="5" s="1"/>
  <c r="C261" i="5"/>
  <c r="D261" i="5" s="1"/>
  <c r="C273" i="5"/>
  <c r="D273" i="5" s="1"/>
  <c r="H655" i="5"/>
  <c r="H607" i="5"/>
  <c r="H559" i="5"/>
  <c r="H511" i="5"/>
  <c r="H463" i="5"/>
  <c r="H415" i="5"/>
  <c r="H367" i="5"/>
  <c r="H319" i="5"/>
  <c r="H271" i="5"/>
  <c r="H223" i="5"/>
  <c r="H175" i="5"/>
  <c r="H127" i="5"/>
  <c r="H79" i="5"/>
  <c r="H31" i="5"/>
  <c r="G23" i="5"/>
  <c r="G71" i="5"/>
  <c r="G119" i="5"/>
  <c r="G161" i="5"/>
  <c r="G197" i="5"/>
  <c r="G233" i="5"/>
  <c r="G269" i="5"/>
  <c r="G293" i="5"/>
  <c r="G307" i="5"/>
  <c r="G322" i="5"/>
  <c r="G334" i="5"/>
  <c r="G346" i="5"/>
  <c r="G358" i="5"/>
  <c r="G370" i="5"/>
  <c r="G382" i="5"/>
  <c r="G394" i="5"/>
  <c r="G406" i="5"/>
  <c r="G418" i="5"/>
  <c r="G430" i="5"/>
  <c r="G442" i="5"/>
  <c r="G454" i="5"/>
  <c r="G466" i="5"/>
  <c r="G478" i="5"/>
  <c r="G490" i="5"/>
  <c r="G502" i="5"/>
  <c r="G514" i="5"/>
  <c r="G526" i="5"/>
  <c r="G538" i="5"/>
  <c r="G550" i="5"/>
  <c r="G562" i="5"/>
  <c r="G574" i="5"/>
  <c r="G586" i="5"/>
  <c r="G598" i="5"/>
  <c r="G610" i="5"/>
  <c r="G622" i="5"/>
  <c r="G634" i="5"/>
  <c r="G646" i="5"/>
  <c r="G658" i="5"/>
  <c r="G670" i="5"/>
  <c r="G682" i="5"/>
  <c r="G694" i="5"/>
  <c r="C10" i="5"/>
  <c r="D10" i="5" s="1"/>
  <c r="C22" i="5"/>
  <c r="D22" i="5" s="1"/>
  <c r="C34" i="5"/>
  <c r="D34" i="5" s="1"/>
  <c r="C46" i="5"/>
  <c r="D46" i="5" s="1"/>
  <c r="C58" i="5"/>
  <c r="D58" i="5" s="1"/>
  <c r="C70" i="5"/>
  <c r="D70" i="5" s="1"/>
  <c r="C82" i="5"/>
  <c r="D82" i="5" s="1"/>
  <c r="C94" i="5"/>
  <c r="D94" i="5" s="1"/>
  <c r="C106" i="5"/>
  <c r="D106" i="5" s="1"/>
  <c r="C118" i="5"/>
  <c r="D118" i="5" s="1"/>
  <c r="C130" i="5"/>
  <c r="D130" i="5" s="1"/>
  <c r="H651" i="5"/>
  <c r="H603" i="5"/>
  <c r="H555" i="5"/>
  <c r="H507" i="5"/>
  <c r="H459" i="5"/>
  <c r="H411" i="5"/>
  <c r="H363" i="5"/>
  <c r="H315" i="5"/>
  <c r="H267" i="5"/>
  <c r="H219" i="5"/>
  <c r="H171" i="5"/>
  <c r="H123" i="5"/>
  <c r="H75" i="5"/>
  <c r="H27" i="5"/>
  <c r="G27" i="5"/>
  <c r="G75" i="5"/>
  <c r="G123" i="5"/>
  <c r="G167" i="5"/>
  <c r="G203" i="5"/>
  <c r="G239" i="5"/>
  <c r="G270" i="5"/>
  <c r="G294" i="5"/>
  <c r="G309" i="5"/>
  <c r="G323" i="5"/>
  <c r="G335" i="5"/>
  <c r="G347" i="5"/>
  <c r="G359" i="5"/>
  <c r="G371" i="5"/>
  <c r="G383" i="5"/>
  <c r="G395" i="5"/>
  <c r="G407" i="5"/>
  <c r="G419" i="5"/>
  <c r="G431" i="5"/>
  <c r="G443" i="5"/>
  <c r="G455" i="5"/>
  <c r="G467" i="5"/>
  <c r="G479" i="5"/>
  <c r="G491" i="5"/>
  <c r="G503" i="5"/>
  <c r="G515" i="5"/>
  <c r="G527" i="5"/>
  <c r="G539" i="5"/>
  <c r="G551" i="5"/>
  <c r="G563" i="5"/>
  <c r="G575" i="5"/>
  <c r="G587" i="5"/>
  <c r="G599" i="5"/>
  <c r="G611" i="5"/>
  <c r="G623" i="5"/>
  <c r="G635" i="5"/>
  <c r="G647" i="5"/>
  <c r="G659" i="5"/>
  <c r="G671" i="5"/>
  <c r="G683" i="5"/>
  <c r="G695" i="5"/>
  <c r="C11" i="5"/>
  <c r="D11" i="5" s="1"/>
  <c r="C23" i="5"/>
  <c r="D23" i="5" s="1"/>
  <c r="C35" i="5"/>
  <c r="D35" i="5" s="1"/>
  <c r="C47" i="5"/>
  <c r="D47" i="5" s="1"/>
  <c r="C59" i="5"/>
  <c r="D59" i="5" s="1"/>
  <c r="C71" i="5"/>
  <c r="D71" i="5" s="1"/>
  <c r="C83" i="5"/>
  <c r="D83" i="5" s="1"/>
  <c r="C95" i="5"/>
  <c r="D95" i="5" s="1"/>
  <c r="C107" i="5"/>
  <c r="D107" i="5" s="1"/>
  <c r="C119" i="5"/>
  <c r="D119" i="5" s="1"/>
  <c r="C131" i="5"/>
  <c r="D131" i="5" s="1"/>
  <c r="C143" i="5"/>
  <c r="D143" i="5" s="1"/>
  <c r="C155" i="5"/>
  <c r="D155" i="5" s="1"/>
  <c r="C167" i="5"/>
  <c r="D167" i="5" s="1"/>
  <c r="C179" i="5"/>
  <c r="D179" i="5" s="1"/>
  <c r="C191" i="5"/>
  <c r="D191" i="5" s="1"/>
  <c r="C203" i="5"/>
  <c r="D203" i="5" s="1"/>
  <c r="C215" i="5"/>
  <c r="D215" i="5" s="1"/>
  <c r="C227" i="5"/>
  <c r="D227" i="5" s="1"/>
  <c r="C239" i="5"/>
  <c r="D239" i="5" s="1"/>
  <c r="C251" i="5"/>
  <c r="D251" i="5" s="1"/>
  <c r="C263" i="5"/>
  <c r="D263" i="5" s="1"/>
  <c r="C275" i="5"/>
  <c r="D275" i="5" s="1"/>
  <c r="C287" i="5"/>
  <c r="D287" i="5" s="1"/>
  <c r="H649" i="5"/>
  <c r="H601" i="5"/>
  <c r="H553" i="5"/>
  <c r="H505" i="5"/>
  <c r="H457" i="5"/>
  <c r="H409" i="5"/>
  <c r="H361" i="5"/>
  <c r="H313" i="5"/>
  <c r="H265" i="5"/>
  <c r="H217" i="5"/>
  <c r="H169" i="5"/>
  <c r="H121" i="5"/>
  <c r="H73" i="5"/>
  <c r="H25" i="5"/>
  <c r="G29" i="5"/>
  <c r="G77" i="5"/>
  <c r="G125" i="5"/>
  <c r="G168" i="5"/>
  <c r="G204" i="5"/>
  <c r="G240" i="5"/>
  <c r="G275" i="5"/>
  <c r="G295" i="5"/>
  <c r="G310" i="5"/>
  <c r="G324" i="5"/>
  <c r="G336" i="5"/>
  <c r="G348" i="5"/>
  <c r="G360" i="5"/>
  <c r="G372" i="5"/>
  <c r="G384" i="5"/>
  <c r="G396" i="5"/>
  <c r="G408" i="5"/>
  <c r="G420" i="5"/>
  <c r="G432" i="5"/>
  <c r="G444" i="5"/>
  <c r="G456" i="5"/>
  <c r="G468" i="5"/>
  <c r="G480" i="5"/>
  <c r="G492" i="5"/>
  <c r="G504" i="5"/>
  <c r="G516" i="5"/>
  <c r="G528" i="5"/>
  <c r="G540" i="5"/>
  <c r="G552" i="5"/>
  <c r="G564" i="5"/>
  <c r="G576" i="5"/>
  <c r="G588" i="5"/>
  <c r="G600" i="5"/>
  <c r="G612" i="5"/>
  <c r="G624" i="5"/>
  <c r="G636" i="5"/>
  <c r="G648" i="5"/>
  <c r="G660" i="5"/>
  <c r="G672" i="5"/>
  <c r="G684" i="5"/>
  <c r="G696" i="5"/>
  <c r="C12" i="5"/>
  <c r="D12" i="5" s="1"/>
  <c r="C24" i="5"/>
  <c r="D24" i="5" s="1"/>
  <c r="C36" i="5"/>
  <c r="D36" i="5" s="1"/>
  <c r="C48" i="5"/>
  <c r="D48" i="5" s="1"/>
  <c r="C60" i="5"/>
  <c r="D60" i="5" s="1"/>
  <c r="C72" i="5"/>
  <c r="D72" i="5" s="1"/>
  <c r="C84" i="5"/>
  <c r="D84" i="5" s="1"/>
  <c r="C96" i="5"/>
  <c r="D96" i="5" s="1"/>
  <c r="C108" i="5"/>
  <c r="D108" i="5" s="1"/>
  <c r="C120" i="5"/>
  <c r="D120" i="5" s="1"/>
  <c r="C132" i="5"/>
  <c r="D132" i="5" s="1"/>
  <c r="C144" i="5"/>
  <c r="D144" i="5" s="1"/>
  <c r="C156" i="5"/>
  <c r="D156" i="5" s="1"/>
  <c r="C168" i="5"/>
  <c r="D168" i="5" s="1"/>
  <c r="C180" i="5"/>
  <c r="D180" i="5" s="1"/>
  <c r="C192" i="5"/>
  <c r="D192" i="5" s="1"/>
  <c r="C204" i="5"/>
  <c r="D204" i="5" s="1"/>
  <c r="C216" i="5"/>
  <c r="D216" i="5" s="1"/>
  <c r="C228" i="5"/>
  <c r="D228" i="5" s="1"/>
  <c r="C240" i="5"/>
  <c r="D240" i="5" s="1"/>
  <c r="C252" i="5"/>
  <c r="D252" i="5" s="1"/>
  <c r="C264" i="5"/>
  <c r="D264" i="5" s="1"/>
  <c r="H643" i="5"/>
  <c r="H595" i="5"/>
  <c r="H547" i="5"/>
  <c r="H499" i="5"/>
  <c r="H451" i="5"/>
  <c r="H403" i="5"/>
  <c r="H355" i="5"/>
  <c r="H307" i="5"/>
  <c r="H259" i="5"/>
  <c r="H211" i="5"/>
  <c r="H163" i="5"/>
  <c r="H115" i="5"/>
  <c r="H67" i="5"/>
  <c r="H19" i="5"/>
  <c r="G35" i="5"/>
  <c r="G83" i="5"/>
  <c r="G131" i="5"/>
  <c r="G171" i="5"/>
  <c r="G207" i="5"/>
  <c r="G243" i="5"/>
  <c r="G276" i="5"/>
  <c r="G297" i="5"/>
  <c r="G311" i="5"/>
  <c r="G325" i="5"/>
  <c r="G337" i="5"/>
  <c r="G349" i="5"/>
  <c r="G361" i="5"/>
  <c r="G373" i="5"/>
  <c r="G385" i="5"/>
  <c r="G397" i="5"/>
  <c r="G409" i="5"/>
  <c r="G421" i="5"/>
  <c r="G433" i="5"/>
  <c r="G445" i="5"/>
  <c r="G457" i="5"/>
  <c r="G469" i="5"/>
  <c r="G481" i="5"/>
  <c r="G493" i="5"/>
  <c r="G505" i="5"/>
  <c r="G517" i="5"/>
  <c r="G529" i="5"/>
  <c r="G541" i="5"/>
  <c r="G553" i="5"/>
  <c r="G565" i="5"/>
  <c r="G577" i="5"/>
  <c r="G589" i="5"/>
  <c r="G601" i="5"/>
  <c r="G613" i="5"/>
  <c r="G625" i="5"/>
  <c r="G637" i="5"/>
  <c r="G649" i="5"/>
  <c r="G661" i="5"/>
  <c r="G673" i="5"/>
  <c r="G685" i="5"/>
  <c r="G697" i="5"/>
  <c r="C13" i="5"/>
  <c r="D13" i="5" s="1"/>
  <c r="C25" i="5"/>
  <c r="D25" i="5" s="1"/>
  <c r="C37" i="5"/>
  <c r="D37" i="5" s="1"/>
  <c r="C49" i="5"/>
  <c r="D49" i="5" s="1"/>
  <c r="C61" i="5"/>
  <c r="D61" i="5" s="1"/>
  <c r="C73" i="5"/>
  <c r="D73" i="5" s="1"/>
  <c r="C85" i="5"/>
  <c r="D85" i="5" s="1"/>
  <c r="C97" i="5"/>
  <c r="D97" i="5" s="1"/>
  <c r="C109" i="5"/>
  <c r="D109" i="5" s="1"/>
  <c r="C121" i="5"/>
  <c r="D121" i="5" s="1"/>
  <c r="C133" i="5"/>
  <c r="D133" i="5" s="1"/>
  <c r="C145" i="5"/>
  <c r="D145" i="5" s="1"/>
  <c r="C157" i="5"/>
  <c r="D157" i="5" s="1"/>
  <c r="C169" i="5"/>
  <c r="D169" i="5" s="1"/>
  <c r="C181" i="5"/>
  <c r="D181" i="5" s="1"/>
  <c r="C193" i="5"/>
  <c r="D193" i="5" s="1"/>
  <c r="C205" i="5"/>
  <c r="D205" i="5" s="1"/>
  <c r="C217" i="5"/>
  <c r="D217" i="5" s="1"/>
  <c r="C229" i="5"/>
  <c r="D229" i="5" s="1"/>
  <c r="C241" i="5"/>
  <c r="D241" i="5" s="1"/>
  <c r="C253" i="5"/>
  <c r="D253" i="5" s="1"/>
  <c r="C265" i="5"/>
  <c r="D265" i="5" s="1"/>
  <c r="C277" i="5"/>
  <c r="D277" i="5" s="1"/>
  <c r="H639" i="5"/>
  <c r="H351" i="5"/>
  <c r="H159" i="5"/>
  <c r="G39" i="5"/>
  <c r="G209" i="5"/>
  <c r="G312" i="5"/>
  <c r="G362" i="5"/>
  <c r="G410" i="5"/>
  <c r="G458" i="5"/>
  <c r="G506" i="5"/>
  <c r="G554" i="5"/>
  <c r="G602" i="5"/>
  <c r="G650" i="5"/>
  <c r="G698" i="5"/>
  <c r="C38" i="5"/>
  <c r="D38" i="5" s="1"/>
  <c r="C86" i="5"/>
  <c r="D86" i="5" s="1"/>
  <c r="C134" i="5"/>
  <c r="D134" i="5" s="1"/>
  <c r="C170" i="5"/>
  <c r="D170" i="5" s="1"/>
  <c r="C206" i="5"/>
  <c r="D206" i="5" s="1"/>
  <c r="C242" i="5"/>
  <c r="D242" i="5" s="1"/>
  <c r="C276" i="5"/>
  <c r="D276" i="5" s="1"/>
  <c r="C294" i="5"/>
  <c r="D294" i="5" s="1"/>
  <c r="C307" i="5"/>
  <c r="D307" i="5" s="1"/>
  <c r="C319" i="5"/>
  <c r="D319" i="5" s="1"/>
  <c r="C331" i="5"/>
  <c r="D331" i="5" s="1"/>
  <c r="C343" i="5"/>
  <c r="D343" i="5" s="1"/>
  <c r="C355" i="5"/>
  <c r="D355" i="5" s="1"/>
  <c r="C367" i="5"/>
  <c r="D367" i="5" s="1"/>
  <c r="C379" i="5"/>
  <c r="D379" i="5" s="1"/>
  <c r="C391" i="5"/>
  <c r="D391" i="5" s="1"/>
  <c r="C403" i="5"/>
  <c r="D403" i="5" s="1"/>
  <c r="C415" i="5"/>
  <c r="D415" i="5" s="1"/>
  <c r="C427" i="5"/>
  <c r="D427" i="5" s="1"/>
  <c r="C439" i="5"/>
  <c r="D439" i="5" s="1"/>
  <c r="C451" i="5"/>
  <c r="D451" i="5" s="1"/>
  <c r="C463" i="5"/>
  <c r="D463" i="5" s="1"/>
  <c r="C475" i="5"/>
  <c r="D475" i="5" s="1"/>
  <c r="C487" i="5"/>
  <c r="D487" i="5" s="1"/>
  <c r="C499" i="5"/>
  <c r="D499" i="5" s="1"/>
  <c r="C511" i="5"/>
  <c r="D511" i="5" s="1"/>
  <c r="C523" i="5"/>
  <c r="D523" i="5" s="1"/>
  <c r="C535" i="5"/>
  <c r="D535" i="5" s="1"/>
  <c r="C547" i="5"/>
  <c r="D547" i="5" s="1"/>
  <c r="C559" i="5"/>
  <c r="D559" i="5" s="1"/>
  <c r="C571" i="5"/>
  <c r="D571" i="5" s="1"/>
  <c r="C583" i="5"/>
  <c r="D583" i="5" s="1"/>
  <c r="C595" i="5"/>
  <c r="D595" i="5" s="1"/>
  <c r="C607" i="5"/>
  <c r="D607" i="5" s="1"/>
  <c r="C619" i="5"/>
  <c r="D619" i="5" s="1"/>
  <c r="C631" i="5"/>
  <c r="D631" i="5" s="1"/>
  <c r="C643" i="5"/>
  <c r="D643" i="5" s="1"/>
  <c r="C655" i="5"/>
  <c r="D655" i="5" s="1"/>
  <c r="H637" i="5"/>
  <c r="H349" i="5"/>
  <c r="H157" i="5"/>
  <c r="G41" i="5"/>
  <c r="G215" i="5"/>
  <c r="G313" i="5"/>
  <c r="G363" i="5"/>
  <c r="G411" i="5"/>
  <c r="G459" i="5"/>
  <c r="G507" i="5"/>
  <c r="G555" i="5"/>
  <c r="G603" i="5"/>
  <c r="G651" i="5"/>
  <c r="G699" i="5"/>
  <c r="C39" i="5"/>
  <c r="D39" i="5" s="1"/>
  <c r="C87" i="5"/>
  <c r="D87" i="5" s="1"/>
  <c r="C135" i="5"/>
  <c r="D135" i="5" s="1"/>
  <c r="C171" i="5"/>
  <c r="D171" i="5" s="1"/>
  <c r="C207" i="5"/>
  <c r="D207" i="5" s="1"/>
  <c r="C243" i="5"/>
  <c r="D243" i="5" s="1"/>
  <c r="C278" i="5"/>
  <c r="D278" i="5" s="1"/>
  <c r="C296" i="5"/>
  <c r="D296" i="5" s="1"/>
  <c r="C308" i="5"/>
  <c r="D308" i="5" s="1"/>
  <c r="C320" i="5"/>
  <c r="D320" i="5" s="1"/>
  <c r="C332" i="5"/>
  <c r="D332" i="5" s="1"/>
  <c r="C344" i="5"/>
  <c r="D344" i="5" s="1"/>
  <c r="C356" i="5"/>
  <c r="D356" i="5" s="1"/>
  <c r="C368" i="5"/>
  <c r="D368" i="5" s="1"/>
  <c r="C380" i="5"/>
  <c r="D380" i="5" s="1"/>
  <c r="C392" i="5"/>
  <c r="D392" i="5" s="1"/>
  <c r="C404" i="5"/>
  <c r="D404" i="5" s="1"/>
  <c r="C416" i="5"/>
  <c r="D416" i="5" s="1"/>
  <c r="C428" i="5"/>
  <c r="D428" i="5" s="1"/>
  <c r="C440" i="5"/>
  <c r="D440" i="5" s="1"/>
  <c r="C452" i="5"/>
  <c r="D452" i="5" s="1"/>
  <c r="C464" i="5"/>
  <c r="D464" i="5" s="1"/>
  <c r="C476" i="5"/>
  <c r="D476" i="5" s="1"/>
  <c r="C488" i="5"/>
  <c r="D488" i="5" s="1"/>
  <c r="C500" i="5"/>
  <c r="D500" i="5" s="1"/>
  <c r="C512" i="5"/>
  <c r="D512" i="5" s="1"/>
  <c r="C524" i="5"/>
  <c r="D524" i="5" s="1"/>
  <c r="H591" i="5"/>
  <c r="H339" i="5"/>
  <c r="H147" i="5"/>
  <c r="G51" i="5"/>
  <c r="G219" i="5"/>
  <c r="G316" i="5"/>
  <c r="G365" i="5"/>
  <c r="G413" i="5"/>
  <c r="G461" i="5"/>
  <c r="G509" i="5"/>
  <c r="G557" i="5"/>
  <c r="G605" i="5"/>
  <c r="G653" i="5"/>
  <c r="G701" i="5"/>
  <c r="C41" i="5"/>
  <c r="D41" i="5" s="1"/>
  <c r="C89" i="5"/>
  <c r="D89" i="5" s="1"/>
  <c r="C137" i="5"/>
  <c r="D137" i="5" s="1"/>
  <c r="C173" i="5"/>
  <c r="D173" i="5" s="1"/>
  <c r="C209" i="5"/>
  <c r="D209" i="5" s="1"/>
  <c r="C245" i="5"/>
  <c r="D245" i="5" s="1"/>
  <c r="C279" i="5"/>
  <c r="D279" i="5" s="1"/>
  <c r="C297" i="5"/>
  <c r="D297" i="5" s="1"/>
  <c r="C309" i="5"/>
  <c r="D309" i="5" s="1"/>
  <c r="C321" i="5"/>
  <c r="D321" i="5" s="1"/>
  <c r="C333" i="5"/>
  <c r="D333" i="5" s="1"/>
  <c r="C345" i="5"/>
  <c r="D345" i="5" s="1"/>
  <c r="C357" i="5"/>
  <c r="D357" i="5" s="1"/>
  <c r="C369" i="5"/>
  <c r="D369" i="5" s="1"/>
  <c r="C381" i="5"/>
  <c r="D381" i="5" s="1"/>
  <c r="C393" i="5"/>
  <c r="D393" i="5" s="1"/>
  <c r="C405" i="5"/>
  <c r="D405" i="5" s="1"/>
  <c r="C417" i="5"/>
  <c r="D417" i="5" s="1"/>
  <c r="C429" i="5"/>
  <c r="D429" i="5" s="1"/>
  <c r="C441" i="5"/>
  <c r="D441" i="5" s="1"/>
  <c r="C453" i="5"/>
  <c r="D453" i="5" s="1"/>
  <c r="C465" i="5"/>
  <c r="D465" i="5" s="1"/>
  <c r="C477" i="5"/>
  <c r="D477" i="5" s="1"/>
  <c r="C489" i="5"/>
  <c r="D489" i="5" s="1"/>
  <c r="C501" i="5"/>
  <c r="D501" i="5" s="1"/>
  <c r="C513" i="5"/>
  <c r="D513" i="5" s="1"/>
  <c r="C525" i="5"/>
  <c r="D525" i="5" s="1"/>
  <c r="C537" i="5"/>
  <c r="D537" i="5" s="1"/>
  <c r="C549" i="5"/>
  <c r="D549" i="5" s="1"/>
  <c r="C561" i="5"/>
  <c r="D561" i="5" s="1"/>
  <c r="C573" i="5"/>
  <c r="D573" i="5" s="1"/>
  <c r="C585" i="5"/>
  <c r="D585" i="5" s="1"/>
  <c r="C597" i="5"/>
  <c r="D597" i="5" s="1"/>
  <c r="C609" i="5"/>
  <c r="D609" i="5" s="1"/>
  <c r="C621" i="5"/>
  <c r="D621" i="5" s="1"/>
  <c r="C633" i="5"/>
  <c r="D633" i="5" s="1"/>
  <c r="C645" i="5"/>
  <c r="D645" i="5" s="1"/>
  <c r="C657" i="5"/>
  <c r="D657" i="5" s="1"/>
  <c r="H589" i="5"/>
  <c r="H303" i="5"/>
  <c r="H111" i="5"/>
  <c r="G87" i="5"/>
  <c r="G245" i="5"/>
  <c r="G326" i="5"/>
  <c r="G374" i="5"/>
  <c r="G422" i="5"/>
  <c r="G470" i="5"/>
  <c r="G518" i="5"/>
  <c r="G566" i="5"/>
  <c r="G614" i="5"/>
  <c r="G662" i="5"/>
  <c r="C50" i="5"/>
  <c r="D50" i="5" s="1"/>
  <c r="C98" i="5"/>
  <c r="D98" i="5" s="1"/>
  <c r="C142" i="5"/>
  <c r="D142" i="5" s="1"/>
  <c r="C178" i="5"/>
  <c r="D178" i="5" s="1"/>
  <c r="C214" i="5"/>
  <c r="D214" i="5" s="1"/>
  <c r="C250" i="5"/>
  <c r="D250" i="5" s="1"/>
  <c r="C281" i="5"/>
  <c r="D281" i="5" s="1"/>
  <c r="C298" i="5"/>
  <c r="D298" i="5" s="1"/>
  <c r="C310" i="5"/>
  <c r="D310" i="5" s="1"/>
  <c r="C322" i="5"/>
  <c r="D322" i="5" s="1"/>
  <c r="C334" i="5"/>
  <c r="D334" i="5" s="1"/>
  <c r="C346" i="5"/>
  <c r="D346" i="5" s="1"/>
  <c r="C358" i="5"/>
  <c r="D358" i="5" s="1"/>
  <c r="C370" i="5"/>
  <c r="D370" i="5" s="1"/>
  <c r="C382" i="5"/>
  <c r="D382" i="5" s="1"/>
  <c r="C394" i="5"/>
  <c r="D394" i="5" s="1"/>
  <c r="C406" i="5"/>
  <c r="D406" i="5" s="1"/>
  <c r="C418" i="5"/>
  <c r="D418" i="5" s="1"/>
  <c r="C430" i="5"/>
  <c r="D430" i="5" s="1"/>
  <c r="C442" i="5"/>
  <c r="D442" i="5" s="1"/>
  <c r="C454" i="5"/>
  <c r="D454" i="5" s="1"/>
  <c r="C466" i="5"/>
  <c r="D466" i="5" s="1"/>
  <c r="C478" i="5"/>
  <c r="D478" i="5" s="1"/>
  <c r="C490" i="5"/>
  <c r="D490" i="5" s="1"/>
  <c r="C502" i="5"/>
  <c r="D502" i="5" s="1"/>
  <c r="C514" i="5"/>
  <c r="D514" i="5" s="1"/>
  <c r="C526" i="5"/>
  <c r="D526" i="5" s="1"/>
  <c r="C538" i="5"/>
  <c r="D538" i="5" s="1"/>
  <c r="C550" i="5"/>
  <c r="D550" i="5" s="1"/>
  <c r="C562" i="5"/>
  <c r="D562" i="5" s="1"/>
  <c r="C574" i="5"/>
  <c r="D574" i="5" s="1"/>
  <c r="C586" i="5"/>
  <c r="D586" i="5" s="1"/>
  <c r="C598" i="5"/>
  <c r="D598" i="5" s="1"/>
  <c r="C610" i="5"/>
  <c r="D610" i="5" s="1"/>
  <c r="C622" i="5"/>
  <c r="D622" i="5" s="1"/>
  <c r="C634" i="5"/>
  <c r="D634" i="5" s="1"/>
  <c r="C646" i="5"/>
  <c r="D646" i="5" s="1"/>
  <c r="C658" i="5"/>
  <c r="D658" i="5" s="1"/>
  <c r="H543" i="5"/>
  <c r="H301" i="5"/>
  <c r="H109" i="5"/>
  <c r="G89" i="5"/>
  <c r="G251" i="5"/>
  <c r="G327" i="5"/>
  <c r="G375" i="5"/>
  <c r="G423" i="5"/>
  <c r="G471" i="5"/>
  <c r="G519" i="5"/>
  <c r="G567" i="5"/>
  <c r="G615" i="5"/>
  <c r="G663" i="5"/>
  <c r="C51" i="5"/>
  <c r="D51" i="5" s="1"/>
  <c r="C99" i="5"/>
  <c r="D99" i="5" s="1"/>
  <c r="C146" i="5"/>
  <c r="D146" i="5" s="1"/>
  <c r="C182" i="5"/>
  <c r="D182" i="5" s="1"/>
  <c r="C218" i="5"/>
  <c r="D218" i="5" s="1"/>
  <c r="C254" i="5"/>
  <c r="D254" i="5" s="1"/>
  <c r="C285" i="5"/>
  <c r="D285" i="5" s="1"/>
  <c r="C299" i="5"/>
  <c r="D299" i="5" s="1"/>
  <c r="C311" i="5"/>
  <c r="D311" i="5" s="1"/>
  <c r="C323" i="5"/>
  <c r="D323" i="5" s="1"/>
  <c r="C335" i="5"/>
  <c r="D335" i="5" s="1"/>
  <c r="C347" i="5"/>
  <c r="D347" i="5" s="1"/>
  <c r="C359" i="5"/>
  <c r="D359" i="5" s="1"/>
  <c r="C371" i="5"/>
  <c r="D371" i="5" s="1"/>
  <c r="C383" i="5"/>
  <c r="D383" i="5" s="1"/>
  <c r="C395" i="5"/>
  <c r="D395" i="5" s="1"/>
  <c r="C407" i="5"/>
  <c r="D407" i="5" s="1"/>
  <c r="C419" i="5"/>
  <c r="D419" i="5" s="1"/>
  <c r="C431" i="5"/>
  <c r="D431" i="5" s="1"/>
  <c r="C443" i="5"/>
  <c r="D443" i="5" s="1"/>
  <c r="C455" i="5"/>
  <c r="D455" i="5" s="1"/>
  <c r="C467" i="5"/>
  <c r="D467" i="5" s="1"/>
  <c r="C479" i="5"/>
  <c r="D479" i="5" s="1"/>
  <c r="C491" i="5"/>
  <c r="D491" i="5" s="1"/>
  <c r="C503" i="5"/>
  <c r="D503" i="5" s="1"/>
  <c r="C515" i="5"/>
  <c r="D515" i="5" s="1"/>
  <c r="C527" i="5"/>
  <c r="D527" i="5" s="1"/>
  <c r="C539" i="5"/>
  <c r="D539" i="5" s="1"/>
  <c r="C551" i="5"/>
  <c r="D551" i="5" s="1"/>
  <c r="C563" i="5"/>
  <c r="D563" i="5" s="1"/>
  <c r="C575" i="5"/>
  <c r="D575" i="5" s="1"/>
  <c r="C587" i="5"/>
  <c r="D587" i="5" s="1"/>
  <c r="H541" i="5"/>
  <c r="H291" i="5"/>
  <c r="H99" i="5"/>
  <c r="G99" i="5"/>
  <c r="G255" i="5"/>
  <c r="G329" i="5"/>
  <c r="G377" i="5"/>
  <c r="G425" i="5"/>
  <c r="G473" i="5"/>
  <c r="G521" i="5"/>
  <c r="G569" i="5"/>
  <c r="G617" i="5"/>
  <c r="G665" i="5"/>
  <c r="C5" i="5"/>
  <c r="D5" i="5" s="1"/>
  <c r="C53" i="5"/>
  <c r="D53" i="5" s="1"/>
  <c r="C101" i="5"/>
  <c r="D101" i="5" s="1"/>
  <c r="C147" i="5"/>
  <c r="D147" i="5" s="1"/>
  <c r="C183" i="5"/>
  <c r="D183" i="5" s="1"/>
  <c r="C219" i="5"/>
  <c r="D219" i="5" s="1"/>
  <c r="C255" i="5"/>
  <c r="D255" i="5" s="1"/>
  <c r="C286" i="5"/>
  <c r="D286" i="5" s="1"/>
  <c r="C300" i="5"/>
  <c r="D300" i="5" s="1"/>
  <c r="C312" i="5"/>
  <c r="D312" i="5" s="1"/>
  <c r="C324" i="5"/>
  <c r="D324" i="5" s="1"/>
  <c r="C336" i="5"/>
  <c r="D336" i="5" s="1"/>
  <c r="C348" i="5"/>
  <c r="D348" i="5" s="1"/>
  <c r="C360" i="5"/>
  <c r="D360" i="5" s="1"/>
  <c r="C372" i="5"/>
  <c r="D372" i="5" s="1"/>
  <c r="C384" i="5"/>
  <c r="D384" i="5" s="1"/>
  <c r="C396" i="5"/>
  <c r="D396" i="5" s="1"/>
  <c r="C408" i="5"/>
  <c r="D408" i="5" s="1"/>
  <c r="C420" i="5"/>
  <c r="D420" i="5" s="1"/>
  <c r="C432" i="5"/>
  <c r="D432" i="5" s="1"/>
  <c r="C444" i="5"/>
  <c r="D444" i="5" s="1"/>
  <c r="C456" i="5"/>
  <c r="D456" i="5" s="1"/>
  <c r="C468" i="5"/>
  <c r="D468" i="5" s="1"/>
  <c r="C480" i="5"/>
  <c r="D480" i="5" s="1"/>
  <c r="C492" i="5"/>
  <c r="D492" i="5" s="1"/>
  <c r="C504" i="5"/>
  <c r="D504" i="5" s="1"/>
  <c r="C516" i="5"/>
  <c r="D516" i="5" s="1"/>
  <c r="C528" i="5"/>
  <c r="D528" i="5" s="1"/>
  <c r="C540" i="5"/>
  <c r="D540" i="5" s="1"/>
  <c r="C552" i="5"/>
  <c r="D552" i="5" s="1"/>
  <c r="C564" i="5"/>
  <c r="D564" i="5" s="1"/>
  <c r="C576" i="5"/>
  <c r="D576" i="5" s="1"/>
  <c r="C588" i="5"/>
  <c r="D588" i="5" s="1"/>
  <c r="C600" i="5"/>
  <c r="D600" i="5" s="1"/>
  <c r="C612" i="5"/>
  <c r="D612" i="5" s="1"/>
  <c r="C624" i="5"/>
  <c r="D624" i="5" s="1"/>
  <c r="C636" i="5"/>
  <c r="D636" i="5" s="1"/>
  <c r="C648" i="5"/>
  <c r="D648" i="5" s="1"/>
  <c r="C660" i="5"/>
  <c r="D660" i="5" s="1"/>
  <c r="H495" i="5"/>
  <c r="H255" i="5"/>
  <c r="H63" i="5"/>
  <c r="G135" i="5"/>
  <c r="G279" i="5"/>
  <c r="G338" i="5"/>
  <c r="G386" i="5"/>
  <c r="G434" i="5"/>
  <c r="G482" i="5"/>
  <c r="G530" i="5"/>
  <c r="G578" i="5"/>
  <c r="G626" i="5"/>
  <c r="G674" i="5"/>
  <c r="C14" i="5"/>
  <c r="D14" i="5" s="1"/>
  <c r="C62" i="5"/>
  <c r="D62" i="5" s="1"/>
  <c r="C110" i="5"/>
  <c r="D110" i="5" s="1"/>
  <c r="C149" i="5"/>
  <c r="D149" i="5" s="1"/>
  <c r="C185" i="5"/>
  <c r="D185" i="5" s="1"/>
  <c r="C221" i="5"/>
  <c r="D221" i="5" s="1"/>
  <c r="C257" i="5"/>
  <c r="D257" i="5" s="1"/>
  <c r="C288" i="5"/>
  <c r="D288" i="5" s="1"/>
  <c r="C301" i="5"/>
  <c r="D301" i="5" s="1"/>
  <c r="C313" i="5"/>
  <c r="D313" i="5" s="1"/>
  <c r="C325" i="5"/>
  <c r="D325" i="5" s="1"/>
  <c r="C337" i="5"/>
  <c r="D337" i="5" s="1"/>
  <c r="C349" i="5"/>
  <c r="D349" i="5" s="1"/>
  <c r="C361" i="5"/>
  <c r="D361" i="5" s="1"/>
  <c r="C373" i="5"/>
  <c r="D373" i="5" s="1"/>
  <c r="C385" i="5"/>
  <c r="D385" i="5" s="1"/>
  <c r="C397" i="5"/>
  <c r="D397" i="5" s="1"/>
  <c r="C409" i="5"/>
  <c r="D409" i="5" s="1"/>
  <c r="C421" i="5"/>
  <c r="D421" i="5" s="1"/>
  <c r="C433" i="5"/>
  <c r="D433" i="5" s="1"/>
  <c r="C445" i="5"/>
  <c r="D445" i="5" s="1"/>
  <c r="C457" i="5"/>
  <c r="D457" i="5" s="1"/>
  <c r="C469" i="5"/>
  <c r="D469" i="5" s="1"/>
  <c r="C481" i="5"/>
  <c r="D481" i="5" s="1"/>
  <c r="C493" i="5"/>
  <c r="D493" i="5" s="1"/>
  <c r="C505" i="5"/>
  <c r="D505" i="5" s="1"/>
  <c r="C517" i="5"/>
  <c r="D517" i="5" s="1"/>
  <c r="C529" i="5"/>
  <c r="D529" i="5" s="1"/>
  <c r="C541" i="5"/>
  <c r="D541" i="5" s="1"/>
  <c r="C553" i="5"/>
  <c r="D553" i="5" s="1"/>
  <c r="C565" i="5"/>
  <c r="D565" i="5" s="1"/>
  <c r="C577" i="5"/>
  <c r="D577" i="5" s="1"/>
  <c r="C589" i="5"/>
  <c r="D589" i="5" s="1"/>
  <c r="C601" i="5"/>
  <c r="D601" i="5" s="1"/>
  <c r="C613" i="5"/>
  <c r="D613" i="5" s="1"/>
  <c r="C625" i="5"/>
  <c r="D625" i="5" s="1"/>
  <c r="C637" i="5"/>
  <c r="D637" i="5" s="1"/>
  <c r="C649" i="5"/>
  <c r="D649" i="5" s="1"/>
  <c r="C661" i="5"/>
  <c r="D661" i="5" s="1"/>
  <c r="H493" i="5"/>
  <c r="H253" i="5"/>
  <c r="H61" i="5"/>
  <c r="G137" i="5"/>
  <c r="G281" i="5"/>
  <c r="G339" i="5"/>
  <c r="G387" i="5"/>
  <c r="G435" i="5"/>
  <c r="G483" i="5"/>
  <c r="G531" i="5"/>
  <c r="G579" i="5"/>
  <c r="G627" i="5"/>
  <c r="G675" i="5"/>
  <c r="C15" i="5"/>
  <c r="D15" i="5" s="1"/>
  <c r="C63" i="5"/>
  <c r="D63" i="5" s="1"/>
  <c r="C111" i="5"/>
  <c r="D111" i="5" s="1"/>
  <c r="C154" i="5"/>
  <c r="D154" i="5" s="1"/>
  <c r="C190" i="5"/>
  <c r="D190" i="5" s="1"/>
  <c r="C226" i="5"/>
  <c r="D226" i="5" s="1"/>
  <c r="C262" i="5"/>
  <c r="D262" i="5" s="1"/>
  <c r="C289" i="5"/>
  <c r="D289" i="5" s="1"/>
  <c r="C302" i="5"/>
  <c r="D302" i="5" s="1"/>
  <c r="C314" i="5"/>
  <c r="D314" i="5" s="1"/>
  <c r="C326" i="5"/>
  <c r="D326" i="5" s="1"/>
  <c r="C338" i="5"/>
  <c r="D338" i="5" s="1"/>
  <c r="C350" i="5"/>
  <c r="D350" i="5" s="1"/>
  <c r="C362" i="5"/>
  <c r="D362" i="5" s="1"/>
  <c r="C374" i="5"/>
  <c r="D374" i="5" s="1"/>
  <c r="C386" i="5"/>
  <c r="D386" i="5" s="1"/>
  <c r="C398" i="5"/>
  <c r="D398" i="5" s="1"/>
  <c r="C410" i="5"/>
  <c r="D410" i="5" s="1"/>
  <c r="C422" i="5"/>
  <c r="D422" i="5" s="1"/>
  <c r="C434" i="5"/>
  <c r="D434" i="5" s="1"/>
  <c r="C446" i="5"/>
  <c r="D446" i="5" s="1"/>
  <c r="C458" i="5"/>
  <c r="D458" i="5" s="1"/>
  <c r="C470" i="5"/>
  <c r="D470" i="5" s="1"/>
  <c r="C482" i="5"/>
  <c r="D482" i="5" s="1"/>
  <c r="C494" i="5"/>
  <c r="D494" i="5" s="1"/>
  <c r="C506" i="5"/>
  <c r="D506" i="5" s="1"/>
  <c r="C518" i="5"/>
  <c r="D518" i="5" s="1"/>
  <c r="C530" i="5"/>
  <c r="D530" i="5" s="1"/>
  <c r="C542" i="5"/>
  <c r="D542" i="5" s="1"/>
  <c r="C554" i="5"/>
  <c r="D554" i="5" s="1"/>
  <c r="C566" i="5"/>
  <c r="D566" i="5" s="1"/>
  <c r="C578" i="5"/>
  <c r="D578" i="5" s="1"/>
  <c r="C590" i="5"/>
  <c r="D590" i="5" s="1"/>
  <c r="C602" i="5"/>
  <c r="D602" i="5" s="1"/>
  <c r="C614" i="5"/>
  <c r="D614" i="5" s="1"/>
  <c r="C626" i="5"/>
  <c r="D626" i="5" s="1"/>
  <c r="C638" i="5"/>
  <c r="D638" i="5" s="1"/>
  <c r="C650" i="5"/>
  <c r="D650" i="5" s="1"/>
  <c r="C662" i="5"/>
  <c r="D662" i="5" s="1"/>
  <c r="H447" i="5"/>
  <c r="H243" i="5"/>
  <c r="H51" i="5"/>
  <c r="G147" i="5"/>
  <c r="G287" i="5"/>
  <c r="G341" i="5"/>
  <c r="G389" i="5"/>
  <c r="G437" i="5"/>
  <c r="G485" i="5"/>
  <c r="G533" i="5"/>
  <c r="G581" i="5"/>
  <c r="G629" i="5"/>
  <c r="G677" i="5"/>
  <c r="C17" i="5"/>
  <c r="D17" i="5" s="1"/>
  <c r="C65" i="5"/>
  <c r="D65" i="5" s="1"/>
  <c r="C113" i="5"/>
  <c r="D113" i="5" s="1"/>
  <c r="C158" i="5"/>
  <c r="D158" i="5" s="1"/>
  <c r="C194" i="5"/>
  <c r="D194" i="5" s="1"/>
  <c r="C230" i="5"/>
  <c r="D230" i="5" s="1"/>
  <c r="C266" i="5"/>
  <c r="D266" i="5" s="1"/>
  <c r="C290" i="5"/>
  <c r="D290" i="5" s="1"/>
  <c r="C303" i="5"/>
  <c r="D303" i="5" s="1"/>
  <c r="C315" i="5"/>
  <c r="D315" i="5" s="1"/>
  <c r="C327" i="5"/>
  <c r="D327" i="5" s="1"/>
  <c r="C339" i="5"/>
  <c r="D339" i="5" s="1"/>
  <c r="C351" i="5"/>
  <c r="D351" i="5" s="1"/>
  <c r="C363" i="5"/>
  <c r="D363" i="5" s="1"/>
  <c r="C375" i="5"/>
  <c r="D375" i="5" s="1"/>
  <c r="C387" i="5"/>
  <c r="D387" i="5" s="1"/>
  <c r="C399" i="5"/>
  <c r="D399" i="5" s="1"/>
  <c r="C411" i="5"/>
  <c r="D411" i="5" s="1"/>
  <c r="C423" i="5"/>
  <c r="D423" i="5" s="1"/>
  <c r="C435" i="5"/>
  <c r="D435" i="5" s="1"/>
  <c r="C447" i="5"/>
  <c r="D447" i="5" s="1"/>
  <c r="C459" i="5"/>
  <c r="D459" i="5" s="1"/>
  <c r="C471" i="5"/>
  <c r="D471" i="5" s="1"/>
  <c r="C483" i="5"/>
  <c r="D483" i="5" s="1"/>
  <c r="C495" i="5"/>
  <c r="D495" i="5" s="1"/>
  <c r="C507" i="5"/>
  <c r="D507" i="5" s="1"/>
  <c r="C519" i="5"/>
  <c r="D519" i="5" s="1"/>
  <c r="C531" i="5"/>
  <c r="D531" i="5" s="1"/>
  <c r="C543" i="5"/>
  <c r="D543" i="5" s="1"/>
  <c r="C555" i="5"/>
  <c r="D555" i="5" s="1"/>
  <c r="C567" i="5"/>
  <c r="D567" i="5" s="1"/>
  <c r="C579" i="5"/>
  <c r="D579" i="5" s="1"/>
  <c r="C591" i="5"/>
  <c r="D591" i="5" s="1"/>
  <c r="C603" i="5"/>
  <c r="D603" i="5" s="1"/>
  <c r="C615" i="5"/>
  <c r="D615" i="5" s="1"/>
  <c r="C627" i="5"/>
  <c r="D627" i="5" s="1"/>
  <c r="C639" i="5"/>
  <c r="D639" i="5" s="1"/>
  <c r="C651" i="5"/>
  <c r="D651" i="5" s="1"/>
  <c r="C663" i="5"/>
  <c r="D663" i="5" s="1"/>
  <c r="H687" i="5"/>
  <c r="H399" i="5"/>
  <c r="H205" i="5"/>
  <c r="H13" i="5"/>
  <c r="G179" i="5"/>
  <c r="G299" i="5"/>
  <c r="G351" i="5"/>
  <c r="G399" i="5"/>
  <c r="G447" i="5"/>
  <c r="G495" i="5"/>
  <c r="G543" i="5"/>
  <c r="G591" i="5"/>
  <c r="G639" i="5"/>
  <c r="G687" i="5"/>
  <c r="C27" i="5"/>
  <c r="D27" i="5" s="1"/>
  <c r="C75" i="5"/>
  <c r="D75" i="5" s="1"/>
  <c r="C123" i="5"/>
  <c r="D123" i="5" s="1"/>
  <c r="C161" i="5"/>
  <c r="D161" i="5" s="1"/>
  <c r="C197" i="5"/>
  <c r="D197" i="5" s="1"/>
  <c r="C233" i="5"/>
  <c r="D233" i="5" s="1"/>
  <c r="C269" i="5"/>
  <c r="D269" i="5" s="1"/>
  <c r="C292" i="5"/>
  <c r="D292" i="5" s="1"/>
  <c r="C305" i="5"/>
  <c r="D305" i="5" s="1"/>
  <c r="C317" i="5"/>
  <c r="D317" i="5" s="1"/>
  <c r="C329" i="5"/>
  <c r="D329" i="5" s="1"/>
  <c r="C341" i="5"/>
  <c r="D341" i="5" s="1"/>
  <c r="C353" i="5"/>
  <c r="D353" i="5" s="1"/>
  <c r="C365" i="5"/>
  <c r="D365" i="5" s="1"/>
  <c r="C377" i="5"/>
  <c r="D377" i="5" s="1"/>
  <c r="C389" i="5"/>
  <c r="D389" i="5" s="1"/>
  <c r="C401" i="5"/>
  <c r="D401" i="5" s="1"/>
  <c r="C413" i="5"/>
  <c r="D413" i="5" s="1"/>
  <c r="C425" i="5"/>
  <c r="D425" i="5" s="1"/>
  <c r="C437" i="5"/>
  <c r="D437" i="5" s="1"/>
  <c r="C449" i="5"/>
  <c r="D449" i="5" s="1"/>
  <c r="C461" i="5"/>
  <c r="D461" i="5" s="1"/>
  <c r="C473" i="5"/>
  <c r="D473" i="5" s="1"/>
  <c r="C485" i="5"/>
  <c r="D485" i="5" s="1"/>
  <c r="C497" i="5"/>
  <c r="D497" i="5" s="1"/>
  <c r="C509" i="5"/>
  <c r="D509" i="5" s="1"/>
  <c r="C521" i="5"/>
  <c r="D521" i="5" s="1"/>
  <c r="C533" i="5"/>
  <c r="D533" i="5" s="1"/>
  <c r="C545" i="5"/>
  <c r="D545" i="5" s="1"/>
  <c r="C557" i="5"/>
  <c r="D557" i="5" s="1"/>
  <c r="C569" i="5"/>
  <c r="D569" i="5" s="1"/>
  <c r="C581" i="5"/>
  <c r="D581" i="5" s="1"/>
  <c r="C593" i="5"/>
  <c r="D593" i="5" s="1"/>
  <c r="C605" i="5"/>
  <c r="D605" i="5" s="1"/>
  <c r="C617" i="5"/>
  <c r="D617" i="5" s="1"/>
  <c r="C629" i="5"/>
  <c r="D629" i="5" s="1"/>
  <c r="C641" i="5"/>
  <c r="D641" i="5" s="1"/>
  <c r="C653" i="5"/>
  <c r="D653" i="5" s="1"/>
  <c r="C665" i="5"/>
  <c r="D665" i="5" s="1"/>
  <c r="H397" i="5"/>
  <c r="G401" i="5"/>
  <c r="G689" i="5"/>
  <c r="C202" i="5"/>
  <c r="D202" i="5" s="1"/>
  <c r="C330" i="5"/>
  <c r="D330" i="5" s="1"/>
  <c r="C402" i="5"/>
  <c r="D402" i="5" s="1"/>
  <c r="C474" i="5"/>
  <c r="D474" i="5" s="1"/>
  <c r="C544" i="5"/>
  <c r="D544" i="5" s="1"/>
  <c r="C592" i="5"/>
  <c r="D592" i="5" s="1"/>
  <c r="C628" i="5"/>
  <c r="D628" i="5" s="1"/>
  <c r="C664" i="5"/>
  <c r="D664" i="5" s="1"/>
  <c r="H207" i="5"/>
  <c r="G446" i="5"/>
  <c r="C231" i="5"/>
  <c r="D231" i="5" s="1"/>
  <c r="C340" i="5"/>
  <c r="D340" i="5" s="1"/>
  <c r="C412" i="5"/>
  <c r="D412" i="5" s="1"/>
  <c r="C484" i="5"/>
  <c r="D484" i="5" s="1"/>
  <c r="C546" i="5"/>
  <c r="D546" i="5" s="1"/>
  <c r="C594" i="5"/>
  <c r="D594" i="5" s="1"/>
  <c r="C630" i="5"/>
  <c r="D630" i="5" s="1"/>
  <c r="C666" i="5"/>
  <c r="D666" i="5" s="1"/>
  <c r="H195" i="5"/>
  <c r="G449" i="5"/>
  <c r="C238" i="5"/>
  <c r="D238" i="5" s="1"/>
  <c r="C342" i="5"/>
  <c r="D342" i="5" s="1"/>
  <c r="C414" i="5"/>
  <c r="D414" i="5" s="1"/>
  <c r="C486" i="5"/>
  <c r="D486" i="5" s="1"/>
  <c r="C548" i="5"/>
  <c r="D548" i="5" s="1"/>
  <c r="C596" i="5"/>
  <c r="D596" i="5" s="1"/>
  <c r="C632" i="5"/>
  <c r="D632" i="5" s="1"/>
  <c r="C667" i="5"/>
  <c r="D667" i="5" s="1"/>
  <c r="H15" i="5"/>
  <c r="G494" i="5"/>
  <c r="C26" i="5"/>
  <c r="D26" i="5" s="1"/>
  <c r="C267" i="5"/>
  <c r="D267" i="5" s="1"/>
  <c r="C352" i="5"/>
  <c r="D352" i="5" s="1"/>
  <c r="C424" i="5"/>
  <c r="D424" i="5" s="1"/>
  <c r="C496" i="5"/>
  <c r="D496" i="5" s="1"/>
  <c r="C556" i="5"/>
  <c r="D556" i="5" s="1"/>
  <c r="C599" i="5"/>
  <c r="D599" i="5" s="1"/>
  <c r="C635" i="5"/>
  <c r="D635" i="5" s="1"/>
  <c r="C3" i="5"/>
  <c r="D3" i="5" s="1"/>
  <c r="H3" i="5"/>
  <c r="G497" i="5"/>
  <c r="C29" i="5"/>
  <c r="D29" i="5" s="1"/>
  <c r="C274" i="5"/>
  <c r="D274" i="5" s="1"/>
  <c r="C354" i="5"/>
  <c r="D354" i="5" s="1"/>
  <c r="C426" i="5"/>
  <c r="D426" i="5" s="1"/>
  <c r="C498" i="5"/>
  <c r="D498" i="5" s="1"/>
  <c r="C558" i="5"/>
  <c r="D558" i="5" s="1"/>
  <c r="C604" i="5"/>
  <c r="D604" i="5" s="1"/>
  <c r="C640" i="5"/>
  <c r="D640" i="5" s="1"/>
  <c r="G173" i="5"/>
  <c r="G542" i="5"/>
  <c r="C74" i="5"/>
  <c r="D74" i="5" s="1"/>
  <c r="C291" i="5"/>
  <c r="D291" i="5" s="1"/>
  <c r="C364" i="5"/>
  <c r="D364" i="5" s="1"/>
  <c r="C436" i="5"/>
  <c r="D436" i="5" s="1"/>
  <c r="C508" i="5"/>
  <c r="D508" i="5" s="1"/>
  <c r="C560" i="5"/>
  <c r="D560" i="5" s="1"/>
  <c r="C606" i="5"/>
  <c r="D606" i="5" s="1"/>
  <c r="C642" i="5"/>
  <c r="D642" i="5" s="1"/>
  <c r="G183" i="5"/>
  <c r="G545" i="5"/>
  <c r="C77" i="5"/>
  <c r="D77" i="5" s="1"/>
  <c r="C293" i="5"/>
  <c r="D293" i="5" s="1"/>
  <c r="C366" i="5"/>
  <c r="D366" i="5" s="1"/>
  <c r="C438" i="5"/>
  <c r="D438" i="5" s="1"/>
  <c r="C510" i="5"/>
  <c r="D510" i="5" s="1"/>
  <c r="C568" i="5"/>
  <c r="D568" i="5" s="1"/>
  <c r="C608" i="5"/>
  <c r="D608" i="5" s="1"/>
  <c r="C644" i="5"/>
  <c r="D644" i="5" s="1"/>
  <c r="G298" i="5"/>
  <c r="G590" i="5"/>
  <c r="C122" i="5"/>
  <c r="D122" i="5" s="1"/>
  <c r="C304" i="5"/>
  <c r="D304" i="5" s="1"/>
  <c r="C376" i="5"/>
  <c r="D376" i="5" s="1"/>
  <c r="C448" i="5"/>
  <c r="D448" i="5" s="1"/>
  <c r="C520" i="5"/>
  <c r="D520" i="5" s="1"/>
  <c r="C570" i="5"/>
  <c r="D570" i="5" s="1"/>
  <c r="C611" i="5"/>
  <c r="D611" i="5" s="1"/>
  <c r="C647" i="5"/>
  <c r="D647" i="5" s="1"/>
  <c r="G301" i="5"/>
  <c r="G593" i="5"/>
  <c r="C125" i="5"/>
  <c r="D125" i="5" s="1"/>
  <c r="C306" i="5"/>
  <c r="D306" i="5" s="1"/>
  <c r="C378" i="5"/>
  <c r="D378" i="5" s="1"/>
  <c r="C450" i="5"/>
  <c r="D450" i="5" s="1"/>
  <c r="C522" i="5"/>
  <c r="D522" i="5" s="1"/>
  <c r="C572" i="5"/>
  <c r="D572" i="5" s="1"/>
  <c r="C616" i="5"/>
  <c r="D616" i="5" s="1"/>
  <c r="C652" i="5"/>
  <c r="D652" i="5" s="1"/>
  <c r="G350" i="5"/>
  <c r="G638" i="5"/>
  <c r="C159" i="5"/>
  <c r="D159" i="5" s="1"/>
  <c r="C316" i="5"/>
  <c r="D316" i="5" s="1"/>
  <c r="C388" i="5"/>
  <c r="D388" i="5" s="1"/>
  <c r="C460" i="5"/>
  <c r="D460" i="5" s="1"/>
  <c r="C532" i="5"/>
  <c r="D532" i="5" s="1"/>
  <c r="C580" i="5"/>
  <c r="D580" i="5" s="1"/>
  <c r="C618" i="5"/>
  <c r="D618" i="5" s="1"/>
  <c r="C654" i="5"/>
  <c r="D654" i="5" s="1"/>
  <c r="H685" i="5"/>
  <c r="G353" i="5"/>
  <c r="G641" i="5"/>
  <c r="C166" i="5"/>
  <c r="D166" i="5" s="1"/>
  <c r="C318" i="5"/>
  <c r="D318" i="5" s="1"/>
  <c r="C390" i="5"/>
  <c r="D390" i="5" s="1"/>
  <c r="C462" i="5"/>
  <c r="D462" i="5" s="1"/>
  <c r="C534" i="5"/>
  <c r="D534" i="5" s="1"/>
  <c r="C582" i="5"/>
  <c r="D582" i="5" s="1"/>
  <c r="C620" i="5"/>
  <c r="D620" i="5" s="1"/>
  <c r="C656" i="5"/>
  <c r="D656" i="5" s="1"/>
  <c r="G686" i="5"/>
  <c r="C195" i="5"/>
  <c r="D195" i="5" s="1"/>
  <c r="C328" i="5"/>
  <c r="D328" i="5" s="1"/>
  <c r="C400" i="5"/>
  <c r="D400" i="5" s="1"/>
  <c r="C472" i="5"/>
  <c r="D472" i="5" s="1"/>
  <c r="C536" i="5"/>
  <c r="D536" i="5" s="1"/>
  <c r="C584" i="5"/>
  <c r="D584" i="5" s="1"/>
  <c r="C623" i="5"/>
  <c r="D623" i="5" s="1"/>
  <c r="G398" i="5"/>
  <c r="C659" i="5"/>
  <c r="D659" i="5" s="1"/>
  <c r="H445" i="5"/>
  <c r="D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<sst xmlns="http://schemas.openxmlformats.org/spreadsheetml/2006/main" count="15184" uniqueCount="5785">
  <si>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</si>
  <si>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</si>
  <si>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</si>
  <si>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</si>
  <si>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</si>
  <si>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</si>
  <si>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</si>
  <si>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</si>
  <si>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</si>
  <si>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</si>
  <si>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BBRI.JK</t>
  </si>
  <si>
    <t>PT Bank Rakyat Indonesia (Persero) Tbk</t>
  </si>
  <si>
    <t>318.19M</t>
  </si>
  <si>
    <t>194.402M</t>
  </si>
  <si>
    <t>648.186T</t>
  </si>
  <si>
    <t>TLKM.JK</t>
  </si>
  <si>
    <t>Perusahaan Perseroan (Persero) PT Telekomunikasi Indonesia Tbk</t>
  </si>
  <si>
    <t>69.708M</t>
  </si>
  <si>
    <t>82.213M</t>
  </si>
  <si>
    <t>377.427T</t>
  </si>
  <si>
    <t>ANTM.JK</t>
  </si>
  <si>
    <t>PT Aneka Tambang Tbk</t>
  </si>
  <si>
    <t>260.096M</t>
  </si>
  <si>
    <t>111.423M</t>
  </si>
  <si>
    <t>329.688T</t>
  </si>
  <si>
    <t>BMRI.JK</t>
  </si>
  <si>
    <t>PT Bank Mandiri (Persero) Tbk</t>
  </si>
  <si>
    <t>42.176M</t>
  </si>
  <si>
    <t>41.37M</t>
  </si>
  <si>
    <t>333.414T</t>
  </si>
  <si>
    <t>ASII.JK</t>
  </si>
  <si>
    <t>PT Astra International Tbk</t>
  </si>
  <si>
    <t>82.897M</t>
  </si>
  <si>
    <t>45.409M</t>
  </si>
  <si>
    <t>253.022T</t>
  </si>
  <si>
    <t>UNVR.JK</t>
  </si>
  <si>
    <t>PT Unilever Indonesia Tbk</t>
  </si>
  <si>
    <t>76.895M</t>
  </si>
  <si>
    <t>34.914M</t>
  </si>
  <si>
    <t>199.334T</t>
  </si>
  <si>
    <t>BBCA.JK</t>
  </si>
  <si>
    <t>PT Bank Central Asia Tbk</t>
  </si>
  <si>
    <t>142.378M</t>
  </si>
  <si>
    <t>81.501M</t>
  </si>
  <si>
    <t>943.054T</t>
  </si>
  <si>
    <t>ARTO.JK</t>
  </si>
  <si>
    <t>PT Bank Jago Tbk</t>
  </si>
  <si>
    <t>42.02M</t>
  </si>
  <si>
    <t>22.768M</t>
  </si>
  <si>
    <t>181.863T</t>
  </si>
  <si>
    <t>N/A</t>
  </si>
  <si>
    <t>TPIA.JK</t>
  </si>
  <si>
    <t>PT. Chandra Asri Petrochemical Tbk</t>
  </si>
  <si>
    <t>4.13M</t>
  </si>
  <si>
    <t>3.847M</t>
  </si>
  <si>
    <t>154.639T</t>
  </si>
  <si>
    <t>HMSP.JK</t>
  </si>
  <si>
    <t>PT Hanjaya Mandala Sampoerna Tbk</t>
  </si>
  <si>
    <t>34.409M</t>
  </si>
  <si>
    <t>35.32M</t>
  </si>
  <si>
    <t>132.603T</t>
  </si>
  <si>
    <t>BBNI.JK</t>
  </si>
  <si>
    <t>PT Bank Negara Indonesia (Persero) Tbk</t>
  </si>
  <si>
    <t>59.369M</t>
  </si>
  <si>
    <t>30.1M</t>
  </si>
  <si>
    <t>125.614T</t>
  </si>
  <si>
    <t>ICBP.JK</t>
  </si>
  <si>
    <t>PT Indofood CBP Sukses Makmur Tbk</t>
  </si>
  <si>
    <t>10.442M</t>
  </si>
  <si>
    <t>5.026M</t>
  </si>
  <si>
    <t>108.164T</t>
  </si>
  <si>
    <t>CPIN.JK</t>
  </si>
  <si>
    <t>PT Charoen Pokphand Indonesia Tbk</t>
  </si>
  <si>
    <t>8.059M</t>
  </si>
  <si>
    <t>5.609M</t>
  </si>
  <si>
    <t>104.127T</t>
  </si>
  <si>
    <t>EMTK.JK</t>
  </si>
  <si>
    <t>PT Elang Mahkota Teknologi Tbk</t>
  </si>
  <si>
    <t>40.466M</t>
  </si>
  <si>
    <t>56.798M</t>
  </si>
  <si>
    <t>99.465T</t>
  </si>
  <si>
    <t>UNTR.JK</t>
  </si>
  <si>
    <t>PT United Tractors Tbk</t>
  </si>
  <si>
    <t>6.84M</t>
  </si>
  <si>
    <t>5.042M</t>
  </si>
  <si>
    <t>95.119T</t>
  </si>
  <si>
    <t>BYAN.JK</t>
  </si>
  <si>
    <t>PT Bayan Resources Tbk</t>
  </si>
  <si>
    <t>94.5T</t>
  </si>
  <si>
    <t>BRPT.JK</t>
  </si>
  <si>
    <t>PT Barito Pacific Tbk</t>
  </si>
  <si>
    <t>52.095M</t>
  </si>
  <si>
    <t>54.754M</t>
  </si>
  <si>
    <t>88.062T</t>
  </si>
  <si>
    <t>BRIS.JK</t>
  </si>
  <si>
    <t>PT Bank Syariah Indonesia Tbk</t>
  </si>
  <si>
    <t>41.829M</t>
  </si>
  <si>
    <t>55.309M</t>
  </si>
  <si>
    <t>87.396T</t>
  </si>
  <si>
    <t>BUKA.JK</t>
  </si>
  <si>
    <t>PT Bukalapak.com Tbk</t>
  </si>
  <si>
    <t>255.441M</t>
  </si>
  <si>
    <t>550.124M</t>
  </si>
  <si>
    <t>75.235T</t>
  </si>
  <si>
    <t>MDKA.JK</t>
  </si>
  <si>
    <t>PT Merdeka Copper Gold Tbk</t>
  </si>
  <si>
    <t>135.862M</t>
  </si>
  <si>
    <t>57.508M</t>
  </si>
  <si>
    <t>74.441T</t>
  </si>
  <si>
    <t>SMMA.JK</t>
  </si>
  <si>
    <t>PT Sinar Mas Multiartha Tbk</t>
  </si>
  <si>
    <t>68.771T</t>
  </si>
  <si>
    <t>KLBF.JK</t>
  </si>
  <si>
    <t>PT Kalbe Farma Tbk.</t>
  </si>
  <si>
    <t>45.21M</t>
  </si>
  <si>
    <t>29.098M</t>
  </si>
  <si>
    <t>67.731T</t>
  </si>
  <si>
    <t>GGRM.JK</t>
  </si>
  <si>
    <t>PT Gudang Garam Tbk</t>
  </si>
  <si>
    <t>1.022M</t>
  </si>
  <si>
    <t>66.189T</t>
  </si>
  <si>
    <t>TBIG.JK</t>
  </si>
  <si>
    <t>PT Tower Bersama Infrastructure Tbk</t>
  </si>
  <si>
    <t>53.054M</t>
  </si>
  <si>
    <t>47.093M</t>
  </si>
  <si>
    <t>62.514T</t>
  </si>
  <si>
    <t>TOWR.JK</t>
  </si>
  <si>
    <t>PT Sarana Menara Nusantara Tbk.</t>
  </si>
  <si>
    <t>143.893M</t>
  </si>
  <si>
    <t>81.746M</t>
  </si>
  <si>
    <t>60.008T</t>
  </si>
  <si>
    <t>ADRO.JK</t>
  </si>
  <si>
    <t>PT Adaro Energy Tbk</t>
  </si>
  <si>
    <t>153.446M</t>
  </si>
  <si>
    <t>126.438M</t>
  </si>
  <si>
    <t>59.494T</t>
  </si>
  <si>
    <t>INDF.JK</t>
  </si>
  <si>
    <t>PT Indofood Sukses Makmur Tbk</t>
  </si>
  <si>
    <t>15.567M</t>
  </si>
  <si>
    <t>8.028M</t>
  </si>
  <si>
    <t>59.487T</t>
  </si>
  <si>
    <t>MEGA.JK</t>
  </si>
  <si>
    <t>PT Bank Mega Tbk</t>
  </si>
  <si>
    <t>59.192T</t>
  </si>
  <si>
    <t>MYOR.JK</t>
  </si>
  <si>
    <t>PT Mayora Indah Tbk</t>
  </si>
  <si>
    <t>5.189M</t>
  </si>
  <si>
    <t>3.073M</t>
  </si>
  <si>
    <t>57.462T</t>
  </si>
  <si>
    <t>BNLI.JK</t>
  </si>
  <si>
    <t>PT Bank Permata Tbk</t>
  </si>
  <si>
    <t>1.008M</t>
  </si>
  <si>
    <t>1.028M</t>
  </si>
  <si>
    <t>56.742T</t>
  </si>
  <si>
    <t>BBHI.JK</t>
  </si>
  <si>
    <t>PT Allo Bank Indonesia Tbk</t>
  </si>
  <si>
    <t>8.235M</t>
  </si>
  <si>
    <t>14.239M</t>
  </si>
  <si>
    <t>55.131T</t>
  </si>
  <si>
    <t>AMRT.JK</t>
  </si>
  <si>
    <t>PT Sumber Alfaria Trijaya Tbk</t>
  </si>
  <si>
    <t>20.785M</t>
  </si>
  <si>
    <t>20.008M</t>
  </si>
  <si>
    <t>52.528T</t>
  </si>
  <si>
    <t>SMGR.JK</t>
  </si>
  <si>
    <t>PT Semen Indonesia (Persero) Tbk</t>
  </si>
  <si>
    <t>26.912M</t>
  </si>
  <si>
    <t>8.269M</t>
  </si>
  <si>
    <t>52.049T</t>
  </si>
  <si>
    <t>INCO.JK</t>
  </si>
  <si>
    <t>PT Vale Indonesia Tbk</t>
  </si>
  <si>
    <t>20.273M</t>
  </si>
  <si>
    <t>14.917M</t>
  </si>
  <si>
    <t>50.675T</t>
  </si>
  <si>
    <t>INKP.JK</t>
  </si>
  <si>
    <t>PT Indah Kiat Pulp &amp; Paper Tbk</t>
  </si>
  <si>
    <t>8.322M</t>
  </si>
  <si>
    <t>11.044M</t>
  </si>
  <si>
    <t>49.376T</t>
  </si>
  <si>
    <t>TCPI.JK</t>
  </si>
  <si>
    <t>PT Transcoal Pacific Tbk</t>
  </si>
  <si>
    <t>21.7M</t>
  </si>
  <si>
    <t>8.65M</t>
  </si>
  <si>
    <t>46.75T</t>
  </si>
  <si>
    <t>DNET.JK</t>
  </si>
  <si>
    <t>PT Indoritel Makmur Internasional Tbk.</t>
  </si>
  <si>
    <t>46.098T</t>
  </si>
  <si>
    <t>MASA.JK</t>
  </si>
  <si>
    <t>PT Multistrada Arah Sarana Tbk</t>
  </si>
  <si>
    <t>45.18T</t>
  </si>
  <si>
    <t>AGRO.JK</t>
  </si>
  <si>
    <t>PT Bank Rakyat Indonesia Agroniaga Tbk</t>
  </si>
  <si>
    <t>135.703M</t>
  </si>
  <si>
    <t>108.441M</t>
  </si>
  <si>
    <t>43.167T</t>
  </si>
  <si>
    <t>INTP.JK</t>
  </si>
  <si>
    <t>PT Indocement Tunggal Prakarsa Tbk</t>
  </si>
  <si>
    <t>5.999M</t>
  </si>
  <si>
    <t>3.603M</t>
  </si>
  <si>
    <t>41.782T</t>
  </si>
  <si>
    <t>PGAS.JK</t>
  </si>
  <si>
    <t>PT Perusahaan Gas Negara Tbk</t>
  </si>
  <si>
    <t>124.581M</t>
  </si>
  <si>
    <t>159.704M</t>
  </si>
  <si>
    <t>36.968T</t>
  </si>
  <si>
    <t>ISAT.JK</t>
  </si>
  <si>
    <t>PT Indosat Tbk</t>
  </si>
  <si>
    <t>5.17M</t>
  </si>
  <si>
    <t>3.103M</t>
  </si>
  <si>
    <t>35.321T</t>
  </si>
  <si>
    <t>EXCL.JK</t>
  </si>
  <si>
    <t>PT XL Axiata Tbk</t>
  </si>
  <si>
    <t>22.726M</t>
  </si>
  <si>
    <t>25.408M</t>
  </si>
  <si>
    <t>33.605T</t>
  </si>
  <si>
    <t>MIKA.JK</t>
  </si>
  <si>
    <t>PT Mitra Keluarga Karyasehat Tbk</t>
  </si>
  <si>
    <t>23.296M</t>
  </si>
  <si>
    <t>25.509M</t>
  </si>
  <si>
    <t>32.902T</t>
  </si>
  <si>
    <t>JSMR.JK</t>
  </si>
  <si>
    <t>PT Jasa Marga (Persero) Tbk</t>
  </si>
  <si>
    <t>7.521M</t>
  </si>
  <si>
    <t>4.772M</t>
  </si>
  <si>
    <t>32.152T</t>
  </si>
  <si>
    <t>PTBA.JK</t>
  </si>
  <si>
    <t>PT Bukit Asam Tbk</t>
  </si>
  <si>
    <t>39.191M</t>
  </si>
  <si>
    <t>39.101M</t>
  </si>
  <si>
    <t>31.651T</t>
  </si>
  <si>
    <t>BANK.JK</t>
  </si>
  <si>
    <t>PT Bank Aladin Syariah Tbk</t>
  </si>
  <si>
    <t>21.726M</t>
  </si>
  <si>
    <t>38.163M</t>
  </si>
  <si>
    <t>30.938T</t>
  </si>
  <si>
    <t>SRTG.JK</t>
  </si>
  <si>
    <t>PT Saratoga Investama Sedaya Tbk</t>
  </si>
  <si>
    <t>39.148M</t>
  </si>
  <si>
    <t>14.141M</t>
  </si>
  <si>
    <t>30.576T</t>
  </si>
  <si>
    <t>BTPS.JK</t>
  </si>
  <si>
    <t>PT Bank BTPN Syariah Tbk</t>
  </si>
  <si>
    <t>11.756M</t>
  </si>
  <si>
    <t>9.789M</t>
  </si>
  <si>
    <t>29.497T</t>
  </si>
  <si>
    <t>FREN.JK</t>
  </si>
  <si>
    <t>PT Smartfren Telecom Tbk</t>
  </si>
  <si>
    <t>816.679M</t>
  </si>
  <si>
    <t>1.427B</t>
  </si>
  <si>
    <t>29.267T</t>
  </si>
  <si>
    <t>ITMG.JK</t>
  </si>
  <si>
    <t>PT Indo Tambangraya Megah Tbk</t>
  </si>
  <si>
    <t>4.779M</t>
  </si>
  <si>
    <t>4.56M</t>
  </si>
  <si>
    <t>28.511T</t>
  </si>
  <si>
    <t>BDMN.JK</t>
  </si>
  <si>
    <t>PT Bank Danamon Indonesia Tbk</t>
  </si>
  <si>
    <t>4.012M</t>
  </si>
  <si>
    <t>7.746M</t>
  </si>
  <si>
    <t>27.952T</t>
  </si>
  <si>
    <t>BNGA.JK</t>
  </si>
  <si>
    <t>PT Bank CIMB Niaga Tbk</t>
  </si>
  <si>
    <t>9.843M</t>
  </si>
  <si>
    <t>10.073M</t>
  </si>
  <si>
    <t>27.127T</t>
  </si>
  <si>
    <t>TKIM.JK</t>
  </si>
  <si>
    <t>PT Pabrik Kertas Tjiwi Kimia Tbk</t>
  </si>
  <si>
    <t>5.823M</t>
  </si>
  <si>
    <t>5.683M</t>
  </si>
  <si>
    <t>26.462T</t>
  </si>
  <si>
    <t>BNII.JK</t>
  </si>
  <si>
    <t>PT Bank Maybank Indonesia Tbk</t>
  </si>
  <si>
    <t>1.899M</t>
  </si>
  <si>
    <t>5.583M</t>
  </si>
  <si>
    <t>26.218T</t>
  </si>
  <si>
    <t>PWON.JK</t>
  </si>
  <si>
    <t>PT Pakuwon Jati Tbk</t>
  </si>
  <si>
    <t>63.009M</t>
  </si>
  <si>
    <t>54.847M</t>
  </si>
  <si>
    <t>25.525T</t>
  </si>
  <si>
    <t>POLL.JK</t>
  </si>
  <si>
    <t>PT Pollux Properti Indonesia Tbk</t>
  </si>
  <si>
    <t>5.489M</t>
  </si>
  <si>
    <t>4.423M</t>
  </si>
  <si>
    <t>25.372T</t>
  </si>
  <si>
    <t>GEMS.JK</t>
  </si>
  <si>
    <t>PT Golden Energy Mines Tbk</t>
  </si>
  <si>
    <t>25.118T</t>
  </si>
  <si>
    <t>SCMA.JK</t>
  </si>
  <si>
    <t>PT Surya Citra Media Tbk</t>
  </si>
  <si>
    <t>29.555M</t>
  </si>
  <si>
    <t>13.657M</t>
  </si>
  <si>
    <t>24.408T</t>
  </si>
  <si>
    <t>ACES.JK</t>
  </si>
  <si>
    <t>PT Ace Hardware Indonesia Tbk</t>
  </si>
  <si>
    <t>16.725M</t>
  </si>
  <si>
    <t>19.421M</t>
  </si>
  <si>
    <t>24.054T</t>
  </si>
  <si>
    <t>BSDE.JK</t>
  </si>
  <si>
    <t>PT Bumi Serpong Damai Tbk</t>
  </si>
  <si>
    <t>39.593M</t>
  </si>
  <si>
    <t>32.091M</t>
  </si>
  <si>
    <t>23.946T</t>
  </si>
  <si>
    <t>SIDO.JK</t>
  </si>
  <si>
    <t>PT Industri Jamu dan Farmasi Sido Muncul Tbk</t>
  </si>
  <si>
    <t>5.747M</t>
  </si>
  <si>
    <t>7.957M</t>
  </si>
  <si>
    <t>23.248T</t>
  </si>
  <si>
    <t>BTPN.JK</t>
  </si>
  <si>
    <t>PT Bank BTPN Tbk</t>
  </si>
  <si>
    <t>23.115T</t>
  </si>
  <si>
    <t>CASA.JK</t>
  </si>
  <si>
    <t>PT Capital Financial Indonesia Tbk</t>
  </si>
  <si>
    <t>2.445M</t>
  </si>
  <si>
    <t>39.196M</t>
  </si>
  <si>
    <t>21.355T</t>
  </si>
  <si>
    <t>CTRA.JK</t>
  </si>
  <si>
    <t>PT Ciputra Development Tbk</t>
  </si>
  <si>
    <t>32.166M</t>
  </si>
  <si>
    <t>36.031M</t>
  </si>
  <si>
    <t>20.945T</t>
  </si>
  <si>
    <t>HRUM.JK</t>
  </si>
  <si>
    <t>PT Harum Energy Tbk</t>
  </si>
  <si>
    <t>5.07M</t>
  </si>
  <si>
    <t>8.799M</t>
  </si>
  <si>
    <t>20.652T</t>
  </si>
  <si>
    <t>AALI.JK</t>
  </si>
  <si>
    <t>PT Astra Agro Lestari Tbk</t>
  </si>
  <si>
    <t>2.314M</t>
  </si>
  <si>
    <t>2.539M</t>
  </si>
  <si>
    <t>20.065T</t>
  </si>
  <si>
    <t>PNBN.JK</t>
  </si>
  <si>
    <t>P.T. Bank Pan Indonesia Tbk</t>
  </si>
  <si>
    <t>21.662M</t>
  </si>
  <si>
    <t>9.238M</t>
  </si>
  <si>
    <t>19.747T</t>
  </si>
  <si>
    <t>MLBI.JK</t>
  </si>
  <si>
    <t>PT Multi Bintang Indonesia Tbk</t>
  </si>
  <si>
    <t>19.437T</t>
  </si>
  <si>
    <t>BINA.JK</t>
  </si>
  <si>
    <t>PT Bank Ina Perdana Tbk</t>
  </si>
  <si>
    <t>1.493M</t>
  </si>
  <si>
    <t>19.338T</t>
  </si>
  <si>
    <t>DSSA.JK</t>
  </si>
  <si>
    <t>PT Dian Swastatika Sentosa Tbk</t>
  </si>
  <si>
    <t>19.187T</t>
  </si>
  <si>
    <t>GOOD.JK</t>
  </si>
  <si>
    <t>PT Garudafood Putra Putri Jaya Tbk</t>
  </si>
  <si>
    <t>12.487M</t>
  </si>
  <si>
    <t>11.708M</t>
  </si>
  <si>
    <t>18.239T</t>
  </si>
  <si>
    <t>BBTN.JK</t>
  </si>
  <si>
    <t>PT Bank Tabungan Negara (Persero) Tbk</t>
  </si>
  <si>
    <t>47.205M</t>
  </si>
  <si>
    <t>39.572M</t>
  </si>
  <si>
    <t>18.109T</t>
  </si>
  <si>
    <t>DMMX.JK</t>
  </si>
  <si>
    <t>PT Digital Mediatama Maxima Tbk</t>
  </si>
  <si>
    <t>4.509M</t>
  </si>
  <si>
    <t>29.7M</t>
  </si>
  <si>
    <t>18.076T</t>
  </si>
  <si>
    <t>BBSI.JK</t>
  </si>
  <si>
    <t>PT Bank Bisnis Internasional, Tbk</t>
  </si>
  <si>
    <t>17.857T</t>
  </si>
  <si>
    <t>JPFA.JK</t>
  </si>
  <si>
    <t>PT Japfa Comfeed Indonesia Tbk</t>
  </si>
  <si>
    <t>15.254M</t>
  </si>
  <si>
    <t>19.415M</t>
  </si>
  <si>
    <t>17.281T</t>
  </si>
  <si>
    <t>SUPR.JK</t>
  </si>
  <si>
    <t>PT Solusi Tunas Pratama Tbk</t>
  </si>
  <si>
    <t>17.035T</t>
  </si>
  <si>
    <t>AKRA.JK</t>
  </si>
  <si>
    <t>PT AKR Corporindo Tbk</t>
  </si>
  <si>
    <t>11.116M</t>
  </si>
  <si>
    <t>9.68M</t>
  </si>
  <si>
    <t>16.895T</t>
  </si>
  <si>
    <t>HEAL.JK</t>
  </si>
  <si>
    <t>PT Medikaloka Hermina Tbk</t>
  </si>
  <si>
    <t>9.784M</t>
  </si>
  <si>
    <t>13.591M</t>
  </si>
  <si>
    <t>16.872T</t>
  </si>
  <si>
    <t>BSIM.JK</t>
  </si>
  <si>
    <t>PT Bank Sinarmas Tbk</t>
  </si>
  <si>
    <t>3.451M</t>
  </si>
  <si>
    <t>16.857T</t>
  </si>
  <si>
    <t>NISP.JK</t>
  </si>
  <si>
    <t>PT Bank OCBC NISP Tbk</t>
  </si>
  <si>
    <t>2.95M</t>
  </si>
  <si>
    <t>1.418M</t>
  </si>
  <si>
    <t>16.635T</t>
  </si>
  <si>
    <t>ULTJ.JK</t>
  </si>
  <si>
    <t>PT Ultrajaya Milk Industry &amp; Trading Company Tbk</t>
  </si>
  <si>
    <t>16.221T</t>
  </si>
  <si>
    <t>CMNT.JK</t>
  </si>
  <si>
    <t>PT Cemindo Gemilang Tbk</t>
  </si>
  <si>
    <t>57.612M</t>
  </si>
  <si>
    <t>36.359M</t>
  </si>
  <si>
    <t>16.184T</t>
  </si>
  <si>
    <t>ARCI.JK</t>
  </si>
  <si>
    <t>PT Archi Indonesia Tbk</t>
  </si>
  <si>
    <t>7.853M</t>
  </si>
  <si>
    <t>19.43M</t>
  </si>
  <si>
    <t>15.77T</t>
  </si>
  <si>
    <t>MEDC.JK</t>
  </si>
  <si>
    <t>PT Medco Energi Internasional Tbk</t>
  </si>
  <si>
    <t>64.339M</t>
  </si>
  <si>
    <t>88.263M</t>
  </si>
  <si>
    <t>15.685T</t>
  </si>
  <si>
    <t>CARE.JK</t>
  </si>
  <si>
    <t>PT Metro Healthcare Indonesia Tbk</t>
  </si>
  <si>
    <t>389.176M</t>
  </si>
  <si>
    <t>422.05M</t>
  </si>
  <si>
    <t>15.428T</t>
  </si>
  <si>
    <t>BEBS.JK</t>
  </si>
  <si>
    <t>PT Berkah Beton Sadaya Tbk</t>
  </si>
  <si>
    <t>35.515M</t>
  </si>
  <si>
    <t>45.132M</t>
  </si>
  <si>
    <t>15.255T</t>
  </si>
  <si>
    <t>TAPG.JK</t>
  </si>
  <si>
    <t>PT Triputra Agro Persada Tbk</t>
  </si>
  <si>
    <t>53.88M</t>
  </si>
  <si>
    <t>45.958M</t>
  </si>
  <si>
    <t>14.592T</t>
  </si>
  <si>
    <t>BJBR.JK</t>
  </si>
  <si>
    <t>PT Bank Pembangunan Daerah Jawa Barat dan Banten Tbk</t>
  </si>
  <si>
    <t>6.917M</t>
  </si>
  <si>
    <t>4.935M</t>
  </si>
  <si>
    <t>14.561T</t>
  </si>
  <si>
    <t>MAPI.JK</t>
  </si>
  <si>
    <t>PT. Mitra Adiperkasa Tbk</t>
  </si>
  <si>
    <t>25.361M</t>
  </si>
  <si>
    <t>17.019M</t>
  </si>
  <si>
    <t>14.555T</t>
  </si>
  <si>
    <t>BFIN.JK</t>
  </si>
  <si>
    <t>PT BFI Finance Indonesia Tbk</t>
  </si>
  <si>
    <t>34.187M</t>
  </si>
  <si>
    <t>88.636M</t>
  </si>
  <si>
    <t>14.515T</t>
  </si>
  <si>
    <t>KAEF.JK</t>
  </si>
  <si>
    <t>PT Kimia Farma (Persero) Tbk</t>
  </si>
  <si>
    <t>7.307M</t>
  </si>
  <si>
    <t>3.984M</t>
  </si>
  <si>
    <t>14.496T</t>
  </si>
  <si>
    <t>SILO.JK</t>
  </si>
  <si>
    <t>PT Siloam International Hospitals Tbk</t>
  </si>
  <si>
    <t>14.219T</t>
  </si>
  <si>
    <t>WSKT.JK</t>
  </si>
  <si>
    <t>PT Waskita Karya (Persero) Tbk</t>
  </si>
  <si>
    <t>48.169M</t>
  </si>
  <si>
    <t>50.629M</t>
  </si>
  <si>
    <t>14.049T</t>
  </si>
  <si>
    <t>SMRA.JK</t>
  </si>
  <si>
    <t>PT Summarecon Agung Tbk</t>
  </si>
  <si>
    <t>43.661M</t>
  </si>
  <si>
    <t>46.515M</t>
  </si>
  <si>
    <t>13.705T</t>
  </si>
  <si>
    <t>SMCB.JK</t>
  </si>
  <si>
    <t>PT Solusi Bangun Indonesia Tbk</t>
  </si>
  <si>
    <t>2.26M</t>
  </si>
  <si>
    <t>13.64T</t>
  </si>
  <si>
    <t>BBKP.JK</t>
  </si>
  <si>
    <t>PT Bank KB Bukopin Tbk</t>
  </si>
  <si>
    <t>75.028M</t>
  </si>
  <si>
    <t>367.663M</t>
  </si>
  <si>
    <t>13.575T</t>
  </si>
  <si>
    <t>WIKA.JK</t>
  </si>
  <si>
    <t>PT Wijaya Karya (Persero) Tbk.</t>
  </si>
  <si>
    <t>38.511M</t>
  </si>
  <si>
    <t>56.699M</t>
  </si>
  <si>
    <t>12.915T</t>
  </si>
  <si>
    <t>TINS.JK</t>
  </si>
  <si>
    <t>PT TIMAH Tbk</t>
  </si>
  <si>
    <t>105.275M</t>
  </si>
  <si>
    <t>42.324M</t>
  </si>
  <si>
    <t>12.81T</t>
  </si>
  <si>
    <t>LIFE.JK</t>
  </si>
  <si>
    <t>PT Asuransi Jiwa Sinarmas MSIG Tbk</t>
  </si>
  <si>
    <t>No</t>
  </si>
  <si>
    <t>SMAR.JK</t>
  </si>
  <si>
    <t>PT Sinar Mas Agro Resources and Technology Tbk</t>
  </si>
  <si>
    <t>12.322T</t>
  </si>
  <si>
    <t>MNCN.JK</t>
  </si>
  <si>
    <t>PT. Media Nusantara Citra Tbk</t>
  </si>
  <si>
    <t>33.628M</t>
  </si>
  <si>
    <t>62.429M</t>
  </si>
  <si>
    <t>12.235T</t>
  </si>
  <si>
    <t>ASSA.JK</t>
  </si>
  <si>
    <t>PT Adi Sarana Armada Tbk</t>
  </si>
  <si>
    <t>21.962M</t>
  </si>
  <si>
    <t>17.476M</t>
  </si>
  <si>
    <t>12.057T</t>
  </si>
  <si>
    <t>INDY.JK</t>
  </si>
  <si>
    <t>PT. Indika Energy Tbk</t>
  </si>
  <si>
    <t>71.43M</t>
  </si>
  <si>
    <t>45.228M</t>
  </si>
  <si>
    <t>11.841T</t>
  </si>
  <si>
    <t>BJTM.JK</t>
  </si>
  <si>
    <t>PT Bank Pembangunan Daerah Jawa Timur Tbk</t>
  </si>
  <si>
    <t>10M</t>
  </si>
  <si>
    <t>9.408M</t>
  </si>
  <si>
    <t>11.637T</t>
  </si>
  <si>
    <t>LPKR.JK</t>
  </si>
  <si>
    <t>PT Lippo Karawaci Tbk</t>
  </si>
  <si>
    <t>90.775M</t>
  </si>
  <si>
    <t>139.534M</t>
  </si>
  <si>
    <t>11.404T</t>
  </si>
  <si>
    <t>FAPA.JK</t>
  </si>
  <si>
    <t>PT FAP Agri Tbk</t>
  </si>
  <si>
    <t>11.251T</t>
  </si>
  <si>
    <t>IMPC.JK</t>
  </si>
  <si>
    <t>PT Impack Pratama Industri Tbk</t>
  </si>
  <si>
    <t>4.559M</t>
  </si>
  <si>
    <t>2.053M</t>
  </si>
  <si>
    <t>11.117T</t>
  </si>
  <si>
    <t>LINK.JK</t>
  </si>
  <si>
    <t>PT Link Net Tbk</t>
  </si>
  <si>
    <t>2.276M</t>
  </si>
  <si>
    <t>3.191M</t>
  </si>
  <si>
    <t>11.006T</t>
  </si>
  <si>
    <t>MCAS.JK</t>
  </si>
  <si>
    <t>PT M Cash Integrasi Tbk</t>
  </si>
  <si>
    <t>1.217M</t>
  </si>
  <si>
    <t>10.914T</t>
  </si>
  <si>
    <t>CITA.JK</t>
  </si>
  <si>
    <t>PT Cita Mineral Investindo Tbk</t>
  </si>
  <si>
    <t>10.891T</t>
  </si>
  <si>
    <t>APIC.JK</t>
  </si>
  <si>
    <t>PT Pacific Strategic Financial Tbk</t>
  </si>
  <si>
    <t>8.941M</t>
  </si>
  <si>
    <t>9.793M</t>
  </si>
  <si>
    <t>10.835T</t>
  </si>
  <si>
    <t>SSMS.JK</t>
  </si>
  <si>
    <t>PT Sawit Sumbermas Sarana Tbk.</t>
  </si>
  <si>
    <t>9.203M</t>
  </si>
  <si>
    <t>9.445M</t>
  </si>
  <si>
    <t>10.668T</t>
  </si>
  <si>
    <t>KRAS.JK</t>
  </si>
  <si>
    <t>PT Krakatau Steel (Persero) Tbk</t>
  </si>
  <si>
    <t>25.524M</t>
  </si>
  <si>
    <t>42.218M</t>
  </si>
  <si>
    <t>10.641T</t>
  </si>
  <si>
    <t>DMAS.JK</t>
  </si>
  <si>
    <t>PT Puradelta Lestari Tbk</t>
  </si>
  <si>
    <t>18.168M</t>
  </si>
  <si>
    <t>26.991M</t>
  </si>
  <si>
    <t>10.314T</t>
  </si>
  <si>
    <t>TECH.JK</t>
  </si>
  <si>
    <t>PT Indosterling Technomedia TBK</t>
  </si>
  <si>
    <t>1.981M</t>
  </si>
  <si>
    <t>10.302T</t>
  </si>
  <si>
    <t>POWR.JK</t>
  </si>
  <si>
    <t>PT Cikarang Listrindo Tbk</t>
  </si>
  <si>
    <t>5.368M</t>
  </si>
  <si>
    <t>5.396M</t>
  </si>
  <si>
    <t>10.164T</t>
  </si>
  <si>
    <t>IPTV.JK</t>
  </si>
  <si>
    <t>PT MNC Vision Networks Tbk</t>
  </si>
  <si>
    <t>11.949M</t>
  </si>
  <si>
    <t>46.058M</t>
  </si>
  <si>
    <t>10.126T</t>
  </si>
  <si>
    <t>LSIP.JK</t>
  </si>
  <si>
    <t>PT Perusahaan Perkebunan London Sumatra Indonesia Tbk</t>
  </si>
  <si>
    <t>34.798M</t>
  </si>
  <si>
    <t>26.769M</t>
  </si>
  <si>
    <t>9.957T</t>
  </si>
  <si>
    <t>EDGE.JK</t>
  </si>
  <si>
    <t>PT Indointernet Tbk.</t>
  </si>
  <si>
    <t>9.909T</t>
  </si>
  <si>
    <t>ERAA.JK</t>
  </si>
  <si>
    <t>PT Erajaya Swasembada Tbk</t>
  </si>
  <si>
    <t>71.225M</t>
  </si>
  <si>
    <t>102.955M</t>
  </si>
  <si>
    <t>9.539T</t>
  </si>
  <si>
    <t>BRMS.JK</t>
  </si>
  <si>
    <t>PT Bumi Resources Minerals Tbk</t>
  </si>
  <si>
    <t>412.474M</t>
  </si>
  <si>
    <t>501.847M</t>
  </si>
  <si>
    <t>9.485T</t>
  </si>
  <si>
    <t>CENT.JK</t>
  </si>
  <si>
    <t>PT Centratama Telekomunikasi Indonesia Tbk</t>
  </si>
  <si>
    <t>61.033M</t>
  </si>
  <si>
    <t>135.324M</t>
  </si>
  <si>
    <t>9.355T</t>
  </si>
  <si>
    <t>IBST.JK</t>
  </si>
  <si>
    <t>PT. Inti Bangun Sejahtera, Tbk.</t>
  </si>
  <si>
    <t>STTP.JK</t>
  </si>
  <si>
    <t>PT Siantar Top Tbk</t>
  </si>
  <si>
    <t>9.039T</t>
  </si>
  <si>
    <t>SMSM.JK</t>
  </si>
  <si>
    <t>PT Selamat Sempurna Tbk</t>
  </si>
  <si>
    <t>8.926T</t>
  </si>
  <si>
    <t>BBMD.JK</t>
  </si>
  <si>
    <t>PT Bank Mestika Dharma Tbk</t>
  </si>
  <si>
    <t>8.819T</t>
  </si>
  <si>
    <t>MPRO.JK</t>
  </si>
  <si>
    <t>PT Maha Properti Indonesia Tbk</t>
  </si>
  <si>
    <t>8.799T</t>
  </si>
  <si>
    <t>DMND.JK</t>
  </si>
  <si>
    <t>PT Diamond Food Indonesia Tbk</t>
  </si>
  <si>
    <t>8.569T</t>
  </si>
  <si>
    <t>TFAS.JK</t>
  </si>
  <si>
    <t>PT Telefast Indonesia Tbk</t>
  </si>
  <si>
    <t>1.969M</t>
  </si>
  <si>
    <t>8.45T</t>
  </si>
  <si>
    <t>BMHS.JK</t>
  </si>
  <si>
    <t>PT Bundamedik Tbk</t>
  </si>
  <si>
    <t>31.821M</t>
  </si>
  <si>
    <t>46.062M</t>
  </si>
  <si>
    <t>8.431T</t>
  </si>
  <si>
    <t>MAYA.JK</t>
  </si>
  <si>
    <t>PT Bank Mayapada Internasional Tbk</t>
  </si>
  <si>
    <t>3.896M</t>
  </si>
  <si>
    <t>5.239M</t>
  </si>
  <si>
    <t>8.401T</t>
  </si>
  <si>
    <t>KPIG.JK</t>
  </si>
  <si>
    <t>PT MNC Land Tbk</t>
  </si>
  <si>
    <t>25.463M</t>
  </si>
  <si>
    <t>133.423M</t>
  </si>
  <si>
    <t>8.304T</t>
  </si>
  <si>
    <t>SMBR.JK</t>
  </si>
  <si>
    <t>PT Semen Baturaja (Persero) Tbk</t>
  </si>
  <si>
    <t>25.885M</t>
  </si>
  <si>
    <t>10.947M</t>
  </si>
  <si>
    <t>8.244T</t>
  </si>
  <si>
    <t>PTPP.JK</t>
  </si>
  <si>
    <t>PT PP (Persero) Tbk</t>
  </si>
  <si>
    <t>34.196M</t>
  </si>
  <si>
    <t>40.982M</t>
  </si>
  <si>
    <t>8.227T</t>
  </si>
  <si>
    <t>BBYB.JK</t>
  </si>
  <si>
    <t>PT Bank Neo Commerce Tbk</t>
  </si>
  <si>
    <t>36.06M</t>
  </si>
  <si>
    <t>189.841M</t>
  </si>
  <si>
    <t>8.161T</t>
  </si>
  <si>
    <t>ROTI.JK</t>
  </si>
  <si>
    <t>PT Nippon Indosari Corpindo Tbk</t>
  </si>
  <si>
    <t>7.983T</t>
  </si>
  <si>
    <t>ADMF.JK</t>
  </si>
  <si>
    <t>PT Adira Dinamika Multi Finance Tbk</t>
  </si>
  <si>
    <t>7.975T</t>
  </si>
  <si>
    <t>MTDL.JK</t>
  </si>
  <si>
    <t>PT Metrodata Electronics Tbk</t>
  </si>
  <si>
    <t>1.58M</t>
  </si>
  <si>
    <t>6.933M</t>
  </si>
  <si>
    <t>7.906T</t>
  </si>
  <si>
    <t>INPP.JK</t>
  </si>
  <si>
    <t>PT Indonesian Paradise Property Tbk</t>
  </si>
  <si>
    <t>5.107M</t>
  </si>
  <si>
    <t>7.883T</t>
  </si>
  <si>
    <t>MAPA.JK</t>
  </si>
  <si>
    <t>PT Map Aktif Adiperkasa Tbk</t>
  </si>
  <si>
    <t>2.498M</t>
  </si>
  <si>
    <t>7.753T</t>
  </si>
  <si>
    <t>TURI.JK</t>
  </si>
  <si>
    <t>PT Tunas Ridean Tbk</t>
  </si>
  <si>
    <t>7.7T</t>
  </si>
  <si>
    <t>SIMP.JK</t>
  </si>
  <si>
    <t>PT Salim Ivomas Pratama Tbk</t>
  </si>
  <si>
    <t>6.832M</t>
  </si>
  <si>
    <t>9.619M</t>
  </si>
  <si>
    <t>7.689T</t>
  </si>
  <si>
    <t>INAF.JK</t>
  </si>
  <si>
    <t>PT Indofarma Tbk</t>
  </si>
  <si>
    <t>7.686T</t>
  </si>
  <si>
    <t>HERO.JK</t>
  </si>
  <si>
    <t>PT Hero Supermarket Tbk</t>
  </si>
  <si>
    <t>7.572T</t>
  </si>
  <si>
    <t>CMNP.JK</t>
  </si>
  <si>
    <t>PT Citra Marga Nusaphala Persada Tbk</t>
  </si>
  <si>
    <t>7.36T</t>
  </si>
  <si>
    <t>LPPF.JK</t>
  </si>
  <si>
    <t>PT Matahari Department Store Tbk</t>
  </si>
  <si>
    <t>2.183M</t>
  </si>
  <si>
    <t>20.166M</t>
  </si>
  <si>
    <t>7.038T</t>
  </si>
  <si>
    <t>BSSR.JK</t>
  </si>
  <si>
    <t>PT Baramulti Suksessarana Tbk</t>
  </si>
  <si>
    <t>6.881T</t>
  </si>
  <si>
    <t>JRPT.JK</t>
  </si>
  <si>
    <t>PT Jaya Real Property, Tbk.</t>
  </si>
  <si>
    <t>9.664M</t>
  </si>
  <si>
    <t>3.021M</t>
  </si>
  <si>
    <t>6.692T</t>
  </si>
  <si>
    <t>NFCX.JK</t>
  </si>
  <si>
    <t>PT NFC Indonesia Tbk</t>
  </si>
  <si>
    <t>1.52M</t>
  </si>
  <si>
    <t>6.591T</t>
  </si>
  <si>
    <t>UCID.JK</t>
  </si>
  <si>
    <t>PT Uni-Charm Indonesia Tbk</t>
  </si>
  <si>
    <t>6.567T</t>
  </si>
  <si>
    <t>TSPC.JK</t>
  </si>
  <si>
    <t>PT Tempo Scan Pacific Tbk</t>
  </si>
  <si>
    <t>1.102M</t>
  </si>
  <si>
    <t>6.502T</t>
  </si>
  <si>
    <t>TGKA.JK</t>
  </si>
  <si>
    <t>PT Tigaraksa Satria Tbk</t>
  </si>
  <si>
    <t>6.475T</t>
  </si>
  <si>
    <t>BUMI.JK</t>
  </si>
  <si>
    <t>PT Bumi Resources Tbk</t>
  </si>
  <si>
    <t>626.07M</t>
  </si>
  <si>
    <t>589.157M</t>
  </si>
  <si>
    <t>6.462T</t>
  </si>
  <si>
    <t>BABP.JK</t>
  </si>
  <si>
    <t>PT Bank MNC Internasional Tbk</t>
  </si>
  <si>
    <t>169.943M</t>
  </si>
  <si>
    <t>569.665M</t>
  </si>
  <si>
    <t>6.454T</t>
  </si>
  <si>
    <t>DUTI.JK</t>
  </si>
  <si>
    <t>PT Duta Pertiwi Tbk</t>
  </si>
  <si>
    <t>6.438T</t>
  </si>
  <si>
    <t>DSNG.JK</t>
  </si>
  <si>
    <t>PT Dharma Satya Nusantara Tbk</t>
  </si>
  <si>
    <t>50.172M</t>
  </si>
  <si>
    <t>33.696M</t>
  </si>
  <si>
    <t>6.432T</t>
  </si>
  <si>
    <t>SOHO.JK</t>
  </si>
  <si>
    <t>PT Soho Global Health Tbk</t>
  </si>
  <si>
    <t>6.409T</t>
  </si>
  <si>
    <t>MCOL.JK</t>
  </si>
  <si>
    <t>PT Prima Andalan Mandiri Tbk</t>
  </si>
  <si>
    <t>5.492M</t>
  </si>
  <si>
    <t>6.347T</t>
  </si>
  <si>
    <t>MIDI.JK</t>
  </si>
  <si>
    <t>PT Midi Utama Indonesia Tbk</t>
  </si>
  <si>
    <t>1.244M</t>
  </si>
  <si>
    <t>6.284T</t>
  </si>
  <si>
    <t>EPMT.JK</t>
  </si>
  <si>
    <t>PT Enseval Putera Megatrading Tbk.</t>
  </si>
  <si>
    <t>6.149T</t>
  </si>
  <si>
    <t>SAME.JK</t>
  </si>
  <si>
    <t>PT Sarana Meditama Metropolitan Tbk</t>
  </si>
  <si>
    <t>22.703M</t>
  </si>
  <si>
    <t>56.497M</t>
  </si>
  <si>
    <t>6.064T</t>
  </si>
  <si>
    <t>PRDA.JK</t>
  </si>
  <si>
    <t>PT Prodia Widyahusada Tbk</t>
  </si>
  <si>
    <t>2.798M</t>
  </si>
  <si>
    <t>5.977T</t>
  </si>
  <si>
    <t>BHIT.JK</t>
  </si>
  <si>
    <t>PT MNC Investama Tbk</t>
  </si>
  <si>
    <t>341.456M</t>
  </si>
  <si>
    <t>598.735M</t>
  </si>
  <si>
    <t>5.939T</t>
  </si>
  <si>
    <t>PNLF.JK</t>
  </si>
  <si>
    <t>PT Panin Financial Tbk</t>
  </si>
  <si>
    <t>67.867M</t>
  </si>
  <si>
    <t>30.08M</t>
  </si>
  <si>
    <t>5.924T</t>
  </si>
  <si>
    <t>GGRP.JK</t>
  </si>
  <si>
    <t>PT Gunung Raja Paksi Tbk</t>
  </si>
  <si>
    <t>5.813T</t>
  </si>
  <si>
    <t>BMAS.JK</t>
  </si>
  <si>
    <t>PT Bank Maspion Indonesia Tbk</t>
  </si>
  <si>
    <t>5.688T</t>
  </si>
  <si>
    <t>CLEO.JK</t>
  </si>
  <si>
    <t>PT Sariguna Primatirta Tbk</t>
  </si>
  <si>
    <t>7.423M</t>
  </si>
  <si>
    <t>6.673M</t>
  </si>
  <si>
    <t>5.661T</t>
  </si>
  <si>
    <t>BOGA.JK</t>
  </si>
  <si>
    <t>PT Bintang Oto Global Tbk</t>
  </si>
  <si>
    <t>98.882M</t>
  </si>
  <si>
    <t>108.49M</t>
  </si>
  <si>
    <t>5.648T</t>
  </si>
  <si>
    <t>ESSA.JK</t>
  </si>
  <si>
    <t>PT Surya Esa Perkasa Tbk</t>
  </si>
  <si>
    <t>558.546M</t>
  </si>
  <si>
    <t>93.084M</t>
  </si>
  <si>
    <t>5.638T</t>
  </si>
  <si>
    <t>MSIN.JK</t>
  </si>
  <si>
    <t>PT. MNC Studios International Tbk.</t>
  </si>
  <si>
    <t>11.95M</t>
  </si>
  <si>
    <t>39.742M</t>
  </si>
  <si>
    <t>5.616T</t>
  </si>
  <si>
    <t>AUTO.JK</t>
  </si>
  <si>
    <t>PT Astra Otoparts Tbk</t>
  </si>
  <si>
    <t>2.394M</t>
  </si>
  <si>
    <t>1.714M</t>
  </si>
  <si>
    <t>5.494T</t>
  </si>
  <si>
    <t>SDRA.JK</t>
  </si>
  <si>
    <t>PT Bank Woori Saudara Indonesia 1906 Tbk</t>
  </si>
  <si>
    <t>5.471T</t>
  </si>
  <si>
    <t>MLPL.JK</t>
  </si>
  <si>
    <t>PT Multipolar Tbk</t>
  </si>
  <si>
    <t>135.758M</t>
  </si>
  <si>
    <t>214.448M</t>
  </si>
  <si>
    <t>5.446T</t>
  </si>
  <si>
    <t>MLPT.JK</t>
  </si>
  <si>
    <t>PT Multipolar Technology Tbk</t>
  </si>
  <si>
    <t>4.235M</t>
  </si>
  <si>
    <t>5.419T</t>
  </si>
  <si>
    <t>ARNA.JK</t>
  </si>
  <si>
    <t>PT Arwana Citramulia Tbk</t>
  </si>
  <si>
    <t>2.777M</t>
  </si>
  <si>
    <t>2.488M</t>
  </si>
  <si>
    <t>5.416T</t>
  </si>
  <si>
    <t>SLIS.JK</t>
  </si>
  <si>
    <t>PT Gaya Abadi Sempurna Tbk</t>
  </si>
  <si>
    <t>1.316M</t>
  </si>
  <si>
    <t>5.4T</t>
  </si>
  <si>
    <t>BESS.JK</t>
  </si>
  <si>
    <t>PT Batulicin Nusantara Maritim Tbk</t>
  </si>
  <si>
    <t>5.388T</t>
  </si>
  <si>
    <t>RALS.JK</t>
  </si>
  <si>
    <t>PT Ramayana Lestari Sentosa Tbk</t>
  </si>
  <si>
    <t>22.086M</t>
  </si>
  <si>
    <t>7.81M</t>
  </si>
  <si>
    <t>5.153T</t>
  </si>
  <si>
    <t>MCOR.JK</t>
  </si>
  <si>
    <t>PT Bank China Construction Bank Indonesia Tbk</t>
  </si>
  <si>
    <t>27.151M</t>
  </si>
  <si>
    <t>46.24M</t>
  </si>
  <si>
    <t>5.005T</t>
  </si>
  <si>
    <t>MPPA.JK</t>
  </si>
  <si>
    <t>PT Matahari Putra Prima Tbk</t>
  </si>
  <si>
    <t>94.876M</t>
  </si>
  <si>
    <t>65.71M</t>
  </si>
  <si>
    <t>4.743T</t>
  </si>
  <si>
    <t>TBLA.JK</t>
  </si>
  <si>
    <t>PT Tunas Baru Lampung Tbk</t>
  </si>
  <si>
    <t>1.021M</t>
  </si>
  <si>
    <t>2.071M</t>
  </si>
  <si>
    <t>4.723T</t>
  </si>
  <si>
    <t>MBAP.JK</t>
  </si>
  <si>
    <t>PT Mitrabara Adiperdana Tbk</t>
  </si>
  <si>
    <t>4.713T</t>
  </si>
  <si>
    <t>PPRO.JK</t>
  </si>
  <si>
    <t>PT Pembangunan Perumahan Properti Tbk</t>
  </si>
  <si>
    <t>49.074M</t>
  </si>
  <si>
    <t>95.448M</t>
  </si>
  <si>
    <t>4.687T</t>
  </si>
  <si>
    <t>AGII.JK</t>
  </si>
  <si>
    <t>PT Aneka Gas Industri Tbk</t>
  </si>
  <si>
    <t>12.434M</t>
  </si>
  <si>
    <t>21.827M</t>
  </si>
  <si>
    <t>4.611T</t>
  </si>
  <si>
    <t>NATO.JK</t>
  </si>
  <si>
    <t>PT Surya Permata Andalan Tbk</t>
  </si>
  <si>
    <t>307.694M</t>
  </si>
  <si>
    <t>273.488M</t>
  </si>
  <si>
    <t>4.601T</t>
  </si>
  <si>
    <t>TOBA.JK</t>
  </si>
  <si>
    <t>PT TBS Energi Utama Tbk</t>
  </si>
  <si>
    <t>1.015M</t>
  </si>
  <si>
    <t>1.069M</t>
  </si>
  <si>
    <t>4.548T</t>
  </si>
  <si>
    <t>FISH.JK</t>
  </si>
  <si>
    <t>PT FKS Multi Agro Tbk</t>
  </si>
  <si>
    <t>4.488T</t>
  </si>
  <si>
    <t>WOOD.JK</t>
  </si>
  <si>
    <t>PT Integra Indocabinet Tbk</t>
  </si>
  <si>
    <t>7.623M</t>
  </si>
  <si>
    <t>19.229M</t>
  </si>
  <si>
    <t>4.454T</t>
  </si>
  <si>
    <t>BMTR.JK</t>
  </si>
  <si>
    <t>PT. Global Mediacom Tbk</t>
  </si>
  <si>
    <t>19.382M</t>
  </si>
  <si>
    <t>39.835M</t>
  </si>
  <si>
    <t>4.448T</t>
  </si>
  <si>
    <t>BCAP.JK</t>
  </si>
  <si>
    <t>PT MNC Kapital Indonesia Tbk</t>
  </si>
  <si>
    <t>14.28M</t>
  </si>
  <si>
    <t>91.358M</t>
  </si>
  <si>
    <t>4.423T</t>
  </si>
  <si>
    <t>NOBU.JK</t>
  </si>
  <si>
    <t>PT Bank Nationalnobu Tbk</t>
  </si>
  <si>
    <t>3.887M</t>
  </si>
  <si>
    <t>4.416T</t>
  </si>
  <si>
    <t>BHAT.JK</t>
  </si>
  <si>
    <t>PT Bhakti Multi Artha Tbk</t>
  </si>
  <si>
    <t>1.151M</t>
  </si>
  <si>
    <t>25.221M</t>
  </si>
  <si>
    <t>4.35T</t>
  </si>
  <si>
    <t>PSAB.JK</t>
  </si>
  <si>
    <t>PT J Resources Asia Pasifik Tbk</t>
  </si>
  <si>
    <t>7.857M</t>
  </si>
  <si>
    <t>17.174M</t>
  </si>
  <si>
    <t>4.339T</t>
  </si>
  <si>
    <t>WSBP.JK</t>
  </si>
  <si>
    <t>PT Waskita Beton Precast Tbk</t>
  </si>
  <si>
    <t>46.188M</t>
  </si>
  <si>
    <t>50.35M</t>
  </si>
  <si>
    <t>MASB.JK</t>
  </si>
  <si>
    <t>PT Bank Multiarta Sentosa</t>
  </si>
  <si>
    <t>4.332T</t>
  </si>
  <si>
    <t>PEGE.JK</t>
  </si>
  <si>
    <t>PT Panca Global Kapital Tbk</t>
  </si>
  <si>
    <t>2.784M</t>
  </si>
  <si>
    <t>4.264T</t>
  </si>
  <si>
    <t>IMAS.JK</t>
  </si>
  <si>
    <t>PT Indomobil Sukses Internasional Tbk</t>
  </si>
  <si>
    <t>4.375M</t>
  </si>
  <si>
    <t>12.094M</t>
  </si>
  <si>
    <t>4.254T</t>
  </si>
  <si>
    <t>AMOR.JK</t>
  </si>
  <si>
    <t>PT Ashmore Asset Management Indonesia Tbk</t>
  </si>
  <si>
    <t>1.218M</t>
  </si>
  <si>
    <t>4.244T</t>
  </si>
  <si>
    <t>ADHI.JK</t>
  </si>
  <si>
    <t>PT Adhi Karya (Persero) Tbk</t>
  </si>
  <si>
    <t>32.617M</t>
  </si>
  <si>
    <t>30.432M</t>
  </si>
  <si>
    <t>4.22T</t>
  </si>
  <si>
    <t>MDIA.JK</t>
  </si>
  <si>
    <t>PT Intermedia Capital Tbk</t>
  </si>
  <si>
    <t>14.669M</t>
  </si>
  <si>
    <t>1.961T</t>
  </si>
  <si>
    <t>DILD.JK</t>
  </si>
  <si>
    <t>PT Intiland Development Tbk</t>
  </si>
  <si>
    <t>4.887M</t>
  </si>
  <si>
    <t>10.203M</t>
  </si>
  <si>
    <t>1.949T</t>
  </si>
  <si>
    <t>HOKI.JK</t>
  </si>
  <si>
    <t>PT Buyung Poetra Sembada Tbk</t>
  </si>
  <si>
    <t>17.338M</t>
  </si>
  <si>
    <t>45.079M</t>
  </si>
  <si>
    <t>1.926T</t>
  </si>
  <si>
    <t>BGTG.JK</t>
  </si>
  <si>
    <t>PT Bank Ganesha Tbk</t>
  </si>
  <si>
    <t>166.989M</t>
  </si>
  <si>
    <t>338.78M</t>
  </si>
  <si>
    <t>1.922T</t>
  </si>
  <si>
    <t>TAMU.JK</t>
  </si>
  <si>
    <t>PT Pelayaran Tamarin Samudra Tbk</t>
  </si>
  <si>
    <t>1.875T</t>
  </si>
  <si>
    <t>SGER.JK</t>
  </si>
  <si>
    <t>PT Sumber Global Energy Tbk</t>
  </si>
  <si>
    <t>1.366M</t>
  </si>
  <si>
    <t>5.904M</t>
  </si>
  <si>
    <t>1.871T</t>
  </si>
  <si>
    <t>TIFA.JK</t>
  </si>
  <si>
    <t>PT KDB Tifa Finance Tbk</t>
  </si>
  <si>
    <t>1.846T</t>
  </si>
  <si>
    <t>AMAN.JK</t>
  </si>
  <si>
    <t>PT Makmur Berkah Amanda Tbk</t>
  </si>
  <si>
    <t>1.615M</t>
  </si>
  <si>
    <t>1.948M</t>
  </si>
  <si>
    <t>1.844T</t>
  </si>
  <si>
    <t>IPCM.JK</t>
  </si>
  <si>
    <t>PT Jasa Armada Indonesia Tbk</t>
  </si>
  <si>
    <t>2.882M</t>
  </si>
  <si>
    <t>23.023M</t>
  </si>
  <si>
    <t>1.836T</t>
  </si>
  <si>
    <t>JTPE.JK</t>
  </si>
  <si>
    <t>PT Jasuindo Tiga Perkasa Tbk</t>
  </si>
  <si>
    <t>1.833T</t>
  </si>
  <si>
    <t>KEJU.JK</t>
  </si>
  <si>
    <t>PT Mulia Boga Raya Tbk</t>
  </si>
  <si>
    <t>1.83T</t>
  </si>
  <si>
    <t>RDTX.JK</t>
  </si>
  <si>
    <t>PT Roda Vivatex Tbk</t>
  </si>
  <si>
    <t>1.828T</t>
  </si>
  <si>
    <t>MAIN.JK</t>
  </si>
  <si>
    <t>PT Malindo Feedmill Tbk</t>
  </si>
  <si>
    <t>3.035M</t>
  </si>
  <si>
    <t>6.674M</t>
  </si>
  <si>
    <t>1.813T</t>
  </si>
  <si>
    <t>ACST.JK</t>
  </si>
  <si>
    <t>PT Acset Indonusa Tbk</t>
  </si>
  <si>
    <t>43.992M</t>
  </si>
  <si>
    <t>46.989M</t>
  </si>
  <si>
    <t>1.812T</t>
  </si>
  <si>
    <t>JSPT.JK</t>
  </si>
  <si>
    <t>PT Jakarta Setiabudi Internasional Tbk</t>
  </si>
  <si>
    <t>1.797T</t>
  </si>
  <si>
    <t>TMAS.JK</t>
  </si>
  <si>
    <t>PT Temas Tbk.</t>
  </si>
  <si>
    <t>9.726M</t>
  </si>
  <si>
    <t>19.611M</t>
  </si>
  <si>
    <t>1.78T</t>
  </si>
  <si>
    <t>SQMI.JK</t>
  </si>
  <si>
    <t>PT Wilton Makmur indonesia Tbk.</t>
  </si>
  <si>
    <t>85.587M</t>
  </si>
  <si>
    <t>24.505M</t>
  </si>
  <si>
    <t>1.771T</t>
  </si>
  <si>
    <t>CAMP.JK</t>
  </si>
  <si>
    <t>PT Campina Ice Cream Industry, Tbk.</t>
  </si>
  <si>
    <t>11.377M</t>
  </si>
  <si>
    <t>1.754T</t>
  </si>
  <si>
    <t>PSSI.JK</t>
  </si>
  <si>
    <t>PT Pelita Samudera Shipping Tbk</t>
  </si>
  <si>
    <t>4.066M</t>
  </si>
  <si>
    <t>3.416M</t>
  </si>
  <si>
    <t>1.735T</t>
  </si>
  <si>
    <t>PORT.JK</t>
  </si>
  <si>
    <t>PT Nusantara Pelabuhan Handal Tbk</t>
  </si>
  <si>
    <t>1.717T</t>
  </si>
  <si>
    <t>DWGL.JK</t>
  </si>
  <si>
    <t>PT Dwi Guna Laksana Tbk</t>
  </si>
  <si>
    <t>1.716T</t>
  </si>
  <si>
    <t>PMJS.JK</t>
  </si>
  <si>
    <t>PT Putra Mandiri Jembar Tbk</t>
  </si>
  <si>
    <t>1.706T</t>
  </si>
  <si>
    <t>MOLI.JK</t>
  </si>
  <si>
    <t>PT Madusari Murni Indah Tbk</t>
  </si>
  <si>
    <t>1.689T</t>
  </si>
  <si>
    <t>KOTA.JK</t>
  </si>
  <si>
    <t>PT DMS Propertindo Tbk</t>
  </si>
  <si>
    <t>54.608M</t>
  </si>
  <si>
    <t>276.575M</t>
  </si>
  <si>
    <t>1.677T</t>
  </si>
  <si>
    <t>AMFG.JK</t>
  </si>
  <si>
    <t>PT Asahimas Flat Glass Tbk</t>
  </si>
  <si>
    <t>1.671T</t>
  </si>
  <si>
    <t>TOPS.JK</t>
  </si>
  <si>
    <t>PT Totalindo Eka Persada Tbk</t>
  </si>
  <si>
    <t>1.667T</t>
  </si>
  <si>
    <t>AMAG.JK</t>
  </si>
  <si>
    <t>PT Asuransi Multi Artha Guna Tbk</t>
  </si>
  <si>
    <t>1.661T</t>
  </si>
  <si>
    <t>SPTO.JK</t>
  </si>
  <si>
    <t>PT Surya Pertiwi Tbk</t>
  </si>
  <si>
    <t>1.253M</t>
  </si>
  <si>
    <t>1.647T</t>
  </si>
  <si>
    <t>TRST.JK</t>
  </si>
  <si>
    <t>PT Trias Sentosa Tbk</t>
  </si>
  <si>
    <t>1.643T</t>
  </si>
  <si>
    <t>UFOE.JK</t>
  </si>
  <si>
    <t>PT Damai Sejahtera Abadi Tbk</t>
  </si>
  <si>
    <t>1.613T</t>
  </si>
  <si>
    <t>OMRE.JK</t>
  </si>
  <si>
    <t>PT Indonesia Prima Property Tbk</t>
  </si>
  <si>
    <t>1.597T</t>
  </si>
  <si>
    <t>MTFN.JK</t>
  </si>
  <si>
    <t>PT Capitalinc Investment Tbk</t>
  </si>
  <si>
    <t>1.592T</t>
  </si>
  <si>
    <t>KEEN.JK</t>
  </si>
  <si>
    <t>PT Kencana Energi Lestari Tbk</t>
  </si>
  <si>
    <t>1.115M</t>
  </si>
  <si>
    <t>1.009M</t>
  </si>
  <si>
    <t>1.584T</t>
  </si>
  <si>
    <t>BCIC.JK</t>
  </si>
  <si>
    <t>PT Bank JTrust Indonesia Tbk.</t>
  </si>
  <si>
    <t>19.95M</t>
  </si>
  <si>
    <t>5.768M</t>
  </si>
  <si>
    <t>1.418T</t>
  </si>
  <si>
    <t>MERK.JK</t>
  </si>
  <si>
    <t>PT Merck Tbk</t>
  </si>
  <si>
    <t>1.568T</t>
  </si>
  <si>
    <t>MBSS.JK</t>
  </si>
  <si>
    <t>PT Mitrabahtera Segara Sejati Tbk</t>
  </si>
  <si>
    <t>4.738M</t>
  </si>
  <si>
    <t>5.554M</t>
  </si>
  <si>
    <t>1.549T</t>
  </si>
  <si>
    <t>RSGK.JK</t>
  </si>
  <si>
    <t>PT Kedoya Adyaraya Tbk</t>
  </si>
  <si>
    <t>3.119M</t>
  </si>
  <si>
    <t>1.548T</t>
  </si>
  <si>
    <t>BOLT.JK</t>
  </si>
  <si>
    <t>PT Garuda Metalindo Tbk</t>
  </si>
  <si>
    <t>1.547T</t>
  </si>
  <si>
    <t>PGUN.JK</t>
  </si>
  <si>
    <t>PT Pradiksi Gunatama Tbk</t>
  </si>
  <si>
    <t>1.539T</t>
  </si>
  <si>
    <t>SOCI.JK</t>
  </si>
  <si>
    <t>PT Soechi Lines Tbk</t>
  </si>
  <si>
    <t>69.554M</t>
  </si>
  <si>
    <t>17.975M</t>
  </si>
  <si>
    <t>1.527T</t>
  </si>
  <si>
    <t>ADES.JK</t>
  </si>
  <si>
    <t>PT Akasha Wira International Tbk</t>
  </si>
  <si>
    <t>1.504T</t>
  </si>
  <si>
    <t>KKGI.JK</t>
  </si>
  <si>
    <t>PT Resource Alam Indonesia Tbk</t>
  </si>
  <si>
    <t>1.483T</t>
  </si>
  <si>
    <t>SKLT.JK</t>
  </si>
  <si>
    <t>PT Sekar Laut Tbk</t>
  </si>
  <si>
    <t>1.48T</t>
  </si>
  <si>
    <t>ATIC.JK</t>
  </si>
  <si>
    <t>PT Anabatic Technologies Tbk</t>
  </si>
  <si>
    <t>1.64M</t>
  </si>
  <si>
    <t>1.459T</t>
  </si>
  <si>
    <t>VICO.JK</t>
  </si>
  <si>
    <t>PT Victoria Investama Tbk</t>
  </si>
  <si>
    <t>16.295M</t>
  </si>
  <si>
    <t>1.455T</t>
  </si>
  <si>
    <t>APEX.JK</t>
  </si>
  <si>
    <t>PT Apexindo Pratama Duta Tbk</t>
  </si>
  <si>
    <t>1.45T</t>
  </si>
  <si>
    <t>IFII.JK</t>
  </si>
  <si>
    <t>PT Indonesia Fibreboard Industry Tbk</t>
  </si>
  <si>
    <t>1.44T</t>
  </si>
  <si>
    <t>SONA.JK</t>
  </si>
  <si>
    <t>PT Sona Topas Tourism Industry Tbk</t>
  </si>
  <si>
    <t>1.424T</t>
  </si>
  <si>
    <t>RODA.JK</t>
  </si>
  <si>
    <t>PT Pikko Land Development Tbk</t>
  </si>
  <si>
    <t>21.791M</t>
  </si>
  <si>
    <t>49.39M</t>
  </si>
  <si>
    <t>1.4T</t>
  </si>
  <si>
    <t>TRUE.JK</t>
  </si>
  <si>
    <t>PT Triniti Dinamik</t>
  </si>
  <si>
    <t>123.27M</t>
  </si>
  <si>
    <t>48.005M</t>
  </si>
  <si>
    <t>1.393T</t>
  </si>
  <si>
    <t>PTSN.JK</t>
  </si>
  <si>
    <t>PT Sat Nusapersada Tbk</t>
  </si>
  <si>
    <t>14.718M</t>
  </si>
  <si>
    <t>1.392T</t>
  </si>
  <si>
    <t>YULE.JK</t>
  </si>
  <si>
    <t>PT Yulie Sekuritas Indonesia Tbk</t>
  </si>
  <si>
    <t>1.357T</t>
  </si>
  <si>
    <t>UANG.JK</t>
  </si>
  <si>
    <t>PT Pakuan, Tbk</t>
  </si>
  <si>
    <t>1.355T</t>
  </si>
  <si>
    <t>HOMI.JK</t>
  </si>
  <si>
    <t>PT Grand House Mulia Tbk</t>
  </si>
  <si>
    <t>1.347T</t>
  </si>
  <si>
    <t>BEST.JK</t>
  </si>
  <si>
    <t>PT Bekasi Fajar Industrial Estate Tbk</t>
  </si>
  <si>
    <t>12.121M</t>
  </si>
  <si>
    <t>23.151M</t>
  </si>
  <si>
    <t>1.331T</t>
  </si>
  <si>
    <t>FPNI.JK</t>
  </si>
  <si>
    <t>PT Lotte Chemical Titan Tbk</t>
  </si>
  <si>
    <t>5.149M</t>
  </si>
  <si>
    <t>13.583M</t>
  </si>
  <si>
    <t>1.314T</t>
  </si>
  <si>
    <t>WIFI.JK</t>
  </si>
  <si>
    <t>PT Solusi Sinergi Digital Tbk</t>
  </si>
  <si>
    <t>55.45M</t>
  </si>
  <si>
    <t>40.535M</t>
  </si>
  <si>
    <t>1.308T</t>
  </si>
  <si>
    <t>BLTA.JK</t>
  </si>
  <si>
    <t>PT Berlian Laju Tanker Tbk</t>
  </si>
  <si>
    <t>1.295T</t>
  </si>
  <si>
    <t>TPMA.JK</t>
  </si>
  <si>
    <t>PT Trans Power Marine Tbk</t>
  </si>
  <si>
    <t>6.194M</t>
  </si>
  <si>
    <t>1.285T</t>
  </si>
  <si>
    <t>SHID.JK</t>
  </si>
  <si>
    <t>PT Hotel Sahid Jaya International Tbk</t>
  </si>
  <si>
    <t>1.27T</t>
  </si>
  <si>
    <t>INDS.JK</t>
  </si>
  <si>
    <t>PT Indospring Tbk</t>
  </si>
  <si>
    <t>1.257T</t>
  </si>
  <si>
    <t>KBLV.JK</t>
  </si>
  <si>
    <t>PT First Media Tbk</t>
  </si>
  <si>
    <t>1.254T</t>
  </si>
  <si>
    <t>ENRG.JK</t>
  </si>
  <si>
    <t>PT Energi Mega Persada Tbk</t>
  </si>
  <si>
    <t>339.212M</t>
  </si>
  <si>
    <t>238.907M</t>
  </si>
  <si>
    <t>1.251T</t>
  </si>
  <si>
    <t>BELL.JK</t>
  </si>
  <si>
    <t>PT Trisula Textile Industries Tbk</t>
  </si>
  <si>
    <t>2.133M</t>
  </si>
  <si>
    <t>1.233T</t>
  </si>
  <si>
    <t>TCID.JK</t>
  </si>
  <si>
    <t>PT. Mandom Indonesia Tbk</t>
  </si>
  <si>
    <t>1.211T</t>
  </si>
  <si>
    <t>GTSI.JK</t>
  </si>
  <si>
    <t>PT GTS Internasional Tbk</t>
  </si>
  <si>
    <t>26.002M</t>
  </si>
  <si>
    <t>134.392M</t>
  </si>
  <si>
    <t>1.202T</t>
  </si>
  <si>
    <t>KBLI.JK</t>
  </si>
  <si>
    <t>PT KMI Wire and Cable Tbk</t>
  </si>
  <si>
    <t>3.983M</t>
  </si>
  <si>
    <t>1.153M</t>
  </si>
  <si>
    <t>BVIC.JK</t>
  </si>
  <si>
    <t>PT Bank Victoria International Tbk</t>
  </si>
  <si>
    <t>25.038M</t>
  </si>
  <si>
    <t>29.318M</t>
  </si>
  <si>
    <t>1.2T</t>
  </si>
  <si>
    <t>GHON.JK</t>
  </si>
  <si>
    <t>PT Gihon Telekomunikasi Indonesia Tbk</t>
  </si>
  <si>
    <t>1.199T</t>
  </si>
  <si>
    <t>PNGO.JK</t>
  </si>
  <si>
    <t>PT PINAGO UTAMA Tbk</t>
  </si>
  <si>
    <t>1.172T</t>
  </si>
  <si>
    <t>ABBA.JK</t>
  </si>
  <si>
    <t>PT Mahaka Media Tbk</t>
  </si>
  <si>
    <t>25.575M</t>
  </si>
  <si>
    <t>50.17M</t>
  </si>
  <si>
    <t>1.168T</t>
  </si>
  <si>
    <t>BRNA.JK</t>
  </si>
  <si>
    <t>PT Berlina Tbk</t>
  </si>
  <si>
    <t>1.165T</t>
  </si>
  <si>
    <t>HDFA.JK</t>
  </si>
  <si>
    <t>PT Radana Bhaskara Finance Tbk</t>
  </si>
  <si>
    <t>1.158T</t>
  </si>
  <si>
    <t>ECII.JK</t>
  </si>
  <si>
    <t>PT Electronic City Indonesia Tbk</t>
  </si>
  <si>
    <t>1.15T</t>
  </si>
  <si>
    <t>UVCR.JK</t>
  </si>
  <si>
    <t>PT Trimegah Karya Pratama Tbk</t>
  </si>
  <si>
    <t>10.492M</t>
  </si>
  <si>
    <t>50.103M</t>
  </si>
  <si>
    <t>1.13T</t>
  </si>
  <si>
    <t>JGLE.JK</t>
  </si>
  <si>
    <t>PT Graha Andrasentra Propertindo Tbk.</t>
  </si>
  <si>
    <t>1.129T</t>
  </si>
  <si>
    <t>TOTL.JK</t>
  </si>
  <si>
    <t>PT Total Bangun Persada Tbk</t>
  </si>
  <si>
    <t>1.873M</t>
  </si>
  <si>
    <t>4.007M</t>
  </si>
  <si>
    <t>1.118T</t>
  </si>
  <si>
    <t>SMKL.JK</t>
  </si>
  <si>
    <t>PT Satyamitra Kemas Lestari Tbk</t>
  </si>
  <si>
    <t>1.351M</t>
  </si>
  <si>
    <t>1.115T</t>
  </si>
  <si>
    <t>FMII.JK</t>
  </si>
  <si>
    <t>PT Fortune Mate Indonesia Tbk</t>
  </si>
  <si>
    <t>1.11T</t>
  </si>
  <si>
    <t>CEKA.JK</t>
  </si>
  <si>
    <t>PT Wilmar Cahaya Indonesia Tbk.</t>
  </si>
  <si>
    <t>WIIM.JK</t>
  </si>
  <si>
    <t>PT Wismilak Inti Makmur Tbk</t>
  </si>
  <si>
    <t>4.835M</t>
  </si>
  <si>
    <t>13.94M</t>
  </si>
  <si>
    <t>1.102T</t>
  </si>
  <si>
    <t>INPS.JK</t>
  </si>
  <si>
    <t>PT. Indah Prakasa Sentosa Tbk</t>
  </si>
  <si>
    <t>SKRN.JK</t>
  </si>
  <si>
    <t>PT Superkrane Mitra Utama Tbk</t>
  </si>
  <si>
    <t>1.708M</t>
  </si>
  <si>
    <t>1.534M</t>
  </si>
  <si>
    <t>1.095T</t>
  </si>
  <si>
    <t>DEWA.JK</t>
  </si>
  <si>
    <t>PT Darma Henwa Tbk</t>
  </si>
  <si>
    <t>26.007M</t>
  </si>
  <si>
    <t>1.093T</t>
  </si>
  <si>
    <t>SSTM.JK</t>
  </si>
  <si>
    <t>PT Sunson Textile Manufacturer Tbk</t>
  </si>
  <si>
    <t>1.071T</t>
  </si>
  <si>
    <t>PRIM.JK</t>
  </si>
  <si>
    <t>PT Royal Prima Tbk</t>
  </si>
  <si>
    <t>1.51M</t>
  </si>
  <si>
    <t>11.432M</t>
  </si>
  <si>
    <t>1.066T</t>
  </si>
  <si>
    <t>CFIN.JK</t>
  </si>
  <si>
    <t>PT. Clipan Finance Indonesia Tbk</t>
  </si>
  <si>
    <t>1.958M</t>
  </si>
  <si>
    <t>2.145M</t>
  </si>
  <si>
    <t>1.06T</t>
  </si>
  <si>
    <t>BNBR.JK</t>
  </si>
  <si>
    <t>PT Bakrie &amp; Brothers Tbk</t>
  </si>
  <si>
    <t>1.058T</t>
  </si>
  <si>
    <t>IPOL.JK</t>
  </si>
  <si>
    <t>PT Indopoly Swakarsa Industry Tbk</t>
  </si>
  <si>
    <t>6.967M</t>
  </si>
  <si>
    <t>1.05T</t>
  </si>
  <si>
    <t>INRU.JK</t>
  </si>
  <si>
    <t>PT Toba Pulp Lestari Tbk</t>
  </si>
  <si>
    <t>1.035T</t>
  </si>
  <si>
    <t>ARII.JK</t>
  </si>
  <si>
    <t>PT Atlas Resources Tbk</t>
  </si>
  <si>
    <t>1.033T</t>
  </si>
  <si>
    <t>GWSA.JK</t>
  </si>
  <si>
    <t>PT Greenwood Sejahtera Tbk</t>
  </si>
  <si>
    <t>1.768M</t>
  </si>
  <si>
    <t>1.03T</t>
  </si>
  <si>
    <t>JIHD.JK</t>
  </si>
  <si>
    <t>PT Jakarta International Hotels &amp; Development Tbk</t>
  </si>
  <si>
    <t>1.029T</t>
  </si>
  <si>
    <t>PMMP.JK</t>
  </si>
  <si>
    <t>PT Panca Mitra Multiperdana Tbk</t>
  </si>
  <si>
    <t>29.119M</t>
  </si>
  <si>
    <t>28.458M</t>
  </si>
  <si>
    <t>1.026T</t>
  </si>
  <si>
    <t>IPCC.JK</t>
  </si>
  <si>
    <t>PT Indonesia Kendaraan Terminal Tbk</t>
  </si>
  <si>
    <t>1.853M</t>
  </si>
  <si>
    <t>13.81M</t>
  </si>
  <si>
    <t>1.018T</t>
  </si>
  <si>
    <t>HRTA.JK</t>
  </si>
  <si>
    <t>PT Hartadinata Abadi Tbk</t>
  </si>
  <si>
    <t>8.077M</t>
  </si>
  <si>
    <t>7.264M</t>
  </si>
  <si>
    <t>1.013T</t>
  </si>
  <si>
    <t>SPMA.JK</t>
  </si>
  <si>
    <t>PT Suparma Tbk</t>
  </si>
  <si>
    <t>1.228M</t>
  </si>
  <si>
    <t>1.01T</t>
  </si>
  <si>
    <t>JECC.JK</t>
  </si>
  <si>
    <t>PT Jembo Cable Company Tbk</t>
  </si>
  <si>
    <t>1.009T</t>
  </si>
  <si>
    <t>FIRE.JK</t>
  </si>
  <si>
    <t>PT Alfa Energi Investama Tbk</t>
  </si>
  <si>
    <t>5.415M</t>
  </si>
  <si>
    <t>11.795M</t>
  </si>
  <si>
    <t>1.008T</t>
  </si>
  <si>
    <t>EKAD.JK</t>
  </si>
  <si>
    <t>PT Ekadharma International Tbk</t>
  </si>
  <si>
    <t>995.754B</t>
  </si>
  <si>
    <t>TRIN.JK</t>
  </si>
  <si>
    <t>PT Perintis Triniti Properti Tbk</t>
  </si>
  <si>
    <t>2.677M</t>
  </si>
  <si>
    <t>12.749M</t>
  </si>
  <si>
    <t>988.422B</t>
  </si>
  <si>
    <t>PTSP.JK</t>
  </si>
  <si>
    <t>PT Pioneerindo Gourmet International Tbk</t>
  </si>
  <si>
    <t>982.596B</t>
  </si>
  <si>
    <t>CASS.JK</t>
  </si>
  <si>
    <t>PT Cardig Aero Services Tbk</t>
  </si>
  <si>
    <t>1.221M</t>
  </si>
  <si>
    <t>980.866B</t>
  </si>
  <si>
    <t>PEHA.JK</t>
  </si>
  <si>
    <t>PT Phapros, Tbk</t>
  </si>
  <si>
    <t>978.6B</t>
  </si>
  <si>
    <t>PBSA.JK</t>
  </si>
  <si>
    <t>PT Paramita Bangun Sarana Tbk</t>
  </si>
  <si>
    <t>975B</t>
  </si>
  <si>
    <t>DGNS.JK</t>
  </si>
  <si>
    <t>PT Diagnos Laboratorium Utama Tbk</t>
  </si>
  <si>
    <t>8.175M</t>
  </si>
  <si>
    <t>15.645M</t>
  </si>
  <si>
    <t>ASGR.JK</t>
  </si>
  <si>
    <t>PT Astra Graphia Tbk</t>
  </si>
  <si>
    <t>971.122B</t>
  </si>
  <si>
    <t>PJAA.JK</t>
  </si>
  <si>
    <t>PT Pembangunan Jaya Ancol Tbk</t>
  </si>
  <si>
    <t>952B</t>
  </si>
  <si>
    <t>PANS.JK</t>
  </si>
  <si>
    <t>PT Panin Sekuritas Tbk</t>
  </si>
  <si>
    <t>943.247B</t>
  </si>
  <si>
    <t>LTLS.JK</t>
  </si>
  <si>
    <t>PT Lautan Luas Tbk</t>
  </si>
  <si>
    <t>941.873B</t>
  </si>
  <si>
    <t>RAJA.JK</t>
  </si>
  <si>
    <t>PT Rukun Raharja Tbk</t>
  </si>
  <si>
    <t>14.29M</t>
  </si>
  <si>
    <t>20.308M</t>
  </si>
  <si>
    <t>938.412B</t>
  </si>
  <si>
    <t>TEBE.JK</t>
  </si>
  <si>
    <t>PT Dana Brata Luhur Tbk</t>
  </si>
  <si>
    <t>918.775B</t>
  </si>
  <si>
    <t>AISA.JK</t>
  </si>
  <si>
    <t>PT FKS Food Sejahtera Tbk</t>
  </si>
  <si>
    <t>15.564M</t>
  </si>
  <si>
    <t>22.284M</t>
  </si>
  <si>
    <t>913.373B</t>
  </si>
  <si>
    <t>BATA.JK</t>
  </si>
  <si>
    <t>PT Sepatu Bata Tbk.</t>
  </si>
  <si>
    <t>910B</t>
  </si>
  <si>
    <t>SAPX.JK</t>
  </si>
  <si>
    <t>PT Satria Antaran Prima Tbk</t>
  </si>
  <si>
    <t>900B</t>
  </si>
  <si>
    <t>ROCK.JK</t>
  </si>
  <si>
    <t>PT Rockfields Properti Indonesia Tbk.</t>
  </si>
  <si>
    <t>889.818B</t>
  </si>
  <si>
    <t>ADMG.JK</t>
  </si>
  <si>
    <t>PT. Polychem Indonesia Tbk</t>
  </si>
  <si>
    <t>18.231M</t>
  </si>
  <si>
    <t>11.813M</t>
  </si>
  <si>
    <t>886.733B</t>
  </si>
  <si>
    <t>GDST.JK</t>
  </si>
  <si>
    <t>PT Gunawan Dianjaya Steel Tbk</t>
  </si>
  <si>
    <t>3.988M</t>
  </si>
  <si>
    <t>15.157M</t>
  </si>
  <si>
    <t>858.078B</t>
  </si>
  <si>
    <t>PBRX.JK</t>
  </si>
  <si>
    <t>PT Pan Brothers Tbk</t>
  </si>
  <si>
    <t>2.7M</t>
  </si>
  <si>
    <t>6.575M</t>
  </si>
  <si>
    <t>829.222B</t>
  </si>
  <si>
    <t>VIVA.JK</t>
  </si>
  <si>
    <t>PT Visi Media Asia Tbk</t>
  </si>
  <si>
    <t>17.472M</t>
  </si>
  <si>
    <t>35.487M</t>
  </si>
  <si>
    <t>823.215B</t>
  </si>
  <si>
    <t>WOMF.JK</t>
  </si>
  <si>
    <t>PT Wahana Ottomitra Multiartha Tbk</t>
  </si>
  <si>
    <t>821.629B</t>
  </si>
  <si>
    <t>DIGI.JK</t>
  </si>
  <si>
    <t>PT Arkadia Digital Media Tbk</t>
  </si>
  <si>
    <t>36.91M</t>
  </si>
  <si>
    <t>6.304M</t>
  </si>
  <si>
    <t>812.5B</t>
  </si>
  <si>
    <t>VRNA.JK</t>
  </si>
  <si>
    <t>PT. Verena Multi Finance Tbk</t>
  </si>
  <si>
    <t>1.142M</t>
  </si>
  <si>
    <t>801.916B</t>
  </si>
  <si>
    <t>BUDI.JK</t>
  </si>
  <si>
    <t>PT Budi Starch &amp; Sweetener Tbk</t>
  </si>
  <si>
    <t>7.572M</t>
  </si>
  <si>
    <t>30.569M</t>
  </si>
  <si>
    <t>800.822B</t>
  </si>
  <si>
    <t>PTPW.JK</t>
  </si>
  <si>
    <t>PT Pratama Widya Tbk</t>
  </si>
  <si>
    <t>799.151B</t>
  </si>
  <si>
    <t>DART.JK</t>
  </si>
  <si>
    <t>PT Duta Anggada Realty Tbk.</t>
  </si>
  <si>
    <t>29.044M</t>
  </si>
  <si>
    <t>772.782B</t>
  </si>
  <si>
    <t>DKFT.JK</t>
  </si>
  <si>
    <t>PT Central Omega Resources Tbk</t>
  </si>
  <si>
    <t>26.686M</t>
  </si>
  <si>
    <t>11.995M</t>
  </si>
  <si>
    <t>771.762B</t>
  </si>
  <si>
    <t>CSRA.JK</t>
  </si>
  <si>
    <t>PT Cisadane Sawit Raya Tbk</t>
  </si>
  <si>
    <t>3.481M</t>
  </si>
  <si>
    <t>1.709M</t>
  </si>
  <si>
    <t>770.8B</t>
  </si>
  <si>
    <t>VOKS.JK</t>
  </si>
  <si>
    <t>PT Voksel Electric Tbk</t>
  </si>
  <si>
    <t>768.786B</t>
  </si>
  <si>
    <t>ALDO.JK</t>
  </si>
  <si>
    <t>PT Alkindo Naratama Tbk</t>
  </si>
  <si>
    <t>4.654M</t>
  </si>
  <si>
    <t>7.511M</t>
  </si>
  <si>
    <t>764.417B</t>
  </si>
  <si>
    <t>ARTA.JK</t>
  </si>
  <si>
    <t>PT Arthavest Tbk</t>
  </si>
  <si>
    <t>763.813B</t>
  </si>
  <si>
    <t>NASA.JK</t>
  </si>
  <si>
    <t>PT Ayana Land International Tbk</t>
  </si>
  <si>
    <t>12.446M</t>
  </si>
  <si>
    <t>34.324M</t>
  </si>
  <si>
    <t>759.338B</t>
  </si>
  <si>
    <t>CITY.JK</t>
  </si>
  <si>
    <t>PT Natura City Developments Tbk</t>
  </si>
  <si>
    <t>751.321B</t>
  </si>
  <si>
    <t>CARS.JK</t>
  </si>
  <si>
    <t>PT Industri dan Perdagangan Bintraco Dharma Tbk</t>
  </si>
  <si>
    <t>750B</t>
  </si>
  <si>
    <t>KIAS.JK</t>
  </si>
  <si>
    <t>PT Keramika Indonesia Assosiasi Tbk</t>
  </si>
  <si>
    <t>18.899M</t>
  </si>
  <si>
    <t>746.455B</t>
  </si>
  <si>
    <t>NRCA.JK</t>
  </si>
  <si>
    <t>PT Nusa Raya Cipta Tbk</t>
  </si>
  <si>
    <t>725.124B</t>
  </si>
  <si>
    <t>INDO.JK</t>
  </si>
  <si>
    <t>PT Royalindo Investa Wijaya Tbk</t>
  </si>
  <si>
    <t>3.812M</t>
  </si>
  <si>
    <t>724.92B</t>
  </si>
  <si>
    <t>RELI.JK</t>
  </si>
  <si>
    <t>PT Reliance Sekuritas Indonesia Tbk</t>
  </si>
  <si>
    <t>716.4B</t>
  </si>
  <si>
    <t>NICL.JK</t>
  </si>
  <si>
    <t>PT PAM Mineral Tbk</t>
  </si>
  <si>
    <t>25.816M</t>
  </si>
  <si>
    <t>470.871M</t>
  </si>
  <si>
    <t>715.025B</t>
  </si>
  <si>
    <t>DFAM.JK</t>
  </si>
  <si>
    <t>PT Dafam Property Indonesia Tbk</t>
  </si>
  <si>
    <t>706.744B</t>
  </si>
  <si>
    <t>STAR.JK</t>
  </si>
  <si>
    <t>PT Buana Artha Anugerah Tbk</t>
  </si>
  <si>
    <t>705.6B</t>
  </si>
  <si>
    <t>REAL.JK</t>
  </si>
  <si>
    <t>PT Repower Asia Indonesia Tbk</t>
  </si>
  <si>
    <t>154.13M</t>
  </si>
  <si>
    <t>370.935M</t>
  </si>
  <si>
    <t>696.529B</t>
  </si>
  <si>
    <t>WINS.JK</t>
  </si>
  <si>
    <t>PT Wintermar Offshore Marine Tbk</t>
  </si>
  <si>
    <t>70.512M</t>
  </si>
  <si>
    <t>48.274M</t>
  </si>
  <si>
    <t>688.969B</t>
  </si>
  <si>
    <t>DEFI.JK</t>
  </si>
  <si>
    <t>PT Danasupra Erapacific Tbk</t>
  </si>
  <si>
    <t>687.267B</t>
  </si>
  <si>
    <t>ALTO.JK</t>
  </si>
  <si>
    <t>PT Tri Banyan Tirta Tbk</t>
  </si>
  <si>
    <t>675.096B</t>
  </si>
  <si>
    <t>IKAI.JK</t>
  </si>
  <si>
    <t>PT Intikeramik Alamasri Industri Tbk</t>
  </si>
  <si>
    <t>665.29B</t>
  </si>
  <si>
    <t>EMDE.JK</t>
  </si>
  <si>
    <t>PT Megapolitan Developments Tbk</t>
  </si>
  <si>
    <t>656.6B</t>
  </si>
  <si>
    <t>BBLD.JK</t>
  </si>
  <si>
    <t>PT Buana Finance Tbk</t>
  </si>
  <si>
    <t>648.445B</t>
  </si>
  <si>
    <t>MFMI.JK</t>
  </si>
  <si>
    <t>PT Multifiling Mitra Indonesia Tbk</t>
  </si>
  <si>
    <t>640.156B</t>
  </si>
  <si>
    <t>SMMT.JK</t>
  </si>
  <si>
    <t>PT Golden Eagle Energy Tbk</t>
  </si>
  <si>
    <t>13.748M</t>
  </si>
  <si>
    <t>51.15M</t>
  </si>
  <si>
    <t>611.1B</t>
  </si>
  <si>
    <t>SKBM.JK</t>
  </si>
  <si>
    <t>PT Sekar Bumi Tbk</t>
  </si>
  <si>
    <t>605.535B</t>
  </si>
  <si>
    <t>DAYA.JK</t>
  </si>
  <si>
    <t>PT Duta Intidaya Tbk</t>
  </si>
  <si>
    <t>605.137B</t>
  </si>
  <si>
    <t>TBMS.JK</t>
  </si>
  <si>
    <t>PT Tembaga Mulia Semanan Tbk</t>
  </si>
  <si>
    <t>602.438B</t>
  </si>
  <si>
    <t>BAJA.JK</t>
  </si>
  <si>
    <t>PT Saranacentral Bajatama Tbk</t>
  </si>
  <si>
    <t>2.332M</t>
  </si>
  <si>
    <t>4.313M</t>
  </si>
  <si>
    <t>597.6B</t>
  </si>
  <si>
    <t>GDYR.JK</t>
  </si>
  <si>
    <t>PT Goodyear Indonesia Tbk</t>
  </si>
  <si>
    <t>594.5B</t>
  </si>
  <si>
    <t>SCNP.JK</t>
  </si>
  <si>
    <t>PT Selaras Citra Nusantara Perkasa Tbk</t>
  </si>
  <si>
    <t>3.62M</t>
  </si>
  <si>
    <t>590B</t>
  </si>
  <si>
    <t>JAWA.JK</t>
  </si>
  <si>
    <t>PT Jaya Agra Wattie Tbk</t>
  </si>
  <si>
    <t>45.194M</t>
  </si>
  <si>
    <t>21.171M</t>
  </si>
  <si>
    <t>585.077B</t>
  </si>
  <si>
    <t>DGIK.JK</t>
  </si>
  <si>
    <t>PT Nusa Konstruksi Enjiniring Tbk</t>
  </si>
  <si>
    <t>79.315M</t>
  </si>
  <si>
    <t>75.429M</t>
  </si>
  <si>
    <t>579.782B</t>
  </si>
  <si>
    <t>GOLD.JK</t>
  </si>
  <si>
    <t>PT Visi Telekomunikasi Infrastruktur Tbk</t>
  </si>
  <si>
    <t>574.776B</t>
  </si>
  <si>
    <t>PYFA.JK</t>
  </si>
  <si>
    <t>PT Pyridam Farma Tbk</t>
  </si>
  <si>
    <t>572.536B</t>
  </si>
  <si>
    <t>ARGO.JK</t>
  </si>
  <si>
    <t>PT Argo Pantes Tbk</t>
  </si>
  <si>
    <t>572.125B</t>
  </si>
  <si>
    <t>LPGI.JK</t>
  </si>
  <si>
    <t>PT Lippo General Insurance Tbk</t>
  </si>
  <si>
    <t>570B</t>
  </si>
  <si>
    <t>GEMA.JK</t>
  </si>
  <si>
    <t>PT Gema Grahasarana Tbk</t>
  </si>
  <si>
    <t>569.6B</t>
  </si>
  <si>
    <t>SMDM.JK</t>
  </si>
  <si>
    <t>PT Suryamas Dutamakmur Tbk</t>
  </si>
  <si>
    <t>567.885B</t>
  </si>
  <si>
    <t>MYTX.JK</t>
  </si>
  <si>
    <t>PT Asia Pacific Investama Tbk</t>
  </si>
  <si>
    <t>2.266M</t>
  </si>
  <si>
    <t>565.551B</t>
  </si>
  <si>
    <t>PADI.JK</t>
  </si>
  <si>
    <t>PT Minna Padi Investama Sekuritas Tbk</t>
  </si>
  <si>
    <t>1.377M</t>
  </si>
  <si>
    <t>565.36B</t>
  </si>
  <si>
    <t>ASRM.JK</t>
  </si>
  <si>
    <t>PT Asuransi Ramayana Tbk</t>
  </si>
  <si>
    <t>561.404B</t>
  </si>
  <si>
    <t>IATA.JK</t>
  </si>
  <si>
    <t>PT Indonesia Transport &amp; Infrastructure Tbk</t>
  </si>
  <si>
    <t>8.838M</t>
  </si>
  <si>
    <t>534.885B</t>
  </si>
  <si>
    <t>CCSI.JK</t>
  </si>
  <si>
    <t>PT Communication Cable Systems Indonesia Tbk</t>
  </si>
  <si>
    <t>1.296M</t>
  </si>
  <si>
    <t>2.27M</t>
  </si>
  <si>
    <t>530B</t>
  </si>
  <si>
    <t>WICO.JK</t>
  </si>
  <si>
    <t>Pt Wicaksana Overseas International Tbk</t>
  </si>
  <si>
    <t>522.807B</t>
  </si>
  <si>
    <t>MDKI.JK</t>
  </si>
  <si>
    <t>PT Emdeki Utama Tbk</t>
  </si>
  <si>
    <t>1.059M</t>
  </si>
  <si>
    <t>521.211B</t>
  </si>
  <si>
    <t>PSKT.JK</t>
  </si>
  <si>
    <t>PT Red Planet Indonesia Tbk</t>
  </si>
  <si>
    <t>517.56B</t>
  </si>
  <si>
    <t>BEKS.JK</t>
  </si>
  <si>
    <t>PT. Bank Pembangunan Daerah Banten, Tbk</t>
  </si>
  <si>
    <t>474.195M</t>
  </si>
  <si>
    <t>377.593M</t>
  </si>
  <si>
    <t>560.744B</t>
  </si>
  <si>
    <t>TAXI.JK</t>
  </si>
  <si>
    <t>PT Express Transindo Utama Tbk</t>
  </si>
  <si>
    <t>511.18B</t>
  </si>
  <si>
    <t>PNSE.JK</t>
  </si>
  <si>
    <t>PT Pudjiadi and Sons Tbk</t>
  </si>
  <si>
    <t>510.601B</t>
  </si>
  <si>
    <t>HDIT.JK</t>
  </si>
  <si>
    <t>PT Hensel Davest Indonesia Tbk</t>
  </si>
  <si>
    <t>4.351M</t>
  </si>
  <si>
    <t>8.744M</t>
  </si>
  <si>
    <t>509.243B</t>
  </si>
  <si>
    <t>POLA.JK</t>
  </si>
  <si>
    <t>PT Pool Advista Finance Tbk</t>
  </si>
  <si>
    <t>509.136B</t>
  </si>
  <si>
    <t>NELY.JK</t>
  </si>
  <si>
    <t>PT Pelayaran Nelly Dwi Putri Tbk</t>
  </si>
  <si>
    <t>1.002M</t>
  </si>
  <si>
    <t>1.523M</t>
  </si>
  <si>
    <t>507.6B</t>
  </si>
  <si>
    <t>SNLK.JK</t>
  </si>
  <si>
    <t>PT Sunter Lakeside Hotel Tbk</t>
  </si>
  <si>
    <t>1.444M</t>
  </si>
  <si>
    <t>5.181M</t>
  </si>
  <si>
    <t>526.203B</t>
  </si>
  <si>
    <t>TARA.JK</t>
  </si>
  <si>
    <t>PT Sitara Propertindo Tbk</t>
  </si>
  <si>
    <t>503.48B</t>
  </si>
  <si>
    <t>KIOS.JK</t>
  </si>
  <si>
    <t>PT Kioson Komersial Indonesia Tbk</t>
  </si>
  <si>
    <t>27.165M</t>
  </si>
  <si>
    <t>37.495M</t>
  </si>
  <si>
    <t>502.068B</t>
  </si>
  <si>
    <t>GAMA.JK</t>
  </si>
  <si>
    <t>PT Aksara Global Development Tbk</t>
  </si>
  <si>
    <t>1.781M</t>
  </si>
  <si>
    <t>500.55B</t>
  </si>
  <si>
    <t>ITMA.JK</t>
  </si>
  <si>
    <t>PT Sumber Energi Andalan Tbk</t>
  </si>
  <si>
    <t>496.3B</t>
  </si>
  <si>
    <t>INCF.JK</t>
  </si>
  <si>
    <t>PT Indo Komoditi Korpora Tbk</t>
  </si>
  <si>
    <t>1.126M</t>
  </si>
  <si>
    <t>3.869M</t>
  </si>
  <si>
    <t>489.046B</t>
  </si>
  <si>
    <t>ANDI.JK</t>
  </si>
  <si>
    <t>PT. Andira Agro, Tbk</t>
  </si>
  <si>
    <t>12.974M</t>
  </si>
  <si>
    <t>467.5B</t>
  </si>
  <si>
    <t>MAGP.JK</t>
  </si>
  <si>
    <t>PT Multi Agro Gemilang Plantation Tbk</t>
  </si>
  <si>
    <t>450B</t>
  </si>
  <si>
    <t>CNKO.JK</t>
  </si>
  <si>
    <t>PT Exploitasi Energi Indonesia Tbk</t>
  </si>
  <si>
    <t>447.818B</t>
  </si>
  <si>
    <t>ZBRA.JK</t>
  </si>
  <si>
    <t>PT Zebra Nusantara Tbk</t>
  </si>
  <si>
    <t>10.305M</t>
  </si>
  <si>
    <t>14.605M</t>
  </si>
  <si>
    <t>430.037B</t>
  </si>
  <si>
    <t>KOPI.JK</t>
  </si>
  <si>
    <t>PT Mitra Energi Persada Tbk</t>
  </si>
  <si>
    <t>425.333B</t>
  </si>
  <si>
    <t>IDPR.JK</t>
  </si>
  <si>
    <t>PT Indonesia Pondasi Raya Tbk</t>
  </si>
  <si>
    <t>1.368M</t>
  </si>
  <si>
    <t>22.872M</t>
  </si>
  <si>
    <t>424.636B</t>
  </si>
  <si>
    <t>TRIS.JK</t>
  </si>
  <si>
    <t>PT Trisula International Tbk</t>
  </si>
  <si>
    <t>2.481M</t>
  </si>
  <si>
    <t>1.962M</t>
  </si>
  <si>
    <t>417.724B</t>
  </si>
  <si>
    <t>IGAR.JK</t>
  </si>
  <si>
    <t>PT Champion Pacific Indonesia Tbk</t>
  </si>
  <si>
    <t>414.159B</t>
  </si>
  <si>
    <t>TALF.JK</t>
  </si>
  <si>
    <t>PT Tunas Alfin Tbk</t>
  </si>
  <si>
    <t>411.446B</t>
  </si>
  <si>
    <t>SWAT.JK</t>
  </si>
  <si>
    <t>PT Sriwahana Adityakarta Tbk</t>
  </si>
  <si>
    <t>55.364M</t>
  </si>
  <si>
    <t>51.163M</t>
  </si>
  <si>
    <t>407.592B</t>
  </si>
  <si>
    <t>KBAG.JK</t>
  </si>
  <si>
    <t>PT Karya Bersama Anugerah Tbk</t>
  </si>
  <si>
    <t>416.466M</t>
  </si>
  <si>
    <t>389.438M</t>
  </si>
  <si>
    <t>407.55B</t>
  </si>
  <si>
    <t>MGLV.JK</t>
  </si>
  <si>
    <t>PT Panca Anugrah Wisesa Tbk</t>
  </si>
  <si>
    <t>1.048M</t>
  </si>
  <si>
    <t>406.6B</t>
  </si>
  <si>
    <t>GLVA.JK</t>
  </si>
  <si>
    <t>PT Galva Technologies Tbk</t>
  </si>
  <si>
    <t>405B</t>
  </si>
  <si>
    <t>FUJI.JK</t>
  </si>
  <si>
    <t>PT Fuji Finance Indonesia Tbk</t>
  </si>
  <si>
    <t>1.195M</t>
  </si>
  <si>
    <t>400.4B</t>
  </si>
  <si>
    <t>KMDS.JK</t>
  </si>
  <si>
    <t>PT Kurniamitra Duta Sentosa, Tbk</t>
  </si>
  <si>
    <t>396.8B</t>
  </si>
  <si>
    <t>ARTI.JK</t>
  </si>
  <si>
    <t>PT Ratu Prabu Energi Tbk</t>
  </si>
  <si>
    <t>392B</t>
  </si>
  <si>
    <t>KOBX.JK</t>
  </si>
  <si>
    <t>PT Kobexindo Tractors Tbk</t>
  </si>
  <si>
    <t>5.839M</t>
  </si>
  <si>
    <t>390.87B</t>
  </si>
  <si>
    <t>INOV.JK</t>
  </si>
  <si>
    <t>PT Inocycle Technology Group Tbk</t>
  </si>
  <si>
    <t>2.81M</t>
  </si>
  <si>
    <t>1.43M</t>
  </si>
  <si>
    <t>390.576B</t>
  </si>
  <si>
    <t>AKPI.JK</t>
  </si>
  <si>
    <t>PT Argha Karya Prima Industry Tbk</t>
  </si>
  <si>
    <t>388.777B</t>
  </si>
  <si>
    <t>PANI.JK</t>
  </si>
  <si>
    <t>PT Pratama Abadi Nusa Industri Tbk</t>
  </si>
  <si>
    <t>3.722M</t>
  </si>
  <si>
    <t>392.883B</t>
  </si>
  <si>
    <t>MDRN.JK</t>
  </si>
  <si>
    <t>PT Modern Internasional Tbk</t>
  </si>
  <si>
    <t>381.608B</t>
  </si>
  <si>
    <t>TRJA.JK</t>
  </si>
  <si>
    <t>PT Transkon Jaya Tbk</t>
  </si>
  <si>
    <t>3.76M</t>
  </si>
  <si>
    <t>7.529M</t>
  </si>
  <si>
    <t>380.57B</t>
  </si>
  <si>
    <t>PURI.JK</t>
  </si>
  <si>
    <t>PT Puri Global Sukses Tbk</t>
  </si>
  <si>
    <t>380B</t>
  </si>
  <si>
    <t>BKDP.JK</t>
  </si>
  <si>
    <t>PT Bukit Darmo Property Tbk</t>
  </si>
  <si>
    <t>1.266M</t>
  </si>
  <si>
    <t>375.7B</t>
  </si>
  <si>
    <t>SBMA.JK</t>
  </si>
  <si>
    <t>PT Surya Biru Murni Acetylene Tbk</t>
  </si>
  <si>
    <t>25.692M</t>
  </si>
  <si>
    <t>58.875M</t>
  </si>
  <si>
    <t>371.36B</t>
  </si>
  <si>
    <t>YPAS.JK</t>
  </si>
  <si>
    <t>PT Yanaprima Hastapersada Tbk</t>
  </si>
  <si>
    <t>390.658B</t>
  </si>
  <si>
    <t>KDSI.JK</t>
  </si>
  <si>
    <t>PT Kedawung Setia Industrial Tbk</t>
  </si>
  <si>
    <t>362.475B</t>
  </si>
  <si>
    <t>NZIA.JK</t>
  </si>
  <si>
    <t>PT Nusantara Almazia, Tbk.</t>
  </si>
  <si>
    <t>3.001M</t>
  </si>
  <si>
    <t>360.397B</t>
  </si>
  <si>
    <t>DADA.JK</t>
  </si>
  <si>
    <t>PT Diamond Citra Propertindo Tbk</t>
  </si>
  <si>
    <t>29.045M</t>
  </si>
  <si>
    <t>358.906B</t>
  </si>
  <si>
    <t>PANR.JK</t>
  </si>
  <si>
    <t>PT Panorama Sentrawisata Tbk</t>
  </si>
  <si>
    <t>15.083M</t>
  </si>
  <si>
    <t>9.335M</t>
  </si>
  <si>
    <t>357.6B</t>
  </si>
  <si>
    <t>BAYU.JK</t>
  </si>
  <si>
    <t>PT Bayu Buana Tbk</t>
  </si>
  <si>
    <t>354.987B</t>
  </si>
  <si>
    <t>ZONE.JK</t>
  </si>
  <si>
    <t>PT Mega Perintis Tbk</t>
  </si>
  <si>
    <t>351.549B</t>
  </si>
  <si>
    <t>RUNS.JK</t>
  </si>
  <si>
    <t>PT Global Sukses Solusi Tbk</t>
  </si>
  <si>
    <t>7.528M</t>
  </si>
  <si>
    <t>18.2M</t>
  </si>
  <si>
    <t>350.147B</t>
  </si>
  <si>
    <t>AGAR.JK</t>
  </si>
  <si>
    <t>PT Asia Sejahtera Mina Tbk</t>
  </si>
  <si>
    <t>346B</t>
  </si>
  <si>
    <t>PCAR.JK</t>
  </si>
  <si>
    <t>PT Prima Cakrawala Abadi Tbk</t>
  </si>
  <si>
    <t>345.334B</t>
  </si>
  <si>
    <t>BTON.JK</t>
  </si>
  <si>
    <t>PT Betonjaya Manunggal Tbk</t>
  </si>
  <si>
    <t>335.52B</t>
  </si>
  <si>
    <t>MINA.JK</t>
  </si>
  <si>
    <t>PT Sanurhasta Mitra Tbk</t>
  </si>
  <si>
    <t>2.892M</t>
  </si>
  <si>
    <t>27.281M</t>
  </si>
  <si>
    <t>334.688B</t>
  </si>
  <si>
    <t>HRME.JK</t>
  </si>
  <si>
    <t>PT Menteng Heritage Realty Tbk</t>
  </si>
  <si>
    <t>1.407M</t>
  </si>
  <si>
    <t>10.372M</t>
  </si>
  <si>
    <t>333.69B</t>
  </si>
  <si>
    <t>DYAN.JK</t>
  </si>
  <si>
    <t>PT Dyandra Media International Tbk</t>
  </si>
  <si>
    <t>67.927M</t>
  </si>
  <si>
    <t>68.42M</t>
  </si>
  <si>
    <t>333.291B</t>
  </si>
  <si>
    <t>RONY.JK</t>
  </si>
  <si>
    <t>PT Aesler Grup Internasional Tbk</t>
  </si>
  <si>
    <t>3.213M</t>
  </si>
  <si>
    <t>332.5B</t>
  </si>
  <si>
    <t>SRSN.JK</t>
  </si>
  <si>
    <t>PT Indo Acidatama Tbk</t>
  </si>
  <si>
    <t>1.723M</t>
  </si>
  <si>
    <t>6.084M</t>
  </si>
  <si>
    <t>331.1B</t>
  </si>
  <si>
    <t>INTA.JK</t>
  </si>
  <si>
    <t>PT Intraco Penta Tbk</t>
  </si>
  <si>
    <t>331.049B</t>
  </si>
  <si>
    <t>GPRA.JK</t>
  </si>
  <si>
    <t>PT Perdana Gapuraprima Tbk</t>
  </si>
  <si>
    <t>5.574M</t>
  </si>
  <si>
    <t>13.361M</t>
  </si>
  <si>
    <t>329.303B</t>
  </si>
  <si>
    <t>NPGF.JK</t>
  </si>
  <si>
    <t>PT Nusa Palapa Gemilang Tbk</t>
  </si>
  <si>
    <t>5.412M</t>
  </si>
  <si>
    <t>19.091M</t>
  </si>
  <si>
    <t>327.264B</t>
  </si>
  <si>
    <t>TNCA.JK</t>
  </si>
  <si>
    <t>PT Trimuda Nuansa Citra Tbk</t>
  </si>
  <si>
    <t>3.104M</t>
  </si>
  <si>
    <t>322.555B</t>
  </si>
  <si>
    <t>AKKU.JK</t>
  </si>
  <si>
    <t>PT Anugerah Kagum Karya Utama Tbk</t>
  </si>
  <si>
    <t>322.473B</t>
  </si>
  <si>
    <t>CLPI.JK</t>
  </si>
  <si>
    <t>PT Colorpak Indonesia Tbk</t>
  </si>
  <si>
    <t>318.592B</t>
  </si>
  <si>
    <t>LCKM.JK</t>
  </si>
  <si>
    <t>PT LCK Global Kedaton Tbk</t>
  </si>
  <si>
    <t>318B</t>
  </si>
  <si>
    <t>GZCO.JK</t>
  </si>
  <si>
    <t>PT Gozco Plantations Tbk</t>
  </si>
  <si>
    <t>2.339M</t>
  </si>
  <si>
    <t>21.796M</t>
  </si>
  <si>
    <t>SOTS.JK</t>
  </si>
  <si>
    <t>PT Satria Mega Kencana Tbk</t>
  </si>
  <si>
    <t>BBSS.JK</t>
  </si>
  <si>
    <t>PT Bumi Benowo Sukses Sejahtera Tbk</t>
  </si>
  <si>
    <t>1.813M</t>
  </si>
  <si>
    <t>15.415M</t>
  </si>
  <si>
    <t>316.801B</t>
  </si>
  <si>
    <t>BLUE.JK</t>
  </si>
  <si>
    <t>PT Berkah Prima Perkasa Tbk</t>
  </si>
  <si>
    <t>315.59B</t>
  </si>
  <si>
    <t>IKBI.JK</t>
  </si>
  <si>
    <t>PT Sumi Indo Kabel Tbk</t>
  </si>
  <si>
    <t>313.344B</t>
  </si>
  <si>
    <t>BPTR.JK</t>
  </si>
  <si>
    <t>PT Batavia Prosperindo Trans Tbk</t>
  </si>
  <si>
    <t>9.492M</t>
  </si>
  <si>
    <t>4.187M</t>
  </si>
  <si>
    <t>310B</t>
  </si>
  <si>
    <t>AKSI.JK</t>
  </si>
  <si>
    <t>PT Maming Enam Sembilan Mineral Tbk</t>
  </si>
  <si>
    <t>309.6B</t>
  </si>
  <si>
    <t>EAST.JK</t>
  </si>
  <si>
    <t>PT Eastparc Hotel Tbk</t>
  </si>
  <si>
    <t>5.058M</t>
  </si>
  <si>
    <t>7.936M</t>
  </si>
  <si>
    <t>307.492B</t>
  </si>
  <si>
    <t>PURA.JK</t>
  </si>
  <si>
    <t>PT Putra Rajawali Kencana Tbk</t>
  </si>
  <si>
    <t>123.997M</t>
  </si>
  <si>
    <t>169.318M</t>
  </si>
  <si>
    <t>308.695B</t>
  </si>
  <si>
    <t>LPLI.JK</t>
  </si>
  <si>
    <t>PT Star Pacific Tbk</t>
  </si>
  <si>
    <t>304.312B</t>
  </si>
  <si>
    <t>ITIC.JK</t>
  </si>
  <si>
    <t>PT Indonesian Tobacco Tbk</t>
  </si>
  <si>
    <t>2.254M</t>
  </si>
  <si>
    <t>14.013M</t>
  </si>
  <si>
    <t>302.912B</t>
  </si>
  <si>
    <t>UNSP.JK</t>
  </si>
  <si>
    <t>PT Bakrie Sumatera Plantations Tbk</t>
  </si>
  <si>
    <t>1.169M</t>
  </si>
  <si>
    <t>300.019B</t>
  </si>
  <si>
    <t>HELI.JK</t>
  </si>
  <si>
    <t>PT Jaya Trishindo Tbk</t>
  </si>
  <si>
    <t>298.165B</t>
  </si>
  <si>
    <t>UNIQ.JK</t>
  </si>
  <si>
    <t>PT Ulima Nitra Tbk</t>
  </si>
  <si>
    <t>2.588M</t>
  </si>
  <si>
    <t>10.489M</t>
  </si>
  <si>
    <t>291.925B</t>
  </si>
  <si>
    <t>PTDU.JK</t>
  </si>
  <si>
    <t>PT Djasa Ubersakti Tbk</t>
  </si>
  <si>
    <t>7.438M</t>
  </si>
  <si>
    <t>18.946M</t>
  </si>
  <si>
    <t>291B</t>
  </si>
  <si>
    <t>NICK.JK</t>
  </si>
  <si>
    <t>PT Charnic Capital Tbk</t>
  </si>
  <si>
    <t>2.011M</t>
  </si>
  <si>
    <t>282.599B</t>
  </si>
  <si>
    <t>BAPI.JK</t>
  </si>
  <si>
    <t>PT Bhakti Agung Propertindo Tbk</t>
  </si>
  <si>
    <t>279.587B</t>
  </si>
  <si>
    <t>LPPS.JK</t>
  </si>
  <si>
    <t>PT Lenox Pasifik Investama Tbk</t>
  </si>
  <si>
    <t>1.214M</t>
  </si>
  <si>
    <t>279.531B</t>
  </si>
  <si>
    <t>APLI.JK</t>
  </si>
  <si>
    <t>PT Asiaplast Industries Tbk</t>
  </si>
  <si>
    <t>275.259B</t>
  </si>
  <si>
    <t>TRUS.JK</t>
  </si>
  <si>
    <t>PT Trust Finance Indonesia Tbk</t>
  </si>
  <si>
    <t>273.6B</t>
  </si>
  <si>
    <t>MTPS.JK</t>
  </si>
  <si>
    <t>PT Meta Epsi Tbk.</t>
  </si>
  <si>
    <t>4.156M</t>
  </si>
  <si>
    <t>14.168M</t>
  </si>
  <si>
    <t>271.031B</t>
  </si>
  <si>
    <t>MITI.JK</t>
  </si>
  <si>
    <t>PT Mitra Investindo Tbk</t>
  </si>
  <si>
    <t>72.18M</t>
  </si>
  <si>
    <t>18.02M</t>
  </si>
  <si>
    <t>268.729B</t>
  </si>
  <si>
    <t>BIPP.JK</t>
  </si>
  <si>
    <t>PT Bhuwanatala Indah Permai Tbk</t>
  </si>
  <si>
    <t>1.319M</t>
  </si>
  <si>
    <t>10.896M</t>
  </si>
  <si>
    <t>266.52B</t>
  </si>
  <si>
    <t>PAMG.JK</t>
  </si>
  <si>
    <t>PT Bima Sakti Pertiwi Tbk</t>
  </si>
  <si>
    <t>2.1M</t>
  </si>
  <si>
    <t>10.003M</t>
  </si>
  <si>
    <t>266.096B</t>
  </si>
  <si>
    <t>PSDN.JK</t>
  </si>
  <si>
    <t>PT Prasidha Aneka Niaga Tbk</t>
  </si>
  <si>
    <t>257.76B</t>
  </si>
  <si>
    <t>ESTI.JK</t>
  </si>
  <si>
    <t>PT Ever Shine Tex Tbk</t>
  </si>
  <si>
    <t>1.208M</t>
  </si>
  <si>
    <t>16.04M</t>
  </si>
  <si>
    <t>253.916B</t>
  </si>
  <si>
    <t>LAND.JK</t>
  </si>
  <si>
    <t>PT Trimitra Propertindo Tbk</t>
  </si>
  <si>
    <t>1.159M</t>
  </si>
  <si>
    <t>23.328M</t>
  </si>
  <si>
    <t>251.336B</t>
  </si>
  <si>
    <t>SOSS.JK</t>
  </si>
  <si>
    <t>PT Shield on Service Tbk</t>
  </si>
  <si>
    <t>250.131B</t>
  </si>
  <si>
    <t>MKNT.JK</t>
  </si>
  <si>
    <t>PT Mitra Komunikasi Nusantara Tbk</t>
  </si>
  <si>
    <t>3.08M</t>
  </si>
  <si>
    <t>250B</t>
  </si>
  <si>
    <t>TOYS.JK</t>
  </si>
  <si>
    <t>PT Sunindo Adipersada Tbk</t>
  </si>
  <si>
    <t>14.69M</t>
  </si>
  <si>
    <t>152.731M</t>
  </si>
  <si>
    <t>245.385B</t>
  </si>
  <si>
    <t>KJEN.JK</t>
  </si>
  <si>
    <t>PT Krida Jaringan Nusantara Tbk</t>
  </si>
  <si>
    <t>245B</t>
  </si>
  <si>
    <t>JSKY.JK</t>
  </si>
  <si>
    <t>PT Sky Energy Indonesia Tbk</t>
  </si>
  <si>
    <t>13.249M</t>
  </si>
  <si>
    <t>31.916M</t>
  </si>
  <si>
    <t>243.905B</t>
  </si>
  <si>
    <t>PDES.JK</t>
  </si>
  <si>
    <t>PT Destinasi Tirta Nusantara Tbk</t>
  </si>
  <si>
    <t>4.848M</t>
  </si>
  <si>
    <t>243.1B</t>
  </si>
  <si>
    <t>CINT.JK</t>
  </si>
  <si>
    <t>PT Chitose Internasional Tbk</t>
  </si>
  <si>
    <t>8.898M</t>
  </si>
  <si>
    <t>242B</t>
  </si>
  <si>
    <t>CASH.JK</t>
  </si>
  <si>
    <t>PT Cashlez Worldwide Indonesia Tbk</t>
  </si>
  <si>
    <t>30.412M</t>
  </si>
  <si>
    <t>19.698M</t>
  </si>
  <si>
    <t>241.858B</t>
  </si>
  <si>
    <t>ERTX.JK</t>
  </si>
  <si>
    <t>PT Eratex Djaja Tbk</t>
  </si>
  <si>
    <t>1.507M</t>
  </si>
  <si>
    <t>238.01B</t>
  </si>
  <si>
    <t>TGRA.JK</t>
  </si>
  <si>
    <t>PT. Terregra Asia Energy Tbk</t>
  </si>
  <si>
    <t>5.34M</t>
  </si>
  <si>
    <t>32.536M</t>
  </si>
  <si>
    <t>236.5B</t>
  </si>
  <si>
    <t>KBLM.JK</t>
  </si>
  <si>
    <t>PT Kabelindo Murni Tbk</t>
  </si>
  <si>
    <t>232.96B</t>
  </si>
  <si>
    <t>FLMC.JK</t>
  </si>
  <si>
    <t>PT Falmaco Nonwoven Industri Tbk</t>
  </si>
  <si>
    <t>3.166M</t>
  </si>
  <si>
    <t>232.812B</t>
  </si>
  <si>
    <t>HOPE.JK</t>
  </si>
  <si>
    <t>PT Harapan Duta Pertiwi Tbk</t>
  </si>
  <si>
    <t>13.9M</t>
  </si>
  <si>
    <t>98.902M</t>
  </si>
  <si>
    <t>221.434B</t>
  </si>
  <si>
    <t>MICE.JK</t>
  </si>
  <si>
    <t>PT Multi Indocitra Tbk</t>
  </si>
  <si>
    <t>217.821B</t>
  </si>
  <si>
    <t>TIRA.JK</t>
  </si>
  <si>
    <t>PT Tira Austenite Tbk</t>
  </si>
  <si>
    <t>204.624B</t>
  </si>
  <si>
    <t>AMIN.JK</t>
  </si>
  <si>
    <t>PT Ateliers Mecaniques D'Indonesie Tbk</t>
  </si>
  <si>
    <t>203.04B</t>
  </si>
  <si>
    <t>LEAD.JK</t>
  </si>
  <si>
    <t>PT Logindo Samudramakmur Tbk.</t>
  </si>
  <si>
    <t>201.687B</t>
  </si>
  <si>
    <t>SULI.JK</t>
  </si>
  <si>
    <t>PT SLJ Global Tbk</t>
  </si>
  <si>
    <t>5.28M</t>
  </si>
  <si>
    <t>199.346B</t>
  </si>
  <si>
    <t>GLOB.JK</t>
  </si>
  <si>
    <t>PT Global Teleshop Tbk</t>
  </si>
  <si>
    <t>198.889B</t>
  </si>
  <si>
    <t>BMSR.JK</t>
  </si>
  <si>
    <t>PT Bintang Mitra Semestaraya Tbk</t>
  </si>
  <si>
    <t>4.805M</t>
  </si>
  <si>
    <t>4.071M</t>
  </si>
  <si>
    <t>198.223B</t>
  </si>
  <si>
    <t>MIRA.JK</t>
  </si>
  <si>
    <t>PT Mitra International Resources Tbk</t>
  </si>
  <si>
    <t>198.073B</t>
  </si>
  <si>
    <t>POLU.JK</t>
  </si>
  <si>
    <t>PT Golden Flower, Tbk</t>
  </si>
  <si>
    <t>196.5B</t>
  </si>
  <si>
    <t>APII.JK</t>
  </si>
  <si>
    <t>PT Arita Prima Indonesia Tbk</t>
  </si>
  <si>
    <t>194.713B</t>
  </si>
  <si>
    <t>PTIS.JK</t>
  </si>
  <si>
    <t>PT Indo Straits Tbk</t>
  </si>
  <si>
    <t>193.658B</t>
  </si>
  <si>
    <t>INAI.JK</t>
  </si>
  <si>
    <t>PT Indal Aluminium Industry Tbk</t>
  </si>
  <si>
    <t>188.813B</t>
  </si>
  <si>
    <t>AHAP.JK</t>
  </si>
  <si>
    <t>PT Asuransi Harta Aman Pratama Tbk</t>
  </si>
  <si>
    <t>2.5M</t>
  </si>
  <si>
    <t>8.026M</t>
  </si>
  <si>
    <t>188.16B</t>
  </si>
  <si>
    <t>LMPI.JK</t>
  </si>
  <si>
    <t>PT Langgeng Makmur Industri Tbk</t>
  </si>
  <si>
    <t>7.302M</t>
  </si>
  <si>
    <t>186.576B</t>
  </si>
  <si>
    <t>WEHA.JK</t>
  </si>
  <si>
    <t>PT WEHA Transportasi Indonesia Tbk</t>
  </si>
  <si>
    <t>4.184M</t>
  </si>
  <si>
    <t>68.51M</t>
  </si>
  <si>
    <t>186.146B</t>
  </si>
  <si>
    <t>LION.JK</t>
  </si>
  <si>
    <t>PT Lion Metal Works Tbk</t>
  </si>
  <si>
    <t>182.056B</t>
  </si>
  <si>
    <t>DSFI.JK</t>
  </si>
  <si>
    <t>PT Dharma Samudera Fishing Industries Tbk</t>
  </si>
  <si>
    <t>7.749M</t>
  </si>
  <si>
    <t>33.376M</t>
  </si>
  <si>
    <t>182B</t>
  </si>
  <si>
    <t>BBRM.JK</t>
  </si>
  <si>
    <t>PT Pelayaran Nasional Bina Buana Raya Tbk</t>
  </si>
  <si>
    <t>177.844B</t>
  </si>
  <si>
    <t>HOTL.JK</t>
  </si>
  <si>
    <t>PT. Saraswati Griya Lestari Tbk</t>
  </si>
  <si>
    <t>177.5B</t>
  </si>
  <si>
    <t>ASDM.JK</t>
  </si>
  <si>
    <t>PT Asuransi Dayin Mitra Tbk</t>
  </si>
  <si>
    <t>175.68B</t>
  </si>
  <si>
    <t>FITT.JK</t>
  </si>
  <si>
    <t>PT Hotel Fitra International Tbk</t>
  </si>
  <si>
    <t>2.962M</t>
  </si>
  <si>
    <t>4.407M</t>
  </si>
  <si>
    <t>175.207B</t>
  </si>
  <si>
    <t>IDEA.JK</t>
  </si>
  <si>
    <t>PT Idea Indonesia Akademi Tbk</t>
  </si>
  <si>
    <t>1.608M</t>
  </si>
  <si>
    <t>14.577M</t>
  </si>
  <si>
    <t>169.99B</t>
  </si>
  <si>
    <t>RIGS.JK</t>
  </si>
  <si>
    <t>PT Rig Tenders Indonesia Tbk</t>
  </si>
  <si>
    <t>2.176M</t>
  </si>
  <si>
    <t>169.338B</t>
  </si>
  <si>
    <t>EPAC.JK</t>
  </si>
  <si>
    <t>PT Megalestari Epack Sentosaraya Tbk</t>
  </si>
  <si>
    <t>3.329M</t>
  </si>
  <si>
    <t>12.704M</t>
  </si>
  <si>
    <t>168.473B</t>
  </si>
  <si>
    <t>SDPC.JK</t>
  </si>
  <si>
    <t>PT Millennium Pharmacon International Tbk</t>
  </si>
  <si>
    <t>168.168B</t>
  </si>
  <si>
    <t>MTWI.JK</t>
  </si>
  <si>
    <t>PT Malacca Trust Wuwungan Insurance Tbk</t>
  </si>
  <si>
    <t>2.228M</t>
  </si>
  <si>
    <t>10.351M</t>
  </si>
  <si>
    <t>167.84B</t>
  </si>
  <si>
    <t>HKMU.JK</t>
  </si>
  <si>
    <t>PT HK Metals Utama Tbk</t>
  </si>
  <si>
    <t>7.82M</t>
  </si>
  <si>
    <t>102.166M</t>
  </si>
  <si>
    <t>167.531B</t>
  </si>
  <si>
    <t>PRAS.JK</t>
  </si>
  <si>
    <t>PT. Prima Alloy Steel Universal Tbk.</t>
  </si>
  <si>
    <t>3.699M</t>
  </si>
  <si>
    <t>166.848B</t>
  </si>
  <si>
    <t>VINS.JK</t>
  </si>
  <si>
    <t>PT Victoria Insurance Tbk</t>
  </si>
  <si>
    <t>6.924M</t>
  </si>
  <si>
    <t>162.123B</t>
  </si>
  <si>
    <t>YELO.JK</t>
  </si>
  <si>
    <t>PT Yelooo Integra Datanet Tbk</t>
  </si>
  <si>
    <t>92.878M</t>
  </si>
  <si>
    <t>85.477M</t>
  </si>
  <si>
    <t>161.563B</t>
  </si>
  <si>
    <t>LPIN.JK</t>
  </si>
  <si>
    <t>PT Multi Prima Sejahtera Tbk</t>
  </si>
  <si>
    <t>1.299M</t>
  </si>
  <si>
    <t>161.5B</t>
  </si>
  <si>
    <t>BIKA.JK</t>
  </si>
  <si>
    <t>PT Binakarya Jaya Abadi Tbk</t>
  </si>
  <si>
    <t>1.269M</t>
  </si>
  <si>
    <t>1.582M</t>
  </si>
  <si>
    <t>161.1B</t>
  </si>
  <si>
    <t>KOIN.JK</t>
  </si>
  <si>
    <t>PT Kokoh Inti Arebama Tbk</t>
  </si>
  <si>
    <t>160.858B</t>
  </si>
  <si>
    <t>BEEF.JK</t>
  </si>
  <si>
    <t>PT Estika Tata Tiara Tbk</t>
  </si>
  <si>
    <t>4.58M</t>
  </si>
  <si>
    <t>23.896M</t>
  </si>
  <si>
    <t>158.282B</t>
  </si>
  <si>
    <t>JMAS.JK</t>
  </si>
  <si>
    <t>PT Asuransi Jiwa Syariah Jasa Mitra Abadi Tbk</t>
  </si>
  <si>
    <t>158B</t>
  </si>
  <si>
    <t>RUIS.JK</t>
  </si>
  <si>
    <t>PT Radiant Utama Interinsco Tbk</t>
  </si>
  <si>
    <t>157.08B</t>
  </si>
  <si>
    <t>LUCK.JK</t>
  </si>
  <si>
    <t>PT Sentral Mitra Informatika Tbk</t>
  </si>
  <si>
    <t>16.791M</t>
  </si>
  <si>
    <t>23.82M</t>
  </si>
  <si>
    <t>156.033B</t>
  </si>
  <si>
    <t>AYLS.JK</t>
  </si>
  <si>
    <t>PT Agro Yasa Lestari Tbk</t>
  </si>
  <si>
    <t>127.585M</t>
  </si>
  <si>
    <t>82.271M</t>
  </si>
  <si>
    <t>154.47B</t>
  </si>
  <si>
    <t>IBFN.JK</t>
  </si>
  <si>
    <t>PT Intan Baruprana Finance Tbk</t>
  </si>
  <si>
    <t>151.733B</t>
  </si>
  <si>
    <t>TMPO.JK</t>
  </si>
  <si>
    <t>PT Tempo Inti Media Tbk</t>
  </si>
  <si>
    <t>147.108B</t>
  </si>
  <si>
    <t>ALMI.JK</t>
  </si>
  <si>
    <t>PT Alumindo Light Metal Industry Tbk</t>
  </si>
  <si>
    <t>144.144B</t>
  </si>
  <si>
    <t>COCO.JK</t>
  </si>
  <si>
    <t>PT Wahana Interfood Nusantara Tbk</t>
  </si>
  <si>
    <t>3.239M</t>
  </si>
  <si>
    <t>9.986M</t>
  </si>
  <si>
    <t>143.433B</t>
  </si>
  <si>
    <t>CBMF.JK</t>
  </si>
  <si>
    <t>PT Cahaya Bintang Medan Tbk</t>
  </si>
  <si>
    <t>68.951M</t>
  </si>
  <si>
    <t>54.535M</t>
  </si>
  <si>
    <t>142.5B</t>
  </si>
  <si>
    <t>OKAS.JK</t>
  </si>
  <si>
    <t>PT Ancora Indonesia Resources Tbk</t>
  </si>
  <si>
    <t>1.796M</t>
  </si>
  <si>
    <t>29.235M</t>
  </si>
  <si>
    <t>141.419B</t>
  </si>
  <si>
    <t>PURE.JK</t>
  </si>
  <si>
    <t>PT Trinitan Metals and Minerals Tbk</t>
  </si>
  <si>
    <t>5.296M</t>
  </si>
  <si>
    <t>20.73M</t>
  </si>
  <si>
    <t>136.143B</t>
  </si>
  <si>
    <t>POLY.JK</t>
  </si>
  <si>
    <t>PT Asia Pacific Fibers Tbk</t>
  </si>
  <si>
    <t>3.944M</t>
  </si>
  <si>
    <t>134.77B</t>
  </si>
  <si>
    <t>OPMS.JK</t>
  </si>
  <si>
    <t>PT Optima Prima Metal Sinergi Tbk</t>
  </si>
  <si>
    <t>3.251M</t>
  </si>
  <si>
    <t>28.439M</t>
  </si>
  <si>
    <t>134B</t>
  </si>
  <si>
    <t>PUDP.JK</t>
  </si>
  <si>
    <t>PT Pudjiadi Prestige Tbk</t>
  </si>
  <si>
    <t>2.006M</t>
  </si>
  <si>
    <t>133.142B</t>
  </si>
  <si>
    <t>BOSS.JK</t>
  </si>
  <si>
    <t>PT. Borneo Olah Sarana Sukses Tbk</t>
  </si>
  <si>
    <t>383.035M</t>
  </si>
  <si>
    <t>158.438M</t>
  </si>
  <si>
    <t>133B</t>
  </si>
  <si>
    <t>RBMS.JK</t>
  </si>
  <si>
    <t>PT Ristia Bintang Mahkotasejati Tbk</t>
  </si>
  <si>
    <t>9.123M</t>
  </si>
  <si>
    <t>132.81B</t>
  </si>
  <si>
    <t>MBTO.JK</t>
  </si>
  <si>
    <t>PT Martina Berto Tbk</t>
  </si>
  <si>
    <t>132.68B</t>
  </si>
  <si>
    <t>SINI.JK</t>
  </si>
  <si>
    <t>PT Singaraja Putra Tbk</t>
  </si>
  <si>
    <t>125.474B</t>
  </si>
  <si>
    <t>KONI.JK</t>
  </si>
  <si>
    <t>PT Perdana Bangun Pusaka Tbk</t>
  </si>
  <si>
    <t>124.64B</t>
  </si>
  <si>
    <t>JAST.JK</t>
  </si>
  <si>
    <t>PT. Jasnita Telekomindo Tbk</t>
  </si>
  <si>
    <t>24.243M</t>
  </si>
  <si>
    <t>70.444M</t>
  </si>
  <si>
    <t>124.485B</t>
  </si>
  <si>
    <t>CSIS.JK</t>
  </si>
  <si>
    <t>PT Cahayasakti Investindo Sukses Tbk</t>
  </si>
  <si>
    <t>9.875M</t>
  </si>
  <si>
    <t>38.249M</t>
  </si>
  <si>
    <t>124.165B</t>
  </si>
  <si>
    <t>WOWS.JK</t>
  </si>
  <si>
    <t>PT Ginting Jaya Energi Tbk</t>
  </si>
  <si>
    <t>23.508M</t>
  </si>
  <si>
    <t>52.422M</t>
  </si>
  <si>
    <t>123.786B</t>
  </si>
  <si>
    <t>ATAP.JK</t>
  </si>
  <si>
    <t>PT Trimitra Prawara Goldland Tbk</t>
  </si>
  <si>
    <t>123.75B</t>
  </si>
  <si>
    <t>IPAC.JK</t>
  </si>
  <si>
    <t>PT Era Graharealty Tbk</t>
  </si>
  <si>
    <t>123.483B</t>
  </si>
  <si>
    <t>SAFE.JK</t>
  </si>
  <si>
    <t>PT Steady Safe Tbk</t>
  </si>
  <si>
    <t>121.184B</t>
  </si>
  <si>
    <t>INCI.JK</t>
  </si>
  <si>
    <t>PT Intanwijaya Internasional Tbk</t>
  </si>
  <si>
    <t>120.614B</t>
  </si>
  <si>
    <t>ASJT.JK</t>
  </si>
  <si>
    <t>PT Asuransi Jasa Tania Tbk</t>
  </si>
  <si>
    <t>3.272M</t>
  </si>
  <si>
    <t>5.159M</t>
  </si>
  <si>
    <t>119.138B</t>
  </si>
  <si>
    <t>ALKA.JK</t>
  </si>
  <si>
    <t>PT Alakasa Industrindo Tbk</t>
  </si>
  <si>
    <t>118.794B</t>
  </si>
  <si>
    <t>DPNS.JK</t>
  </si>
  <si>
    <t>PT Duta Pertiwi Nusantara Tbk</t>
  </si>
  <si>
    <t>118.545B</t>
  </si>
  <si>
    <t>BIMA.JK</t>
  </si>
  <si>
    <t>PT Primarindo Asia Infrastructure Tbk.</t>
  </si>
  <si>
    <t>10.617M</t>
  </si>
  <si>
    <t>49.03M</t>
  </si>
  <si>
    <t>116.77B</t>
  </si>
  <si>
    <t>MRAT.JK</t>
  </si>
  <si>
    <t>PT Mustika Ratu Tbk</t>
  </si>
  <si>
    <t>1.095M</t>
  </si>
  <si>
    <t>113.848B</t>
  </si>
  <si>
    <t>CANI.JK</t>
  </si>
  <si>
    <t>PT Capitol Nusantara Indonesia Tbk</t>
  </si>
  <si>
    <t>2.601M</t>
  </si>
  <si>
    <t>112.514B</t>
  </si>
  <si>
    <t>ENZO.JK</t>
  </si>
  <si>
    <t>PT Morenzo Abadi Perkasa Tbk</t>
  </si>
  <si>
    <t>8.611M</t>
  </si>
  <si>
    <t>6.837M</t>
  </si>
  <si>
    <t>108.128B</t>
  </si>
  <si>
    <t>ARKA.JK</t>
  </si>
  <si>
    <t>PT Arkha Jayanti Persada Tbk</t>
  </si>
  <si>
    <t>39.712M</t>
  </si>
  <si>
    <t>93.308M</t>
  </si>
  <si>
    <t>108B</t>
  </si>
  <si>
    <t>SBAT.JK</t>
  </si>
  <si>
    <t>PT Sejahtera Bintang Abadi Textile Tbk</t>
  </si>
  <si>
    <t>17.819M</t>
  </si>
  <si>
    <t>61.362M</t>
  </si>
  <si>
    <t>107.445B</t>
  </si>
  <si>
    <t>HADE.JK</t>
  </si>
  <si>
    <t>PT Himalaya Energi Perkasa Tbk</t>
  </si>
  <si>
    <t>106B</t>
  </si>
  <si>
    <t>ICON.JK</t>
  </si>
  <si>
    <t>PT Island Concepts Indonesia Tbk</t>
  </si>
  <si>
    <t>1.89M</t>
  </si>
  <si>
    <t>27.523M</t>
  </si>
  <si>
    <t>105.706B</t>
  </si>
  <si>
    <t>SATU.JK</t>
  </si>
  <si>
    <t>PT Kota Satu Properti Tbk</t>
  </si>
  <si>
    <t>27.12M</t>
  </si>
  <si>
    <t>16.769M</t>
  </si>
  <si>
    <t>103.125B</t>
  </si>
  <si>
    <t>LFLO.JK</t>
  </si>
  <si>
    <t>PT Imago Mulia Persada Tbk</t>
  </si>
  <si>
    <t>1.391M</t>
  </si>
  <si>
    <t>102.7B</t>
  </si>
  <si>
    <t>ASBI.JK</t>
  </si>
  <si>
    <t>PT Asuransi Bintang Tbk</t>
  </si>
  <si>
    <t>1.388M</t>
  </si>
  <si>
    <t>102.425B</t>
  </si>
  <si>
    <t>MPOW.JK</t>
  </si>
  <si>
    <t>PT Megapower Makmur Tbk</t>
  </si>
  <si>
    <t>13.743M</t>
  </si>
  <si>
    <t>56.85M</t>
  </si>
  <si>
    <t>101.308B</t>
  </si>
  <si>
    <t>CAKK.JK</t>
  </si>
  <si>
    <t>PT Cahayaputra Asa Keramik Tbk</t>
  </si>
  <si>
    <t>15.158M</t>
  </si>
  <si>
    <t>53.887M</t>
  </si>
  <si>
    <t>101.077B</t>
  </si>
  <si>
    <t>INTD.JK</t>
  </si>
  <si>
    <t>PT Inter Delta Tbk</t>
  </si>
  <si>
    <t>100.019B</t>
  </si>
  <si>
    <t>PGLI.JK</t>
  </si>
  <si>
    <t>PT Pembangunan Graha Lestari Indah Tbk</t>
  </si>
  <si>
    <t>95.16B</t>
  </si>
  <si>
    <t>SOFA.JK</t>
  </si>
  <si>
    <t>PT Boston Furniture Industries Tbk</t>
  </si>
  <si>
    <t>45.468M</t>
  </si>
  <si>
    <t>32.447M</t>
  </si>
  <si>
    <t>94.105B</t>
  </si>
  <si>
    <t>WAPO.JK</t>
  </si>
  <si>
    <t>PT Wahana Pronatural Tbk</t>
  </si>
  <si>
    <t>1.328M</t>
  </si>
  <si>
    <t>93.069B</t>
  </si>
  <si>
    <t>AIMS.JK</t>
  </si>
  <si>
    <t>PT Akbar Indo Makmur Stimec Tbk</t>
  </si>
  <si>
    <t>89.32B</t>
  </si>
  <si>
    <t>ESTA.JK</t>
  </si>
  <si>
    <t>PT Esta Multi Usaha Tbk</t>
  </si>
  <si>
    <t>2.557M</t>
  </si>
  <si>
    <t>88.2B</t>
  </si>
  <si>
    <t>IKAN.JK</t>
  </si>
  <si>
    <t>PT Era Mandiri Cemerlang Tbk</t>
  </si>
  <si>
    <t>4.434M</t>
  </si>
  <si>
    <t>27.969M</t>
  </si>
  <si>
    <t>87.5B</t>
  </si>
  <si>
    <t>BCIP.JK</t>
  </si>
  <si>
    <t>PT Bumi Citra Permai Tbk</t>
  </si>
  <si>
    <t>1.504M</t>
  </si>
  <si>
    <t>17.766M</t>
  </si>
  <si>
    <t>87.225B</t>
  </si>
  <si>
    <t>TRUK.JK</t>
  </si>
  <si>
    <t>PT Guna Timur Raya Tbk</t>
  </si>
  <si>
    <t>29.412M</t>
  </si>
  <si>
    <t>92.056M</t>
  </si>
  <si>
    <t>75.69B</t>
  </si>
  <si>
    <t>PKPK.JK</t>
  </si>
  <si>
    <t>PT Perdana Karya Perkasa Tbk</t>
  </si>
  <si>
    <t>17.484M</t>
  </si>
  <si>
    <t>74.699M</t>
  </si>
  <si>
    <t>72.815B</t>
  </si>
  <si>
    <t>PPGL.JK</t>
  </si>
  <si>
    <t>PT Prima Globalindo Logistik Tbk</t>
  </si>
  <si>
    <t>1.042M</t>
  </si>
  <si>
    <t>7.044M</t>
  </si>
  <si>
    <t>72.002B</t>
  </si>
  <si>
    <t>LMSH.JK</t>
  </si>
  <si>
    <t>PT Lionmesh Prima Tbk</t>
  </si>
  <si>
    <t>72B</t>
  </si>
  <si>
    <t>OASA.JK</t>
  </si>
  <si>
    <t>PT Protech Mitra Perkasa Tbk</t>
  </si>
  <si>
    <t>71.72B</t>
  </si>
  <si>
    <t>FORU.JK</t>
  </si>
  <si>
    <t>PT Fortune Indonesia Tbk</t>
  </si>
  <si>
    <t>68.388B</t>
  </si>
  <si>
    <t>KICI.JK</t>
  </si>
  <si>
    <t>PT Kedaung Indah Can Tbk</t>
  </si>
  <si>
    <t>2.091M</t>
  </si>
  <si>
    <t>65.136B</t>
  </si>
  <si>
    <t>PICO.JK</t>
  </si>
  <si>
    <t>PT Pelangi Indah Canindo Tbk</t>
  </si>
  <si>
    <t>1.216M</t>
  </si>
  <si>
    <t>64.226B</t>
  </si>
  <si>
    <t>FOOD.JK</t>
  </si>
  <si>
    <t>PT Sentra Food Indonesia Tbk</t>
  </si>
  <si>
    <t>14.056M</t>
  </si>
  <si>
    <t>8.335M</t>
  </si>
  <si>
    <t>61.75B</t>
  </si>
  <si>
    <t>CTTH.JK</t>
  </si>
  <si>
    <t>PT Citatah Tbk</t>
  </si>
  <si>
    <t>6.105M</t>
  </si>
  <si>
    <t>61.542B</t>
  </si>
  <si>
    <t>LRNA.JK</t>
  </si>
  <si>
    <t>PT Eka Sari Lorena Transport Tbk</t>
  </si>
  <si>
    <t>61.25B</t>
  </si>
  <si>
    <t>TAMA.JK</t>
  </si>
  <si>
    <t>PT Lancartama Sejati Tbk</t>
  </si>
  <si>
    <t>77.586M</t>
  </si>
  <si>
    <t>26.747M</t>
  </si>
  <si>
    <t>61B</t>
  </si>
  <si>
    <t>PGJO.JK</t>
  </si>
  <si>
    <t>PT Tourindo Guide Indonesia Tbk</t>
  </si>
  <si>
    <t>2.71M</t>
  </si>
  <si>
    <t>60.08B</t>
  </si>
  <si>
    <t>RICY.JK</t>
  </si>
  <si>
    <t>PT Ricky Putra Globalindo Tbk</t>
  </si>
  <si>
    <t>2.299M</t>
  </si>
  <si>
    <t>58.396B</t>
  </si>
  <si>
    <t>SDMU.JK</t>
  </si>
  <si>
    <t>PT Sidomulyo Selaras Tbk</t>
  </si>
  <si>
    <t>4.31M</t>
  </si>
  <si>
    <t>56.761B</t>
  </si>
  <si>
    <t>LUCY.JK</t>
  </si>
  <si>
    <t>PT Lima Dua Lima Tiga Tbk</t>
  </si>
  <si>
    <t>12.344M</t>
  </si>
  <si>
    <t>31.228M</t>
  </si>
  <si>
    <t>52.785B</t>
  </si>
  <si>
    <t>TIRT.JK</t>
  </si>
  <si>
    <t>PT Tirta Mahakam Resources Tbk</t>
  </si>
  <si>
    <t>12.242M</t>
  </si>
  <si>
    <t>5.292M</t>
  </si>
  <si>
    <t>52.612B</t>
  </si>
  <si>
    <t>KARW.JK</t>
  </si>
  <si>
    <t>PT ICTSI Jasa Prima Tbk</t>
  </si>
  <si>
    <t>6.17M</t>
  </si>
  <si>
    <t>52.257B</t>
  </si>
  <si>
    <t>ESIP.JK</t>
  </si>
  <si>
    <t>PT Sinergi Inti Plastindo Tbk</t>
  </si>
  <si>
    <t>3.732M</t>
  </si>
  <si>
    <t>17.668M</t>
  </si>
  <si>
    <t>48B</t>
  </si>
  <si>
    <t>JAYA.JK</t>
  </si>
  <si>
    <t>PT Armada Berjaya Trans Tbk</t>
  </si>
  <si>
    <t>7.399M</t>
  </si>
  <si>
    <t>14.583M</t>
  </si>
  <si>
    <t>45.75B</t>
  </si>
  <si>
    <t>INDX.JK</t>
  </si>
  <si>
    <t>PT Tanah Laut Tbk</t>
  </si>
  <si>
    <t>10.28M</t>
  </si>
  <si>
    <t>43.353B</t>
  </si>
  <si>
    <t>ASPI.JK</t>
  </si>
  <si>
    <t>PT Andalan Sakti Primaindo, Tbk</t>
  </si>
  <si>
    <t>8.285M</t>
  </si>
  <si>
    <t>19.853M</t>
  </si>
  <si>
    <t>41.589B</t>
  </si>
  <si>
    <t>KAYU.JK</t>
  </si>
  <si>
    <t>PT Darmi Bersaudara Tbk</t>
  </si>
  <si>
    <t>17.684M</t>
  </si>
  <si>
    <t>46.189M</t>
  </si>
  <si>
    <t>41.23B</t>
  </si>
  <si>
    <t>CNTX.JK</t>
  </si>
  <si>
    <t>PT Century Textile Industry Tbk</t>
  </si>
  <si>
    <t>36B</t>
  </si>
  <si>
    <t>BAPA.JK</t>
  </si>
  <si>
    <t>PT Bekasi Asri Pemula Tbk</t>
  </si>
  <si>
    <t>4.685M</t>
  </si>
  <si>
    <t>24.934M</t>
  </si>
  <si>
    <t>34.413B</t>
  </si>
  <si>
    <t>PLAN.JK</t>
  </si>
  <si>
    <t>PT Planet Properindo Jaya Tbk</t>
  </si>
  <si>
    <t>48.147M</t>
  </si>
  <si>
    <t>6.462M</t>
  </si>
  <si>
    <t>33.036B</t>
  </si>
  <si>
    <t>MTSM.JK</t>
  </si>
  <si>
    <t>PT Metro Realty Tbk</t>
  </si>
  <si>
    <t>1.517M</t>
  </si>
  <si>
    <t>32.832B</t>
  </si>
  <si>
    <t>TOYS-W.JK</t>
  </si>
  <si>
    <t>Waran Seri I Sunindo Adipersada</t>
  </si>
  <si>
    <t>1.087M</t>
  </si>
  <si>
    <t>LABA.JK</t>
  </si>
  <si>
    <t>PT Ladangbaja Murni Tbk</t>
  </si>
  <si>
    <t>35.041M</t>
  </si>
  <si>
    <t>21.161M</t>
  </si>
  <si>
    <t>DCII.JK</t>
  </si>
  <si>
    <t>PT DCI Indonesia Tbk</t>
  </si>
  <si>
    <t>LFLO-W.JK</t>
  </si>
  <si>
    <t>Waran Seri I Imago Mulia Persad</t>
  </si>
  <si>
    <t>3.393M</t>
  </si>
  <si>
    <t>MGLV-W.JK</t>
  </si>
  <si>
    <t>30.841M</t>
  </si>
  <si>
    <t>HOPE-W.JK</t>
  </si>
  <si>
    <t>8.05M</t>
  </si>
  <si>
    <t>FITT-W.JK</t>
  </si>
  <si>
    <t>6.435M</t>
  </si>
  <si>
    <t>OILS-W.JK</t>
  </si>
  <si>
    <t>1.814M</t>
  </si>
  <si>
    <t>LUCY-W.JK</t>
  </si>
  <si>
    <t>2.611M</t>
  </si>
  <si>
    <t>SBMA-W.JK</t>
  </si>
  <si>
    <t>MASB-W.JK</t>
  </si>
  <si>
    <t>PT.Bank Multiarta Sentosa</t>
  </si>
  <si>
    <t>WIFI-W.JK</t>
  </si>
  <si>
    <t>Waran Seri I Solusi Sinergi Dig</t>
  </si>
  <si>
    <t>GPSO.JK</t>
  </si>
  <si>
    <t>PT. Geoprima Solusi Tbk</t>
  </si>
  <si>
    <t>1.741M</t>
  </si>
  <si>
    <t>15.304M</t>
  </si>
  <si>
    <t>OILS.JK</t>
  </si>
  <si>
    <t>PT Indo Oil Perkasa Tbk</t>
  </si>
  <si>
    <t>12.904M</t>
  </si>
  <si>
    <t>62.35M</t>
  </si>
  <si>
    <t>GPSO-W.JK</t>
  </si>
  <si>
    <t>1.536M</t>
  </si>
  <si>
    <t>UVCR-W.JK</t>
  </si>
  <si>
    <t>ENZO-W.JK</t>
  </si>
  <si>
    <t>Waran Seri I Morenzo Abadi Perk</t>
  </si>
  <si>
    <t>1.032M</t>
  </si>
  <si>
    <t>PURA-W.JK</t>
  </si>
  <si>
    <t>604.869M</t>
  </si>
  <si>
    <t>BRMS-W.JK</t>
  </si>
  <si>
    <t>122.337M</t>
  </si>
  <si>
    <t>HAIS.JK</t>
  </si>
  <si>
    <t>PT Hasnur Internasional Shipping Tbk</t>
  </si>
  <si>
    <t>12.11M</t>
  </si>
  <si>
    <t>31.496M</t>
  </si>
  <si>
    <t>FIMP-W.JK</t>
  </si>
  <si>
    <t>Waran Seri I Fimperkasa Utama T</t>
  </si>
  <si>
    <t>BANK-W.JK</t>
  </si>
  <si>
    <t>Waran Seri I Bank Net Indonesia</t>
  </si>
  <si>
    <t>PLAN-W.JK</t>
  </si>
  <si>
    <t>Waran Seri I Planet Properindo</t>
  </si>
  <si>
    <t>1.004M</t>
  </si>
  <si>
    <t>ZYRX.JK</t>
  </si>
  <si>
    <t>PT Zyrexindo Mandiri Buana Tbk</t>
  </si>
  <si>
    <t>12.521M</t>
  </si>
  <si>
    <t>15.544M</t>
  </si>
  <si>
    <t>FIMP.JK</t>
  </si>
  <si>
    <t>PT Fimperkasa Utama Tbk</t>
  </si>
  <si>
    <t>PPGL-W.JK</t>
  </si>
  <si>
    <t>Waran Seri I Prima Globalindo L</t>
  </si>
  <si>
    <t>7.177M</t>
  </si>
  <si>
    <t>FREN-W2.JK</t>
  </si>
  <si>
    <t>118.465M</t>
  </si>
  <si>
    <t>ZYRX-W.JK</t>
  </si>
  <si>
    <t>Waran Seri I Zyrexindo Mandiri</t>
  </si>
  <si>
    <t>Unit</t>
  </si>
  <si>
    <t>Market Cap, Rp Bn</t>
  </si>
  <si>
    <t>Market Cap Category</t>
  </si>
  <si>
    <t>Big Cap</t>
  </si>
  <si>
    <t>Mid Cap</t>
  </si>
  <si>
    <t>Small Cap</t>
  </si>
  <si>
    <t>Lower bound</t>
  </si>
  <si>
    <t>Upper bound</t>
  </si>
  <si>
    <t>Row Labels</t>
  </si>
  <si>
    <t>Grand Total</t>
  </si>
  <si>
    <t>Cap Category</t>
  </si>
  <si>
    <t>Count of Name</t>
  </si>
  <si>
    <t>AALI</t>
  </si>
  <si>
    <t>ABBA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</si>
  <si>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</si>
  <si>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</si>
  <si>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</si>
  <si>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</si>
  <si>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</si>
  <si>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</si>
  <si>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</si>
  <si>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</si>
  <si>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</si>
  <si>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</si>
  <si>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</si>
  <si>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</si>
  <si>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</si>
  <si>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</si>
  <si>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</si>
  <si>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</si>
  <si>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</si>
  <si>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</si>
  <si>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</si>
  <si>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</si>
  <si>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</si>
  <si>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</si>
  <si>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</si>
  <si>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</si>
  <si>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</si>
  <si>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AMAN</t>
  </si>
  <si>
    <t>AMAR</t>
  </si>
  <si>
    <t>AMFG</t>
  </si>
  <si>
    <t>AMIN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</si>
  <si>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</si>
  <si>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</si>
  <si>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</si>
  <si>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</si>
  <si>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</si>
  <si>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</si>
  <si>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</si>
  <si>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</si>
  <si>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</si>
  <si>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</si>
  <si>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ARGO</t>
  </si>
  <si>
    <t>ARII</t>
  </si>
  <si>
    <t>ARKA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</si>
  <si>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</si>
  <si>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</si>
  <si>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</si>
  <si>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</si>
  <si>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</si>
  <si>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</si>
  <si>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</si>
  <si>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</si>
  <si>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</si>
  <si>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ASMI</t>
  </si>
  <si>
    <t>ASPI</t>
  </si>
  <si>
    <t>ASRI</t>
  </si>
  <si>
    <t>ASRM</t>
  </si>
  <si>
    <t>ASSA</t>
  </si>
  <si>
    <t>ATAP</t>
  </si>
  <si>
    <t>ATIC</t>
  </si>
  <si>
    <t>AUTO</t>
  </si>
  <si>
    <t>AYLS</t>
  </si>
  <si>
    <t>BABP</t>
  </si>
  <si>
    <t>BACA</t>
  </si>
  <si>
    <t>BAJA</t>
  </si>
  <si>
    <t>BALI</t>
  </si>
  <si>
    <t>BAPA</t>
  </si>
  <si>
    <t>BAPI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</si>
  <si>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</si>
  <si>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</si>
  <si>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</si>
  <si>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</si>
  <si>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</si>
  <si>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</si>
  <si>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</si>
  <si>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</si>
  <si>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</si>
  <si>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</si>
  <si>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</si>
  <si>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</si>
  <si>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</si>
  <si>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</si>
  <si>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</si>
  <si>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</si>
  <si>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</si>
  <si>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BDMN</t>
  </si>
  <si>
    <t>BEEF</t>
  </si>
  <si>
    <t>BEKS</t>
  </si>
  <si>
    <t>BELL</t>
  </si>
  <si>
    <t>BESS</t>
  </si>
  <si>
    <t>BEST</t>
  </si>
  <si>
    <t>BFIN</t>
  </si>
  <si>
    <t>BGTG</t>
  </si>
  <si>
    <t>BHAT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</si>
  <si>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</si>
  <si>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</si>
  <si>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</si>
  <si>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</si>
  <si>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</si>
  <si>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</si>
  <si>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</si>
  <si>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</si>
  <si>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</si>
  <si>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</si>
  <si>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</si>
  <si>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</si>
  <si>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</si>
  <si>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</si>
  <si>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</si>
  <si>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BLUE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</si>
  <si>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</si>
  <si>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</si>
  <si>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</si>
  <si>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</si>
  <si>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</si>
  <si>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</si>
  <si>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</si>
  <si>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</si>
  <si>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</si>
  <si>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</si>
  <si>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BOLA</t>
  </si>
  <si>
    <t>BOLT</t>
  </si>
  <si>
    <t>BOSS</t>
  </si>
  <si>
    <t>BPFI</t>
  </si>
  <si>
    <t>BPII</t>
  </si>
  <si>
    <t>BPTR</t>
  </si>
  <si>
    <t>BRAM</t>
  </si>
  <si>
    <t>BRIS</t>
  </si>
  <si>
    <t>BRMS</t>
  </si>
  <si>
    <t>BRNA</t>
  </si>
  <si>
    <t>BRPT</t>
  </si>
  <si>
    <t>BSDE</t>
  </si>
  <si>
    <t>BSIM</t>
  </si>
  <si>
    <t>BSSR</t>
  </si>
  <si>
    <t>BTEK</t>
  </si>
  <si>
    <t>BTON</t>
  </si>
  <si>
    <t>BTPN</t>
  </si>
  <si>
    <t>BTPS</t>
  </si>
  <si>
    <t>BUDI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</si>
  <si>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</si>
  <si>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</si>
  <si>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</si>
  <si>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</si>
  <si>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</si>
  <si>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</si>
  <si>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</si>
  <si>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</si>
  <si>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</si>
  <si>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</si>
  <si>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</si>
  <si>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</si>
  <si>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</si>
  <si>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</si>
  <si>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</si>
  <si>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CCSI</t>
  </si>
  <si>
    <t>CEKA</t>
  </si>
  <si>
    <t>CENT</t>
  </si>
  <si>
    <t>CFIN</t>
  </si>
  <si>
    <t>CINT</t>
  </si>
  <si>
    <t>CITA</t>
  </si>
  <si>
    <t>CITY</t>
  </si>
  <si>
    <t>CLAY</t>
  </si>
  <si>
    <t>CLEO</t>
  </si>
  <si>
    <t>CLPI</t>
  </si>
  <si>
    <t>CMNP</t>
  </si>
  <si>
    <t>CNTX</t>
  </si>
  <si>
    <t>COCO</t>
  </si>
  <si>
    <t>CPIN</t>
  </si>
  <si>
    <t>CPRI</t>
  </si>
  <si>
    <t>CPRO</t>
  </si>
  <si>
    <t>CSAP</t>
  </si>
  <si>
    <t>CSIS</t>
  </si>
  <si>
    <t>CSMI</t>
  </si>
  <si>
    <t>CSRA</t>
  </si>
  <si>
    <t>CTBN</t>
  </si>
  <si>
    <t>CTRA</t>
  </si>
  <si>
    <t>CTTH</t>
  </si>
  <si>
    <t>DADA</t>
  </si>
  <si>
    <t>DART</t>
  </si>
  <si>
    <t>DAYA</t>
  </si>
  <si>
    <t>DCII</t>
  </si>
  <si>
    <t>DEAL</t>
  </si>
  <si>
    <t>DEFI</t>
  </si>
  <si>
    <t>DEWA</t>
  </si>
  <si>
    <t>DFAM</t>
  </si>
  <si>
    <t>DGIK</t>
  </si>
  <si>
    <t>DGNS</t>
  </si>
  <si>
    <t>DIGI</t>
  </si>
  <si>
    <t>DILD</t>
  </si>
  <si>
    <t>DIVA</t>
  </si>
  <si>
    <t>DKFT</t>
  </si>
  <si>
    <t>DLTA</t>
  </si>
  <si>
    <t>DMAS</t>
  </si>
  <si>
    <t>DMMX</t>
  </si>
  <si>
    <t>DMND</t>
  </si>
  <si>
    <t>DNAR</t>
  </si>
  <si>
    <t>DNET</t>
  </si>
  <si>
    <t>DOID</t>
  </si>
  <si>
    <t>DPNS</t>
  </si>
  <si>
    <t>DPUM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</si>
  <si>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</si>
  <si>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</si>
  <si>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</si>
  <si>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</si>
  <si>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</si>
  <si>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</si>
  <si>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</si>
  <si>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</si>
  <si>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</si>
  <si>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</si>
  <si>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EKAD</t>
  </si>
  <si>
    <t>ELSA</t>
  </si>
  <si>
    <t>ELTY</t>
  </si>
  <si>
    <t>EMDE</t>
  </si>
  <si>
    <t>EMTK</t>
  </si>
  <si>
    <t>ENRG</t>
  </si>
  <si>
    <t>ENZO</t>
  </si>
  <si>
    <t>EPAC</t>
  </si>
  <si>
    <t>EPMT</t>
  </si>
  <si>
    <t>ERAA</t>
  </si>
  <si>
    <t>ERTX</t>
  </si>
  <si>
    <t>ESIP</t>
  </si>
  <si>
    <t>ESSA</t>
  </si>
  <si>
    <t>ESTA</t>
  </si>
  <si>
    <t>ESTI</t>
  </si>
  <si>
    <t>EXCL</t>
  </si>
  <si>
    <t>FAPA</t>
  </si>
  <si>
    <t>FAST</t>
  </si>
  <si>
    <t>FILM</t>
  </si>
  <si>
    <t>FIRE</t>
  </si>
  <si>
    <t>FISH</t>
  </si>
  <si>
    <t>FITT</t>
  </si>
  <si>
    <t>FMII</t>
  </si>
  <si>
    <t>FOOD</t>
  </si>
  <si>
    <t>FORU</t>
  </si>
  <si>
    <t>FORZ</t>
  </si>
  <si>
    <t>FPNI</t>
  </si>
  <si>
    <t>FREN</t>
  </si>
  <si>
    <t>FUJI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</si>
  <si>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</si>
  <si>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</si>
  <si>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</si>
  <si>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</si>
  <si>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</si>
  <si>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</si>
  <si>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</si>
  <si>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</si>
  <si>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</si>
  <si>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</si>
  <si>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</si>
  <si>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</si>
  <si>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</si>
  <si>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</si>
  <si>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</si>
  <si>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GOOD</t>
  </si>
  <si>
    <t>GPRA</t>
  </si>
  <si>
    <t>GSMF</t>
  </si>
  <si>
    <t>GWSA</t>
  </si>
  <si>
    <t>GZCO</t>
  </si>
  <si>
    <t>HADE</t>
  </si>
  <si>
    <t>HDFA</t>
  </si>
  <si>
    <t>HDIT</t>
  </si>
  <si>
    <t>HEAL</t>
  </si>
  <si>
    <t>HELI</t>
  </si>
  <si>
    <t>HERO</t>
  </si>
  <si>
    <t>HEXA</t>
  </si>
  <si>
    <t>HITS</t>
  </si>
  <si>
    <t>HKMU</t>
  </si>
  <si>
    <t>HMSP</t>
  </si>
  <si>
    <t>HOKI</t>
  </si>
  <si>
    <t>HOMI</t>
  </si>
  <si>
    <t>HOTL</t>
  </si>
  <si>
    <t>HRME</t>
  </si>
  <si>
    <t>HRTA</t>
  </si>
  <si>
    <t>HRUM</t>
  </si>
  <si>
    <t>IATA</t>
  </si>
  <si>
    <t>IBFN</t>
  </si>
  <si>
    <t>IBST</t>
  </si>
  <si>
    <t>ICBP</t>
  </si>
  <si>
    <t>ICON</t>
  </si>
  <si>
    <t>IDPR</t>
  </si>
  <si>
    <t>IFII</t>
  </si>
  <si>
    <t>IFSH</t>
  </si>
  <si>
    <t>IGAR</t>
  </si>
  <si>
    <t>IKAI</t>
  </si>
  <si>
    <t>IKAN</t>
  </si>
  <si>
    <t>IKBI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</si>
  <si>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</si>
  <si>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</si>
  <si>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</si>
  <si>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</si>
  <si>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</si>
  <si>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</si>
  <si>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</si>
  <si>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</si>
  <si>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</si>
  <si>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</si>
  <si>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</si>
  <si>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</si>
  <si>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</si>
  <si>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</si>
  <si>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</si>
  <si>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</si>
  <si>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</si>
  <si>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</si>
  <si>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</si>
  <si>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</si>
  <si>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</si>
  <si>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</si>
  <si>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</si>
  <si>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IPCC</t>
  </si>
  <si>
    <t>IPCM</t>
  </si>
  <si>
    <t>IPOL</t>
  </si>
  <si>
    <t>IPTV</t>
  </si>
  <si>
    <t>IRRA</t>
  </si>
  <si>
    <t>ISAT</t>
  </si>
  <si>
    <t>ISSP</t>
  </si>
  <si>
    <t>ITIC</t>
  </si>
  <si>
    <t>ITMA</t>
  </si>
  <si>
    <t>ITMG</t>
  </si>
  <si>
    <t>JAST</t>
  </si>
  <si>
    <t>JAWA</t>
  </si>
  <si>
    <t>JAYA</t>
  </si>
  <si>
    <t>JECC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</si>
  <si>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</si>
  <si>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</si>
  <si>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</si>
  <si>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</si>
  <si>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</si>
  <si>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</si>
  <si>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</si>
  <si>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</si>
  <si>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</si>
  <si>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</si>
  <si>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KARW</t>
  </si>
  <si>
    <t>KAYU</t>
  </si>
  <si>
    <t>KBAG</t>
  </si>
  <si>
    <t>KBLI</t>
  </si>
  <si>
    <t>KBLM</t>
  </si>
  <si>
    <t>KBLV</t>
  </si>
  <si>
    <t>KDSI</t>
  </si>
  <si>
    <t>KEEN</t>
  </si>
  <si>
    <t>KEJU</t>
  </si>
  <si>
    <t>KIAS</t>
  </si>
  <si>
    <t>KICI</t>
  </si>
  <si>
    <t>KIJA</t>
  </si>
  <si>
    <t>KINO</t>
  </si>
  <si>
    <t>KIOS</t>
  </si>
  <si>
    <t>KJEN</t>
  </si>
  <si>
    <t>KKGI</t>
  </si>
  <si>
    <t>KLBF</t>
  </si>
  <si>
    <t>KMDS</t>
  </si>
  <si>
    <t>KMTR</t>
  </si>
  <si>
    <t>KOBX</t>
  </si>
  <si>
    <t>KOIN</t>
  </si>
  <si>
    <t>KONI</t>
  </si>
  <si>
    <t>KOPI</t>
  </si>
  <si>
    <t>KOTA</t>
  </si>
  <si>
    <t>KPAL</t>
  </si>
  <si>
    <t>KPAS</t>
  </si>
  <si>
    <t>KPIG</t>
  </si>
  <si>
    <t>KRAS</t>
  </si>
  <si>
    <t>KREN</t>
  </si>
  <si>
    <t>LAND</t>
  </si>
  <si>
    <t>LCKM</t>
  </si>
  <si>
    <t>LEAD</t>
  </si>
  <si>
    <t>LIFE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</si>
  <si>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</si>
  <si>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</si>
  <si>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</si>
  <si>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</si>
  <si>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</si>
  <si>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</si>
  <si>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</si>
  <si>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</si>
  <si>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</si>
  <si>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</si>
  <si>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</si>
  <si>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</si>
  <si>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</si>
  <si>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</si>
  <si>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</si>
  <si>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</si>
  <si>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MAGP</t>
  </si>
  <si>
    <t>MAIN</t>
  </si>
  <si>
    <t>MAMI</t>
  </si>
  <si>
    <t>MAPA</t>
  </si>
  <si>
    <t>MAPB</t>
  </si>
  <si>
    <t>MAPI</t>
  </si>
  <si>
    <t>MARI</t>
  </si>
  <si>
    <t>MARK</t>
  </si>
  <si>
    <t>MAYA</t>
  </si>
  <si>
    <t>MBAP</t>
  </si>
  <si>
    <t>MBSS</t>
  </si>
  <si>
    <t>MBTO</t>
  </si>
  <si>
    <t>MCAS</t>
  </si>
  <si>
    <t>MCOR</t>
  </si>
  <si>
    <t>MDIA</t>
  </si>
  <si>
    <t>MDKA</t>
  </si>
  <si>
    <t>MDKI</t>
  </si>
  <si>
    <t>MDRN</t>
  </si>
  <si>
    <t>MEDC</t>
  </si>
  <si>
    <t>MEGA</t>
  </si>
  <si>
    <t>MERK</t>
  </si>
  <si>
    <t>META</t>
  </si>
  <si>
    <t>MFIN</t>
  </si>
  <si>
    <t>MFMI</t>
  </si>
  <si>
    <t>MGRO</t>
  </si>
  <si>
    <t>MICE</t>
  </si>
  <si>
    <t>MIDI</t>
  </si>
  <si>
    <t>MIKA</t>
  </si>
  <si>
    <t>MINA</t>
  </si>
  <si>
    <t>MIRA</t>
  </si>
  <si>
    <t>MKNT</t>
  </si>
  <si>
    <t>MKPI</t>
  </si>
  <si>
    <t>MLBI</t>
  </si>
  <si>
    <t>MLIA</t>
  </si>
  <si>
    <t>MLPL</t>
  </si>
  <si>
    <t>MLPT</t>
  </si>
  <si>
    <t>MMLP</t>
  </si>
  <si>
    <t>MNCN</t>
  </si>
  <si>
    <t>MOLI</t>
  </si>
  <si>
    <t>MPMX</t>
  </si>
  <si>
    <t>MPOW</t>
  </si>
  <si>
    <t>MPPA</t>
  </si>
  <si>
    <t>MPRO</t>
  </si>
  <si>
    <t>MRAT</t>
  </si>
  <si>
    <t>MREI</t>
  </si>
  <si>
    <t>MSIN</t>
  </si>
  <si>
    <t>MSKY</t>
  </si>
  <si>
    <t>MTDL</t>
  </si>
  <si>
    <t>MTFN</t>
  </si>
  <si>
    <t>MTLA</t>
  </si>
  <si>
    <t>MTPS</t>
  </si>
  <si>
    <t>MTSM</t>
  </si>
  <si>
    <t>MTWI</t>
  </si>
  <si>
    <t>MYOH</t>
  </si>
  <si>
    <t>MYOR</t>
  </si>
  <si>
    <t>MYTX</t>
  </si>
  <si>
    <t>NATO</t>
  </si>
  <si>
    <t>NELY</t>
  </si>
  <si>
    <t>NFCX</t>
  </si>
  <si>
    <t>NICK</t>
  </si>
  <si>
    <t>NIKL</t>
  </si>
  <si>
    <t>NIRO</t>
  </si>
  <si>
    <t>NISP</t>
  </si>
  <si>
    <t>NOBU</t>
  </si>
  <si>
    <t>NRCA</t>
  </si>
  <si>
    <t>NZIA</t>
  </si>
  <si>
    <t>OASA</t>
  </si>
  <si>
    <t>OKAS</t>
  </si>
  <si>
    <t>OMRE</t>
  </si>
  <si>
    <t>OPMS</t>
  </si>
  <si>
    <t>PADI</t>
  </si>
  <si>
    <t>PALM</t>
  </si>
  <si>
    <t>PAMG</t>
  </si>
  <si>
    <t>PANI</t>
  </si>
  <si>
    <t>PANR</t>
  </si>
  <si>
    <t>PANS</t>
  </si>
  <si>
    <t>PBID</t>
  </si>
  <si>
    <t>PBRX</t>
  </si>
  <si>
    <t>PBSA</t>
  </si>
  <si>
    <t>PCAR</t>
  </si>
  <si>
    <t>PDES</t>
  </si>
  <si>
    <t>PEGE</t>
  </si>
  <si>
    <t>PEHA</t>
  </si>
  <si>
    <t>PGAS</t>
  </si>
  <si>
    <t>PGJO</t>
  </si>
  <si>
    <t>PGLI</t>
  </si>
  <si>
    <t>PGUN</t>
  </si>
  <si>
    <t>PICO</t>
  </si>
  <si>
    <t>PJAA</t>
  </si>
  <si>
    <t>PKPK</t>
  </si>
  <si>
    <t>PLAN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</si>
  <si>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</si>
  <si>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</si>
  <si>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</si>
  <si>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</si>
  <si>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</si>
  <si>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</si>
  <si>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</si>
  <si>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</si>
  <si>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</si>
  <si>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</si>
  <si>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</si>
  <si>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</si>
  <si>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</si>
  <si>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PORT</t>
  </si>
  <si>
    <t>POWR</t>
  </si>
  <si>
    <t>PPGL</t>
  </si>
  <si>
    <t>PPRE</t>
  </si>
  <si>
    <t>PPRO</t>
  </si>
  <si>
    <t>PRAS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</si>
  <si>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</si>
  <si>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</si>
  <si>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</si>
  <si>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</si>
  <si>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</si>
  <si>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</si>
  <si>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</si>
  <si>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</si>
  <si>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</si>
  <si>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</si>
  <si>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PTPP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</si>
  <si>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</si>
  <si>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</si>
  <si>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</si>
  <si>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</si>
  <si>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</si>
  <si>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</si>
  <si>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</si>
  <si>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</si>
  <si>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</si>
  <si>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</si>
  <si>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</si>
  <si>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RAJA</t>
  </si>
  <si>
    <t>RALS</t>
  </si>
  <si>
    <t>RANC</t>
  </si>
  <si>
    <t>RBMS</t>
  </si>
  <si>
    <t>RDTX</t>
  </si>
  <si>
    <t>REAL</t>
  </si>
  <si>
    <t>RELI</t>
  </si>
  <si>
    <t>RICY</t>
  </si>
  <si>
    <t>RIGS</t>
  </si>
  <si>
    <t>RISE</t>
  </si>
  <si>
    <t>RMBA</t>
  </si>
  <si>
    <t>ROCK</t>
  </si>
  <si>
    <t>RODA</t>
  </si>
  <si>
    <t>RONY</t>
  </si>
  <si>
    <t>ROTI</t>
  </si>
  <si>
    <t>RUIS</t>
  </si>
  <si>
    <t>SAFE</t>
  </si>
  <si>
    <t>SAME</t>
  </si>
  <si>
    <t>SAPX</t>
  </si>
  <si>
    <t>SATU</t>
  </si>
  <si>
    <t>SBAT</t>
  </si>
  <si>
    <t>SCCO</t>
  </si>
  <si>
    <t>SCMA</t>
  </si>
  <si>
    <t>SCNP</t>
  </si>
  <si>
    <t>SDMU</t>
  </si>
  <si>
    <t>SDPC</t>
  </si>
  <si>
    <t>SDRA</t>
  </si>
  <si>
    <t>SFAN</t>
  </si>
  <si>
    <t>SGER</t>
  </si>
  <si>
    <t>SGRO</t>
  </si>
  <si>
    <t>SHID</t>
  </si>
  <si>
    <t>SHIP</t>
  </si>
  <si>
    <t>SIDO</t>
  </si>
  <si>
    <t>SILO</t>
  </si>
  <si>
    <t>SIMP</t>
  </si>
  <si>
    <t>SINI</t>
  </si>
  <si>
    <t>SIPD</t>
  </si>
  <si>
    <t>SKBM</t>
  </si>
  <si>
    <t>SKLT</t>
  </si>
  <si>
    <t>SKRN</t>
  </si>
  <si>
    <t>SLIS</t>
  </si>
  <si>
    <t>SMAR</t>
  </si>
  <si>
    <t>SMBR</t>
  </si>
  <si>
    <t>SMCB</t>
  </si>
  <si>
    <t>SMDM</t>
  </si>
  <si>
    <t>SMDR</t>
  </si>
  <si>
    <t>SMGR</t>
  </si>
  <si>
    <t>SMKL</t>
  </si>
  <si>
    <t>SMMA</t>
  </si>
  <si>
    <t>SMMT</t>
  </si>
  <si>
    <t>SMRA</t>
  </si>
  <si>
    <t>SMSM</t>
  </si>
  <si>
    <t>SOCI</t>
  </si>
  <si>
    <t>SOFA</t>
  </si>
  <si>
    <t>SOHO</t>
  </si>
  <si>
    <t>SONA</t>
  </si>
  <si>
    <t>SOSS</t>
  </si>
  <si>
    <t>SOTS</t>
  </si>
  <si>
    <t>SPMA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</si>
  <si>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</si>
  <si>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</si>
  <si>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</si>
  <si>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</si>
  <si>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</si>
  <si>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</si>
  <si>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</si>
  <si>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</si>
  <si>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</si>
  <si>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STAR</t>
  </si>
  <si>
    <t>STTP</t>
  </si>
  <si>
    <t>SULI</t>
  </si>
  <si>
    <t>SUPR</t>
  </si>
  <si>
    <t>SURE</t>
  </si>
  <si>
    <t>SWAT</t>
  </si>
  <si>
    <t>TALF</t>
  </si>
  <si>
    <t>TAMA</t>
  </si>
  <si>
    <t>TAMU</t>
  </si>
  <si>
    <t>TARA</t>
  </si>
  <si>
    <t>TAXI</t>
  </si>
  <si>
    <t>TBIG</t>
  </si>
  <si>
    <t>TBLA</t>
  </si>
  <si>
    <t>TBMS</t>
  </si>
  <si>
    <t>TCID</t>
  </si>
  <si>
    <t>TCPI</t>
  </si>
  <si>
    <t>TEBE</t>
  </si>
  <si>
    <t>TECH</t>
  </si>
  <si>
    <t>TFCO</t>
  </si>
  <si>
    <t>TGKA</t>
  </si>
  <si>
    <t>TGRA</t>
  </si>
  <si>
    <t>TIFA</t>
  </si>
  <si>
    <t>TINS</t>
  </si>
  <si>
    <t>TIRA</t>
  </si>
  <si>
    <t>TIRT</t>
  </si>
  <si>
    <t>TKIM</t>
  </si>
  <si>
    <t>TLKM</t>
  </si>
  <si>
    <t>TMAS</t>
  </si>
  <si>
    <t>TMPO</t>
  </si>
  <si>
    <t>TNCA</t>
  </si>
  <si>
    <t>TOBA</t>
  </si>
  <si>
    <t>TOPS</t>
  </si>
  <si>
    <t>TOTL</t>
  </si>
  <si>
    <t>TOTO</t>
  </si>
  <si>
    <t>TOWR</t>
  </si>
  <si>
    <t>TOYS</t>
  </si>
  <si>
    <t>TPIA</t>
  </si>
  <si>
    <t>TPMA</t>
  </si>
  <si>
    <t>TRIM</t>
  </si>
  <si>
    <t>TRIN</t>
  </si>
  <si>
    <t>TRIS</t>
  </si>
  <si>
    <t>TRJA</t>
  </si>
  <si>
    <t>TRST</t>
  </si>
  <si>
    <t>TRUK</t>
  </si>
  <si>
    <t>TRUS</t>
  </si>
  <si>
    <t>TSPC</t>
  </si>
  <si>
    <t>TUGU</t>
  </si>
  <si>
    <t>TURI</t>
  </si>
  <si>
    <t>UANG</t>
  </si>
  <si>
    <t>UCID</t>
  </si>
  <si>
    <t>ULTJ</t>
  </si>
  <si>
    <t>UNIC</t>
  </si>
  <si>
    <t>UNSP</t>
  </si>
  <si>
    <t>UNTR</t>
  </si>
  <si>
    <t>UNVR</t>
  </si>
  <si>
    <t>URBN</t>
  </si>
  <si>
    <t>VICI</t>
  </si>
  <si>
    <t>VICO</t>
  </si>
  <si>
    <t>VINS</t>
  </si>
  <si>
    <t>VIVA</t>
  </si>
  <si>
    <t>VOKS</t>
  </si>
  <si>
    <t>VRNA</t>
  </si>
  <si>
    <t>WAPO</t>
  </si>
  <si>
    <t>WEGE</t>
  </si>
  <si>
    <t>WEHA</t>
  </si>
  <si>
    <t>WICO</t>
  </si>
  <si>
    <t>WIFI</t>
  </si>
  <si>
    <t>WIIM</t>
  </si>
  <si>
    <t>WIKA</t>
  </si>
  <si>
    <t>WINS</t>
  </si>
  <si>
    <t>WOMF</t>
  </si>
  <si>
    <t>WOOD</t>
  </si>
  <si>
    <t>WOWS</t>
  </si>
  <si>
    <t>WSBP</t>
  </si>
  <si>
    <t>WSKT</t>
  </si>
  <si>
    <t>WTON</t>
  </si>
  <si>
    <t>YELO</t>
  </si>
  <si>
    <t>YPAS</t>
  </si>
  <si>
    <t>YULE</t>
  </si>
  <si>
    <t>ZBRA</t>
  </si>
  <si>
    <t>ZINC</t>
  </si>
  <si>
    <t>ZONE</t>
  </si>
  <si>
    <t>x</t>
  </si>
  <si>
    <t>Compare</t>
  </si>
  <si>
    <t>ARCI</t>
  </si>
  <si>
    <t>BANK</t>
  </si>
  <si>
    <t>BEBS</t>
  </si>
  <si>
    <t>BMHS</t>
  </si>
  <si>
    <t>BUKA</t>
  </si>
  <si>
    <t>CBMF</t>
  </si>
  <si>
    <t>CMNT</t>
  </si>
  <si>
    <t>CNKO</t>
  </si>
  <si>
    <t>EDGE</t>
  </si>
  <si>
    <t>FLMC</t>
  </si>
  <si>
    <t>GTSI</t>
  </si>
  <si>
    <t>HOPE</t>
  </si>
  <si>
    <t>IDEA</t>
  </si>
  <si>
    <t>IPAC</t>
  </si>
  <si>
    <t>JGLE</t>
  </si>
  <si>
    <t>LFLO</t>
  </si>
  <si>
    <t>LUCY</t>
  </si>
  <si>
    <t>MASA</t>
  </si>
  <si>
    <t>MASB</t>
  </si>
  <si>
    <t>MCOL</t>
  </si>
  <si>
    <t>MGLV</t>
  </si>
  <si>
    <t>MITI</t>
  </si>
  <si>
    <t>NASA</t>
  </si>
  <si>
    <t>NICL</t>
  </si>
  <si>
    <t>NPGF</t>
  </si>
  <si>
    <t>RSGK</t>
  </si>
  <si>
    <t>RUNS</t>
  </si>
  <si>
    <t>SBMA</t>
  </si>
  <si>
    <t>SNLK</t>
  </si>
  <si>
    <t>TAPG</t>
  </si>
  <si>
    <t>TFAS</t>
  </si>
  <si>
    <t>TRUE</t>
  </si>
  <si>
    <t>UFOE</t>
  </si>
  <si>
    <t>UNIQ</t>
  </si>
  <si>
    <t>UVCR</t>
  </si>
  <si>
    <t xml:space="preserve">Combined </t>
  </si>
  <si>
    <t>Market Cap, in Rp Tn</t>
  </si>
  <si>
    <t>Market Cap❌</t>
  </si>
  <si>
    <t>Revenue (Growth: 3 Year)❌</t>
  </si>
  <si>
    <t>Value MA 5❌</t>
  </si>
  <si>
    <t>Volume MA 5❌</t>
  </si>
  <si>
    <t>19,679.94 B</t>
  </si>
  <si>
    <t>1,305.93 B</t>
  </si>
  <si>
    <t>4,314.61 B</t>
  </si>
  <si>
    <t>4,542.72 B</t>
  </si>
  <si>
    <t>24,095.75 B</t>
  </si>
  <si>
    <t>1,683.39 B</t>
  </si>
  <si>
    <t>1,498.34 B</t>
  </si>
  <si>
    <t>3,899.13 B</t>
  </si>
  <si>
    <t>7,875.00 B</t>
  </si>
  <si>
    <t>933.40 B</t>
  </si>
  <si>
    <t>56,455.22 B</t>
  </si>
  <si>
    <t>344.00 B</t>
  </si>
  <si>
    <t>-</t>
  </si>
  <si>
    <t>4,691.99 B</t>
  </si>
  <si>
    <t>45,992.38 B</t>
  </si>
  <si>
    <t>2,402.37 B</t>
  </si>
  <si>
    <t>188.16 B</t>
  </si>
  <si>
    <t>111.10 B</t>
  </si>
  <si>
    <t>2,160.34 B</t>
  </si>
  <si>
    <t>322.47 B</t>
  </si>
  <si>
    <t>612.00 B</t>
  </si>
  <si>
    <t>18,668.33 B</t>
  </si>
  <si>
    <t>410.40 B</t>
  </si>
  <si>
    <t>830.50 B</t>
  </si>
  <si>
    <t>124.89 B</t>
  </si>
  <si>
    <t>147.84 B</t>
  </si>
  <si>
    <t>644.41 B</t>
  </si>
  <si>
    <t>1,680.52 B</t>
  </si>
  <si>
    <t>1,624.52 B</t>
  </si>
  <si>
    <t>2,314.11 B</t>
  </si>
  <si>
    <t>1,670.90 B</t>
  </si>
  <si>
    <t>203.04 B</t>
  </si>
  <si>
    <t>4,222.22 B</t>
  </si>
  <si>
    <t>52,320.87 B</t>
  </si>
  <si>
    <t>467.50 B</t>
  </si>
  <si>
    <t>2,750.42 B</t>
  </si>
  <si>
    <t>57,673.84 B</t>
  </si>
  <si>
    <t>1,569.31 B</t>
  </si>
  <si>
    <t>11,354.49 B</t>
  </si>
  <si>
    <t>199.02 B</t>
  </si>
  <si>
    <t>275.26 B</t>
  </si>
  <si>
    <t>3,246.00 B</t>
  </si>
  <si>
    <t>APOL</t>
  </si>
  <si>
    <t>822.61 B</t>
  </si>
  <si>
    <t>15,521.88 B</t>
  </si>
  <si>
    <t>590.58 B</t>
  </si>
  <si>
    <t>1,033.23 B</t>
  </si>
  <si>
    <t>128.00 B</t>
  </si>
  <si>
    <t>ARMY</t>
  </si>
  <si>
    <t>450.31 B</t>
  </si>
  <si>
    <t>6,019.97 B</t>
  </si>
  <si>
    <t>804.01 B</t>
  </si>
  <si>
    <t>392.00 B</t>
  </si>
  <si>
    <t>210,268.59 B</t>
  </si>
  <si>
    <t>100.34 B</t>
  </si>
  <si>
    <t>183.36 B</t>
  </si>
  <si>
    <t>977.87 B</t>
  </si>
  <si>
    <t>248,973.85 B</t>
  </si>
  <si>
    <t>205.80 B</t>
  </si>
  <si>
    <t>2,741.26 B</t>
  </si>
  <si>
    <t>43.52 B</t>
  </si>
  <si>
    <t>3,694.09 B</t>
  </si>
  <si>
    <t>494.46 B</t>
  </si>
  <si>
    <t>13,111.80 B</t>
  </si>
  <si>
    <t>145.00 B</t>
  </si>
  <si>
    <t>1,470.25 B</t>
  </si>
  <si>
    <t>ATPK</t>
  </si>
  <si>
    <t>1,117.49 B</t>
  </si>
  <si>
    <t>5,542.69 B</t>
  </si>
  <si>
    <t>137.40 B</t>
  </si>
  <si>
    <t>9,196.00 B</t>
  </si>
  <si>
    <t>2,222.49 B</t>
  </si>
  <si>
    <t>BAEK</t>
  </si>
  <si>
    <t>5,607.00 B</t>
  </si>
  <si>
    <t>648.00 B</t>
  </si>
  <si>
    <t>2,931.27 B</t>
  </si>
  <si>
    <t>32,586.89 B</t>
  </si>
  <si>
    <t>451.48 B</t>
  </si>
  <si>
    <t>279.59 B</t>
  </si>
  <si>
    <t>741.00 B</t>
  </si>
  <si>
    <t>423.86 B</t>
  </si>
  <si>
    <t>927,644.75 B</t>
  </si>
  <si>
    <t>70,973.82 B</t>
  </si>
  <si>
    <t>14,376.23 B</t>
  </si>
  <si>
    <t>658.32 B</t>
  </si>
  <si>
    <t>8,466.49 B</t>
  </si>
  <si>
    <t>135,668.98 B</t>
  </si>
  <si>
    <t>660,031.51 B</t>
  </si>
  <si>
    <t>178.91 B</t>
  </si>
  <si>
    <t>18,083.51 B</t>
  </si>
  <si>
    <t>316.80 B</t>
  </si>
  <si>
    <t>18,850.20 B</t>
  </si>
  <si>
    <t>11,091.89 B</t>
  </si>
  <si>
    <t>4,389.74 B</t>
  </si>
  <si>
    <t>1,833.72 B</t>
  </si>
  <si>
    <t>88.65 B</t>
  </si>
  <si>
    <t>27,756.89 B</t>
  </si>
  <si>
    <t>16,290.00 B</t>
  </si>
  <si>
    <t>158.28 B</t>
  </si>
  <si>
    <t>5,244.05 B</t>
  </si>
  <si>
    <t>1,174.50 B</t>
  </si>
  <si>
    <t>6,079.01 B</t>
  </si>
  <si>
    <t>1,302.39 B</t>
  </si>
  <si>
    <t>15,967.12 B</t>
  </si>
  <si>
    <t>2,167.96 B</t>
  </si>
  <si>
    <t>4,425.00 B</t>
  </si>
  <si>
    <t>4,647.26 B</t>
  </si>
  <si>
    <t>156.36 B</t>
  </si>
  <si>
    <t>133.80 B</t>
  </si>
  <si>
    <t>23,013.31 B</t>
  </si>
  <si>
    <t>2,279.35 B</t>
  </si>
  <si>
    <t>266.52 B</t>
  </si>
  <si>
    <t>3,440.39 B</t>
  </si>
  <si>
    <t>3,045.00 B</t>
  </si>
  <si>
    <t>14,069.47 B</t>
  </si>
  <si>
    <t>11,486.86 B</t>
  </si>
  <si>
    <t>375.70 B</t>
  </si>
  <si>
    <t>4,226.26 B</t>
  </si>
  <si>
    <t>3,821.66 B</t>
  </si>
  <si>
    <t>1,297.01 B</t>
  </si>
  <si>
    <t>2,918.95 B</t>
  </si>
  <si>
    <t>326.04 B</t>
  </si>
  <si>
    <t>6,865.15 B</t>
  </si>
  <si>
    <t>8,130.23 B</t>
  </si>
  <si>
    <t>334,833.33 B</t>
  </si>
  <si>
    <t>198.22 B</t>
  </si>
  <si>
    <t>4,544.02 B</t>
  </si>
  <si>
    <t>3,753.75 B</t>
  </si>
  <si>
    <t>1,058.04 B</t>
  </si>
  <si>
    <t>26,513.85 B</t>
  </si>
  <si>
    <t>25,760.74 B</t>
  </si>
  <si>
    <t>64,040.91 B</t>
  </si>
  <si>
    <t>5,781.36 B</t>
  </si>
  <si>
    <t>3,690.00 B</t>
  </si>
  <si>
    <t>1,628.91 B</t>
  </si>
  <si>
    <t>BORN</t>
  </si>
  <si>
    <t>884.65 B</t>
  </si>
  <si>
    <t>133.00 B</t>
  </si>
  <si>
    <t>1,782.66 B</t>
  </si>
  <si>
    <t>2,636.83 B</t>
  </si>
  <si>
    <t>275.90 B</t>
  </si>
  <si>
    <t>3,060.00 B</t>
  </si>
  <si>
    <t>BRAU</t>
  </si>
  <si>
    <t>2,861.80 B</t>
  </si>
  <si>
    <t>88,427.07 B</t>
  </si>
  <si>
    <t>8,921.24 B</t>
  </si>
  <si>
    <t>1,125.98 B</t>
  </si>
  <si>
    <t>91,403.54 B</t>
  </si>
  <si>
    <t>23,500.22 B</t>
  </si>
  <si>
    <t>17,350.22 B</t>
  </si>
  <si>
    <t>6,724.41 B</t>
  </si>
  <si>
    <t>BSWD</t>
  </si>
  <si>
    <t>2,430.40 B</t>
  </si>
  <si>
    <t>2,313.87 B</t>
  </si>
  <si>
    <t>BTEL</t>
  </si>
  <si>
    <t>1,838.70 B</t>
  </si>
  <si>
    <t>352.80 B</t>
  </si>
  <si>
    <t>22,817.50 B</t>
  </si>
  <si>
    <t>28,965.91 B</t>
  </si>
  <si>
    <t>805.32 B</t>
  </si>
  <si>
    <t>71,628.10 B</t>
  </si>
  <si>
    <t>2,693.26 B</t>
  </si>
  <si>
    <t>3,465.53 B</t>
  </si>
  <si>
    <t>5,570.61 B</t>
  </si>
  <si>
    <t>408.68 B</t>
  </si>
  <si>
    <t>1,306.73 B</t>
  </si>
  <si>
    <t>3,089.48 B</t>
  </si>
  <si>
    <t>88,666.67 B</t>
  </si>
  <si>
    <t>119.13 B</t>
  </si>
  <si>
    <t>1,777.27 B</t>
  </si>
  <si>
    <t>108.35 B</t>
  </si>
  <si>
    <t>15,361.50 B</t>
  </si>
  <si>
    <t>750.00 B</t>
  </si>
  <si>
    <t>21,681.55 B</t>
  </si>
  <si>
    <t>271.91 B</t>
  </si>
  <si>
    <t>1,200.00 B</t>
  </si>
  <si>
    <t>157.50 B</t>
  </si>
  <si>
    <t>590.00 B</t>
  </si>
  <si>
    <t>1,136.45 B</t>
  </si>
  <si>
    <t>9,978.71 B</t>
  </si>
  <si>
    <t>1,131.60 B</t>
  </si>
  <si>
    <t>302.00 B</t>
  </si>
  <si>
    <t>10,970.20 B</t>
  </si>
  <si>
    <t>821.52 B</t>
  </si>
  <si>
    <t>CKRA</t>
  </si>
  <si>
    <t>388.06 B</t>
  </si>
  <si>
    <t>2,184.50 B</t>
  </si>
  <si>
    <t>5,688.00 B</t>
  </si>
  <si>
    <t>318.59 B</t>
  </si>
  <si>
    <t>7,223.86 B</t>
  </si>
  <si>
    <t>16,868.62 B</t>
  </si>
  <si>
    <t>CMPP</t>
  </si>
  <si>
    <t>1,966.06 B</t>
  </si>
  <si>
    <t>447.82 B</t>
  </si>
  <si>
    <t>12.67 B</t>
  </si>
  <si>
    <t>147.92 B</t>
  </si>
  <si>
    <t>COWL</t>
  </si>
  <si>
    <t>243.56 B</t>
  </si>
  <si>
    <t>CPGT</t>
  </si>
  <si>
    <t>198.61 B</t>
  </si>
  <si>
    <t>102,897.45 B</t>
  </si>
  <si>
    <t>121.67 B</t>
  </si>
  <si>
    <t>2,978.62 B</t>
  </si>
  <si>
    <t>2,385.22 B</t>
  </si>
  <si>
    <t>125.47 B</t>
  </si>
  <si>
    <t>2,750.13 B</t>
  </si>
  <si>
    <t>807.70 B</t>
  </si>
  <si>
    <t>2,633.22 B</t>
  </si>
  <si>
    <t>20,509.14 B</t>
  </si>
  <si>
    <t>61.54 B</t>
  </si>
  <si>
    <t>358.85 B</t>
  </si>
  <si>
    <t>DAJK</t>
  </si>
  <si>
    <t>125.00 B</t>
  </si>
  <si>
    <t>791.63 B</t>
  </si>
  <si>
    <t>639.02 B</t>
  </si>
  <si>
    <t>113,227.93 B</t>
  </si>
  <si>
    <t>56.64 B</t>
  </si>
  <si>
    <t>683.83 B</t>
  </si>
  <si>
    <t>1,092.69 B</t>
  </si>
  <si>
    <t>702.95 B</t>
  </si>
  <si>
    <t>703.73 B</t>
  </si>
  <si>
    <t>1,031.25 B</t>
  </si>
  <si>
    <t>578.50 B</t>
  </si>
  <si>
    <t>1,886.59 B</t>
  </si>
  <si>
    <t>3,114.29 B</t>
  </si>
  <si>
    <t>800.63 B</t>
  </si>
  <si>
    <t>3,170.61 B</t>
  </si>
  <si>
    <t>10,699.98 B</t>
  </si>
  <si>
    <t>18,692.31 B</t>
  </si>
  <si>
    <t>8,426.84 B</t>
  </si>
  <si>
    <t>3,391.74 B</t>
  </si>
  <si>
    <t>46,098.00 B</t>
  </si>
  <si>
    <t>2,620.42 B</t>
  </si>
  <si>
    <t>121.86 B</t>
  </si>
  <si>
    <t>208.75 B</t>
  </si>
  <si>
    <t>215.43 B</t>
  </si>
  <si>
    <t>6,306.91 B</t>
  </si>
  <si>
    <t>25,659.39 B</t>
  </si>
  <si>
    <t>225.87 B</t>
  </si>
  <si>
    <t>6,290.00 B</t>
  </si>
  <si>
    <t>2,878.40 B</t>
  </si>
  <si>
    <t>1,742.32 B</t>
  </si>
  <si>
    <t>341.84 B</t>
  </si>
  <si>
    <t>416.76 B</t>
  </si>
  <si>
    <t>1,314.32 B</t>
  </si>
  <si>
    <t>10,020.44 B</t>
  </si>
  <si>
    <t>1,016.72 B</t>
  </si>
  <si>
    <t>2,320.92 B</t>
  </si>
  <si>
    <t>2,176.10 B</t>
  </si>
  <si>
    <t>656.60 B</t>
  </si>
  <si>
    <t>114,133.37 B</t>
  </si>
  <si>
    <t>1,313.46 B</t>
  </si>
  <si>
    <t>ENVY</t>
  </si>
  <si>
    <t>90.00 B</t>
  </si>
  <si>
    <t>108.13 B</t>
  </si>
  <si>
    <t>168.47 B</t>
  </si>
  <si>
    <t>6,771.60 B</t>
  </si>
  <si>
    <t>9,889.00 B</t>
  </si>
  <si>
    <t>245.73 B</t>
  </si>
  <si>
    <t>53.12 B</t>
  </si>
  <si>
    <t>5,512.63 B</t>
  </si>
  <si>
    <t>80.64 B</t>
  </si>
  <si>
    <t>257.95 B</t>
  </si>
  <si>
    <t>ETWA</t>
  </si>
  <si>
    <t>60.03 B</t>
  </si>
  <si>
    <t>33,032.00 B</t>
  </si>
  <si>
    <t>11,323.76 B</t>
  </si>
  <si>
    <t>4,129.94 B</t>
  </si>
  <si>
    <t>FASW</t>
  </si>
  <si>
    <t>18,831.95 B</t>
  </si>
  <si>
    <t>4,089.82 B</t>
  </si>
  <si>
    <t>FINN</t>
  </si>
  <si>
    <t>109.43 B</t>
  </si>
  <si>
    <t>863.09 B</t>
  </si>
  <si>
    <t>4,080.00 B</t>
  </si>
  <si>
    <t>186.02 B</t>
  </si>
  <si>
    <t>210.00 B</t>
  </si>
  <si>
    <t>1,768.65 B</t>
  </si>
  <si>
    <t>79.95 B</t>
  </si>
  <si>
    <t>68.39 B</t>
  </si>
  <si>
    <t>99.20 B</t>
  </si>
  <si>
    <t>1,335.94 B</t>
  </si>
  <si>
    <t>29,575.23 B</t>
  </si>
  <si>
    <t>429.00 B</t>
  </si>
  <si>
    <t>500.55 B</t>
  </si>
  <si>
    <t>979.71 B</t>
  </si>
  <si>
    <t>590.40 B</t>
  </si>
  <si>
    <t>553.60 B</t>
  </si>
  <si>
    <t>24,882.35 B</t>
  </si>
  <si>
    <t>65,707.61 B</t>
  </si>
  <si>
    <t>6,661.26 B</t>
  </si>
  <si>
    <t>1,226.50 B</t>
  </si>
  <si>
    <t>5,746.82 B</t>
  </si>
  <si>
    <t>2,631.02 B</t>
  </si>
  <si>
    <t>188.89 B</t>
  </si>
  <si>
    <t>414.00 B</t>
  </si>
  <si>
    <t>2,428.08 B</t>
  </si>
  <si>
    <t>1,698.22 B</t>
  </si>
  <si>
    <t>531.35 B</t>
  </si>
  <si>
    <t>GOLL</t>
  </si>
  <si>
    <t>183.25 B</t>
  </si>
  <si>
    <t>18,448.95 B</t>
  </si>
  <si>
    <t>333.58 B</t>
  </si>
  <si>
    <t>GPSO</t>
  </si>
  <si>
    <t>80.50 B</t>
  </si>
  <si>
    <t>GREN</t>
  </si>
  <si>
    <t>1,539.67 B</t>
  </si>
  <si>
    <t>1,550.58 B</t>
  </si>
  <si>
    <t>GTBO</t>
  </si>
  <si>
    <t>187.50 B</t>
  </si>
  <si>
    <t>1,778.57 B</t>
  </si>
  <si>
    <t>300.00 B</t>
  </si>
  <si>
    <t>106.00 B</t>
  </si>
  <si>
    <t>1,158.42 B</t>
  </si>
  <si>
    <t>725.75 B</t>
  </si>
  <si>
    <t>HDTX</t>
  </si>
  <si>
    <t>432.18 B</t>
  </si>
  <si>
    <t>17,495.75 B</t>
  </si>
  <si>
    <t>289.84 B</t>
  </si>
  <si>
    <t>7,530.54 B</t>
  </si>
  <si>
    <t>3,486.00 B</t>
  </si>
  <si>
    <t>2,968.25 B</t>
  </si>
  <si>
    <t>167.53 B</t>
  </si>
  <si>
    <t>127,949.88 B</t>
  </si>
  <si>
    <t>1,887.16 B</t>
  </si>
  <si>
    <t>HOME</t>
  </si>
  <si>
    <t>1,110.61 B</t>
  </si>
  <si>
    <t>1,346.63 B</t>
  </si>
  <si>
    <t>217.18 B</t>
  </si>
  <si>
    <t>177.50 B</t>
  </si>
  <si>
    <t>351.57 B</t>
  </si>
  <si>
    <t>1,031.58 B</t>
  </si>
  <si>
    <t>21,628.96 B</t>
  </si>
  <si>
    <t>738.14 B</t>
  </si>
  <si>
    <t>192.70 B</t>
  </si>
  <si>
    <t>11,415.15 B</t>
  </si>
  <si>
    <t>106,123.36 B</t>
  </si>
  <si>
    <t>105.71 B</t>
  </si>
  <si>
    <t>174.24 B</t>
  </si>
  <si>
    <t>432.65 B</t>
  </si>
  <si>
    <t>1,440.04 B</t>
  </si>
  <si>
    <t>3,134.38 B</t>
  </si>
  <si>
    <t>414.16 B</t>
  </si>
  <si>
    <t>IIKP</t>
  </si>
  <si>
    <t>1,680.00 B</t>
  </si>
  <si>
    <t>665.29 B</t>
  </si>
  <si>
    <t>89.17 B</t>
  </si>
  <si>
    <t>310.90 B</t>
  </si>
  <si>
    <t>4,134.09 B</t>
  </si>
  <si>
    <t>4,240.62 B</t>
  </si>
  <si>
    <t>10,778.71 B</t>
  </si>
  <si>
    <t>7,252.29 B</t>
  </si>
  <si>
    <t>188.81 B</t>
  </si>
  <si>
    <t>713.43 B</t>
  </si>
  <si>
    <t>126.50 B</t>
  </si>
  <si>
    <t>48,290.61 B</t>
  </si>
  <si>
    <t>58,609.35 B</t>
  </si>
  <si>
    <t>719.62 B</t>
  </si>
  <si>
    <t>3,082.00 B</t>
  </si>
  <si>
    <t>1,299.37 B</t>
  </si>
  <si>
    <t>45.54 B</t>
  </si>
  <si>
    <t>10,159.87 B</t>
  </si>
  <si>
    <t>47,460.78 B</t>
  </si>
  <si>
    <t>397.81 B</t>
  </si>
  <si>
    <t>2,294.59 B</t>
  </si>
  <si>
    <t>6,597.36 B</t>
  </si>
  <si>
    <t>1,101.75 B</t>
  </si>
  <si>
    <t>1,006.94 B</t>
  </si>
  <si>
    <t>431.37 B</t>
  </si>
  <si>
    <t>100.61 B</t>
  </si>
  <si>
    <t>40,953.70 B</t>
  </si>
  <si>
    <t>INVS</t>
  </si>
  <si>
    <t>1,168.86 B</t>
  </si>
  <si>
    <t>123.48 B</t>
  </si>
  <si>
    <t>1,027.39 B</t>
  </si>
  <si>
    <t>1,828.54 B</t>
  </si>
  <si>
    <t>1,063.16 B</t>
  </si>
  <si>
    <t>10,296.30 B</t>
  </si>
  <si>
    <t>2,944.00 B</t>
  </si>
  <si>
    <t>37,629.99 B</t>
  </si>
  <si>
    <t>2,529.47 B</t>
  </si>
  <si>
    <t>291.62 B</t>
  </si>
  <si>
    <t>491.95 B</t>
  </si>
  <si>
    <t>28,474.11 B</t>
  </si>
  <si>
    <t>ITTG</t>
  </si>
  <si>
    <t>113.08 B</t>
  </si>
  <si>
    <t>129.37 B</t>
  </si>
  <si>
    <t>675.67 B</t>
  </si>
  <si>
    <t>46.50 B</t>
  </si>
  <si>
    <t>997.92 B</t>
  </si>
  <si>
    <t>1,129.10 B</t>
  </si>
  <si>
    <t>1,052.73 B</t>
  </si>
  <si>
    <t>2,332.12 B</t>
  </si>
  <si>
    <t>JKSW</t>
  </si>
  <si>
    <t>9.00 B</t>
  </si>
  <si>
    <t>21,283.73 B</t>
  </si>
  <si>
    <t>JPRS</t>
  </si>
  <si>
    <t>126.00 B</t>
  </si>
  <si>
    <t>6,875.00 B</t>
  </si>
  <si>
    <t>247.97 B</t>
  </si>
  <si>
    <t>31,571.74 B</t>
  </si>
  <si>
    <t>1,797.02 B</t>
  </si>
  <si>
    <t>1,824.36 B</t>
  </si>
  <si>
    <t>13,718.38 B</t>
  </si>
  <si>
    <t>55.78 B</t>
  </si>
  <si>
    <t>42.56 B</t>
  </si>
  <si>
    <t>457.60 B</t>
  </si>
  <si>
    <t>1,202.17 B</t>
  </si>
  <si>
    <t>241.92 B</t>
  </si>
  <si>
    <t>1,175.96 B</t>
  </si>
  <si>
    <t>KBRI</t>
  </si>
  <si>
    <t>434.40 B</t>
  </si>
  <si>
    <t>368.55 B</t>
  </si>
  <si>
    <t>1,605.84 B</t>
  </si>
  <si>
    <t>1,845.00 B</t>
  </si>
  <si>
    <t>746.46 B</t>
  </si>
  <si>
    <t>67.34 B</t>
  </si>
  <si>
    <t>3,331.98 B</t>
  </si>
  <si>
    <t>3,028.57 B</t>
  </si>
  <si>
    <t>512.83 B</t>
  </si>
  <si>
    <t>247.00 B</t>
  </si>
  <si>
    <t>1,580.00 B</t>
  </si>
  <si>
    <t>72,187.69 B</t>
  </si>
  <si>
    <t>393.60 B</t>
  </si>
  <si>
    <t>3,006.82 B</t>
  </si>
  <si>
    <t>411.32 B</t>
  </si>
  <si>
    <t>157.92 B</t>
  </si>
  <si>
    <t>238.14 B</t>
  </si>
  <si>
    <t>481.11 B</t>
  </si>
  <si>
    <t>1,507.64 B</t>
  </si>
  <si>
    <t>53.45 B</t>
  </si>
  <si>
    <t>47.62 B</t>
  </si>
  <si>
    <t>8,304.45 B</t>
  </si>
  <si>
    <t>KRAH</t>
  </si>
  <si>
    <t>423.44 B</t>
  </si>
  <si>
    <t>10,447.05 B</t>
  </si>
  <si>
    <t>2,093.97 B</t>
  </si>
  <si>
    <t>KUAS</t>
  </si>
  <si>
    <t>225.64 B</t>
  </si>
  <si>
    <t>LABA</t>
  </si>
  <si>
    <t>202.00 B</t>
  </si>
  <si>
    <t>LAMI</t>
  </si>
  <si>
    <t>422.62 B</t>
  </si>
  <si>
    <t>282.05 B</t>
  </si>
  <si>
    <t>LAPD</t>
  </si>
  <si>
    <t>198.32 B</t>
  </si>
  <si>
    <t>LCGP</t>
  </si>
  <si>
    <t>641.82 B</t>
  </si>
  <si>
    <t>318.00 B</t>
  </si>
  <si>
    <t>202.48 B</t>
  </si>
  <si>
    <t>115.70 B</t>
  </si>
  <si>
    <t>11,340.00 B</t>
  </si>
  <si>
    <t>11,882.26 B</t>
  </si>
  <si>
    <t>179.98 B</t>
  </si>
  <si>
    <t>79.57 B</t>
  </si>
  <si>
    <t>190.61 B</t>
  </si>
  <si>
    <t>69.12 B</t>
  </si>
  <si>
    <t>2,786.78 B</t>
  </si>
  <si>
    <t>579.00 B</t>
  </si>
  <si>
    <t>163.20 B</t>
  </si>
  <si>
    <t>10,989.19 B</t>
  </si>
  <si>
    <t>301.97 B</t>
  </si>
  <si>
    <t>8,009.75 B</t>
  </si>
  <si>
    <t>271.77 B</t>
  </si>
  <si>
    <t>61.60 B</t>
  </si>
  <si>
    <t>9,722.58 B</t>
  </si>
  <si>
    <t>936.00 B</t>
  </si>
  <si>
    <t>163.19 B</t>
  </si>
  <si>
    <t>51.75 B</t>
  </si>
  <si>
    <t>MABA</t>
  </si>
  <si>
    <t>768.26 B</t>
  </si>
  <si>
    <t>450.00 B</t>
  </si>
  <si>
    <t>1,768.61 B</t>
  </si>
  <si>
    <t>614.96 B</t>
  </si>
  <si>
    <t>9,263.80 B</t>
  </si>
  <si>
    <t>3,636.30 B</t>
  </si>
  <si>
    <t>14,691.00 B</t>
  </si>
  <si>
    <t>2,510.76 B</t>
  </si>
  <si>
    <t>4,446.00 B</t>
  </si>
  <si>
    <t>39,486.67 B</t>
  </si>
  <si>
    <t>4,331.71 B</t>
  </si>
  <si>
    <t>9,465.90 B</t>
  </si>
  <si>
    <t>4,504.09 B</t>
  </si>
  <si>
    <t>1,277.52 B</t>
  </si>
  <si>
    <t>158.36 B</t>
  </si>
  <si>
    <t>10,415.20 B</t>
  </si>
  <si>
    <t>5,005.40 B</t>
  </si>
  <si>
    <t>1,960.78 B</t>
  </si>
  <si>
    <t>73,066.47 B</t>
  </si>
  <si>
    <t>551.57 B</t>
  </si>
  <si>
    <t>MDLN</t>
  </si>
  <si>
    <t>639.19 B</t>
  </si>
  <si>
    <t>381.61 B</t>
  </si>
  <si>
    <t>15,081.74 B</t>
  </si>
  <si>
    <t>57,277.05 B</t>
  </si>
  <si>
    <t>1,581.44 B</t>
  </si>
  <si>
    <t>2,426.37 B</t>
  </si>
  <si>
    <t>2,795.75 B</t>
  </si>
  <si>
    <t>681.82 B</t>
  </si>
  <si>
    <t>433.20 B</t>
  </si>
  <si>
    <t>MGNA</t>
  </si>
  <si>
    <t>50.15 B</t>
  </si>
  <si>
    <t>2,612.52 B</t>
  </si>
  <si>
    <t>218.40 B</t>
  </si>
  <si>
    <t>6,254.71 B</t>
  </si>
  <si>
    <t>31,769.36 B</t>
  </si>
  <si>
    <t>328.13 B</t>
  </si>
  <si>
    <t>198.07 B</t>
  </si>
  <si>
    <t>266.29 B</t>
  </si>
  <si>
    <t>275.00 B</t>
  </si>
  <si>
    <t>23,633.74 B</t>
  </si>
  <si>
    <t>18,541.60 B</t>
  </si>
  <si>
    <t>2,242.49 B</t>
  </si>
  <si>
    <t>5,240.99 B</t>
  </si>
  <si>
    <t>6,543.75 B</t>
  </si>
  <si>
    <t>3,857.92 B</t>
  </si>
  <si>
    <t>13,394.31 B</t>
  </si>
  <si>
    <t>1,593.56 B</t>
  </si>
  <si>
    <t>3,280.28 B</t>
  </si>
  <si>
    <t>105.39 B</t>
  </si>
  <si>
    <t>4,630.43 B</t>
  </si>
  <si>
    <t>10,936.75 B</t>
  </si>
  <si>
    <t>107.00 B</t>
  </si>
  <si>
    <t>2,381.84 B</t>
  </si>
  <si>
    <t>5,699.31 B</t>
  </si>
  <si>
    <t>710.00 B</t>
  </si>
  <si>
    <t>8,299.17 B</t>
  </si>
  <si>
    <t>1,592.10 B</t>
  </si>
  <si>
    <t>2,740.54 B</t>
  </si>
  <si>
    <t>266.86 B</t>
  </si>
  <si>
    <t>MTRA</t>
  </si>
  <si>
    <t>187.88 B</t>
  </si>
  <si>
    <t>32.60 B</t>
  </si>
  <si>
    <t>169.37 B</t>
  </si>
  <si>
    <t>3,695.57 B</t>
  </si>
  <si>
    <t>54,108.05 B</t>
  </si>
  <si>
    <t>MYRX</t>
  </si>
  <si>
    <t>4,335.16 B</t>
  </si>
  <si>
    <t>581.05 B</t>
  </si>
  <si>
    <t>NAGA</t>
  </si>
  <si>
    <t>384.44 B</t>
  </si>
  <si>
    <t>759.34 B</t>
  </si>
  <si>
    <t>4,760.65 B</t>
  </si>
  <si>
    <t>502.90 B</t>
  </si>
  <si>
    <t>6,550.01 B</t>
  </si>
  <si>
    <t>272.18 B</t>
  </si>
  <si>
    <t>705.36 B</t>
  </si>
  <si>
    <t>2,876.62 B</t>
  </si>
  <si>
    <t>NIPS</t>
  </si>
  <si>
    <t>461.16 B</t>
  </si>
  <si>
    <t>3,329.83 B</t>
  </si>
  <si>
    <t>16,291.16 B</t>
  </si>
  <si>
    <t>4,437.91 B</t>
  </si>
  <si>
    <t>336.98 B</t>
  </si>
  <si>
    <t>738.89 B</t>
  </si>
  <si>
    <t>NUSA</t>
  </si>
  <si>
    <t>385.00 B</t>
  </si>
  <si>
    <t>356.00 B</t>
  </si>
  <si>
    <t>73.15 B</t>
  </si>
  <si>
    <t>OCAP</t>
  </si>
  <si>
    <t>43.44 B</t>
  </si>
  <si>
    <t>135.98 B</t>
  </si>
  <si>
    <t>1,553.05 B</t>
  </si>
  <si>
    <t>141.00 B</t>
  </si>
  <si>
    <t>565.36 B</t>
  </si>
  <si>
    <t>3,545.53 B</t>
  </si>
  <si>
    <t>481.75 B</t>
  </si>
  <si>
    <t>424.80 B</t>
  </si>
  <si>
    <t>990.00 B</t>
  </si>
  <si>
    <t>3,271.88 B</t>
  </si>
  <si>
    <t>829.22 B</t>
  </si>
  <si>
    <t>1,057.50 B</t>
  </si>
  <si>
    <t>343.00 B</t>
  </si>
  <si>
    <t>257.40 B</t>
  </si>
  <si>
    <t>4,023.45 B</t>
  </si>
  <si>
    <t>982.80 B</t>
  </si>
  <si>
    <t>37,574.34 B</t>
  </si>
  <si>
    <t>63.70 B</t>
  </si>
  <si>
    <t>113.22 B</t>
  </si>
  <si>
    <t>1,529.50 B</t>
  </si>
  <si>
    <t>60.25 B</t>
  </si>
  <si>
    <t>984.00 B</t>
  </si>
  <si>
    <t>81.00 B</t>
  </si>
  <si>
    <t>34.82 B</t>
  </si>
  <si>
    <t>PLAS</t>
  </si>
  <si>
    <t>59.21 B</t>
  </si>
  <si>
    <t>PLIN</t>
  </si>
  <si>
    <t>8,697.50 B</t>
  </si>
  <si>
    <t>1,733.21 B</t>
  </si>
  <si>
    <t>1,091.79 B</t>
  </si>
  <si>
    <t>19,872.31 B</t>
  </si>
  <si>
    <t>3,376.79 B</t>
  </si>
  <si>
    <t>1,164.06 B</t>
  </si>
  <si>
    <t>2,847.83 B</t>
  </si>
  <si>
    <t>6,020.15 B</t>
  </si>
  <si>
    <t>586.39 B</t>
  </si>
  <si>
    <t>529.23 B</t>
  </si>
  <si>
    <t>2,694.11 B</t>
  </si>
  <si>
    <t>26,952.99 B</t>
  </si>
  <si>
    <t>273.00 B</t>
  </si>
  <si>
    <t>134.77 B</t>
  </si>
  <si>
    <t>POOL</t>
  </si>
  <si>
    <t>117.07 B</t>
  </si>
  <si>
    <t>1,829.06 B</t>
  </si>
  <si>
    <t>POSA</t>
  </si>
  <si>
    <t>419.44 B</t>
  </si>
  <si>
    <t>10,456.65 B</t>
  </si>
  <si>
    <t>75.00 B</t>
  </si>
  <si>
    <t>2,208.44 B</t>
  </si>
  <si>
    <t>4,502.32 B</t>
  </si>
  <si>
    <t>165.45 B</t>
  </si>
  <si>
    <t>5,812.50 B</t>
  </si>
  <si>
    <t>1,119.83 B</t>
  </si>
  <si>
    <t>4,233.60 B</t>
  </si>
  <si>
    <t>252.00 B</t>
  </si>
  <si>
    <t>4,147.00 B</t>
  </si>
  <si>
    <t>517.56 B</t>
  </si>
  <si>
    <t>1,787.63 B</t>
  </si>
  <si>
    <t>32,257.85 B</t>
  </si>
  <si>
    <t>231.60 B</t>
  </si>
  <si>
    <t>234.37 B</t>
  </si>
  <si>
    <t>7,811.87 B</t>
  </si>
  <si>
    <t>764.02 B</t>
  </si>
  <si>
    <t>2,642.55 B</t>
  </si>
  <si>
    <t>1,424.24 B</t>
  </si>
  <si>
    <t>998.05 B</t>
  </si>
  <si>
    <t>135.78 B</t>
  </si>
  <si>
    <t>299.99 B</t>
  </si>
  <si>
    <t>136.48 B</t>
  </si>
  <si>
    <t>342.00 B</t>
  </si>
  <si>
    <t>24,802.20 B</t>
  </si>
  <si>
    <t>577.89 B</t>
  </si>
  <si>
    <t>2,160.64 B</t>
  </si>
  <si>
    <t>946.87 B</t>
  </si>
  <si>
    <t>5,428.44 B</t>
  </si>
  <si>
    <t>3,754.77 B</t>
  </si>
  <si>
    <t>136.15 B</t>
  </si>
  <si>
    <t>1,881.60 B</t>
  </si>
  <si>
    <t>656.73 B</t>
  </si>
  <si>
    <t>712.80 B</t>
  </si>
  <si>
    <t>59.04 B</t>
  </si>
  <si>
    <t>172.99 B</t>
  </si>
  <si>
    <t>RIMO</t>
  </si>
  <si>
    <t>2,254.03 B</t>
  </si>
  <si>
    <t>3,920.30 B</t>
  </si>
  <si>
    <t>11,138.75 B</t>
  </si>
  <si>
    <t>1,155.32 B</t>
  </si>
  <si>
    <t>1,372.80 B</t>
  </si>
  <si>
    <t>292.50 B</t>
  </si>
  <si>
    <t>8,289.90 B</t>
  </si>
  <si>
    <t>261.05 M</t>
  </si>
  <si>
    <t>160.16 B</t>
  </si>
  <si>
    <t>415.06 B</t>
  </si>
  <si>
    <t>171.01 B</t>
  </si>
  <si>
    <t>8,556.99 B</t>
  </si>
  <si>
    <t>SAMF</t>
  </si>
  <si>
    <t>4,176.88 B</t>
  </si>
  <si>
    <t>887.50 B</t>
  </si>
  <si>
    <t>104.50 B</t>
  </si>
  <si>
    <t>107.45 B</t>
  </si>
  <si>
    <t>21.71 M</t>
  </si>
  <si>
    <t>SCBD</t>
  </si>
  <si>
    <t>8,969.65 B</t>
  </si>
  <si>
    <t>2,158.63 B</t>
  </si>
  <si>
    <t>32,514.00 B</t>
  </si>
  <si>
    <t>555.00 B</t>
  </si>
  <si>
    <t>SCPI</t>
  </si>
  <si>
    <t>104.40 B</t>
  </si>
  <si>
    <t>56.76 B</t>
  </si>
  <si>
    <t>171.99 B</t>
  </si>
  <si>
    <t>5,569.44 B</t>
  </si>
  <si>
    <t>2,019.50 B</t>
  </si>
  <si>
    <t>2,120.62 B</t>
  </si>
  <si>
    <t>4,517.10 B</t>
  </si>
  <si>
    <t>1,471.91 B</t>
  </si>
  <si>
    <t>2,651.80 B</t>
  </si>
  <si>
    <t>SIAP</t>
  </si>
  <si>
    <t>1,992.00 B</t>
  </si>
  <si>
    <t>26,700.00 B</t>
  </si>
  <si>
    <t>14,062.87 B</t>
  </si>
  <si>
    <t>SIMA</t>
  </si>
  <si>
    <t>22.13 B</t>
  </si>
  <si>
    <t>7,718.36 B</t>
  </si>
  <si>
    <t>127.87 B</t>
  </si>
  <si>
    <t>2,417.08 B</t>
  </si>
  <si>
    <t>1,020.76 B</t>
  </si>
  <si>
    <t>1,595.61 B</t>
  </si>
  <si>
    <t>1,125.00 B</t>
  </si>
  <si>
    <t>SKYB</t>
  </si>
  <si>
    <t>29.84 B</t>
  </si>
  <si>
    <t>4,200.00 B</t>
  </si>
  <si>
    <t>12,522.76 B</t>
  </si>
  <si>
    <t>7,846.70 B</t>
  </si>
  <si>
    <t>15,689.58 B</t>
  </si>
  <si>
    <t>691.96 B</t>
  </si>
  <si>
    <t>2,374.46 B</t>
  </si>
  <si>
    <t>49,676.48 B</t>
  </si>
  <si>
    <t>1,006.40 B</t>
  </si>
  <si>
    <t>70,044.31 B</t>
  </si>
  <si>
    <t>705.60 B</t>
  </si>
  <si>
    <t>13,200.51 B</t>
  </si>
  <si>
    <t>SMRU</t>
  </si>
  <si>
    <t>624.97 B</t>
  </si>
  <si>
    <t>9,213.88 B</t>
  </si>
  <si>
    <t>594.00 B</t>
  </si>
  <si>
    <t>1,411.80 B</t>
  </si>
  <si>
    <t>92.60 B</t>
  </si>
  <si>
    <t>6,536.22 B</t>
  </si>
  <si>
    <t>1,609.63 B</t>
  </si>
  <si>
    <t>260.41 B</t>
  </si>
  <si>
    <t>324.00 B</t>
  </si>
  <si>
    <t>773.93 B</t>
  </si>
  <si>
    <t>1,701.00 B</t>
  </si>
  <si>
    <t>1,615.91 B</t>
  </si>
  <si>
    <t>4,008.24 B</t>
  </si>
  <si>
    <t>2,986.02 B</t>
  </si>
  <si>
    <t>325.08 B</t>
  </si>
  <si>
    <t>32,013.01 B</t>
  </si>
  <si>
    <t>2,305.57 B</t>
  </si>
  <si>
    <t>11,001.38 B</t>
  </si>
  <si>
    <t>1,018.69 B</t>
  </si>
  <si>
    <t>9,268.25 B</t>
  </si>
  <si>
    <t>SUGI</t>
  </si>
  <si>
    <t>1,240.58 B</t>
  </si>
  <si>
    <t>199.35 B</t>
  </si>
  <si>
    <t>16,836.18 B</t>
  </si>
  <si>
    <t>2,995.15 B</t>
  </si>
  <si>
    <t>634.03 B</t>
  </si>
  <si>
    <t>414.15 B</t>
  </si>
  <si>
    <t>56.00 B</t>
  </si>
  <si>
    <t>1,875.00 B</t>
  </si>
  <si>
    <t>13,301.20 B</t>
  </si>
  <si>
    <t>503.48 B</t>
  </si>
  <si>
    <t>511.18 B</t>
  </si>
  <si>
    <t>64,799.02 B</t>
  </si>
  <si>
    <t>4,754.47 B</t>
  </si>
  <si>
    <t>600.60 B</t>
  </si>
  <si>
    <t>1,176.24 B</t>
  </si>
  <si>
    <t>44,250.00 B</t>
  </si>
  <si>
    <t>TDPM</t>
  </si>
  <si>
    <t>1,247.72 B</t>
  </si>
  <si>
    <t>848.10 B</t>
  </si>
  <si>
    <t>9,673.51 B</t>
  </si>
  <si>
    <t>TELE</t>
  </si>
  <si>
    <t>883.57 B</t>
  </si>
  <si>
    <t>8,541.67 B</t>
  </si>
  <si>
    <t>3,207.35 B</t>
  </si>
  <si>
    <t>6,429.45 B</t>
  </si>
  <si>
    <t>236.50 B</t>
  </si>
  <si>
    <t>2,220.13 B</t>
  </si>
  <si>
    <t>12,102.60 B</t>
  </si>
  <si>
    <t>198.74 B</t>
  </si>
  <si>
    <t>53.62 B</t>
  </si>
  <si>
    <t>TKGA</t>
  </si>
  <si>
    <t>1,821.60 B</t>
  </si>
  <si>
    <t>26,773.72 B</t>
  </si>
  <si>
    <t>376,436.42 B</t>
  </si>
  <si>
    <t>1,780.01 B</t>
  </si>
  <si>
    <t>TMPI</t>
  </si>
  <si>
    <t>275.10 B</t>
  </si>
  <si>
    <t>146.05 B</t>
  </si>
  <si>
    <t>320.45 B</t>
  </si>
  <si>
    <t>4,427.48 B</t>
  </si>
  <si>
    <t>1,666.50 B</t>
  </si>
  <si>
    <t>1,104.84 B</t>
  </si>
  <si>
    <t>2,352.96 B</t>
  </si>
  <si>
    <t>60,197.26 B</t>
  </si>
  <si>
    <t>274.09 B</t>
  </si>
  <si>
    <t>164,917.26 B</t>
  </si>
  <si>
    <t>1,158.65 B</t>
  </si>
  <si>
    <t>TRAM</t>
  </si>
  <si>
    <t>2,482.18 B</t>
  </si>
  <si>
    <t>TRIL</t>
  </si>
  <si>
    <t>60.00 B</t>
  </si>
  <si>
    <t>2,786.85 B</t>
  </si>
  <si>
    <t>1,067.09 B</t>
  </si>
  <si>
    <t>TRIO</t>
  </si>
  <si>
    <t>11,079.19 B</t>
  </si>
  <si>
    <t>543.47 B</t>
  </si>
  <si>
    <t>398.69 B</t>
  </si>
  <si>
    <t>1,684.80 B</t>
  </si>
  <si>
    <t>944.72 B</t>
  </si>
  <si>
    <t>72.65 B</t>
  </si>
  <si>
    <t>273.60 B</t>
  </si>
  <si>
    <t>6,682.50 B</t>
  </si>
  <si>
    <t>3,555.56 B</t>
  </si>
  <si>
    <t>7,058.70 B</t>
  </si>
  <si>
    <t>1,427.80 B</t>
  </si>
  <si>
    <t>6,484.25 B</t>
  </si>
  <si>
    <t>1,635.56 B</t>
  </si>
  <si>
    <t>19,063.32 B</t>
  </si>
  <si>
    <t>3,382.90 B</t>
  </si>
  <si>
    <t>232.50 B</t>
  </si>
  <si>
    <t>UNIT</t>
  </si>
  <si>
    <t>23.83 B</t>
  </si>
  <si>
    <t>300.02 B</t>
  </si>
  <si>
    <t>91,388.31 B</t>
  </si>
  <si>
    <t>177,016.00 B</t>
  </si>
  <si>
    <t>2,731.14 B</t>
  </si>
  <si>
    <t>1,190.00 B</t>
  </si>
  <si>
    <t>2,964.94 B</t>
  </si>
  <si>
    <t>1,436.56 B</t>
  </si>
  <si>
    <t>148.98 B</t>
  </si>
  <si>
    <t>823.21 B</t>
  </si>
  <si>
    <t>760.48 B</t>
  </si>
  <si>
    <t>983.91 B</t>
  </si>
  <si>
    <t>86.86 B</t>
  </si>
  <si>
    <t>1,895.26 B</t>
  </si>
  <si>
    <t>195.01 B</t>
  </si>
  <si>
    <t>545.65 B</t>
  </si>
  <si>
    <t>1,314.28 B</t>
  </si>
  <si>
    <t>1,102.43 B</t>
  </si>
  <si>
    <t>11,705.79 B</t>
  </si>
  <si>
    <t>641.30 B</t>
  </si>
  <si>
    <t>WMUU</t>
  </si>
  <si>
    <t>2,277.65 B</t>
  </si>
  <si>
    <t>821.63 B</t>
  </si>
  <si>
    <t>5,058.19 B</t>
  </si>
  <si>
    <t>123.79 B</t>
  </si>
  <si>
    <t>4,217.79 B</t>
  </si>
  <si>
    <t>12,759.47 B</t>
  </si>
  <si>
    <t>2,457.76 B</t>
  </si>
  <si>
    <t>154.30 B</t>
  </si>
  <si>
    <t>514.36 B</t>
  </si>
  <si>
    <t>1,517.25 B</t>
  </si>
  <si>
    <t>2,008.57 B</t>
  </si>
  <si>
    <t>3,156.25 B</t>
  </si>
  <si>
    <t>353.29 B</t>
  </si>
  <si>
    <t>ZYRX</t>
  </si>
  <si>
    <t>840.00 B</t>
  </si>
  <si>
    <t>Trim space</t>
  </si>
  <si>
    <t>Revenue (Growth: 3 Year)</t>
  </si>
  <si>
    <t xml:space="preserve">Value MA </t>
  </si>
  <si>
    <t xml:space="preserve">Volume MA </t>
  </si>
  <si>
    <t>Convert to values</t>
  </si>
  <si>
    <t>Statistics</t>
  </si>
  <si>
    <t>Average</t>
  </si>
  <si>
    <t>Market Cap distribution</t>
  </si>
  <si>
    <t>Average value</t>
  </si>
  <si>
    <t>Average Volume</t>
  </si>
  <si>
    <t>Mcap range, in Rp Tn</t>
  </si>
  <si>
    <t>LB</t>
  </si>
  <si>
    <t>UB</t>
  </si>
  <si>
    <t># of symbol</t>
  </si>
  <si>
    <t>UpperBigCap</t>
  </si>
  <si>
    <t>Upper Big Cap</t>
  </si>
  <si>
    <t>Lower Big Cap</t>
  </si>
  <si>
    <t>Upper Mid Cap</t>
  </si>
  <si>
    <t>Lower Mid Cap</t>
  </si>
  <si>
    <t>Upper Small Cap</t>
  </si>
  <si>
    <t>Lower Small Cap</t>
  </si>
  <si>
    <t>Category symbol</t>
  </si>
  <si>
    <t>Value MA, in Rp Bn</t>
  </si>
  <si>
    <t>Volume MA, in Rp Mn</t>
  </si>
  <si>
    <t>Volume &gt; 100k</t>
  </si>
  <si>
    <t>Value &gt; 2 Bn</t>
  </si>
  <si>
    <t>LowerBigCap</t>
  </si>
  <si>
    <t>LowerMidCap</t>
  </si>
  <si>
    <t>LowerSmallCap</t>
  </si>
  <si>
    <t>UpperMidCap</t>
  </si>
  <si>
    <t>UpperSmallCap</t>
  </si>
  <si>
    <t>Count of Market Cap, in Rp Tn</t>
  </si>
  <si>
    <t>NA</t>
  </si>
  <si>
    <t>Price</t>
  </si>
  <si>
    <t>MREI.JK</t>
  </si>
  <si>
    <t>PT Maskapai Reasuransi Indonesia Tbk</t>
  </si>
  <si>
    <t>1.983T</t>
  </si>
  <si>
    <t>SCCO.JK</t>
  </si>
  <si>
    <t>PT Supreme Cable Manufacturing &amp; Commerce Tbk</t>
  </si>
  <si>
    <t>2.138T</t>
  </si>
  <si>
    <t>184.32B</t>
  </si>
  <si>
    <t>17.576T</t>
  </si>
  <si>
    <t>618.968B</t>
  </si>
  <si>
    <t>475.34B</t>
  </si>
  <si>
    <t>MAPB.JK</t>
  </si>
  <si>
    <t>PT. Map Boga Adiperkasa Tbk</t>
  </si>
  <si>
    <t>3.463T</t>
  </si>
  <si>
    <t>1.303T</t>
  </si>
  <si>
    <t>13.02T</t>
  </si>
  <si>
    <t>292.32B</t>
  </si>
  <si>
    <t>839.16B</t>
  </si>
  <si>
    <t>1.375M</t>
  </si>
  <si>
    <t>275B</t>
  </si>
  <si>
    <t>600.572B</t>
  </si>
  <si>
    <t>CSMI.JK</t>
  </si>
  <si>
    <t>PT Cipta Selera Murni Tbk</t>
  </si>
  <si>
    <t>2.905T</t>
  </si>
  <si>
    <t>9.53T</t>
  </si>
  <si>
    <t>1.781T</t>
  </si>
  <si>
    <t>986.15B</t>
  </si>
  <si>
    <t>1.751T</t>
  </si>
  <si>
    <t>682.5B</t>
  </si>
  <si>
    <t>1.62T</t>
  </si>
  <si>
    <t>7.996T</t>
  </si>
  <si>
    <t>1.155T</t>
  </si>
  <si>
    <t>12.207T</t>
  </si>
  <si>
    <t>1.69T</t>
  </si>
  <si>
    <t>553.25B</t>
  </si>
  <si>
    <t>509.676B</t>
  </si>
  <si>
    <t>406.032B</t>
  </si>
  <si>
    <t>MYOH.JK</t>
  </si>
  <si>
    <t>PT Samindo Resources Tbk</t>
  </si>
  <si>
    <t>3.729T</t>
  </si>
  <si>
    <t>TFCO.JK</t>
  </si>
  <si>
    <t>PT Tifico Fiber Indonesia Tbk</t>
  </si>
  <si>
    <t>3.473T</t>
  </si>
  <si>
    <t>251.608B</t>
  </si>
  <si>
    <t>1.601T</t>
  </si>
  <si>
    <t>195.859B</t>
  </si>
  <si>
    <t>278B</t>
  </si>
  <si>
    <t>525.345B</t>
  </si>
  <si>
    <t>POLI.JK</t>
  </si>
  <si>
    <t>PT Pollux Investasi Internasional, Tbk</t>
  </si>
  <si>
    <t>2.865T</t>
  </si>
  <si>
    <t>UNIC.JK</t>
  </si>
  <si>
    <t>PT Unggul Indah Cahaya Tbk</t>
  </si>
  <si>
    <t>4.638T</t>
  </si>
  <si>
    <t>1.553T</t>
  </si>
  <si>
    <t>345B</t>
  </si>
  <si>
    <t>37.564T</t>
  </si>
  <si>
    <t>3.828T</t>
  </si>
  <si>
    <t>1.061T</t>
  </si>
  <si>
    <t>ABDA.JK</t>
  </si>
  <si>
    <t>PT Asuransi Bina Dana Arta Tbk</t>
  </si>
  <si>
    <t>3.849T</t>
  </si>
  <si>
    <t>315.001B</t>
  </si>
  <si>
    <t>6.438M</t>
  </si>
  <si>
    <t>358.907B</t>
  </si>
  <si>
    <t>324B</t>
  </si>
  <si>
    <t>BLTZ.JK</t>
  </si>
  <si>
    <t>PT Graha Layar Prima Tbk</t>
  </si>
  <si>
    <t>2.875T</t>
  </si>
  <si>
    <t>46.24T</t>
  </si>
  <si>
    <t>HITS.JK</t>
  </si>
  <si>
    <t>PT Humpuss Intermoda Transportasi Tbk.</t>
  </si>
  <si>
    <t>2.639T</t>
  </si>
  <si>
    <t>656B</t>
  </si>
  <si>
    <t>7.097T</t>
  </si>
  <si>
    <t>702B</t>
  </si>
  <si>
    <t>211.64B</t>
  </si>
  <si>
    <t>290.922B</t>
  </si>
  <si>
    <t>4.419T</t>
  </si>
  <si>
    <t>999.994B</t>
  </si>
  <si>
    <t>487.921B</t>
  </si>
  <si>
    <t>70.999T</t>
  </si>
  <si>
    <t>308B</t>
  </si>
  <si>
    <t>278.176B</t>
  </si>
  <si>
    <t>1.164T</t>
  </si>
  <si>
    <t>478.688B</t>
  </si>
  <si>
    <t>279.588B</t>
  </si>
  <si>
    <t>CLAY.JK</t>
  </si>
  <si>
    <t>PT Citra Putra Realty Tbk</t>
  </si>
  <si>
    <t>1.863T</t>
  </si>
  <si>
    <t>8.367T</t>
  </si>
  <si>
    <t>58.844T</t>
  </si>
  <si>
    <t>6.375T</t>
  </si>
  <si>
    <t>977.71B</t>
  </si>
  <si>
    <t>BISI.JK</t>
  </si>
  <si>
    <t>PT BISI International Tbk</t>
  </si>
  <si>
    <t>3.03T</t>
  </si>
  <si>
    <t>820.8B</t>
  </si>
  <si>
    <t>CTBN.JK</t>
  </si>
  <si>
    <t>PT Citra Tubindo Tbk</t>
  </si>
  <si>
    <t>1.793T</t>
  </si>
  <si>
    <t>SURE.JK</t>
  </si>
  <si>
    <t>PT Super Energy Tbk</t>
  </si>
  <si>
    <t>3.01T</t>
  </si>
  <si>
    <t>ELTY.JK</t>
  </si>
  <si>
    <t>PT Bakrieland Development Tbk</t>
  </si>
  <si>
    <t>2.176T</t>
  </si>
  <si>
    <t>109.312B</t>
  </si>
  <si>
    <t>1.905T</t>
  </si>
  <si>
    <t>BTEK.JK</t>
  </si>
  <si>
    <t>PT Bumi Teknokultura Unggul Tbk</t>
  </si>
  <si>
    <t>2.314T</t>
  </si>
  <si>
    <t>21.914T</t>
  </si>
  <si>
    <t>1.318T</t>
  </si>
  <si>
    <t>114.731B</t>
  </si>
  <si>
    <t>647.4B</t>
  </si>
  <si>
    <t>557.025B</t>
  </si>
  <si>
    <t>715.914B</t>
  </si>
  <si>
    <t>KMTR.JK</t>
  </si>
  <si>
    <t>PT Kirana Megatara Tbk</t>
  </si>
  <si>
    <t>2.76T</t>
  </si>
  <si>
    <t>BRAM.JK</t>
  </si>
  <si>
    <t>PT Indo Kordsa Tbk</t>
  </si>
  <si>
    <t>5.58T</t>
  </si>
  <si>
    <t>1.042T</t>
  </si>
  <si>
    <t>547.35B</t>
  </si>
  <si>
    <t>626.296B</t>
  </si>
  <si>
    <t>7.268T</t>
  </si>
  <si>
    <t>720B</t>
  </si>
  <si>
    <t>8.409T</t>
  </si>
  <si>
    <t>1.372T</t>
  </si>
  <si>
    <t>107.097M</t>
  </si>
  <si>
    <t>80.451M</t>
  </si>
  <si>
    <t>924.563T</t>
  </si>
  <si>
    <t>153.165M</t>
  </si>
  <si>
    <t>200.092M</t>
  </si>
  <si>
    <t>616.677T</t>
  </si>
  <si>
    <t>149.616M</t>
  </si>
  <si>
    <t>106.582M</t>
  </si>
  <si>
    <t>406.155T</t>
  </si>
  <si>
    <t>41.973M</t>
  </si>
  <si>
    <t>45.588M</t>
  </si>
  <si>
    <t>50.858M</t>
  </si>
  <si>
    <t>94.652M</t>
  </si>
  <si>
    <t>318.805T</t>
  </si>
  <si>
    <t>55.855M</t>
  </si>
  <si>
    <t>54.392M</t>
  </si>
  <si>
    <t>234.805T</t>
  </si>
  <si>
    <t>30.741M</t>
  </si>
  <si>
    <t>26.273M</t>
  </si>
  <si>
    <t>220.314T</t>
  </si>
  <si>
    <t>2.44M</t>
  </si>
  <si>
    <t>3.716M</t>
  </si>
  <si>
    <t>160.046T</t>
  </si>
  <si>
    <t>18.949M</t>
  </si>
  <si>
    <t>36.853M</t>
  </si>
  <si>
    <t>158.323T</t>
  </si>
  <si>
    <t>17.144M</t>
  </si>
  <si>
    <t>39.083M</t>
  </si>
  <si>
    <t>132.746T</t>
  </si>
  <si>
    <t>23.309M</t>
  </si>
  <si>
    <t>38.484M</t>
  </si>
  <si>
    <t>125.58T</t>
  </si>
  <si>
    <t>14.489M</t>
  </si>
  <si>
    <t>33.025M</t>
  </si>
  <si>
    <t>113.992T</t>
  </si>
  <si>
    <t>5.452M</t>
  </si>
  <si>
    <t>5.743M</t>
  </si>
  <si>
    <t>102.625T</t>
  </si>
  <si>
    <t>7.341M</t>
  </si>
  <si>
    <t>7.195M</t>
  </si>
  <si>
    <t>96.338T</t>
  </si>
  <si>
    <t>90T</t>
  </si>
  <si>
    <t>35.935M</t>
  </si>
  <si>
    <t>52.467M</t>
  </si>
  <si>
    <t>83.402T</t>
  </si>
  <si>
    <t>3.711M</t>
  </si>
  <si>
    <t>5.562M</t>
  </si>
  <si>
    <t>81.037T</t>
  </si>
  <si>
    <t>94.337M</t>
  </si>
  <si>
    <t>73.205M</t>
  </si>
  <si>
    <t>81.021T</t>
  </si>
  <si>
    <t>41.416M</t>
  </si>
  <si>
    <t>51.257M</t>
  </si>
  <si>
    <t>75.465T</t>
  </si>
  <si>
    <t>10.392M</t>
  </si>
  <si>
    <t>31.139M</t>
  </si>
  <si>
    <t>74.717T</t>
  </si>
  <si>
    <t>40.585M</t>
  </si>
  <si>
    <t>45.735M</t>
  </si>
  <si>
    <t>66.84T</t>
  </si>
  <si>
    <t>156.302M</t>
  </si>
  <si>
    <t>167.43M</t>
  </si>
  <si>
    <t>65.571T</t>
  </si>
  <si>
    <t>MTEL.JK</t>
  </si>
  <si>
    <t>PT Dayamitra Telekomunikasi</t>
  </si>
  <si>
    <t>87.426M</t>
  </si>
  <si>
    <t>179.624M</t>
  </si>
  <si>
    <t>65.56T</t>
  </si>
  <si>
    <t>59.88T</t>
  </si>
  <si>
    <t>1.082M</t>
  </si>
  <si>
    <t>59.647T</t>
  </si>
  <si>
    <t>8.265M</t>
  </si>
  <si>
    <t>9.19M</t>
  </si>
  <si>
    <t>56.853T</t>
  </si>
  <si>
    <t>AVIA.JK</t>
  </si>
  <si>
    <t>PT Avia Avian Tbk</t>
  </si>
  <si>
    <t>31.02M</t>
  </si>
  <si>
    <t>231.13M</t>
  </si>
  <si>
    <t>56.068T</t>
  </si>
  <si>
    <t>39.91M</t>
  </si>
  <si>
    <t>79.882M</t>
  </si>
  <si>
    <t>55.526T</t>
  </si>
  <si>
    <t>53.491T</t>
  </si>
  <si>
    <t>5.755M</t>
  </si>
  <si>
    <t>13.221M</t>
  </si>
  <si>
    <t>49T</t>
  </si>
  <si>
    <t>235.105M</t>
  </si>
  <si>
    <t>332.214M</t>
  </si>
  <si>
    <t>48.027T</t>
  </si>
  <si>
    <t>7.349M</t>
  </si>
  <si>
    <t>13.649M</t>
  </si>
  <si>
    <t>47.753T</t>
  </si>
  <si>
    <t>12.594M</t>
  </si>
  <si>
    <t>46.303T</t>
  </si>
  <si>
    <t>3M</t>
  </si>
  <si>
    <t>3.097M</t>
  </si>
  <si>
    <t>45.388T</t>
  </si>
  <si>
    <t>25.295M</t>
  </si>
  <si>
    <t>64.082M</t>
  </si>
  <si>
    <t>45.048T</t>
  </si>
  <si>
    <t>23.131M</t>
  </si>
  <si>
    <t>44.042T</t>
  </si>
  <si>
    <t>6.566M</t>
  </si>
  <si>
    <t>9.307M</t>
  </si>
  <si>
    <t>43.221T</t>
  </si>
  <si>
    <t>13.645M</t>
  </si>
  <si>
    <t>4.762M</t>
  </si>
  <si>
    <t>41.966T</t>
  </si>
  <si>
    <t>34.903M</t>
  </si>
  <si>
    <t>30.626M</t>
  </si>
  <si>
    <t>37.8T</t>
  </si>
  <si>
    <t>15.887M</t>
  </si>
  <si>
    <t>16.778M</t>
  </si>
  <si>
    <t>37.792T</t>
  </si>
  <si>
    <t>48.462M</t>
  </si>
  <si>
    <t>173.307M</t>
  </si>
  <si>
    <t>35.877T</t>
  </si>
  <si>
    <t>17.248M</t>
  </si>
  <si>
    <t>23.55M</t>
  </si>
  <si>
    <t>34.458T</t>
  </si>
  <si>
    <t>5.234M</t>
  </si>
  <si>
    <t>32.875T</t>
  </si>
  <si>
    <t>26.812M</t>
  </si>
  <si>
    <t>29.758M</t>
  </si>
  <si>
    <t>32.643T</t>
  </si>
  <si>
    <t>32.059T</t>
  </si>
  <si>
    <t>24.616M</t>
  </si>
  <si>
    <t>24.356M</t>
  </si>
  <si>
    <t>31.733T</t>
  </si>
  <si>
    <t>17.001M</t>
  </si>
  <si>
    <t>40.571M</t>
  </si>
  <si>
    <t>31.36T</t>
  </si>
  <si>
    <t>1.674M</t>
  </si>
  <si>
    <t>6.059M</t>
  </si>
  <si>
    <t>30.233T</t>
  </si>
  <si>
    <t>5.111M</t>
  </si>
  <si>
    <t>5.175M</t>
  </si>
  <si>
    <t>29.54T</t>
  </si>
  <si>
    <t>1.835M</t>
  </si>
  <si>
    <t>5.585M</t>
  </si>
  <si>
    <t>28.65T</t>
  </si>
  <si>
    <t>1.839M</t>
  </si>
  <si>
    <t>41.727M</t>
  </si>
  <si>
    <t>27.511T</t>
  </si>
  <si>
    <t>527.449M</t>
  </si>
  <si>
    <t>1.177B</t>
  </si>
  <si>
    <t>27.111T</t>
  </si>
  <si>
    <t>17.798M</t>
  </si>
  <si>
    <t>15.225M</t>
  </si>
  <si>
    <t>27.094T</t>
  </si>
  <si>
    <t>CMRY.JK</t>
  </si>
  <si>
    <t>PT Cisarua Mountain Dairy Tbk</t>
  </si>
  <si>
    <t>1.15M</t>
  </si>
  <si>
    <t>24.945M</t>
  </si>
  <si>
    <t>26.978T</t>
  </si>
  <si>
    <t>9.323M</t>
  </si>
  <si>
    <t>28.208M</t>
  </si>
  <si>
    <t>26.523T</t>
  </si>
  <si>
    <t>7.325M</t>
  </si>
  <si>
    <t>13.391M</t>
  </si>
  <si>
    <t>26.049T</t>
  </si>
  <si>
    <t>62.026M</t>
  </si>
  <si>
    <t>99.094M</t>
  </si>
  <si>
    <t>24.849T</t>
  </si>
  <si>
    <t>9.959M</t>
  </si>
  <si>
    <t>7.893M</t>
  </si>
  <si>
    <t>24.252T</t>
  </si>
  <si>
    <t>2.673M</t>
  </si>
  <si>
    <t>4.453M</t>
  </si>
  <si>
    <t>23.75T</t>
  </si>
  <si>
    <t>1.576M</t>
  </si>
  <si>
    <t>1.779M</t>
  </si>
  <si>
    <t>23.564T</t>
  </si>
  <si>
    <t>95.008M</t>
  </si>
  <si>
    <t>109.616M</t>
  </si>
  <si>
    <t>23.137T</t>
  </si>
  <si>
    <t>2.974M</t>
  </si>
  <si>
    <t>5.582M</t>
  </si>
  <si>
    <t>22.671T</t>
  </si>
  <si>
    <t>2.235M</t>
  </si>
  <si>
    <t>4.822M</t>
  </si>
  <si>
    <t>22.649T</t>
  </si>
  <si>
    <t>39.389M</t>
  </si>
  <si>
    <t>45.93M</t>
  </si>
  <si>
    <t>22.635T</t>
  </si>
  <si>
    <t>18.49M</t>
  </si>
  <si>
    <t>21.519M</t>
  </si>
  <si>
    <t>21.486T</t>
  </si>
  <si>
    <t>16.692M</t>
  </si>
  <si>
    <t>30.608M</t>
  </si>
  <si>
    <t>21.018T</t>
  </si>
  <si>
    <t>171.278M</t>
  </si>
  <si>
    <t>302.154M</t>
  </si>
  <si>
    <t>19.981T</t>
  </si>
  <si>
    <t>4.645M</t>
  </si>
  <si>
    <t>14.231M</t>
  </si>
  <si>
    <t>19.092T</t>
  </si>
  <si>
    <t>1.531M</t>
  </si>
  <si>
    <t>3.011M</t>
  </si>
  <si>
    <t>18.91T</t>
  </si>
  <si>
    <t>49.661M</t>
  </si>
  <si>
    <t>44.182M</t>
  </si>
  <si>
    <t>18.752T</t>
  </si>
  <si>
    <t>18.336T</t>
  </si>
  <si>
    <t>9.048M</t>
  </si>
  <si>
    <t>40.565M</t>
  </si>
  <si>
    <t>18.268T</t>
  </si>
  <si>
    <t>6.423M</t>
  </si>
  <si>
    <t>9.004M</t>
  </si>
  <si>
    <t>18.206T</t>
  </si>
  <si>
    <t>15.709M</t>
  </si>
  <si>
    <t>37.712M</t>
  </si>
  <si>
    <t>18.165T</t>
  </si>
  <si>
    <t>11.133M</t>
  </si>
  <si>
    <t>9.643M</t>
  </si>
  <si>
    <t>17.82T</t>
  </si>
  <si>
    <t>7.248M</t>
  </si>
  <si>
    <t>11.104M</t>
  </si>
  <si>
    <t>16.974T</t>
  </si>
  <si>
    <t>471.045M</t>
  </si>
  <si>
    <t>425.187M</t>
  </si>
  <si>
    <t>16.958T</t>
  </si>
  <si>
    <t>75.128M</t>
  </si>
  <si>
    <t>50.176M</t>
  </si>
  <si>
    <t>16.386T</t>
  </si>
  <si>
    <t>16.119T</t>
  </si>
  <si>
    <t>16.117T</t>
  </si>
  <si>
    <t>21.993M</t>
  </si>
  <si>
    <t>21.837M</t>
  </si>
  <si>
    <t>15.991T</t>
  </si>
  <si>
    <t>21.753M</t>
  </si>
  <si>
    <t>15.054M</t>
  </si>
  <si>
    <t>15.408T</t>
  </si>
  <si>
    <t>2.741M</t>
  </si>
  <si>
    <t>15.373T</t>
  </si>
  <si>
    <t>1.293M</t>
  </si>
  <si>
    <t>14.972T</t>
  </si>
  <si>
    <t>10.399M</t>
  </si>
  <si>
    <t>19.59M</t>
  </si>
  <si>
    <t>14.912T</t>
  </si>
  <si>
    <t>14.366T</t>
  </si>
  <si>
    <t>9.086M</t>
  </si>
  <si>
    <t>5.78M</t>
  </si>
  <si>
    <t>14.218T</t>
  </si>
  <si>
    <t>9.855M</t>
  </si>
  <si>
    <t>42.602M</t>
  </si>
  <si>
    <t>14.115T</t>
  </si>
  <si>
    <t>14.059T</t>
  </si>
  <si>
    <t>13.976T</t>
  </si>
  <si>
    <t>2.721M</t>
  </si>
  <si>
    <t>12.721M</t>
  </si>
  <si>
    <t>13.908T</t>
  </si>
  <si>
    <t>1.364M</t>
  </si>
  <si>
    <t>5.478M</t>
  </si>
  <si>
    <t>13.774T</t>
  </si>
  <si>
    <t>989.121M</t>
  </si>
  <si>
    <t>512.113M</t>
  </si>
  <si>
    <t>13.5T</t>
  </si>
  <si>
    <t>4.484M</t>
  </si>
  <si>
    <t>4.027M</t>
  </si>
  <si>
    <t>13.485T</t>
  </si>
  <si>
    <t>15.422M</t>
  </si>
  <si>
    <t>10.499M</t>
  </si>
  <si>
    <t>12.825T</t>
  </si>
  <si>
    <t>1.922M</t>
  </si>
  <si>
    <t>2.208M</t>
  </si>
  <si>
    <t>12.693T</t>
  </si>
  <si>
    <t>4.397M</t>
  </si>
  <si>
    <t>14.379M</t>
  </si>
  <si>
    <t>12.573T</t>
  </si>
  <si>
    <t>21.459M</t>
  </si>
  <si>
    <t>48.619M</t>
  </si>
  <si>
    <t>12.169T</t>
  </si>
  <si>
    <t>30.556M</t>
  </si>
  <si>
    <t>68.127M</t>
  </si>
  <si>
    <t>12.11T</t>
  </si>
  <si>
    <t>PT Pollux Properties Indonesia Tbk</t>
  </si>
  <si>
    <t>5.528M</t>
  </si>
  <si>
    <t>12.104T</t>
  </si>
  <si>
    <t>33.847M</t>
  </si>
  <si>
    <t>63.533M</t>
  </si>
  <si>
    <t>12.006T</t>
  </si>
  <si>
    <t>1.479M</t>
  </si>
  <si>
    <t>11.997T</t>
  </si>
  <si>
    <t>19.94M</t>
  </si>
  <si>
    <t>21.64M</t>
  </si>
  <si>
    <t>11.743T</t>
  </si>
  <si>
    <t>1.749M</t>
  </si>
  <si>
    <t>3.543M</t>
  </si>
  <si>
    <t>11.667T</t>
  </si>
  <si>
    <t>11.542T</t>
  </si>
  <si>
    <t>5.386M</t>
  </si>
  <si>
    <t>8.345M</t>
  </si>
  <si>
    <t>11.487T</t>
  </si>
  <si>
    <t>11.436M</t>
  </si>
  <si>
    <t>38.444M</t>
  </si>
  <si>
    <t>11.097T</t>
  </si>
  <si>
    <t>1.682M</t>
  </si>
  <si>
    <t>10.616T</t>
  </si>
  <si>
    <t>18.897M</t>
  </si>
  <si>
    <t>106.734M</t>
  </si>
  <si>
    <t>10.27T</t>
  </si>
  <si>
    <t>43.909M</t>
  </si>
  <si>
    <t>51.08M</t>
  </si>
  <si>
    <t>10.248T</t>
  </si>
  <si>
    <t>11.706M</t>
  </si>
  <si>
    <t>11.919M</t>
  </si>
  <si>
    <t>10.239T</t>
  </si>
  <si>
    <t>1.827M</t>
  </si>
  <si>
    <t>7.293M</t>
  </si>
  <si>
    <t>10.058T</t>
  </si>
  <si>
    <t>11.033M</t>
  </si>
  <si>
    <t>6.802M</t>
  </si>
  <si>
    <t>9.901T</t>
  </si>
  <si>
    <t>BNBA.JK</t>
  </si>
  <si>
    <t>P.T. Bank Bumi Arta Tbk</t>
  </si>
  <si>
    <t>7.335M</t>
  </si>
  <si>
    <t>20.967M</t>
  </si>
  <si>
    <t>9.887T</t>
  </si>
  <si>
    <t>32.278M</t>
  </si>
  <si>
    <t>42.531M</t>
  </si>
  <si>
    <t>9.776T</t>
  </si>
  <si>
    <t>2.267M</t>
  </si>
  <si>
    <t>6.935M</t>
  </si>
  <si>
    <t>9.77T</t>
  </si>
  <si>
    <t>9.447T</t>
  </si>
  <si>
    <t>21.652M</t>
  </si>
  <si>
    <t>32.095M</t>
  </si>
  <si>
    <t>9.399T</t>
  </si>
  <si>
    <t>9.344T</t>
  </si>
  <si>
    <t>9.341T</t>
  </si>
  <si>
    <t>100.585M</t>
  </si>
  <si>
    <t>104.21M</t>
  </si>
  <si>
    <t>9.301T</t>
  </si>
  <si>
    <t>4.045M</t>
  </si>
  <si>
    <t>4.561M</t>
  </si>
  <si>
    <t>9.036T</t>
  </si>
  <si>
    <t>1.564M</t>
  </si>
  <si>
    <t>8.766T</t>
  </si>
  <si>
    <t>45.644M</t>
  </si>
  <si>
    <t>25.824M</t>
  </si>
  <si>
    <t>8.643T</t>
  </si>
  <si>
    <t>13.784M</t>
  </si>
  <si>
    <t>61.252M</t>
  </si>
  <si>
    <t>8.621T</t>
  </si>
  <si>
    <t>16.987M</t>
  </si>
  <si>
    <t>44.817M</t>
  </si>
  <si>
    <t>8.544T</t>
  </si>
  <si>
    <t>8.31T</t>
  </si>
  <si>
    <t>8.302T</t>
  </si>
  <si>
    <t>6.153M</t>
  </si>
  <si>
    <t>33.771M</t>
  </si>
  <si>
    <t>8.286T</t>
  </si>
  <si>
    <t>1.222M</t>
  </si>
  <si>
    <t>5.046M</t>
  </si>
  <si>
    <t>8.224T</t>
  </si>
  <si>
    <t>106.108M</t>
  </si>
  <si>
    <t>89.033M</t>
  </si>
  <si>
    <t>8.144T</t>
  </si>
  <si>
    <t>8.066T</t>
  </si>
  <si>
    <t>FILM.JK</t>
  </si>
  <si>
    <t>PT MD Pictures Tbk</t>
  </si>
  <si>
    <t>9.177M</t>
  </si>
  <si>
    <t>28.981M</t>
  </si>
  <si>
    <t>8.053T</t>
  </si>
  <si>
    <t>8.048T</t>
  </si>
  <si>
    <t>8.08M</t>
  </si>
  <si>
    <t>15.944M</t>
  </si>
  <si>
    <t>1.173M</t>
  </si>
  <si>
    <t>2.698M</t>
  </si>
  <si>
    <t>7.95T</t>
  </si>
  <si>
    <t>7.933T</t>
  </si>
  <si>
    <t>1.274M</t>
  </si>
  <si>
    <t>7.918T</t>
  </si>
  <si>
    <t>7.844M</t>
  </si>
  <si>
    <t>25.501M</t>
  </si>
  <si>
    <t>7.855T</t>
  </si>
  <si>
    <t>7.194M</t>
  </si>
  <si>
    <t>32.621M</t>
  </si>
  <si>
    <t>7.498T</t>
  </si>
  <si>
    <t>1.063M</t>
  </si>
  <si>
    <t>1.45M</t>
  </si>
  <si>
    <t>7.468T</t>
  </si>
  <si>
    <t>1.349M</t>
  </si>
  <si>
    <t>7.438T</t>
  </si>
  <si>
    <t>20.414M</t>
  </si>
  <si>
    <t>40.828M</t>
  </si>
  <si>
    <t>7.4T</t>
  </si>
  <si>
    <t>7.28T</t>
  </si>
  <si>
    <t>7.198T</t>
  </si>
  <si>
    <t>44.679M</t>
  </si>
  <si>
    <t>52.27M</t>
  </si>
  <si>
    <t>7.141T</t>
  </si>
  <si>
    <t>1.748M</t>
  </si>
  <si>
    <t>11.067M</t>
  </si>
  <si>
    <t>7.131T</t>
  </si>
  <si>
    <t>6.629T</t>
  </si>
  <si>
    <t>3.068M</t>
  </si>
  <si>
    <t>6.528T</t>
  </si>
  <si>
    <t>3.829M</t>
  </si>
  <si>
    <t>11.12M</t>
  </si>
  <si>
    <t>6.406T</t>
  </si>
  <si>
    <t>PALM.JK</t>
  </si>
  <si>
    <t>PT Provident Agro Tbk</t>
  </si>
  <si>
    <t>25.083M</t>
  </si>
  <si>
    <t>8.078M</t>
  </si>
  <si>
    <t>6.262T</t>
  </si>
  <si>
    <t>34.498M</t>
  </si>
  <si>
    <t>36.146M</t>
  </si>
  <si>
    <t>6.247T</t>
  </si>
  <si>
    <t>6.243T</t>
  </si>
  <si>
    <t>1.223M</t>
  </si>
  <si>
    <t>6.197T</t>
  </si>
  <si>
    <t>CPRO.JK</t>
  </si>
  <si>
    <t>PT Central Proteina Prima Tbk</t>
  </si>
  <si>
    <t>162.407M</t>
  </si>
  <si>
    <t>764.782M</t>
  </si>
  <si>
    <t>6.196T</t>
  </si>
  <si>
    <t>6.132T</t>
  </si>
  <si>
    <t>6.086T</t>
  </si>
  <si>
    <t>2.157M</t>
  </si>
  <si>
    <t>6.035T</t>
  </si>
  <si>
    <t>94.509M</t>
  </si>
  <si>
    <t>241.76M</t>
  </si>
  <si>
    <t>5.998T</t>
  </si>
  <si>
    <t>4.165M</t>
  </si>
  <si>
    <t>4.324M</t>
  </si>
  <si>
    <t>5.808T</t>
  </si>
  <si>
    <t>248.173M</t>
  </si>
  <si>
    <t>285.705M</t>
  </si>
  <si>
    <t>5.801T</t>
  </si>
  <si>
    <t>1.811M</t>
  </si>
  <si>
    <t>6.039M</t>
  </si>
  <si>
    <t>5.421T</t>
  </si>
  <si>
    <t>67.622M</t>
  </si>
  <si>
    <t>38.594M</t>
  </si>
  <si>
    <t>5.38T</t>
  </si>
  <si>
    <t>106.771M</t>
  </si>
  <si>
    <t>109.741M</t>
  </si>
  <si>
    <t>5.287T</t>
  </si>
  <si>
    <t>177.976M</t>
  </si>
  <si>
    <t>271.42M</t>
  </si>
  <si>
    <t>5.27T</t>
  </si>
  <si>
    <t>69.695M</t>
  </si>
  <si>
    <t>9.994M</t>
  </si>
  <si>
    <t>5.25T</t>
  </si>
  <si>
    <t>SRAJ.JK</t>
  </si>
  <si>
    <t>PT Sejahteraraya Anugrahjaya Tbk</t>
  </si>
  <si>
    <t>2.321M</t>
  </si>
  <si>
    <t>4.062M</t>
  </si>
  <si>
    <t>5.184T</t>
  </si>
  <si>
    <t>105.82M</t>
  </si>
  <si>
    <t>709.431M</t>
  </si>
  <si>
    <t>5.125T</t>
  </si>
  <si>
    <t>SAMF.JK</t>
  </si>
  <si>
    <t>PT Saraswanti Anugerah Makmur, Tbk</t>
  </si>
  <si>
    <t>5.172M</t>
  </si>
  <si>
    <t>15.019M</t>
  </si>
  <si>
    <t>5.099T</t>
  </si>
  <si>
    <t>4.127M</t>
  </si>
  <si>
    <t>14.224M</t>
  </si>
  <si>
    <t>5.058T</t>
  </si>
  <si>
    <t>78.383M</t>
  </si>
  <si>
    <t>256.756M</t>
  </si>
  <si>
    <t>4.992T</t>
  </si>
  <si>
    <t>MPMX.JK</t>
  </si>
  <si>
    <t>PT Mitra Pinasthika Mustika Tbk</t>
  </si>
  <si>
    <t>10.707M</t>
  </si>
  <si>
    <t>14.757M</t>
  </si>
  <si>
    <t>4.957T</t>
  </si>
  <si>
    <t>BKSW.JK</t>
  </si>
  <si>
    <t>PT Bank QNB Indonesia Tbk</t>
  </si>
  <si>
    <t>146.862M</t>
  </si>
  <si>
    <t>31.824M</t>
  </si>
  <si>
    <t>4.946T</t>
  </si>
  <si>
    <t>4.92T</t>
  </si>
  <si>
    <t>5.051M</t>
  </si>
  <si>
    <t>4.875T</t>
  </si>
  <si>
    <t>1.88M</t>
  </si>
  <si>
    <t>7.789M</t>
  </si>
  <si>
    <t>4.754T</t>
  </si>
  <si>
    <t>7.263M</t>
  </si>
  <si>
    <t>13.902M</t>
  </si>
  <si>
    <t>4.664T</t>
  </si>
  <si>
    <t>60.648M</t>
  </si>
  <si>
    <t>36.848M</t>
  </si>
  <si>
    <t>4.64T</t>
  </si>
  <si>
    <t>PSGO.JK</t>
  </si>
  <si>
    <t>PT Palma Serasih Tbk</t>
  </si>
  <si>
    <t>24.214M</t>
  </si>
  <si>
    <t>19.092M</t>
  </si>
  <si>
    <t>4.562T</t>
  </si>
  <si>
    <t>4.43T</t>
  </si>
  <si>
    <t>DNAR.JK</t>
  </si>
  <si>
    <t>PT Bank Oke Indonesia Tbk</t>
  </si>
  <si>
    <t>38.841M</t>
  </si>
  <si>
    <t>82.227M</t>
  </si>
  <si>
    <t>4.421T</t>
  </si>
  <si>
    <t>4.907M</t>
  </si>
  <si>
    <t>1.09M</t>
  </si>
  <si>
    <t>17.2B</t>
  </si>
  <si>
    <t>5.226M</t>
  </si>
  <si>
    <t>9.087M</t>
  </si>
  <si>
    <t>4.551M</t>
  </si>
  <si>
    <t>46.919M</t>
  </si>
  <si>
    <t>33.915B</t>
  </si>
  <si>
    <t>21.728M</t>
  </si>
  <si>
    <t>63.449M</t>
  </si>
  <si>
    <t>47.649B</t>
  </si>
  <si>
    <t>8.668M</t>
  </si>
  <si>
    <t>26.945M</t>
  </si>
  <si>
    <t>52.498B</t>
  </si>
  <si>
    <t>21.875M</t>
  </si>
  <si>
    <t>53.82B</t>
  </si>
  <si>
    <t>55.737B</t>
  </si>
  <si>
    <t>56.269B</t>
  </si>
  <si>
    <t>DEAL.JK</t>
  </si>
  <si>
    <t>PT Dewata Freightinternational Tbk</t>
  </si>
  <si>
    <t>1.011M</t>
  </si>
  <si>
    <t>57.308B</t>
  </si>
  <si>
    <t>74.594M</t>
  </si>
  <si>
    <t>10.339M</t>
  </si>
  <si>
    <t>60.87B</t>
  </si>
  <si>
    <t>4.726M</t>
  </si>
  <si>
    <t>5.125M</t>
  </si>
  <si>
    <t>29.659M</t>
  </si>
  <si>
    <t>4.9M</t>
  </si>
  <si>
    <t>61.605B</t>
  </si>
  <si>
    <t>31.396M</t>
  </si>
  <si>
    <t>16.782M</t>
  </si>
  <si>
    <t>64B</t>
  </si>
  <si>
    <t>64.05B</t>
  </si>
  <si>
    <t>68B</t>
  </si>
  <si>
    <t>36.801M</t>
  </si>
  <si>
    <t>88.083M</t>
  </si>
  <si>
    <t>68.295B</t>
  </si>
  <si>
    <t>134.674M</t>
  </si>
  <si>
    <t>11.849M</t>
  </si>
  <si>
    <t>69.284B</t>
  </si>
  <si>
    <t>70.08B</t>
  </si>
  <si>
    <t>1.357M</t>
  </si>
  <si>
    <t>22.018M</t>
  </si>
  <si>
    <t>75.944B</t>
  </si>
  <si>
    <t>5.138M</t>
  </si>
  <si>
    <t>18.473M</t>
  </si>
  <si>
    <t>78.65B</t>
  </si>
  <si>
    <t>18.032M</t>
  </si>
  <si>
    <t>11.721M</t>
  </si>
  <si>
    <t>79.167B</t>
  </si>
  <si>
    <t>1.143M</t>
  </si>
  <si>
    <t>16.306M</t>
  </si>
  <si>
    <t>81.953B</t>
  </si>
  <si>
    <t>2.39M</t>
  </si>
  <si>
    <t>85.56B</t>
  </si>
  <si>
    <t>3.549M</t>
  </si>
  <si>
    <t>86.667B</t>
  </si>
  <si>
    <t>1.356M</t>
  </si>
  <si>
    <t>1.283M</t>
  </si>
  <si>
    <t>88B</t>
  </si>
  <si>
    <t>7.557M</t>
  </si>
  <si>
    <t>95.111M</t>
  </si>
  <si>
    <t>89.535B</t>
  </si>
  <si>
    <t>17.869M</t>
  </si>
  <si>
    <t>21.119M</t>
  </si>
  <si>
    <t>91.504B</t>
  </si>
  <si>
    <t>6.099M</t>
  </si>
  <si>
    <t>122.607M</t>
  </si>
  <si>
    <t>95.2B</t>
  </si>
  <si>
    <t>2.115M</t>
  </si>
  <si>
    <t>96.399B</t>
  </si>
  <si>
    <t>271.171M</t>
  </si>
  <si>
    <t>32.01M</t>
  </si>
  <si>
    <t>97.973B</t>
  </si>
  <si>
    <t>189.017M</t>
  </si>
  <si>
    <t>10.378M</t>
  </si>
  <si>
    <t>98.764B</t>
  </si>
  <si>
    <t>2.05M</t>
  </si>
  <si>
    <t>30.31M</t>
  </si>
  <si>
    <t>101B</t>
  </si>
  <si>
    <t>101.032B</t>
  </si>
  <si>
    <t>LMAS.JK</t>
  </si>
  <si>
    <t>PT Limas Indonesia Makmur Tbk</t>
  </si>
  <si>
    <t>41.67M</t>
  </si>
  <si>
    <t>51.528M</t>
  </si>
  <si>
    <t>103.209B</t>
  </si>
  <si>
    <t>OBMD.JK</t>
  </si>
  <si>
    <t>PT OBM Drilchem Tbk</t>
  </si>
  <si>
    <t>24.876M</t>
  </si>
  <si>
    <t>103.212B</t>
  </si>
  <si>
    <t>4.383M</t>
  </si>
  <si>
    <t>5.776M</t>
  </si>
  <si>
    <t>103.503B</t>
  </si>
  <si>
    <t>6.118M</t>
  </si>
  <si>
    <t>5.803M</t>
  </si>
  <si>
    <t>107.306B</t>
  </si>
  <si>
    <t>6.048M</t>
  </si>
  <si>
    <t>3.745M</t>
  </si>
  <si>
    <t>108.949B</t>
  </si>
  <si>
    <t>3.204M</t>
  </si>
  <si>
    <t>15.616M</t>
  </si>
  <si>
    <t>109.026B</t>
  </si>
  <si>
    <t>10.964M</t>
  </si>
  <si>
    <t>122.112M</t>
  </si>
  <si>
    <t>110B</t>
  </si>
  <si>
    <t>1.284M</t>
  </si>
  <si>
    <t>34.068M</t>
  </si>
  <si>
    <t>110.688B</t>
  </si>
  <si>
    <t>11.284M</t>
  </si>
  <si>
    <t>19.046M</t>
  </si>
  <si>
    <t>112.244B</t>
  </si>
  <si>
    <t>1.881M</t>
  </si>
  <si>
    <t>113.369B</t>
  </si>
  <si>
    <t>1.978M</t>
  </si>
  <si>
    <t>12.952M</t>
  </si>
  <si>
    <t>114.14B</t>
  </si>
  <si>
    <t>118.734B</t>
  </si>
  <si>
    <t>119.885B</t>
  </si>
  <si>
    <t>121.386B</t>
  </si>
  <si>
    <t>7.873M</t>
  </si>
  <si>
    <t>77.528M</t>
  </si>
  <si>
    <t>121.533B</t>
  </si>
  <si>
    <t>1.626M</t>
  </si>
  <si>
    <t>121.552B</t>
  </si>
  <si>
    <t>2.661M</t>
  </si>
  <si>
    <t>2.656M</t>
  </si>
  <si>
    <t>121.889B</t>
  </si>
  <si>
    <t>123.87B</t>
  </si>
  <si>
    <t>35.963M</t>
  </si>
  <si>
    <t>129.25B</t>
  </si>
  <si>
    <t>17.178M</t>
  </si>
  <si>
    <t>130.017B</t>
  </si>
  <si>
    <t>23.631M</t>
  </si>
  <si>
    <t>137.929M</t>
  </si>
  <si>
    <t>130.123B</t>
  </si>
  <si>
    <t>131.79B</t>
  </si>
  <si>
    <t>6.463M</t>
  </si>
  <si>
    <t>133.35B</t>
  </si>
  <si>
    <t>66.621M</t>
  </si>
  <si>
    <t>38.026M</t>
  </si>
  <si>
    <t>141.274B</t>
  </si>
  <si>
    <t>1.522M</t>
  </si>
  <si>
    <t>141.809B</t>
  </si>
  <si>
    <t>1.706M</t>
  </si>
  <si>
    <t>148.07B</t>
  </si>
  <si>
    <t>8.034M</t>
  </si>
  <si>
    <t>34.276M</t>
  </si>
  <si>
    <t>150B</t>
  </si>
  <si>
    <t>1.722M</t>
  </si>
  <si>
    <t>1.111M</t>
  </si>
  <si>
    <t>150.095B</t>
  </si>
  <si>
    <t>KUAS.JK</t>
  </si>
  <si>
    <t>PT Ace Oldfields Tbk</t>
  </si>
  <si>
    <t>8.739M</t>
  </si>
  <si>
    <t>177M</t>
  </si>
  <si>
    <t>151.231B</t>
  </si>
  <si>
    <t>172.618M</t>
  </si>
  <si>
    <t>29.817M</t>
  </si>
  <si>
    <t>154.06B</t>
  </si>
  <si>
    <t>50.177M</t>
  </si>
  <si>
    <t>44.356M</t>
  </si>
  <si>
    <t>154.5B</t>
  </si>
  <si>
    <t>154.516B</t>
  </si>
  <si>
    <t>21.671M</t>
  </si>
  <si>
    <t>13.243M</t>
  </si>
  <si>
    <t>157.232B</t>
  </si>
  <si>
    <t>910.627M</t>
  </si>
  <si>
    <t>66.137M</t>
  </si>
  <si>
    <t>158.446B</t>
  </si>
  <si>
    <t>13.353M</t>
  </si>
  <si>
    <t>15.769M</t>
  </si>
  <si>
    <t>159.121B</t>
  </si>
  <si>
    <t>159.878B</t>
  </si>
  <si>
    <t>WGSH.JK</t>
  </si>
  <si>
    <t>PT Wira Global Solusi Tbk</t>
  </si>
  <si>
    <t>43.648M</t>
  </si>
  <si>
    <t>48.309M</t>
  </si>
  <si>
    <t>160.545B</t>
  </si>
  <si>
    <t>163.33B</t>
  </si>
  <si>
    <t>43.291M</t>
  </si>
  <si>
    <t>17.357M</t>
  </si>
  <si>
    <t>175.08B</t>
  </si>
  <si>
    <t>2.304M</t>
  </si>
  <si>
    <t>2.809M</t>
  </si>
  <si>
    <t>176.4B</t>
  </si>
  <si>
    <t>12.061M</t>
  </si>
  <si>
    <t>90.554M</t>
  </si>
  <si>
    <t>176.445B</t>
  </si>
  <si>
    <t>109.62M</t>
  </si>
  <si>
    <t>247.207M</t>
  </si>
  <si>
    <t>177.196B</t>
  </si>
  <si>
    <t>177.853B</t>
  </si>
  <si>
    <t>1.841M</t>
  </si>
  <si>
    <t>178.69B</t>
  </si>
  <si>
    <t>179.872B</t>
  </si>
  <si>
    <t>1.824M</t>
  </si>
  <si>
    <t>33.544M</t>
  </si>
  <si>
    <t>180.979B</t>
  </si>
  <si>
    <t>44.285M</t>
  </si>
  <si>
    <t>4.998M</t>
  </si>
  <si>
    <t>5.54M</t>
  </si>
  <si>
    <t>182.271B</t>
  </si>
  <si>
    <t>2.618M</t>
  </si>
  <si>
    <t>32.703M</t>
  </si>
  <si>
    <t>183.857B</t>
  </si>
  <si>
    <t>185.592B</t>
  </si>
  <si>
    <t>208.241M</t>
  </si>
  <si>
    <t>98.398M</t>
  </si>
  <si>
    <t>185.625B</t>
  </si>
  <si>
    <t>3.709M</t>
  </si>
  <si>
    <t>1.72M</t>
  </si>
  <si>
    <t>186.004B</t>
  </si>
  <si>
    <t>17.256M</t>
  </si>
  <si>
    <t>7.548M</t>
  </si>
  <si>
    <t>187.676B</t>
  </si>
  <si>
    <t>7.618M</t>
  </si>
  <si>
    <t>14.469M</t>
  </si>
  <si>
    <t>188.75B</t>
  </si>
  <si>
    <t>1.832M</t>
  </si>
  <si>
    <t>189.385B</t>
  </si>
  <si>
    <t>9.816M</t>
  </si>
  <si>
    <t>25.966M</t>
  </si>
  <si>
    <t>191.75B</t>
  </si>
  <si>
    <t>36.092M</t>
  </si>
  <si>
    <t>30.702M</t>
  </si>
  <si>
    <t>195.01B</t>
  </si>
  <si>
    <t>196.14B</t>
  </si>
  <si>
    <t>1.656M</t>
  </si>
  <si>
    <t>196.661B</t>
  </si>
  <si>
    <t>48.247M</t>
  </si>
  <si>
    <t>5.304M</t>
  </si>
  <si>
    <t>202.752B</t>
  </si>
  <si>
    <t>204.48B</t>
  </si>
  <si>
    <t>25.119M</t>
  </si>
  <si>
    <t>82.857M</t>
  </si>
  <si>
    <t>205.721B</t>
  </si>
  <si>
    <t>5.82M</t>
  </si>
  <si>
    <t>45.632M</t>
  </si>
  <si>
    <t>211.384B</t>
  </si>
  <si>
    <t>8.277M</t>
  </si>
  <si>
    <t>14.761M</t>
  </si>
  <si>
    <t>211.75B</t>
  </si>
  <si>
    <t>45.9M</t>
  </si>
  <si>
    <t>22.762M</t>
  </si>
  <si>
    <t>214.62B</t>
  </si>
  <si>
    <t>222.48B</t>
  </si>
  <si>
    <t>1.219M</t>
  </si>
  <si>
    <t>4.674M</t>
  </si>
  <si>
    <t>231.418B</t>
  </si>
  <si>
    <t>13.439M</t>
  </si>
  <si>
    <t>1.991M</t>
  </si>
  <si>
    <t>233.09B</t>
  </si>
  <si>
    <t>1.494M</t>
  </si>
  <si>
    <t>17.984M</t>
  </si>
  <si>
    <t>237.016B</t>
  </si>
  <si>
    <t>1.822M</t>
  </si>
  <si>
    <t>60.368M</t>
  </si>
  <si>
    <t>237.646B</t>
  </si>
  <si>
    <t>TAYS.JK</t>
  </si>
  <si>
    <t>PT Jaya Swarasa Agung Tbk</t>
  </si>
  <si>
    <t>11.574M</t>
  </si>
  <si>
    <t>18.808M</t>
  </si>
  <si>
    <t>243.96B</t>
  </si>
  <si>
    <t>1.671M</t>
  </si>
  <si>
    <t>244.16B</t>
  </si>
  <si>
    <t>2.095M</t>
  </si>
  <si>
    <t>10.004M</t>
  </si>
  <si>
    <t>247.871B</t>
  </si>
  <si>
    <t>1.497M</t>
  </si>
  <si>
    <t>248.302B</t>
  </si>
  <si>
    <t>9.275M</t>
  </si>
  <si>
    <t>16.699M</t>
  </si>
  <si>
    <t>248.543B</t>
  </si>
  <si>
    <t>1.532M</t>
  </si>
  <si>
    <t>251.758B</t>
  </si>
  <si>
    <t>252.151B</t>
  </si>
  <si>
    <t>29.4M</t>
  </si>
  <si>
    <t>100.776M</t>
  </si>
  <si>
    <t>256.027B</t>
  </si>
  <si>
    <t>40.77M</t>
  </si>
  <si>
    <t>38.221M</t>
  </si>
  <si>
    <t>259.201B</t>
  </si>
  <si>
    <t>263.424B</t>
  </si>
  <si>
    <t>9.554M</t>
  </si>
  <si>
    <t>10.495M</t>
  </si>
  <si>
    <t>PT Globe Kita Terang Tbk</t>
  </si>
  <si>
    <t>266.666B</t>
  </si>
  <si>
    <t>1.103M</t>
  </si>
  <si>
    <t>272.517B</t>
  </si>
  <si>
    <t>4.445M</t>
  </si>
  <si>
    <t>272.809B</t>
  </si>
  <si>
    <t>2.464M</t>
  </si>
  <si>
    <t>1.942M</t>
  </si>
  <si>
    <t>273.243B</t>
  </si>
  <si>
    <t>9.642M</t>
  </si>
  <si>
    <t>275.396B</t>
  </si>
  <si>
    <t>20.909M</t>
  </si>
  <si>
    <t>63.293M</t>
  </si>
  <si>
    <t>280.574B</t>
  </si>
  <si>
    <t>9.541M</t>
  </si>
  <si>
    <t>281.25B</t>
  </si>
  <si>
    <t>8.332M</t>
  </si>
  <si>
    <t>6.825M</t>
  </si>
  <si>
    <t>282.508B</t>
  </si>
  <si>
    <t>BOBA.JK</t>
  </si>
  <si>
    <t>PT Formosa Ingredient Factory Tbk</t>
  </si>
  <si>
    <t>21.124M</t>
  </si>
  <si>
    <t>286.626B</t>
  </si>
  <si>
    <t>1.9M</t>
  </si>
  <si>
    <t>10.113M</t>
  </si>
  <si>
    <t>288B</t>
  </si>
  <si>
    <t>1.801M</t>
  </si>
  <si>
    <t>3.298M</t>
  </si>
  <si>
    <t>289.193B</t>
  </si>
  <si>
    <t>291.312B</t>
  </si>
  <si>
    <t>14.266M</t>
  </si>
  <si>
    <t>17.072M</t>
  </si>
  <si>
    <t>298.102B</t>
  </si>
  <si>
    <t>1.445M</t>
  </si>
  <si>
    <t>1.602M</t>
  </si>
  <si>
    <t>300.237B</t>
  </si>
  <si>
    <t>74.471M</t>
  </si>
  <si>
    <t>105.875M</t>
  </si>
  <si>
    <t>300.305B</t>
  </si>
  <si>
    <t>BINO.JK</t>
  </si>
  <si>
    <t>PT Perma Plasindo Tbk</t>
  </si>
  <si>
    <t>2.295M</t>
  </si>
  <si>
    <t>79.452M</t>
  </si>
  <si>
    <t>304.5B</t>
  </si>
  <si>
    <t>306.72B</t>
  </si>
  <si>
    <t>307.32B</t>
  </si>
  <si>
    <t>313.996B</t>
  </si>
  <si>
    <t>36.103M</t>
  </si>
  <si>
    <t>27.141M</t>
  </si>
  <si>
    <t>143.656M</t>
  </si>
  <si>
    <t>2.552M</t>
  </si>
  <si>
    <t>5.935M</t>
  </si>
  <si>
    <t>325.08B</t>
  </si>
  <si>
    <t>325.38B</t>
  </si>
  <si>
    <t>17.353M</t>
  </si>
  <si>
    <t>12.152M</t>
  </si>
  <si>
    <t>328.125B</t>
  </si>
  <si>
    <t>21.141M</t>
  </si>
  <si>
    <t>49.777M</t>
  </si>
  <si>
    <t>329.018B</t>
  </si>
  <si>
    <t>6.384M</t>
  </si>
  <si>
    <t>30.603M</t>
  </si>
  <si>
    <t>339.2B</t>
  </si>
  <si>
    <t>345.014B</t>
  </si>
  <si>
    <t>9.187M</t>
  </si>
  <si>
    <t>352.577B</t>
  </si>
  <si>
    <t>353.289B</t>
  </si>
  <si>
    <t>82.469M</t>
  </si>
  <si>
    <t>82.437M</t>
  </si>
  <si>
    <t>360B</t>
  </si>
  <si>
    <t>362B</t>
  </si>
  <si>
    <t>42.429M</t>
  </si>
  <si>
    <t>41.62M</t>
  </si>
  <si>
    <t>362.206B</t>
  </si>
  <si>
    <t>16.287M</t>
  </si>
  <si>
    <t>7.143M</t>
  </si>
  <si>
    <t>365.084B</t>
  </si>
  <si>
    <t>368B</t>
  </si>
  <si>
    <t>12.415M</t>
  </si>
  <si>
    <t>17.511M</t>
  </si>
  <si>
    <t>375.5B</t>
  </si>
  <si>
    <t>6.692M</t>
  </si>
  <si>
    <t>378.567B</t>
  </si>
  <si>
    <t>24.972M</t>
  </si>
  <si>
    <t>6.473M</t>
  </si>
  <si>
    <t>387.173B</t>
  </si>
  <si>
    <t>1.285B</t>
  </si>
  <si>
    <t>139.999M</t>
  </si>
  <si>
    <t>387.45B</t>
  </si>
  <si>
    <t>7.836M</t>
  </si>
  <si>
    <t>25.958M</t>
  </si>
  <si>
    <t>389.176B</t>
  </si>
  <si>
    <t>2.499M</t>
  </si>
  <si>
    <t>394.192B</t>
  </si>
  <si>
    <t>3.58M</t>
  </si>
  <si>
    <t>1.633M</t>
  </si>
  <si>
    <t>394.531B</t>
  </si>
  <si>
    <t>399B</t>
  </si>
  <si>
    <t>127.698M</t>
  </si>
  <si>
    <t>296.208M</t>
  </si>
  <si>
    <t>410.395B</t>
  </si>
  <si>
    <t>1.178M</t>
  </si>
  <si>
    <t>412.5B</t>
  </si>
  <si>
    <t>6.619M</t>
  </si>
  <si>
    <t>415.035B</t>
  </si>
  <si>
    <t>426B</t>
  </si>
  <si>
    <t>429.3B</t>
  </si>
  <si>
    <t>429.714B</t>
  </si>
  <si>
    <t>38.57M</t>
  </si>
  <si>
    <t>16.663M</t>
  </si>
  <si>
    <t>436.348B</t>
  </si>
  <si>
    <t>7.732M</t>
  </si>
  <si>
    <t>30.505M</t>
  </si>
  <si>
    <t>446.506B</t>
  </si>
  <si>
    <t>448.411B</t>
  </si>
  <si>
    <t>37.821M</t>
  </si>
  <si>
    <t>260.836M</t>
  </si>
  <si>
    <t>454.273B</t>
  </si>
  <si>
    <t>456.71B</t>
  </si>
  <si>
    <t>5.663M</t>
  </si>
  <si>
    <t>29.049M</t>
  </si>
  <si>
    <t>457.538B</t>
  </si>
  <si>
    <t>21.676M</t>
  </si>
  <si>
    <t>6.122M</t>
  </si>
  <si>
    <t>497.5B</t>
  </si>
  <si>
    <t>13.817M</t>
  </si>
  <si>
    <t>147.777M</t>
  </si>
  <si>
    <t>497.521B</t>
  </si>
  <si>
    <t>91.882M</t>
  </si>
  <si>
    <t>3.288M</t>
  </si>
  <si>
    <t>7.856M</t>
  </si>
  <si>
    <t>79.668M</t>
  </si>
  <si>
    <t>503.256B</t>
  </si>
  <si>
    <t>7.664M</t>
  </si>
  <si>
    <t>3.99M</t>
  </si>
  <si>
    <t>514.25B</t>
  </si>
  <si>
    <t>10.832M</t>
  </si>
  <si>
    <t>517.371B</t>
  </si>
  <si>
    <t>1.484M</t>
  </si>
  <si>
    <t>60.525M</t>
  </si>
  <si>
    <t>131.496M</t>
  </si>
  <si>
    <t>537.418B</t>
  </si>
  <si>
    <t>543.106B</t>
  </si>
  <si>
    <t>247.707M</t>
  </si>
  <si>
    <t>707.012M</t>
  </si>
  <si>
    <t>557.7B</t>
  </si>
  <si>
    <t>557.78B</t>
  </si>
  <si>
    <t>62.422M</t>
  </si>
  <si>
    <t>571.063B</t>
  </si>
  <si>
    <t>2.199M</t>
  </si>
  <si>
    <t>5.607M</t>
  </si>
  <si>
    <t>600.724B</t>
  </si>
  <si>
    <t>613.05B</t>
  </si>
  <si>
    <t>1.667M</t>
  </si>
  <si>
    <t>618.499B</t>
  </si>
  <si>
    <t>4.108M</t>
  </si>
  <si>
    <t>622.8B</t>
  </si>
  <si>
    <t>649.859B</t>
  </si>
  <si>
    <t>658.32B</t>
  </si>
  <si>
    <t>1.717M</t>
  </si>
  <si>
    <t>666B</t>
  </si>
  <si>
    <t>13.849M</t>
  </si>
  <si>
    <t>98.757M</t>
  </si>
  <si>
    <t>666.147B</t>
  </si>
  <si>
    <t>11.805M</t>
  </si>
  <si>
    <t>8.421M</t>
  </si>
  <si>
    <t>672.66B</t>
  </si>
  <si>
    <t>3.364M</t>
  </si>
  <si>
    <t>15.07M</t>
  </si>
  <si>
    <t>673.239B</t>
  </si>
  <si>
    <t>14.009M</t>
  </si>
  <si>
    <t>48.241M</t>
  </si>
  <si>
    <t>676.375B</t>
  </si>
  <si>
    <t>3.909M</t>
  </si>
  <si>
    <t>682.143B</t>
  </si>
  <si>
    <t>2.634M</t>
  </si>
  <si>
    <t>30.712M</t>
  </si>
  <si>
    <t>682.304B</t>
  </si>
  <si>
    <t>1.529M</t>
  </si>
  <si>
    <t>8.58M</t>
  </si>
  <si>
    <t>696.37B</t>
  </si>
  <si>
    <t>19.107M</t>
  </si>
  <si>
    <t>52.506M</t>
  </si>
  <si>
    <t>699.3B</t>
  </si>
  <si>
    <t>701.024B</t>
  </si>
  <si>
    <t>718.143B</t>
  </si>
  <si>
    <t>9.692M</t>
  </si>
  <si>
    <t>722.379B</t>
  </si>
  <si>
    <t>2.896M</t>
  </si>
  <si>
    <t>727.75B</t>
  </si>
  <si>
    <t>1.358M</t>
  </si>
  <si>
    <t>6.828M</t>
  </si>
  <si>
    <t>728.244B</t>
  </si>
  <si>
    <t>731.006B</t>
  </si>
  <si>
    <t>18.603M</t>
  </si>
  <si>
    <t>2.504M</t>
  </si>
  <si>
    <t>796.352B</t>
  </si>
  <si>
    <t>3.345M</t>
  </si>
  <si>
    <t>773.947B</t>
  </si>
  <si>
    <t>782.75B</t>
  </si>
  <si>
    <t>1.895M</t>
  </si>
  <si>
    <t>19.138M</t>
  </si>
  <si>
    <t>783.978B</t>
  </si>
  <si>
    <t>5.641M</t>
  </si>
  <si>
    <t>19.961M</t>
  </si>
  <si>
    <t>786.237B</t>
  </si>
  <si>
    <t>5.157M</t>
  </si>
  <si>
    <t>13.927M</t>
  </si>
  <si>
    <t>787.325B</t>
  </si>
  <si>
    <t>7.75M</t>
  </si>
  <si>
    <t>19.248M</t>
  </si>
  <si>
    <t>792B</t>
  </si>
  <si>
    <t>797.875B</t>
  </si>
  <si>
    <t>364.476M</t>
  </si>
  <si>
    <t>211.495M</t>
  </si>
  <si>
    <t>810.522B</t>
  </si>
  <si>
    <t>7.508M</t>
  </si>
  <si>
    <t>12.227M</t>
  </si>
  <si>
    <t>22.469M</t>
  </si>
  <si>
    <t>830.61B</t>
  </si>
  <si>
    <t>2.018M</t>
  </si>
  <si>
    <t>18.723M</t>
  </si>
  <si>
    <t>832.166B</t>
  </si>
  <si>
    <t>841.675B</t>
  </si>
  <si>
    <t>842.518B</t>
  </si>
  <si>
    <t>12.505M</t>
  </si>
  <si>
    <t>845.978B</t>
  </si>
  <si>
    <t>43.948M</t>
  </si>
  <si>
    <t>210.546M</t>
  </si>
  <si>
    <t>854.242B</t>
  </si>
  <si>
    <t>IPPE.JK</t>
  </si>
  <si>
    <t>PT Indo Pureco Pratama Tbk</t>
  </si>
  <si>
    <t>98.357M</t>
  </si>
  <si>
    <t>49.112M</t>
  </si>
  <si>
    <t>855.6B</t>
  </si>
  <si>
    <t>3.199M</t>
  </si>
  <si>
    <t>8.786M</t>
  </si>
  <si>
    <t>885.444B</t>
  </si>
  <si>
    <t>2.563M</t>
  </si>
  <si>
    <t>2.226M</t>
  </si>
  <si>
    <t>892.39B</t>
  </si>
  <si>
    <t>904B</t>
  </si>
  <si>
    <t>3.225M</t>
  </si>
  <si>
    <t>6.786M</t>
  </si>
  <si>
    <t>911.003B</t>
  </si>
  <si>
    <t>20.505M</t>
  </si>
  <si>
    <t>51.766M</t>
  </si>
  <si>
    <t>913.475B</t>
  </si>
  <si>
    <t>108.477M</t>
  </si>
  <si>
    <t>47.233M</t>
  </si>
  <si>
    <t>919.887B</t>
  </si>
  <si>
    <t>938.015B</t>
  </si>
  <si>
    <t>949.2B</t>
  </si>
  <si>
    <t>952.5B</t>
  </si>
  <si>
    <t>5.993M</t>
  </si>
  <si>
    <t>6.183M</t>
  </si>
  <si>
    <t>953.25B</t>
  </si>
  <si>
    <t>953.966B</t>
  </si>
  <si>
    <t>962.124B</t>
  </si>
  <si>
    <t>RMKE.JK</t>
  </si>
  <si>
    <t>PT RMK Energy Tbk</t>
  </si>
  <si>
    <t>4.649M</t>
  </si>
  <si>
    <t>58.702M</t>
  </si>
  <si>
    <t>962.5B</t>
  </si>
  <si>
    <t>28.242M</t>
  </si>
  <si>
    <t>963.5B</t>
  </si>
  <si>
    <t>12.08M</t>
  </si>
  <si>
    <t>11.904M</t>
  </si>
  <si>
    <t>968.75B</t>
  </si>
  <si>
    <t>1.085M</t>
  </si>
  <si>
    <t>972.519B</t>
  </si>
  <si>
    <t>17.035M</t>
  </si>
  <si>
    <t>8.099M</t>
  </si>
  <si>
    <t>976.315B</t>
  </si>
  <si>
    <t>2.654M</t>
  </si>
  <si>
    <t>979.56B</t>
  </si>
  <si>
    <t>2.22M</t>
  </si>
  <si>
    <t>7.161M</t>
  </si>
  <si>
    <t>982.739B</t>
  </si>
  <si>
    <t>4.46M</t>
  </si>
  <si>
    <t>995.387B</t>
  </si>
  <si>
    <t>12.581M</t>
  </si>
  <si>
    <t>8.947M</t>
  </si>
  <si>
    <t>1.007T</t>
  </si>
  <si>
    <t>1.166M</t>
  </si>
  <si>
    <t>5.676M</t>
  </si>
  <si>
    <t>1.305M</t>
  </si>
  <si>
    <t>3.047M</t>
  </si>
  <si>
    <t>1.012T</t>
  </si>
  <si>
    <t>1.017T</t>
  </si>
  <si>
    <t>5.025M</t>
  </si>
  <si>
    <t>8.298M</t>
  </si>
  <si>
    <t>1.024T</t>
  </si>
  <si>
    <t>3.031M</t>
  </si>
  <si>
    <t>1.025T</t>
  </si>
  <si>
    <t>1.041T</t>
  </si>
  <si>
    <t>1.539M</t>
  </si>
  <si>
    <t>1.158M</t>
  </si>
  <si>
    <t>1.063T</t>
  </si>
  <si>
    <t>7.014M</t>
  </si>
  <si>
    <t>12.107M</t>
  </si>
  <si>
    <t>1.067T</t>
  </si>
  <si>
    <t>1.649M</t>
  </si>
  <si>
    <t>1.072T</t>
  </si>
  <si>
    <t>51.377M</t>
  </si>
  <si>
    <t>47.975M</t>
  </si>
  <si>
    <t>1.088T</t>
  </si>
  <si>
    <t>25.828M</t>
  </si>
  <si>
    <t>1.098T</t>
  </si>
  <si>
    <t>242.611M</t>
  </si>
  <si>
    <t>346.999M</t>
  </si>
  <si>
    <t>1.107T</t>
  </si>
  <si>
    <t>13.679M</t>
  </si>
  <si>
    <t>26.346M</t>
  </si>
  <si>
    <t>1.12T</t>
  </si>
  <si>
    <t>13.025M</t>
  </si>
  <si>
    <t>40.072M</t>
  </si>
  <si>
    <t>1.123T</t>
  </si>
  <si>
    <t>37.511M</t>
  </si>
  <si>
    <t>54.058M</t>
  </si>
  <si>
    <t>6.529M</t>
  </si>
  <si>
    <t>15.471M</t>
  </si>
  <si>
    <t>1.124T</t>
  </si>
  <si>
    <t>2.617M</t>
  </si>
  <si>
    <t>7.132M</t>
  </si>
  <si>
    <t>1.125T</t>
  </si>
  <si>
    <t>5.55M</t>
  </si>
  <si>
    <t>1.128T</t>
  </si>
  <si>
    <t>1.131T</t>
  </si>
  <si>
    <t>81.224M</t>
  </si>
  <si>
    <t>170.27M</t>
  </si>
  <si>
    <t>1.137T</t>
  </si>
  <si>
    <t>20.38M</t>
  </si>
  <si>
    <t>1.148T</t>
  </si>
  <si>
    <t>1.187T</t>
  </si>
  <si>
    <t>8.771M</t>
  </si>
  <si>
    <t>4.207M</t>
  </si>
  <si>
    <t>1.22T</t>
  </si>
  <si>
    <t>2.788M</t>
  </si>
  <si>
    <t>1.315M</t>
  </si>
  <si>
    <t>6.499M</t>
  </si>
  <si>
    <t>1.258T</t>
  </si>
  <si>
    <t>1.891M</t>
  </si>
  <si>
    <t>34.149M</t>
  </si>
  <si>
    <t>1.264T</t>
  </si>
  <si>
    <t>1.271T</t>
  </si>
  <si>
    <t>DIVA.JK</t>
  </si>
  <si>
    <t>PT Distribusi Voucher Nusantara Tbk</t>
  </si>
  <si>
    <t>1.312T</t>
  </si>
  <si>
    <t>2.31M</t>
  </si>
  <si>
    <t>1.622M</t>
  </si>
  <si>
    <t>1.335T</t>
  </si>
  <si>
    <t>1.354M</t>
  </si>
  <si>
    <t>1.351T</t>
  </si>
  <si>
    <t>PT Bank JTrust Indonesia Tbk</t>
  </si>
  <si>
    <t>5.008M</t>
  </si>
  <si>
    <t>39.026M</t>
  </si>
  <si>
    <t>1.381T</t>
  </si>
  <si>
    <t>1.412T</t>
  </si>
  <si>
    <t>1.449T</t>
  </si>
  <si>
    <t>31.938M</t>
  </si>
  <si>
    <t>1.47T</t>
  </si>
  <si>
    <t>1.466T</t>
  </si>
  <si>
    <t>4.758M</t>
  </si>
  <si>
    <t>1.467T</t>
  </si>
  <si>
    <t>1.309M</t>
  </si>
  <si>
    <t>5.041M</t>
  </si>
  <si>
    <t>1.522T</t>
  </si>
  <si>
    <t>1.187M</t>
  </si>
  <si>
    <t>1.537T</t>
  </si>
  <si>
    <t>5.936M</t>
  </si>
  <si>
    <t>1.557T</t>
  </si>
  <si>
    <t>1.168M</t>
  </si>
  <si>
    <t>1.252M</t>
  </si>
  <si>
    <t>7.654M</t>
  </si>
  <si>
    <t>1.594T</t>
  </si>
  <si>
    <t>1.599T</t>
  </si>
  <si>
    <t>1.068M</t>
  </si>
  <si>
    <t>9.446M</t>
  </si>
  <si>
    <t>13.993M</t>
  </si>
  <si>
    <t>1.615T</t>
  </si>
  <si>
    <t>1.632T</t>
  </si>
  <si>
    <t>1.649T</t>
  </si>
  <si>
    <t>122.641M</t>
  </si>
  <si>
    <t>4.532M</t>
  </si>
  <si>
    <t>KREN.JK</t>
  </si>
  <si>
    <t>PT Kresna Graha Investama Tbk</t>
  </si>
  <si>
    <t>7.639M</t>
  </si>
  <si>
    <t>23.278M</t>
  </si>
  <si>
    <t>1.693T</t>
  </si>
  <si>
    <t>2.124M</t>
  </si>
  <si>
    <t>1.718T</t>
  </si>
  <si>
    <t>1.721T</t>
  </si>
  <si>
    <t>1.104M</t>
  </si>
  <si>
    <t>1.729T</t>
  </si>
  <si>
    <t>3.018M</t>
  </si>
  <si>
    <t>14.866M</t>
  </si>
  <si>
    <t>1.776T</t>
  </si>
  <si>
    <t>1.782T</t>
  </si>
  <si>
    <t>1.785T</t>
  </si>
  <si>
    <t>1.099M</t>
  </si>
  <si>
    <t>1.867T</t>
  </si>
  <si>
    <t>PPRE.JK</t>
  </si>
  <si>
    <t>PT PP Presisi Tbk</t>
  </si>
  <si>
    <t>6.558M</t>
  </si>
  <si>
    <t>16.142M</t>
  </si>
  <si>
    <t>BPFI.JK</t>
  </si>
  <si>
    <t>PT Batavia Prosperindo Finance Tbk</t>
  </si>
  <si>
    <t>1.872T</t>
  </si>
  <si>
    <t>3.848M</t>
  </si>
  <si>
    <t>BACA.JK</t>
  </si>
  <si>
    <t>PT Bank Capital Indonesia Tbk</t>
  </si>
  <si>
    <t>20.512M</t>
  </si>
  <si>
    <t>75.295M</t>
  </si>
  <si>
    <t>1.962T</t>
  </si>
  <si>
    <t>WEGE.JK</t>
  </si>
  <si>
    <t>PT Wijaya Karya Bangunan Gedung Tbk.</t>
  </si>
  <si>
    <t>10.373M</t>
  </si>
  <si>
    <t>23.542M</t>
  </si>
  <si>
    <t>1.972T</t>
  </si>
  <si>
    <t>WMUU.JK</t>
  </si>
  <si>
    <t>PT Widodo Makmur Unggas Tbk</t>
  </si>
  <si>
    <t>9.677M</t>
  </si>
  <si>
    <t>39.463M</t>
  </si>
  <si>
    <t>1.98T</t>
  </si>
  <si>
    <t>META.JK</t>
  </si>
  <si>
    <t>PT Nusantara Infrastructure Tbk</t>
  </si>
  <si>
    <t>1.544M</t>
  </si>
  <si>
    <t>3.601M</t>
  </si>
  <si>
    <t>1.992T</t>
  </si>
  <si>
    <t>1.932M</t>
  </si>
  <si>
    <t>1.999T</t>
  </si>
  <si>
    <t>ELSA.JK</t>
  </si>
  <si>
    <t>PT Elnusa Tbk</t>
  </si>
  <si>
    <t>7.544M</t>
  </si>
  <si>
    <t>54.48M</t>
  </si>
  <si>
    <t>2.014T</t>
  </si>
  <si>
    <t>JKON.JK</t>
  </si>
  <si>
    <t>PT Jaya Konstruksi Manggala Pratama Tbk</t>
  </si>
  <si>
    <t>2.022T</t>
  </si>
  <si>
    <t>247.931M</t>
  </si>
  <si>
    <t>102.826M</t>
  </si>
  <si>
    <t>2.023T</t>
  </si>
  <si>
    <t>PZZA.JK</t>
  </si>
  <si>
    <t>PT Sarimelati Kencana Tbk.</t>
  </si>
  <si>
    <t>2.029T</t>
  </si>
  <si>
    <t>SFAN.JK</t>
  </si>
  <si>
    <t>PT Surya Fajar Capital Tbk</t>
  </si>
  <si>
    <t>1.361M</t>
  </si>
  <si>
    <t>1.041M</t>
  </si>
  <si>
    <t>2.033T</t>
  </si>
  <si>
    <t>1.096M</t>
  </si>
  <si>
    <t>2.135M</t>
  </si>
  <si>
    <t>2.034T</t>
  </si>
  <si>
    <t>7.656M</t>
  </si>
  <si>
    <t>2.274M</t>
  </si>
  <si>
    <t>2.052T</t>
  </si>
  <si>
    <t>4.364M</t>
  </si>
  <si>
    <t>5.006M</t>
  </si>
  <si>
    <t>2.105T</t>
  </si>
  <si>
    <t>SSIA.JK</t>
  </si>
  <si>
    <t>PT Surya Semesta Internusa Tbk</t>
  </si>
  <si>
    <t>4.003M</t>
  </si>
  <si>
    <t>2.165T</t>
  </si>
  <si>
    <t>GMFI.JK</t>
  </si>
  <si>
    <t>PT Garuda Maintenance Facility Aero Asia Tbk</t>
  </si>
  <si>
    <t>1.21M</t>
  </si>
  <si>
    <t>1.928M</t>
  </si>
  <si>
    <t>2.174T</t>
  </si>
  <si>
    <t>1.554M</t>
  </si>
  <si>
    <t>2.18T</t>
  </si>
  <si>
    <t>TOTO.JK</t>
  </si>
  <si>
    <t>PT Surya Toto Indonesia Tbk</t>
  </si>
  <si>
    <t>2.229T</t>
  </si>
  <si>
    <t>BIPI.JK</t>
  </si>
  <si>
    <t>PT Astrindo Nusantara Infrastruktur Tbk</t>
  </si>
  <si>
    <t>978.607M</t>
  </si>
  <si>
    <t>498.538M</t>
  </si>
  <si>
    <t>2.235T</t>
  </si>
  <si>
    <t>2.515M</t>
  </si>
  <si>
    <t>5.951M</t>
  </si>
  <si>
    <t>2.262T</t>
  </si>
  <si>
    <t>SIPD.JK</t>
  </si>
  <si>
    <t>PT Sreeya Sewu Indonesia Tbk</t>
  </si>
  <si>
    <t>2.276T</t>
  </si>
  <si>
    <t>PTRO.JK</t>
  </si>
  <si>
    <t>PT Petrosea Tbk</t>
  </si>
  <si>
    <t>1.229M</t>
  </si>
  <si>
    <t>2.281T</t>
  </si>
  <si>
    <t>URBN.JK</t>
  </si>
  <si>
    <t>PT Urban Jakarta Propertindo Tbk</t>
  </si>
  <si>
    <t>1.046M</t>
  </si>
  <si>
    <t>2.295T</t>
  </si>
  <si>
    <t>2.297T</t>
  </si>
  <si>
    <t>DOID.JK</t>
  </si>
  <si>
    <t>PT Delta Dunia Makmur Tbk</t>
  </si>
  <si>
    <t>10.182M</t>
  </si>
  <si>
    <t>100.695M</t>
  </si>
  <si>
    <t>2.31T</t>
  </si>
  <si>
    <t>GJTL.JK</t>
  </si>
  <si>
    <t>PT. Gajah Tunggal Tbk</t>
  </si>
  <si>
    <t>2.086M</t>
  </si>
  <si>
    <t>5.576M</t>
  </si>
  <si>
    <t>2.317T</t>
  </si>
  <si>
    <t>BWPT.JK</t>
  </si>
  <si>
    <t>PT Eagle High Plantations Tbk</t>
  </si>
  <si>
    <t>30.047M</t>
  </si>
  <si>
    <t>156.991M</t>
  </si>
  <si>
    <t>2.364T</t>
  </si>
  <si>
    <t>WTON.JK</t>
  </si>
  <si>
    <t>PT Wijaya Karya Beton Tbk</t>
  </si>
  <si>
    <t>5.566M</t>
  </si>
  <si>
    <t>17.53M</t>
  </si>
  <si>
    <t>2.371T</t>
  </si>
  <si>
    <t>1.23M</t>
  </si>
  <si>
    <t>7.278M</t>
  </si>
  <si>
    <t>2.4T</t>
  </si>
  <si>
    <t>GSMF.JK</t>
  </si>
  <si>
    <t>PT Equity Development Investment Tbk</t>
  </si>
  <si>
    <t>1.989M</t>
  </si>
  <si>
    <t>6.066M</t>
  </si>
  <si>
    <t>2.401T</t>
  </si>
  <si>
    <t>ASMI.JK</t>
  </si>
  <si>
    <t>PT Asuransi Kresna Mitra Tbk</t>
  </si>
  <si>
    <t>2.057M</t>
  </si>
  <si>
    <t>1.378M</t>
  </si>
  <si>
    <t>2.419T</t>
  </si>
  <si>
    <t>14.879M</t>
  </si>
  <si>
    <t>14.573M</t>
  </si>
  <si>
    <t>2.452T</t>
  </si>
  <si>
    <t>NIKL.JK</t>
  </si>
  <si>
    <t>PT Pelat Timah Nusantara Tbk</t>
  </si>
  <si>
    <t>2.599T</t>
  </si>
  <si>
    <t>ZINC.JK</t>
  </si>
  <si>
    <t>PT Kapuas Prima Coal Tbk</t>
  </si>
  <si>
    <t>222.279M</t>
  </si>
  <si>
    <t>658.715M</t>
  </si>
  <si>
    <t>2.601T</t>
  </si>
  <si>
    <t>CSAP.JK</t>
  </si>
  <si>
    <t>PT Catur Sentosa Adiprana Tbk</t>
  </si>
  <si>
    <t>2.608T</t>
  </si>
  <si>
    <t>TRIM.JK</t>
  </si>
  <si>
    <t>PT Trimegah Sekuritas Indonesia Tbk</t>
  </si>
  <si>
    <t>45.858M</t>
  </si>
  <si>
    <t>73.199M</t>
  </si>
  <si>
    <t>2.616T</t>
  </si>
  <si>
    <t>MARI.JK</t>
  </si>
  <si>
    <t>PT Mahaka Radio Integra Tbk</t>
  </si>
  <si>
    <t>90.559M</t>
  </si>
  <si>
    <t>53.803M</t>
  </si>
  <si>
    <t>2.626T</t>
  </si>
  <si>
    <t>2.788T</t>
  </si>
  <si>
    <t>MLIA.JK</t>
  </si>
  <si>
    <t>PT Mulia Industrindo Tbk</t>
  </si>
  <si>
    <t>5.627M</t>
  </si>
  <si>
    <t>7.714M</t>
  </si>
  <si>
    <t>2.801T</t>
  </si>
  <si>
    <t>PNIN.JK</t>
  </si>
  <si>
    <t>PT Paninvest Tbk</t>
  </si>
  <si>
    <t>2.807T</t>
  </si>
  <si>
    <t>APLN.JK</t>
  </si>
  <si>
    <t>PT Agung Podomoro Land Tbk</t>
  </si>
  <si>
    <t>3.882M</t>
  </si>
  <si>
    <t>19.921M</t>
  </si>
  <si>
    <t>2.815T</t>
  </si>
  <si>
    <t>INDR.JK</t>
  </si>
  <si>
    <t>PT. Indo-Rama Synthetics Tbk</t>
  </si>
  <si>
    <t>2.827T</t>
  </si>
  <si>
    <t>TUGU.JK</t>
  </si>
  <si>
    <t>PT Asuransi Tugu Pratama Indonesia Tbk</t>
  </si>
  <si>
    <t>2.844T</t>
  </si>
  <si>
    <t>INPC.JK</t>
  </si>
  <si>
    <t>PT Bank Artha Graha Internasional Tbk</t>
  </si>
  <si>
    <t>29.082M</t>
  </si>
  <si>
    <t>33.17M</t>
  </si>
  <si>
    <t>2.849T</t>
  </si>
  <si>
    <t>KINO.JK</t>
  </si>
  <si>
    <t>PT Kino Indonesia Tbk</t>
  </si>
  <si>
    <t>2.857T</t>
  </si>
  <si>
    <t>5.29M</t>
  </si>
  <si>
    <t>21.542M</t>
  </si>
  <si>
    <t>ISSP.JK</t>
  </si>
  <si>
    <t>PT Steel Pipe Industry of Indonesia Tbk</t>
  </si>
  <si>
    <t>27.366M</t>
  </si>
  <si>
    <t>39.769M</t>
  </si>
  <si>
    <t>2.897T</t>
  </si>
  <si>
    <t>MGRO.JK</t>
  </si>
  <si>
    <t>PT Mahkota Group Tbk</t>
  </si>
  <si>
    <t>3.927M</t>
  </si>
  <si>
    <t>5.103M</t>
  </si>
  <si>
    <t>2.908T</t>
  </si>
  <si>
    <t>MFIN.JK</t>
  </si>
  <si>
    <t>Pt Mandala Multifinance Tbk</t>
  </si>
  <si>
    <t>2.915T</t>
  </si>
  <si>
    <t>19.012M</t>
  </si>
  <si>
    <t>52.253M</t>
  </si>
  <si>
    <t>2.917T</t>
  </si>
  <si>
    <t>SHIP.JK</t>
  </si>
  <si>
    <t>PT Sillo Maritime Perdana Tbk</t>
  </si>
  <si>
    <t>3.68M</t>
  </si>
  <si>
    <t>2.103M</t>
  </si>
  <si>
    <t>2.978T</t>
  </si>
  <si>
    <t>DLTA.JK</t>
  </si>
  <si>
    <t>PT Delta Djakarta Tbk</t>
  </si>
  <si>
    <t>3.018T</t>
  </si>
  <si>
    <t>RANC.JK</t>
  </si>
  <si>
    <t>PT Supra Boga Lestari Tbk</t>
  </si>
  <si>
    <t>1.908M</t>
  </si>
  <si>
    <t>3.027T</t>
  </si>
  <si>
    <t>PBID.JK</t>
  </si>
  <si>
    <t>PT Panca Budi Idaman Tbk</t>
  </si>
  <si>
    <t>1.307M</t>
  </si>
  <si>
    <t>3.075T</t>
  </si>
  <si>
    <t>MSKY.JK</t>
  </si>
  <si>
    <t>PT MNC Sky Vision Tbk</t>
  </si>
  <si>
    <t>3.091T</t>
  </si>
  <si>
    <t>MTLA.JK</t>
  </si>
  <si>
    <t>PT Metropolitan Land Tbk</t>
  </si>
  <si>
    <t>3.093T</t>
  </si>
  <si>
    <t>ANJT.JK</t>
  </si>
  <si>
    <t>PT Austindo Nusantara Jaya Tbk</t>
  </si>
  <si>
    <t>3.113T</t>
  </si>
  <si>
    <t>DVLA.JK</t>
  </si>
  <si>
    <t>PT Darya-Varia Laboratoria Tbk</t>
  </si>
  <si>
    <t>3.147T</t>
  </si>
  <si>
    <t>14.534M</t>
  </si>
  <si>
    <t>26.19M</t>
  </si>
  <si>
    <t>3.159T</t>
  </si>
  <si>
    <t>AGRS.JK</t>
  </si>
  <si>
    <t>PT Bank IBK Indonesia Tbk</t>
  </si>
  <si>
    <t>117.448M</t>
  </si>
  <si>
    <t>44.616M</t>
  </si>
  <si>
    <t>3.176T</t>
  </si>
  <si>
    <t>BULL.JK</t>
  </si>
  <si>
    <t>PT Buana Lintas Lautan Tbk</t>
  </si>
  <si>
    <t>162.473M</t>
  </si>
  <si>
    <t>143.523M</t>
  </si>
  <si>
    <t>3.251T</t>
  </si>
  <si>
    <t>BPII.JK</t>
  </si>
  <si>
    <t>PT Batavia Prosperindo Internasional Tbk</t>
  </si>
  <si>
    <t>3.289T</t>
  </si>
  <si>
    <t>ASRI.JK</t>
  </si>
  <si>
    <t>PT Alam Sutera Realty Tbk</t>
  </si>
  <si>
    <t>5.372M</t>
  </si>
  <si>
    <t>42.243M</t>
  </si>
  <si>
    <t>3.301T</t>
  </si>
  <si>
    <t>NIRO.JK</t>
  </si>
  <si>
    <t>PT City Retail Developments Tbk</t>
  </si>
  <si>
    <t>32.291M</t>
  </si>
  <si>
    <t>3.308T</t>
  </si>
  <si>
    <t>LPCK.JK</t>
  </si>
  <si>
    <t>PT Lippo Cikarang Tbk</t>
  </si>
  <si>
    <t>2.138M</t>
  </si>
  <si>
    <t>3.323T</t>
  </si>
  <si>
    <t>PNBS.JK</t>
  </si>
  <si>
    <t>PT Bank Panin Dubai Syariah Tbk</t>
  </si>
  <si>
    <t>44.935M</t>
  </si>
  <si>
    <t>113.607M</t>
  </si>
  <si>
    <t>3.338T</t>
  </si>
  <si>
    <t>IRRA.JK</t>
  </si>
  <si>
    <t>PT Itama Ranoraya Tbk</t>
  </si>
  <si>
    <t>28.415M</t>
  </si>
  <si>
    <t>12.16M</t>
  </si>
  <si>
    <t>3.344T</t>
  </si>
  <si>
    <t>BUKK.JK</t>
  </si>
  <si>
    <t>PT Bukaka Teknik Utama Tbk</t>
  </si>
  <si>
    <t>3.353T</t>
  </si>
  <si>
    <t>IFSH.JK</t>
  </si>
  <si>
    <t>PT Ifishdeco Tbk</t>
  </si>
  <si>
    <t>3.368T</t>
  </si>
  <si>
    <t>12.93M</t>
  </si>
  <si>
    <t>13.836M</t>
  </si>
  <si>
    <t>3.439T</t>
  </si>
  <si>
    <t>DEPO.JK</t>
  </si>
  <si>
    <t>PT Caturkarda Depo Bangunan Tbk</t>
  </si>
  <si>
    <t>5.577M</t>
  </si>
  <si>
    <t>43.655M</t>
  </si>
  <si>
    <t>41.378M</t>
  </si>
  <si>
    <t>94.027M</t>
  </si>
  <si>
    <t>3.478T</t>
  </si>
  <si>
    <t>3.485T</t>
  </si>
  <si>
    <t>VICI.JK</t>
  </si>
  <si>
    <t>PT Victoria Care Indonesia Tbk</t>
  </si>
  <si>
    <t>1.994M</t>
  </si>
  <si>
    <t>4.088M</t>
  </si>
  <si>
    <t>3.488T</t>
  </si>
  <si>
    <t>24.283M</t>
  </si>
  <si>
    <t>30.938M</t>
  </si>
  <si>
    <t>3.49T</t>
  </si>
  <si>
    <t>KIJA.JK</t>
  </si>
  <si>
    <t>PT Kawasan Industri Jababeka Tbk</t>
  </si>
  <si>
    <t>4.943M</t>
  </si>
  <si>
    <t>5.843M</t>
  </si>
  <si>
    <t>3.573T</t>
  </si>
  <si>
    <t>1.681M</t>
  </si>
  <si>
    <t>1.137M</t>
  </si>
  <si>
    <t>3.58T</t>
  </si>
  <si>
    <t>BALI.JK</t>
  </si>
  <si>
    <t>PT Bali Towerindo Sentra Tbk</t>
  </si>
  <si>
    <t>4.019M</t>
  </si>
  <si>
    <t>1.415M</t>
  </si>
  <si>
    <t>4.302M</t>
  </si>
  <si>
    <t>3.635T</t>
  </si>
  <si>
    <t>SGRO.JK</t>
  </si>
  <si>
    <t>PT Sampoerna Agro Tbk</t>
  </si>
  <si>
    <t>3.637T</t>
  </si>
  <si>
    <t>SMDR.JK</t>
  </si>
  <si>
    <t>PT Samudera Indonesia Tbk</t>
  </si>
  <si>
    <t>6.859M</t>
  </si>
  <si>
    <t>14.375M</t>
  </si>
  <si>
    <t>3.652T</t>
  </si>
  <si>
    <t>1.694M</t>
  </si>
  <si>
    <t>3.701T</t>
  </si>
  <si>
    <t>212.962M</t>
  </si>
  <si>
    <t>192.736M</t>
  </si>
  <si>
    <t>3.8T</t>
  </si>
  <si>
    <t>IMJS.JK</t>
  </si>
  <si>
    <t>PT Indomobil Multi Jasa Tbk</t>
  </si>
  <si>
    <t>11.64M</t>
  </si>
  <si>
    <t>26.075M</t>
  </si>
  <si>
    <t>3.825T</t>
  </si>
  <si>
    <t>BOLA.JK</t>
  </si>
  <si>
    <t>PT Bali Bintang Sejahtera Tbk</t>
  </si>
  <si>
    <t>5.594M</t>
  </si>
  <si>
    <t>16.978M</t>
  </si>
  <si>
    <t>3.9T</t>
  </si>
  <si>
    <t>BKSL.JK</t>
  </si>
  <si>
    <t>PT Sentul City Tbk</t>
  </si>
  <si>
    <t>26.672M</t>
  </si>
  <si>
    <t>104.872M</t>
  </si>
  <si>
    <t>3.901T</t>
  </si>
  <si>
    <t>BIRD.JK</t>
  </si>
  <si>
    <t>PT Blue Bird Tbk</t>
  </si>
  <si>
    <t>2.333M</t>
  </si>
  <si>
    <t>4.578M</t>
  </si>
  <si>
    <t>3.916T</t>
  </si>
  <si>
    <t>35.031M</t>
  </si>
  <si>
    <t>14.714M</t>
  </si>
  <si>
    <t>HEXA.JK</t>
  </si>
  <si>
    <t>PT Hexindo Adiperkasa Tbk</t>
  </si>
  <si>
    <t>3.998T</t>
  </si>
  <si>
    <t>FAST.JK</t>
  </si>
  <si>
    <t>PT Fast Food Indonesia Tbk</t>
  </si>
  <si>
    <t>4.027T</t>
  </si>
  <si>
    <t>MARK.JK</t>
  </si>
  <si>
    <t>PT Mark Dynamics Indonesia Tbk</t>
  </si>
  <si>
    <t>3.708M</t>
  </si>
  <si>
    <t>5.927M</t>
  </si>
  <si>
    <t>4.066T</t>
  </si>
  <si>
    <t>1.988M</t>
  </si>
  <si>
    <t>4.067T</t>
  </si>
  <si>
    <t>ABMM.JK</t>
  </si>
  <si>
    <t>PT ABM Investama Tbk</t>
  </si>
  <si>
    <t>1.753M</t>
  </si>
  <si>
    <t>12.37M</t>
  </si>
  <si>
    <t>4.088T</t>
  </si>
  <si>
    <t>16.133M</t>
  </si>
  <si>
    <t>59.949M</t>
  </si>
  <si>
    <t>4.132T</t>
  </si>
  <si>
    <t>RISE.JK</t>
  </si>
  <si>
    <t>PT Jaya Sukses Makmur Sentosa Tbk</t>
  </si>
  <si>
    <t>4.137T</t>
  </si>
  <si>
    <t>4.169T</t>
  </si>
  <si>
    <t>MMLP.JK</t>
  </si>
  <si>
    <t>PT Mega Manunggal Property Tbk</t>
  </si>
  <si>
    <t>9.25M</t>
  </si>
  <si>
    <t>16.185M</t>
  </si>
  <si>
    <t>4.202T</t>
  </si>
  <si>
    <t>AMAR.JK</t>
  </si>
  <si>
    <t>PT Bank Amar Indonesia Tbk</t>
  </si>
  <si>
    <t>30.731M</t>
  </si>
  <si>
    <t>14.553M</t>
  </si>
  <si>
    <t>4.218T</t>
  </si>
  <si>
    <t>15.508M</t>
  </si>
  <si>
    <t>29.645M</t>
  </si>
  <si>
    <t>4.252T</t>
  </si>
  <si>
    <t>WMPP.JK</t>
  </si>
  <si>
    <t>PT Widodo Makmur Perkasa Tbk</t>
  </si>
  <si>
    <t>31.807M</t>
  </si>
  <si>
    <t>141.749M</t>
  </si>
  <si>
    <t>4.383T</t>
  </si>
  <si>
    <t>XFES.JK</t>
  </si>
  <si>
    <t>FWD ASSET IDX ESG LEADERS ETF</t>
  </si>
  <si>
    <t>2.99M</t>
  </si>
  <si>
    <t>BINO-W.JK</t>
  </si>
  <si>
    <t>1.466M</t>
  </si>
  <si>
    <t>123.474M</t>
  </si>
  <si>
    <t>22.314M</t>
  </si>
  <si>
    <t>KUAS-W.JK</t>
  </si>
  <si>
    <t>1.225M</t>
  </si>
  <si>
    <t>NASI.JK</t>
  </si>
  <si>
    <t>PT Wahana Inti Makmur Tbk</t>
  </si>
  <si>
    <t>10.448M</t>
  </si>
  <si>
    <t>80.081M</t>
  </si>
  <si>
    <t>OBMD-W.JK</t>
  </si>
  <si>
    <t>4.513M</t>
  </si>
  <si>
    <t>BSML.JK</t>
  </si>
  <si>
    <t>PT Bintang Samudera Mandiri Lines Tbk</t>
  </si>
  <si>
    <t>212.272M</t>
  </si>
  <si>
    <t>248.745M</t>
  </si>
  <si>
    <t>9.672M</t>
  </si>
  <si>
    <t>10.889M</t>
  </si>
  <si>
    <t>Raw</t>
  </si>
  <si>
    <t>Step 1</t>
  </si>
  <si>
    <t>Step 2</t>
  </si>
  <si>
    <t>Threshold, Rp Bn</t>
  </si>
  <si>
    <t>Value, in Rp Bn</t>
  </si>
  <si>
    <t>Market Cap, in Rp Bn</t>
  </si>
  <si>
    <t>Check</t>
  </si>
  <si>
    <t>N of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</si>
</sst>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#,##0_)_%;\(#,##0\)_%;_(&quot;–&quot;_)_%;_(@_)_%"/>
    <numFmt numFmtId="165" formatCode="_(#,##0.0_)_%;\(#,##0.0\)_%;_(&quot;–&quot;_)_%;_(@_)_%"/>
    <numFmt numFmtId="166" formatCode="_(#,##0.00_)_%;\(#,##0.00\)_%;_(&quot;–&quot;_)_%;_(@_)_%"/>
    <numFmt numFmtId="167" formatCode="_(#,##0.0%_);\(#,##0.0%\);_(&quot;–&quot;_)_%;_(@_)_%"/>
    <numFmt numFmtId="168" formatCode="_(#,##0.000_)_%;\(#,##0.000\)_%;_(&quot;–&quot;_)_%;_(@_)_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right"/>
    </xf>
    <xf numFmtId="0" fontId="0" fillId="0" borderId="0" xfId="0" applyNumberFormat="1"/>
    <xf numFmtId="0" fontId="0" fillId="0" borderId="0" xfId="0" pivotButton="1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2" fillId="0" borderId="0" xfId="0" applyFont="1" applyBorder="1"/>
    <xf numFmtId="0" fontId="2" fillId="0" borderId="0" xfId="0" applyFont="1"/>
    <xf numFmtId="167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/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left"/>
    </xf>
    <xf numFmtId="164" fontId="0" fillId="2" borderId="0" xfId="0" applyNumberFormat="1" applyFill="1" applyBorder="1"/>
    <xf numFmtId="166" fontId="0" fillId="2" borderId="0" xfId="0" applyNumberForma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1" fillId="2" borderId="0" xfId="0" applyFont="1" applyFill="1"/>
    <xf numFmtId="0" fontId="0" fillId="2" borderId="0" xfId="0" applyFill="1"/>
    <xf numFmtId="4" fontId="0" fillId="2" borderId="0" xfId="0" applyNumberFormat="1" applyFill="1"/>
    <xf numFmtId="10" fontId="0" fillId="2" borderId="0" xfId="0" applyNumberFormat="1" applyFill="1"/>
    <xf numFmtId="3" fontId="0" fillId="2" borderId="0" xfId="0" applyNumberFormat="1" applyFill="1"/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0" fillId="2" borderId="0" xfId="0" applyFill="1" applyBorder="1"/>
    <xf numFmtId="0" fontId="0" fillId="2" borderId="8" xfId="0" applyFill="1" applyBorder="1"/>
    <xf numFmtId="165" fontId="0" fillId="2" borderId="0" xfId="0" applyNumberFormat="1" applyFill="1"/>
    <xf numFmtId="0" fontId="2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6" xfId="0" applyFill="1" applyBorder="1"/>
    <xf numFmtId="164" fontId="4" fillId="2" borderId="0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15" xfId="0" applyFill="1" applyBorder="1"/>
    <xf numFmtId="0" fontId="0" fillId="2" borderId="17" xfId="0" applyFill="1" applyBorder="1"/>
    <xf numFmtId="164" fontId="0" fillId="2" borderId="16" xfId="0" applyNumberFormat="1" applyFill="1" applyBorder="1"/>
    <xf numFmtId="164" fontId="0" fillId="2" borderId="8" xfId="0" applyNumberFormat="1" applyFill="1" applyBorder="1"/>
    <xf numFmtId="164" fontId="0" fillId="2" borderId="18" xfId="0" applyNumberFormat="1" applyFill="1" applyBorder="1"/>
    <xf numFmtId="0" fontId="2" fillId="0" borderId="11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2" xfId="0" applyFont="1" applyFill="1" applyBorder="1" applyAlignment="1"/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1" fillId="2" borderId="11" xfId="0" applyFont="1" applyFill="1" applyBorder="1"/>
    <xf numFmtId="166" fontId="0" fillId="2" borderId="0" xfId="0" applyNumberFormat="1" applyFill="1"/>
    <xf numFmtId="166" fontId="0" fillId="2" borderId="4" xfId="0" applyNumberFormat="1" applyFill="1" applyBorder="1"/>
  </cellXfs>
  <cellStyles count="1">
    <cellStyle name="Normal" xfId="0" builtinId="0"/>
  </cellStyles>
  <dxfs count="8"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i Mulyadi" refreshedDate="44485.720510185187" createdVersion="7" refreshedVersion="7" minRefreshableVersion="3" recordCount="583" xr:uid="{F485587F-CB72-4978-8398-CEAB061E7297}">
  <cacheSource type="worksheet">
    <worksheetSource ref="A1:F584" sheet="Final Yahoo"/>
  </cacheSource>
  <cacheFields count="5">
    <cacheField name="No" numFmtId="0">
      <sharedItems containsSemiMixedTypes="0" containsString="0" containsNumber="1" containsInteger="1" minValue="1" maxValue="583"/>
    </cacheField>
    <cacheField name="Symbol" numFmtId="0">
      <sharedItems/>
    </cacheField>
    <cacheField name="Name" numFmtId="0">
      <sharedItems/>
    </cacheField>
    <cacheField name="Market Cap, Rp Bn" numFmtId="164">
      <sharedItems containsSemiMixedTypes="0" containsString="0" containsNumber="1" minValue="32.832000000000001" maxValue="943054"/>
    </cacheField>
    <cacheField name="Cap Category" numFmtId="164">
      <sharedItems count="3">
        <s v="Big Cap"/>
        <s v="Mid Cap"/>
        <s v="Small C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i Mulyadi" refreshedDate="44495.964198611109" createdVersion="7" refreshedVersion="7" minRefreshableVersion="3" recordCount="764" xr:uid="{FA033E47-302D-4BD6-889F-A4EE4EC87153}">
  <cacheSource type="worksheet">
    <worksheetSource ref="P2:V766" sheet="Stockbit"/>
  </cacheSource>
  <cacheFields count="6">
    <cacheField name="Symbol" numFmtId="0">
      <sharedItems/>
    </cacheField>
    <cacheField name="Market Cap, in Rp Tn" numFmtId="166">
      <sharedItems containsSemiMixedTypes="0" containsString="0" containsNumber="1" minValue="8.9999999999999993E-3" maxValue="927.64475000000004"/>
    </cacheField>
    <cacheField name="Revenue (Growth: 3 Year)" numFmtId="167">
      <sharedItems containsMixedTypes="1" containsNumber="1" minValue="-9.82" maxValue="16.254000000000001"/>
    </cacheField>
    <cacheField name="Value MA, in Rp Bn" numFmtId="164">
      <sharedItems containsSemiMixedTypes="0" containsString="0" containsNumber="1" containsInteger="1" minValue="0" maxValue="924749824200"/>
    </cacheField>
    <cacheField name="Volume MA, in Rp Mn" numFmtId="168">
      <sharedItems containsSemiMixedTypes="0" containsString="0" containsNumber="1" minValue="0" maxValue="1430231193.5999999"/>
    </cacheField>
    <cacheField name="Cap Category" numFmtId="168">
      <sharedItems count="6">
        <s v="LowerBigCap"/>
        <s v="UpperSmallCap"/>
        <s v="LowerMidCap"/>
        <s v="UpperMidCap"/>
        <s v="LowerSmallCap"/>
        <s v="UpperBigC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3">
  <r>
    <n v="1"/>
    <s v="BBCA"/>
    <s v="PT Bank Central Asia Tbk"/>
    <n v="943054"/>
    <x v="0"/>
  </r>
  <r>
    <n v="2"/>
    <s v="BBRI"/>
    <s v="PT Bank Rakyat Indonesia (Persero) Tbk"/>
    <n v="648186"/>
    <x v="0"/>
  </r>
  <r>
    <n v="3"/>
    <s v="TLKM"/>
    <s v="Perusahaan Perseroan (Persero) PT Telekomunikasi Indonesia Tbk"/>
    <n v="377427"/>
    <x v="0"/>
  </r>
  <r>
    <n v="4"/>
    <s v="BMRI"/>
    <s v="PT Bank Mandiri (Persero) Tbk"/>
    <n v="333414"/>
    <x v="0"/>
  </r>
  <r>
    <n v="5"/>
    <s v="ANTM"/>
    <s v="PT Aneka Tambang Tbk"/>
    <n v="329688"/>
    <x v="0"/>
  </r>
  <r>
    <n v="6"/>
    <s v="ASII"/>
    <s v="PT Astra International Tbk"/>
    <n v="253022"/>
    <x v="0"/>
  </r>
  <r>
    <n v="7"/>
    <s v="UNVR"/>
    <s v="PT Unilever Indonesia Tbk"/>
    <n v="199334"/>
    <x v="0"/>
  </r>
  <r>
    <n v="8"/>
    <s v="ARTO"/>
    <s v="PT Bank Jago Tbk"/>
    <n v="181863"/>
    <x v="0"/>
  </r>
  <r>
    <n v="9"/>
    <s v="TPIA"/>
    <s v="PT. Chandra Asri Petrochemical Tbk"/>
    <n v="154639"/>
    <x v="0"/>
  </r>
  <r>
    <n v="10"/>
    <s v="HMSP"/>
    <s v="PT Hanjaya Mandala Sampoerna Tbk"/>
    <n v="132603"/>
    <x v="0"/>
  </r>
  <r>
    <n v="11"/>
    <s v="BBNI"/>
    <s v="PT Bank Negara Indonesia (Persero) Tbk"/>
    <n v="125614"/>
    <x v="0"/>
  </r>
  <r>
    <n v="12"/>
    <s v="ICBP"/>
    <s v="PT Indofood CBP Sukses Makmur Tbk"/>
    <n v="108164"/>
    <x v="0"/>
  </r>
  <r>
    <n v="13"/>
    <s v="CPIN"/>
    <s v="PT Charoen Pokphand Indonesia Tbk"/>
    <n v="104127"/>
    <x v="0"/>
  </r>
  <r>
    <n v="14"/>
    <s v="EMTK"/>
    <s v="PT Elang Mahkota Teknologi Tbk"/>
    <n v="99465"/>
    <x v="0"/>
  </r>
  <r>
    <n v="15"/>
    <s v="UNTR"/>
    <s v="PT United Tractors Tbk"/>
    <n v="95119"/>
    <x v="0"/>
  </r>
  <r>
    <n v="16"/>
    <s v="BYAN"/>
    <s v="PT Bayan Resources Tbk"/>
    <n v="94500"/>
    <x v="0"/>
  </r>
  <r>
    <n v="17"/>
    <s v="BRPT"/>
    <s v="PT Barito Pacific Tbk"/>
    <n v="88062"/>
    <x v="0"/>
  </r>
  <r>
    <n v="18"/>
    <s v="BRIS"/>
    <s v="PT Bank Syariah Indonesia Tbk"/>
    <n v="87396"/>
    <x v="0"/>
  </r>
  <r>
    <n v="19"/>
    <s v="BUKA"/>
    <s v="PT Bukalapak.com Tbk"/>
    <n v="75235"/>
    <x v="0"/>
  </r>
  <r>
    <n v="20"/>
    <s v="MDKA"/>
    <s v="PT Merdeka Copper Gold Tbk"/>
    <n v="74441"/>
    <x v="0"/>
  </r>
  <r>
    <n v="21"/>
    <s v="SMMA"/>
    <s v="PT Sinar Mas Multiartha Tbk"/>
    <n v="68771"/>
    <x v="0"/>
  </r>
  <r>
    <n v="22"/>
    <s v="KLBF"/>
    <s v="PT Kalbe Farma Tbk."/>
    <n v="67731"/>
    <x v="0"/>
  </r>
  <r>
    <n v="23"/>
    <s v="GGRM"/>
    <s v="PT Gudang Garam Tbk"/>
    <n v="66189"/>
    <x v="0"/>
  </r>
  <r>
    <n v="24"/>
    <s v="TBIG"/>
    <s v="PT Tower Bersama Infrastructure Tbk"/>
    <n v="62514"/>
    <x v="0"/>
  </r>
  <r>
    <n v="25"/>
    <s v="TOWR"/>
    <s v="PT Sarana Menara Nusantara Tbk."/>
    <n v="60008"/>
    <x v="0"/>
  </r>
  <r>
    <n v="26"/>
    <s v="ADRO"/>
    <s v="PT Adaro Energy Tbk"/>
    <n v="59494"/>
    <x v="0"/>
  </r>
  <r>
    <n v="27"/>
    <s v="INDF"/>
    <s v="PT Indofood Sukses Makmur Tbk"/>
    <n v="59487"/>
    <x v="0"/>
  </r>
  <r>
    <n v="28"/>
    <s v="MEGA"/>
    <s v="PT Bank Mega Tbk"/>
    <n v="59192"/>
    <x v="0"/>
  </r>
  <r>
    <n v="29"/>
    <s v="MYOR"/>
    <s v="PT Mayora Indah Tbk"/>
    <n v="57462"/>
    <x v="0"/>
  </r>
  <r>
    <n v="30"/>
    <s v="BNLI"/>
    <s v="PT Bank Permata Tbk"/>
    <n v="56742"/>
    <x v="0"/>
  </r>
  <r>
    <n v="31"/>
    <s v="BBHI"/>
    <s v="PT Allo Bank Indonesia Tbk"/>
    <n v="55131"/>
    <x v="0"/>
  </r>
  <r>
    <n v="32"/>
    <s v="AMRT"/>
    <s v="PT Sumber Alfaria Trijaya Tbk"/>
    <n v="52528"/>
    <x v="0"/>
  </r>
  <r>
    <n v="33"/>
    <s v="SMGR"/>
    <s v="PT Semen Indonesia (Persero) Tbk"/>
    <n v="52049"/>
    <x v="0"/>
  </r>
  <r>
    <n v="34"/>
    <s v="INCO"/>
    <s v="PT Vale Indonesia Tbk"/>
    <n v="50675"/>
    <x v="0"/>
  </r>
  <r>
    <n v="35"/>
    <s v="INKP"/>
    <s v="PT Indah Kiat Pulp &amp; Paper Tbk"/>
    <n v="49376"/>
    <x v="0"/>
  </r>
  <r>
    <n v="36"/>
    <s v="TCPI"/>
    <s v="PT Transcoal Pacific Tbk"/>
    <n v="46750"/>
    <x v="0"/>
  </r>
  <r>
    <n v="37"/>
    <s v="DNET"/>
    <s v="PT Indoritel Makmur Internasional Tbk."/>
    <n v="46098"/>
    <x v="0"/>
  </r>
  <r>
    <n v="38"/>
    <s v="MASA"/>
    <s v="PT Multistrada Arah Sarana Tbk"/>
    <n v="45180"/>
    <x v="0"/>
  </r>
  <r>
    <n v="39"/>
    <s v="AGRO"/>
    <s v="PT Bank Rakyat Indonesia Agroniaga Tbk"/>
    <n v="43167"/>
    <x v="0"/>
  </r>
  <r>
    <n v="40"/>
    <s v="INTP"/>
    <s v="PT Indocement Tunggal Prakarsa Tbk"/>
    <n v="41782"/>
    <x v="0"/>
  </r>
  <r>
    <n v="41"/>
    <s v="PGAS"/>
    <s v="PT Perusahaan Gas Negara Tbk"/>
    <n v="36968"/>
    <x v="0"/>
  </r>
  <r>
    <n v="42"/>
    <s v="ISAT"/>
    <s v="PT Indosat Tbk"/>
    <n v="35321"/>
    <x v="0"/>
  </r>
  <r>
    <n v="43"/>
    <s v="EXCL"/>
    <s v="PT XL Axiata Tbk"/>
    <n v="33605"/>
    <x v="0"/>
  </r>
  <r>
    <n v="44"/>
    <s v="MIKA"/>
    <s v="PT Mitra Keluarga Karyasehat Tbk"/>
    <n v="32902"/>
    <x v="0"/>
  </r>
  <r>
    <n v="45"/>
    <s v="JSMR"/>
    <s v="PT Jasa Marga (Persero) Tbk"/>
    <n v="32152"/>
    <x v="0"/>
  </r>
  <r>
    <n v="46"/>
    <s v="PTBA"/>
    <s v="PT Bukit Asam Tbk"/>
    <n v="31651"/>
    <x v="0"/>
  </r>
  <r>
    <n v="47"/>
    <s v="BANK"/>
    <s v="PT Bank Aladin Syariah Tbk"/>
    <n v="30938"/>
    <x v="0"/>
  </r>
  <r>
    <n v="48"/>
    <s v="SRTG"/>
    <s v="PT Saratoga Investama Sedaya Tbk"/>
    <n v="30576"/>
    <x v="0"/>
  </r>
  <r>
    <n v="49"/>
    <s v="BTPS"/>
    <s v="PT Bank BTPN Syariah Tbk"/>
    <n v="29497"/>
    <x v="0"/>
  </r>
  <r>
    <n v="50"/>
    <s v="FREN"/>
    <s v="PT Smartfren Telecom Tbk"/>
    <n v="29267"/>
    <x v="0"/>
  </r>
  <r>
    <n v="51"/>
    <s v="ITMG"/>
    <s v="PT Indo Tambangraya Megah Tbk"/>
    <n v="28511"/>
    <x v="0"/>
  </r>
  <r>
    <n v="52"/>
    <s v="BDMN"/>
    <s v="PT Bank Danamon Indonesia Tbk"/>
    <n v="27952"/>
    <x v="0"/>
  </r>
  <r>
    <n v="53"/>
    <s v="BNGA"/>
    <s v="PT Bank CIMB Niaga Tbk"/>
    <n v="27127"/>
    <x v="0"/>
  </r>
  <r>
    <n v="54"/>
    <s v="TKIM"/>
    <s v="PT Pabrik Kertas Tjiwi Kimia Tbk"/>
    <n v="26462"/>
    <x v="0"/>
  </r>
  <r>
    <n v="55"/>
    <s v="BNII"/>
    <s v="PT Bank Maybank Indonesia Tbk"/>
    <n v="26218"/>
    <x v="0"/>
  </r>
  <r>
    <n v="56"/>
    <s v="PWON"/>
    <s v="PT Pakuwon Jati Tbk"/>
    <n v="25525"/>
    <x v="0"/>
  </r>
  <r>
    <n v="57"/>
    <s v="POLL"/>
    <s v="PT Pollux Properti Indonesia Tbk"/>
    <n v="25372"/>
    <x v="0"/>
  </r>
  <r>
    <n v="58"/>
    <s v="GEMS"/>
    <s v="PT Golden Energy Mines Tbk"/>
    <n v="25118"/>
    <x v="0"/>
  </r>
  <r>
    <n v="59"/>
    <s v="SCMA"/>
    <s v="PT Surya Citra Media Tbk"/>
    <n v="24408"/>
    <x v="0"/>
  </r>
  <r>
    <n v="60"/>
    <s v="ACES"/>
    <s v="PT Ace Hardware Indonesia Tbk"/>
    <n v="24054"/>
    <x v="0"/>
  </r>
  <r>
    <n v="61"/>
    <s v="BSDE"/>
    <s v="PT Bumi Serpong Damai Tbk"/>
    <n v="23946"/>
    <x v="0"/>
  </r>
  <r>
    <n v="62"/>
    <s v="SIDO"/>
    <s v="PT Industri Jamu dan Farmasi Sido Muncul Tbk"/>
    <n v="23248"/>
    <x v="0"/>
  </r>
  <r>
    <n v="63"/>
    <s v="BTPN"/>
    <s v="PT Bank BTPN Tbk"/>
    <n v="23115"/>
    <x v="0"/>
  </r>
  <r>
    <n v="64"/>
    <s v="CASA"/>
    <s v="PT Capital Financial Indonesia Tbk"/>
    <n v="21355"/>
    <x v="0"/>
  </r>
  <r>
    <n v="65"/>
    <s v="CTRA"/>
    <s v="PT Ciputra Development Tbk"/>
    <n v="20945"/>
    <x v="0"/>
  </r>
  <r>
    <n v="66"/>
    <s v="HRUM"/>
    <s v="PT Harum Energy Tbk"/>
    <n v="20652"/>
    <x v="0"/>
  </r>
  <r>
    <n v="67"/>
    <s v="AALI"/>
    <s v="PT Astra Agro Lestari Tbk"/>
    <n v="20065"/>
    <x v="0"/>
  </r>
  <r>
    <n v="68"/>
    <s v="PNBN"/>
    <s v="P.T. Bank Pan Indonesia Tbk"/>
    <n v="19747"/>
    <x v="1"/>
  </r>
  <r>
    <n v="69"/>
    <s v="MLBI"/>
    <s v="PT Multi Bintang Indonesia Tbk"/>
    <n v="19437"/>
    <x v="1"/>
  </r>
  <r>
    <n v="70"/>
    <s v="BINA"/>
    <s v="PT Bank Ina Perdana Tbk"/>
    <n v="19338"/>
    <x v="1"/>
  </r>
  <r>
    <n v="71"/>
    <s v="DSSA"/>
    <s v="PT Dian Swastatika Sentosa Tbk"/>
    <n v="19187"/>
    <x v="1"/>
  </r>
  <r>
    <n v="72"/>
    <s v="GOOD"/>
    <s v="PT Garudafood Putra Putri Jaya Tbk"/>
    <n v="18239"/>
    <x v="1"/>
  </r>
  <r>
    <n v="73"/>
    <s v="BBTN"/>
    <s v="PT Bank Tabungan Negara (Persero) Tbk"/>
    <n v="18109"/>
    <x v="1"/>
  </r>
  <r>
    <n v="74"/>
    <s v="DMMX"/>
    <s v="PT Digital Mediatama Maxima Tbk"/>
    <n v="18076"/>
    <x v="1"/>
  </r>
  <r>
    <n v="75"/>
    <s v="BBSI"/>
    <s v="PT Bank Bisnis Internasional, Tbk"/>
    <n v="17857"/>
    <x v="1"/>
  </r>
  <r>
    <n v="76"/>
    <s v="JPFA"/>
    <s v="PT Japfa Comfeed Indonesia Tbk"/>
    <n v="17281"/>
    <x v="1"/>
  </r>
  <r>
    <n v="77"/>
    <s v="SUPR"/>
    <s v="PT Solusi Tunas Pratama Tbk"/>
    <n v="17035"/>
    <x v="1"/>
  </r>
  <r>
    <n v="78"/>
    <s v="AKRA"/>
    <s v="PT AKR Corporindo Tbk"/>
    <n v="16895"/>
    <x v="1"/>
  </r>
  <r>
    <n v="79"/>
    <s v="HEAL"/>
    <s v="PT Medikaloka Hermina Tbk"/>
    <n v="16872"/>
    <x v="1"/>
  </r>
  <r>
    <n v="80"/>
    <s v="BSIM"/>
    <s v="PT Bank Sinarmas Tbk"/>
    <n v="16857"/>
    <x v="1"/>
  </r>
  <r>
    <n v="81"/>
    <s v="NISP"/>
    <s v="PT Bank OCBC NISP Tbk"/>
    <n v="16635"/>
    <x v="1"/>
  </r>
  <r>
    <n v="82"/>
    <s v="ULTJ"/>
    <s v="PT Ultrajaya Milk Industry &amp; Trading Company Tbk"/>
    <n v="16221"/>
    <x v="1"/>
  </r>
  <r>
    <n v="83"/>
    <s v="CMNT"/>
    <s v="PT Cemindo Gemilang Tbk"/>
    <n v="16184.000000000002"/>
    <x v="1"/>
  </r>
  <r>
    <n v="84"/>
    <s v="ARCI"/>
    <s v="PT Archi Indonesia Tbk"/>
    <n v="15770"/>
    <x v="1"/>
  </r>
  <r>
    <n v="85"/>
    <s v="MEDC"/>
    <s v="PT Medco Energi Internasional Tbk"/>
    <n v="15685"/>
    <x v="1"/>
  </r>
  <r>
    <n v="86"/>
    <s v="CARE"/>
    <s v="PT Metro Healthcare Indonesia Tbk"/>
    <n v="15428"/>
    <x v="1"/>
  </r>
  <r>
    <n v="87"/>
    <s v="BEBS"/>
    <s v="PT Berkah Beton Sadaya Tbk"/>
    <n v="15255"/>
    <x v="1"/>
  </r>
  <r>
    <n v="88"/>
    <s v="TAPG"/>
    <s v="PT Triputra Agro Persada Tbk"/>
    <n v="14592"/>
    <x v="1"/>
  </r>
  <r>
    <n v="89"/>
    <s v="BJBR"/>
    <s v="PT Bank Pembangunan Daerah Jawa Barat dan Banten Tbk"/>
    <n v="14561"/>
    <x v="1"/>
  </r>
  <r>
    <n v="90"/>
    <s v="MAPI"/>
    <s v="PT. Mitra Adiperkasa Tbk"/>
    <n v="14555"/>
    <x v="1"/>
  </r>
  <r>
    <n v="91"/>
    <s v="BFIN"/>
    <s v="PT BFI Finance Indonesia Tbk"/>
    <n v="14515"/>
    <x v="1"/>
  </r>
  <r>
    <n v="92"/>
    <s v="KAEF"/>
    <s v="PT Kimia Farma (Persero) Tbk"/>
    <n v="14496"/>
    <x v="1"/>
  </r>
  <r>
    <n v="93"/>
    <s v="SILO"/>
    <s v="PT Siloam International Hospitals Tbk"/>
    <n v="14219"/>
    <x v="1"/>
  </r>
  <r>
    <n v="94"/>
    <s v="WSKT"/>
    <s v="PT Waskita Karya (Persero) Tbk"/>
    <n v="14049"/>
    <x v="1"/>
  </r>
  <r>
    <n v="95"/>
    <s v="SMRA"/>
    <s v="PT Summarecon Agung Tbk"/>
    <n v="13705"/>
    <x v="1"/>
  </r>
  <r>
    <n v="96"/>
    <s v="SMCB"/>
    <s v="PT Solusi Bangun Indonesia Tbk"/>
    <n v="13640"/>
    <x v="1"/>
  </r>
  <r>
    <n v="97"/>
    <s v="BBKP"/>
    <s v="PT Bank KB Bukopin Tbk"/>
    <n v="13575"/>
    <x v="1"/>
  </r>
  <r>
    <n v="98"/>
    <s v="WIKA"/>
    <s v="PT Wijaya Karya (Persero) Tbk."/>
    <n v="12915"/>
    <x v="1"/>
  </r>
  <r>
    <n v="99"/>
    <s v="TINS"/>
    <s v="PT TIMAH Tbk"/>
    <n v="12810"/>
    <x v="1"/>
  </r>
  <r>
    <n v="100"/>
    <s v="TINS"/>
    <s v="PT TIMAH Tbk"/>
    <n v="12810"/>
    <x v="1"/>
  </r>
  <r>
    <n v="101"/>
    <s v="SMAR"/>
    <s v="PT Sinar Mas Agro Resources and Technology Tbk"/>
    <n v="12322"/>
    <x v="1"/>
  </r>
  <r>
    <n v="102"/>
    <s v="MNCN"/>
    <s v="PT. Media Nusantara Citra Tbk"/>
    <n v="12235"/>
    <x v="1"/>
  </r>
  <r>
    <n v="103"/>
    <s v="ASSA"/>
    <s v="PT Adi Sarana Armada Tbk"/>
    <n v="12057"/>
    <x v="1"/>
  </r>
  <r>
    <n v="104"/>
    <s v="INDY"/>
    <s v="PT. Indika Energy Tbk"/>
    <n v="11841"/>
    <x v="1"/>
  </r>
  <r>
    <n v="105"/>
    <s v="BJTM"/>
    <s v="PT Bank Pembangunan Daerah Jawa Timur Tbk"/>
    <n v="11637"/>
    <x v="1"/>
  </r>
  <r>
    <n v="106"/>
    <s v="LPKR"/>
    <s v="PT Lippo Karawaci Tbk"/>
    <n v="11404"/>
    <x v="1"/>
  </r>
  <r>
    <n v="107"/>
    <s v="FAPA"/>
    <s v="PT FAP Agri Tbk"/>
    <n v="11251"/>
    <x v="1"/>
  </r>
  <r>
    <n v="108"/>
    <s v="IMPC"/>
    <s v="PT Impack Pratama Industri Tbk"/>
    <n v="11117"/>
    <x v="1"/>
  </r>
  <r>
    <n v="109"/>
    <s v="LINK"/>
    <s v="PT Link Net Tbk"/>
    <n v="11006"/>
    <x v="1"/>
  </r>
  <r>
    <n v="110"/>
    <s v="MCAS"/>
    <s v="PT M Cash Integrasi Tbk"/>
    <n v="10914"/>
    <x v="1"/>
  </r>
  <r>
    <n v="111"/>
    <s v="CITA"/>
    <s v="PT Cita Mineral Investindo Tbk"/>
    <n v="10891"/>
    <x v="1"/>
  </r>
  <r>
    <n v="112"/>
    <s v="APIC"/>
    <s v="PT Pacific Strategic Financial Tbk"/>
    <n v="10835"/>
    <x v="1"/>
  </r>
  <r>
    <n v="113"/>
    <s v="SSMS"/>
    <s v="PT Sawit Sumbermas Sarana Tbk."/>
    <n v="10668"/>
    <x v="1"/>
  </r>
  <r>
    <n v="114"/>
    <s v="KRAS"/>
    <s v="PT Krakatau Steel (Persero) Tbk"/>
    <n v="10641"/>
    <x v="1"/>
  </r>
  <r>
    <n v="115"/>
    <s v="DMAS"/>
    <s v="PT Puradelta Lestari Tbk"/>
    <n v="10314"/>
    <x v="1"/>
  </r>
  <r>
    <n v="116"/>
    <s v="TECH"/>
    <s v="PT Indosterling Technomedia TBK"/>
    <n v="10302"/>
    <x v="1"/>
  </r>
  <r>
    <n v="117"/>
    <s v="POWR"/>
    <s v="PT Cikarang Listrindo Tbk"/>
    <n v="10164"/>
    <x v="1"/>
  </r>
  <r>
    <n v="118"/>
    <s v="IPTV"/>
    <s v="PT MNC Vision Networks Tbk"/>
    <n v="10126"/>
    <x v="1"/>
  </r>
  <r>
    <n v="119"/>
    <s v="LSIP"/>
    <s v="PT Perusahaan Perkebunan London Sumatra Indonesia Tbk"/>
    <n v="9957"/>
    <x v="1"/>
  </r>
  <r>
    <n v="120"/>
    <s v="EDGE"/>
    <s v="PT Indointernet Tbk."/>
    <n v="9909"/>
    <x v="1"/>
  </r>
  <r>
    <n v="121"/>
    <s v="ERAA"/>
    <s v="PT Erajaya Swasembada Tbk"/>
    <n v="9539"/>
    <x v="1"/>
  </r>
  <r>
    <n v="122"/>
    <s v="BRMS"/>
    <s v="PT Bumi Resources Minerals Tbk"/>
    <n v="9485"/>
    <x v="1"/>
  </r>
  <r>
    <n v="123"/>
    <s v="CENT"/>
    <s v="PT Centratama Telekomunikasi Indonesia Tbk"/>
    <n v="9355"/>
    <x v="1"/>
  </r>
  <r>
    <n v="124"/>
    <s v="CENT"/>
    <s v="PT Centratama Telekomunikasi Indonesia Tbk"/>
    <n v="9355"/>
    <x v="1"/>
  </r>
  <r>
    <n v="125"/>
    <s v="STTP"/>
    <s v="PT Siantar Top Tbk"/>
    <n v="9039"/>
    <x v="1"/>
  </r>
  <r>
    <n v="126"/>
    <s v="SMSM"/>
    <s v="PT Selamat Sempurna Tbk"/>
    <n v="8926"/>
    <x v="1"/>
  </r>
  <r>
    <n v="127"/>
    <s v="BBMD"/>
    <s v="PT Bank Mestika Dharma Tbk"/>
    <n v="8819"/>
    <x v="1"/>
  </r>
  <r>
    <n v="128"/>
    <s v="MPRO"/>
    <s v="PT Maha Properti Indonesia Tbk"/>
    <n v="8799"/>
    <x v="1"/>
  </r>
  <r>
    <n v="129"/>
    <s v="DMND"/>
    <s v="PT Diamond Food Indonesia Tbk"/>
    <n v="8569"/>
    <x v="1"/>
  </r>
  <r>
    <n v="130"/>
    <s v="TFAS"/>
    <s v="PT Telefast Indonesia Tbk"/>
    <n v="8450"/>
    <x v="1"/>
  </r>
  <r>
    <n v="131"/>
    <s v="BMHS"/>
    <s v="PT Bundamedik Tbk"/>
    <n v="8431"/>
    <x v="1"/>
  </r>
  <r>
    <n v="132"/>
    <s v="MAYA"/>
    <s v="PT Bank Mayapada Internasional Tbk"/>
    <n v="8401"/>
    <x v="1"/>
  </r>
  <r>
    <n v="133"/>
    <s v="KPIG"/>
    <s v="PT MNC Land Tbk"/>
    <n v="8304"/>
    <x v="1"/>
  </r>
  <r>
    <n v="134"/>
    <s v="SMBR"/>
    <s v="PT Semen Baturaja (Persero) Tbk"/>
    <n v="8244"/>
    <x v="1"/>
  </r>
  <r>
    <n v="135"/>
    <s v="PTPP"/>
    <s v="PT PP (Persero) Tbk"/>
    <n v="8227"/>
    <x v="1"/>
  </r>
  <r>
    <n v="136"/>
    <s v="BBYB"/>
    <s v="PT Bank Neo Commerce Tbk"/>
    <n v="8161"/>
    <x v="1"/>
  </r>
  <r>
    <n v="137"/>
    <s v="ROTI"/>
    <s v="PT Nippon Indosari Corpindo Tbk"/>
    <n v="7983"/>
    <x v="1"/>
  </r>
  <r>
    <n v="138"/>
    <s v="ADMF"/>
    <s v="PT Adira Dinamika Multi Finance Tbk"/>
    <n v="7975"/>
    <x v="1"/>
  </r>
  <r>
    <n v="139"/>
    <s v="MTDL"/>
    <s v="PT Metrodata Electronics Tbk"/>
    <n v="7906"/>
    <x v="1"/>
  </r>
  <r>
    <n v="140"/>
    <s v="INPP"/>
    <s v="PT Indonesian Paradise Property Tbk"/>
    <n v="7883"/>
    <x v="1"/>
  </r>
  <r>
    <n v="141"/>
    <s v="MAPA"/>
    <s v="PT Map Aktif Adiperkasa Tbk"/>
    <n v="7753"/>
    <x v="1"/>
  </r>
  <r>
    <n v="142"/>
    <s v="TURI"/>
    <s v="PT Tunas Ridean Tbk"/>
    <n v="7700"/>
    <x v="1"/>
  </r>
  <r>
    <n v="143"/>
    <s v="SIMP"/>
    <s v="PT Salim Ivomas Pratama Tbk"/>
    <n v="7689"/>
    <x v="1"/>
  </r>
  <r>
    <n v="144"/>
    <s v="INAF"/>
    <s v="PT Indofarma Tbk"/>
    <n v="7686"/>
    <x v="1"/>
  </r>
  <r>
    <n v="145"/>
    <s v="HERO"/>
    <s v="PT Hero Supermarket Tbk"/>
    <n v="7572"/>
    <x v="1"/>
  </r>
  <r>
    <n v="146"/>
    <s v="CMNP"/>
    <s v="PT Citra Marga Nusaphala Persada Tbk"/>
    <n v="7360"/>
    <x v="1"/>
  </r>
  <r>
    <n v="147"/>
    <s v="LPPF"/>
    <s v="PT Matahari Department Store Tbk"/>
    <n v="7038"/>
    <x v="1"/>
  </r>
  <r>
    <n v="148"/>
    <s v="BSSR"/>
    <s v="PT Baramulti Suksessarana Tbk"/>
    <n v="6881"/>
    <x v="1"/>
  </r>
  <r>
    <n v="149"/>
    <s v="JRPT"/>
    <s v="PT Jaya Real Property, Tbk."/>
    <n v="6692"/>
    <x v="1"/>
  </r>
  <r>
    <n v="150"/>
    <s v="NFCX"/>
    <s v="PT NFC Indonesia Tbk"/>
    <n v="6591"/>
    <x v="1"/>
  </r>
  <r>
    <n v="151"/>
    <s v="UCID"/>
    <s v="PT Uni-Charm Indonesia Tbk"/>
    <n v="6567"/>
    <x v="1"/>
  </r>
  <r>
    <n v="152"/>
    <s v="TSPC"/>
    <s v="PT Tempo Scan Pacific Tbk"/>
    <n v="6502"/>
    <x v="1"/>
  </r>
  <r>
    <n v="153"/>
    <s v="TGKA"/>
    <s v="PT Tigaraksa Satria Tbk"/>
    <n v="6475"/>
    <x v="1"/>
  </r>
  <r>
    <n v="154"/>
    <s v="BUMI"/>
    <s v="PT Bumi Resources Tbk"/>
    <n v="6462"/>
    <x v="1"/>
  </r>
  <r>
    <n v="155"/>
    <s v="BABP"/>
    <s v="PT Bank MNC Internasional Tbk"/>
    <n v="6454"/>
    <x v="1"/>
  </r>
  <r>
    <n v="156"/>
    <s v="DUTI"/>
    <s v="PT Duta Pertiwi Tbk"/>
    <n v="6438"/>
    <x v="1"/>
  </r>
  <r>
    <n v="157"/>
    <s v="DSNG"/>
    <s v="PT Dharma Satya Nusantara Tbk"/>
    <n v="6432"/>
    <x v="1"/>
  </r>
  <r>
    <n v="158"/>
    <s v="SOHO"/>
    <s v="PT Soho Global Health Tbk"/>
    <n v="6409"/>
    <x v="1"/>
  </r>
  <r>
    <n v="159"/>
    <s v="MCOL"/>
    <s v="PT Prima Andalan Mandiri Tbk"/>
    <n v="6347"/>
    <x v="1"/>
  </r>
  <r>
    <n v="160"/>
    <s v="MIDI"/>
    <s v="PT Midi Utama Indonesia Tbk"/>
    <n v="6284"/>
    <x v="1"/>
  </r>
  <r>
    <n v="161"/>
    <s v="EPMT"/>
    <s v="PT Enseval Putera Megatrading Tbk."/>
    <n v="6149"/>
    <x v="1"/>
  </r>
  <r>
    <n v="162"/>
    <s v="SAME"/>
    <s v="PT Sarana Meditama Metropolitan Tbk"/>
    <n v="6064"/>
    <x v="1"/>
  </r>
  <r>
    <n v="163"/>
    <s v="PRDA"/>
    <s v="PT Prodia Widyahusada Tbk"/>
    <n v="5977"/>
    <x v="1"/>
  </r>
  <r>
    <n v="164"/>
    <s v="BHIT"/>
    <s v="PT MNC Investama Tbk"/>
    <n v="5939"/>
    <x v="1"/>
  </r>
  <r>
    <n v="165"/>
    <s v="PNLF"/>
    <s v="PT Panin Financial Tbk"/>
    <n v="5924"/>
    <x v="1"/>
  </r>
  <r>
    <n v="166"/>
    <s v="GGRP"/>
    <s v="PT Gunung Raja Paksi Tbk"/>
    <n v="5813"/>
    <x v="1"/>
  </r>
  <r>
    <n v="167"/>
    <s v="BMAS"/>
    <s v="PT Bank Maspion Indonesia Tbk"/>
    <n v="5688"/>
    <x v="1"/>
  </r>
  <r>
    <n v="168"/>
    <s v="CLEO"/>
    <s v="PT Sariguna Primatirta Tbk"/>
    <n v="5661"/>
    <x v="1"/>
  </r>
  <r>
    <n v="169"/>
    <s v="BOGA"/>
    <s v="PT Bintang Oto Global Tbk"/>
    <n v="5648"/>
    <x v="1"/>
  </r>
  <r>
    <n v="170"/>
    <s v="ESSA"/>
    <s v="PT Surya Esa Perkasa Tbk"/>
    <n v="5638"/>
    <x v="1"/>
  </r>
  <r>
    <n v="171"/>
    <s v="MSIN"/>
    <s v="PT. MNC Studios International Tbk."/>
    <n v="5616"/>
    <x v="1"/>
  </r>
  <r>
    <n v="172"/>
    <s v="AUTO"/>
    <s v="PT Astra Otoparts Tbk"/>
    <n v="5494"/>
    <x v="1"/>
  </r>
  <r>
    <n v="173"/>
    <s v="SDRA"/>
    <s v="PT Bank Woori Saudara Indonesia 1906 Tbk"/>
    <n v="5471"/>
    <x v="1"/>
  </r>
  <r>
    <n v="174"/>
    <s v="MLPL"/>
    <s v="PT Multipolar Tbk"/>
    <n v="5446"/>
    <x v="1"/>
  </r>
  <r>
    <n v="175"/>
    <s v="MLPT"/>
    <s v="PT Multipolar Technology Tbk"/>
    <n v="5419"/>
    <x v="1"/>
  </r>
  <r>
    <n v="176"/>
    <s v="ARNA"/>
    <s v="PT Arwana Citramulia Tbk"/>
    <n v="5416"/>
    <x v="1"/>
  </r>
  <r>
    <n v="177"/>
    <s v="SLIS"/>
    <s v="PT Gaya Abadi Sempurna Tbk"/>
    <n v="5400"/>
    <x v="1"/>
  </r>
  <r>
    <n v="178"/>
    <s v="BESS"/>
    <s v="PT Batulicin Nusantara Maritim Tbk"/>
    <n v="5388"/>
    <x v="1"/>
  </r>
  <r>
    <n v="179"/>
    <s v="RALS"/>
    <s v="PT Ramayana Lestari Sentosa Tbk"/>
    <n v="5153"/>
    <x v="1"/>
  </r>
  <r>
    <n v="180"/>
    <s v="MCOR"/>
    <s v="PT Bank China Construction Bank Indonesia Tbk"/>
    <n v="5005"/>
    <x v="1"/>
  </r>
  <r>
    <n v="181"/>
    <s v="MPPA"/>
    <s v="PT Matahari Putra Prima Tbk"/>
    <n v="4743"/>
    <x v="1"/>
  </r>
  <r>
    <n v="182"/>
    <s v="TBLA"/>
    <s v="PT Tunas Baru Lampung Tbk"/>
    <n v="4723"/>
    <x v="1"/>
  </r>
  <r>
    <n v="183"/>
    <s v="MBAP"/>
    <s v="PT Mitrabara Adiperdana Tbk"/>
    <n v="4713"/>
    <x v="1"/>
  </r>
  <r>
    <n v="184"/>
    <s v="PPRO"/>
    <s v="PT Pembangunan Perumahan Properti Tbk"/>
    <n v="4687"/>
    <x v="1"/>
  </r>
  <r>
    <n v="185"/>
    <s v="AGII"/>
    <s v="PT Aneka Gas Industri Tbk"/>
    <n v="4611"/>
    <x v="1"/>
  </r>
  <r>
    <n v="186"/>
    <s v="NATO"/>
    <s v="PT Surya Permata Andalan Tbk"/>
    <n v="4601"/>
    <x v="1"/>
  </r>
  <r>
    <n v="187"/>
    <s v="TOBA"/>
    <s v="PT TBS Energi Utama Tbk"/>
    <n v="4548"/>
    <x v="1"/>
  </r>
  <r>
    <n v="188"/>
    <s v="FISH"/>
    <s v="PT FKS Multi Agro Tbk"/>
    <n v="4488"/>
    <x v="1"/>
  </r>
  <r>
    <n v="189"/>
    <s v="WOOD"/>
    <s v="PT Integra Indocabinet Tbk"/>
    <n v="4454"/>
    <x v="1"/>
  </r>
  <r>
    <n v="190"/>
    <s v="BMTR"/>
    <s v="PT. Global Mediacom Tbk"/>
    <n v="4448"/>
    <x v="1"/>
  </r>
  <r>
    <n v="191"/>
    <s v="BCAP"/>
    <s v="PT MNC Kapital Indonesia Tbk"/>
    <n v="4423"/>
    <x v="1"/>
  </r>
  <r>
    <n v="192"/>
    <s v="NOBU"/>
    <s v="PT Bank Nationalnobu Tbk"/>
    <n v="4416"/>
    <x v="1"/>
  </r>
  <r>
    <n v="193"/>
    <s v="BHAT"/>
    <s v="PT Bhakti Multi Artha Tbk"/>
    <n v="4350"/>
    <x v="1"/>
  </r>
  <r>
    <n v="194"/>
    <s v="PSAB"/>
    <s v="PT J Resources Asia Pasifik Tbk"/>
    <n v="4339"/>
    <x v="1"/>
  </r>
  <r>
    <n v="195"/>
    <s v="PSAB"/>
    <s v="PT J Resources Asia Pasifik Tbk"/>
    <n v="4339"/>
    <x v="1"/>
  </r>
  <r>
    <n v="196"/>
    <s v="MASB"/>
    <s v="PT Bank Multiarta Sentosa"/>
    <n v="4332"/>
    <x v="1"/>
  </r>
  <r>
    <n v="197"/>
    <s v="PEGE"/>
    <s v="PT Panca Global Kapital Tbk"/>
    <n v="4264"/>
    <x v="1"/>
  </r>
  <r>
    <n v="198"/>
    <s v="IMAS"/>
    <s v="PT Indomobil Sukses Internasional Tbk"/>
    <n v="4254"/>
    <x v="1"/>
  </r>
  <r>
    <n v="199"/>
    <s v="AMOR"/>
    <s v="PT Ashmore Asset Management Indonesia Tbk"/>
    <n v="4244"/>
    <x v="1"/>
  </r>
  <r>
    <n v="200"/>
    <s v="ADHI"/>
    <s v="PT Adhi Karya (Persero) Tbk"/>
    <n v="4220"/>
    <x v="1"/>
  </r>
  <r>
    <n v="201"/>
    <s v="MDIA"/>
    <s v="PT Intermedia Capital Tbk"/>
    <n v="1961"/>
    <x v="2"/>
  </r>
  <r>
    <n v="202"/>
    <s v="DILD"/>
    <s v="PT Intiland Development Tbk"/>
    <n v="1949"/>
    <x v="2"/>
  </r>
  <r>
    <n v="203"/>
    <s v="HOKI"/>
    <s v="PT Buyung Poetra Sembada Tbk"/>
    <n v="1926"/>
    <x v="2"/>
  </r>
  <r>
    <n v="204"/>
    <s v="BGTG"/>
    <s v="PT Bank Ganesha Tbk"/>
    <n v="1922"/>
    <x v="2"/>
  </r>
  <r>
    <n v="205"/>
    <s v="TAMU"/>
    <s v="PT Pelayaran Tamarin Samudra Tbk"/>
    <n v="1875"/>
    <x v="2"/>
  </r>
  <r>
    <n v="206"/>
    <s v="SGER"/>
    <s v="PT Sumber Global Energy Tbk"/>
    <n v="1871"/>
    <x v="2"/>
  </r>
  <r>
    <n v="207"/>
    <s v="TIFA"/>
    <s v="PT KDB Tifa Finance Tbk"/>
    <n v="1846"/>
    <x v="2"/>
  </r>
  <r>
    <n v="208"/>
    <s v="AMAN"/>
    <s v="PT Makmur Berkah Amanda Tbk"/>
    <n v="1844"/>
    <x v="2"/>
  </r>
  <r>
    <n v="209"/>
    <s v="IPCM"/>
    <s v="PT Jasa Armada Indonesia Tbk"/>
    <n v="1836"/>
    <x v="2"/>
  </r>
  <r>
    <n v="210"/>
    <s v="JTPE"/>
    <s v="PT Jasuindo Tiga Perkasa Tbk"/>
    <n v="1833"/>
    <x v="2"/>
  </r>
  <r>
    <n v="211"/>
    <s v="KEJU"/>
    <s v="PT Mulia Boga Raya Tbk"/>
    <n v="1830"/>
    <x v="2"/>
  </r>
  <r>
    <n v="212"/>
    <s v="RDTX"/>
    <s v="PT Roda Vivatex Tbk"/>
    <n v="1828"/>
    <x v="2"/>
  </r>
  <r>
    <n v="213"/>
    <s v="MAIN"/>
    <s v="PT Malindo Feedmill Tbk"/>
    <n v="1813"/>
    <x v="2"/>
  </r>
  <r>
    <n v="214"/>
    <s v="ACST"/>
    <s v="PT Acset Indonusa Tbk"/>
    <n v="1812"/>
    <x v="2"/>
  </r>
  <r>
    <n v="215"/>
    <s v="JSPT"/>
    <s v="PT Jakarta Setiabudi Internasional Tbk"/>
    <n v="1797"/>
    <x v="2"/>
  </r>
  <r>
    <n v="216"/>
    <s v="TMAS"/>
    <s v="PT Temas Tbk."/>
    <n v="1780"/>
    <x v="2"/>
  </r>
  <r>
    <n v="217"/>
    <s v="SQMI"/>
    <s v="PT Wilton Makmur indonesia Tbk."/>
    <n v="1771"/>
    <x v="2"/>
  </r>
  <r>
    <n v="218"/>
    <s v="CAMP"/>
    <s v="PT Campina Ice Cream Industry, Tbk."/>
    <n v="1754"/>
    <x v="2"/>
  </r>
  <r>
    <n v="219"/>
    <s v="PSSI"/>
    <s v="PT Pelita Samudera Shipping Tbk"/>
    <n v="1735"/>
    <x v="2"/>
  </r>
  <r>
    <n v="220"/>
    <s v="PORT"/>
    <s v="PT Nusantara Pelabuhan Handal Tbk"/>
    <n v="1717"/>
    <x v="2"/>
  </r>
  <r>
    <n v="221"/>
    <s v="DWGL"/>
    <s v="PT Dwi Guna Laksana Tbk"/>
    <n v="1716"/>
    <x v="2"/>
  </r>
  <r>
    <n v="222"/>
    <s v="PMJS"/>
    <s v="PT Putra Mandiri Jembar Tbk"/>
    <n v="1706"/>
    <x v="2"/>
  </r>
  <r>
    <n v="223"/>
    <s v="MOLI"/>
    <s v="PT Madusari Murni Indah Tbk"/>
    <n v="1689"/>
    <x v="2"/>
  </r>
  <r>
    <n v="224"/>
    <s v="KOTA"/>
    <s v="PT DMS Propertindo Tbk"/>
    <n v="1677"/>
    <x v="2"/>
  </r>
  <r>
    <n v="225"/>
    <s v="AMFG"/>
    <s v="PT Asahimas Flat Glass Tbk"/>
    <n v="1671"/>
    <x v="2"/>
  </r>
  <r>
    <n v="226"/>
    <s v="TOPS"/>
    <s v="PT Totalindo Eka Persada Tbk"/>
    <n v="1667"/>
    <x v="2"/>
  </r>
  <r>
    <n v="227"/>
    <s v="AMAG"/>
    <s v="PT Asuransi Multi Artha Guna Tbk"/>
    <n v="1661"/>
    <x v="2"/>
  </r>
  <r>
    <n v="228"/>
    <s v="SPTO"/>
    <s v="PT Surya Pertiwi Tbk"/>
    <n v="1647"/>
    <x v="2"/>
  </r>
  <r>
    <n v="229"/>
    <s v="TRST"/>
    <s v="PT Trias Sentosa Tbk"/>
    <n v="1643"/>
    <x v="2"/>
  </r>
  <r>
    <n v="230"/>
    <s v="UFOE"/>
    <s v="PT Damai Sejahtera Abadi Tbk"/>
    <n v="1613"/>
    <x v="2"/>
  </r>
  <r>
    <n v="231"/>
    <s v="OMRE"/>
    <s v="PT Indonesia Prima Property Tbk"/>
    <n v="1597"/>
    <x v="2"/>
  </r>
  <r>
    <n v="232"/>
    <s v="MTFN"/>
    <s v="PT Capitalinc Investment Tbk"/>
    <n v="1592"/>
    <x v="2"/>
  </r>
  <r>
    <n v="233"/>
    <s v="KEEN"/>
    <s v="PT Kencana Energi Lestari Tbk"/>
    <n v="1584"/>
    <x v="2"/>
  </r>
  <r>
    <n v="234"/>
    <s v="MERK"/>
    <s v="PT Merck Tbk"/>
    <n v="1568"/>
    <x v="2"/>
  </r>
  <r>
    <n v="235"/>
    <s v="MBSS"/>
    <s v="PT Mitrabahtera Segara Sejati Tbk"/>
    <n v="1549"/>
    <x v="2"/>
  </r>
  <r>
    <n v="236"/>
    <s v="RSGK"/>
    <s v="PT Kedoya Adyaraya Tbk"/>
    <n v="1548"/>
    <x v="2"/>
  </r>
  <r>
    <n v="237"/>
    <s v="BOLT"/>
    <s v="PT Garuda Metalindo Tbk"/>
    <n v="1547"/>
    <x v="2"/>
  </r>
  <r>
    <n v="238"/>
    <s v="PGUN"/>
    <s v="PT Pradiksi Gunatama Tbk"/>
    <n v="1539"/>
    <x v="2"/>
  </r>
  <r>
    <n v="239"/>
    <s v="SOCI"/>
    <s v="PT Soechi Lines Tbk"/>
    <n v="1527"/>
    <x v="2"/>
  </r>
  <r>
    <n v="240"/>
    <s v="ADES"/>
    <s v="PT Akasha Wira International Tbk"/>
    <n v="1504"/>
    <x v="2"/>
  </r>
  <r>
    <n v="241"/>
    <s v="KKGI"/>
    <s v="PT Resource Alam Indonesia Tbk"/>
    <n v="1483"/>
    <x v="2"/>
  </r>
  <r>
    <n v="242"/>
    <s v="SKLT"/>
    <s v="PT Sekar Laut Tbk"/>
    <n v="1480"/>
    <x v="2"/>
  </r>
  <r>
    <n v="243"/>
    <s v="ATIC"/>
    <s v="PT Anabatic Technologies Tbk"/>
    <n v="1459"/>
    <x v="2"/>
  </r>
  <r>
    <n v="244"/>
    <s v="VICO"/>
    <s v="PT Victoria Investama Tbk"/>
    <n v="1455"/>
    <x v="2"/>
  </r>
  <r>
    <n v="245"/>
    <s v="APEX"/>
    <s v="PT Apexindo Pratama Duta Tbk"/>
    <n v="1450"/>
    <x v="2"/>
  </r>
  <r>
    <n v="246"/>
    <s v="IFII"/>
    <s v="PT Indonesia Fibreboard Industry Tbk"/>
    <n v="1440"/>
    <x v="2"/>
  </r>
  <r>
    <n v="247"/>
    <s v="SONA"/>
    <s v="PT Sona Topas Tourism Industry Tbk"/>
    <n v="1424"/>
    <x v="2"/>
  </r>
  <r>
    <n v="248"/>
    <s v="BCIC"/>
    <s v="PT Bank JTrust Indonesia Tbk."/>
    <n v="1418"/>
    <x v="2"/>
  </r>
  <r>
    <n v="249"/>
    <s v="RODA"/>
    <s v="PT Pikko Land Development Tbk"/>
    <n v="1400"/>
    <x v="2"/>
  </r>
  <r>
    <n v="250"/>
    <s v="TRUE"/>
    <s v="PT Triniti Dinamik"/>
    <n v="1393"/>
    <x v="2"/>
  </r>
  <r>
    <n v="251"/>
    <s v="PTSN"/>
    <s v="PT Sat Nusapersada Tbk"/>
    <n v="1392"/>
    <x v="2"/>
  </r>
  <r>
    <n v="252"/>
    <s v="YULE"/>
    <s v="PT Yulie Sekuritas Indonesia Tbk"/>
    <n v="1357"/>
    <x v="2"/>
  </r>
  <r>
    <n v="253"/>
    <s v="UANG"/>
    <s v="PT Pakuan, Tbk"/>
    <n v="1355"/>
    <x v="2"/>
  </r>
  <r>
    <n v="254"/>
    <s v="HOMI"/>
    <s v="PT Grand House Mulia Tbk"/>
    <n v="1347"/>
    <x v="2"/>
  </r>
  <r>
    <n v="255"/>
    <s v="BEST"/>
    <s v="PT Bekasi Fajar Industrial Estate Tbk"/>
    <n v="1331"/>
    <x v="2"/>
  </r>
  <r>
    <n v="256"/>
    <s v="FPNI"/>
    <s v="PT Lotte Chemical Titan Tbk"/>
    <n v="1314"/>
    <x v="2"/>
  </r>
  <r>
    <n v="257"/>
    <s v="WIFI"/>
    <s v="PT Solusi Sinergi Digital Tbk"/>
    <n v="1308"/>
    <x v="2"/>
  </r>
  <r>
    <n v="258"/>
    <s v="BLTA"/>
    <s v="PT Berlian Laju Tanker Tbk"/>
    <n v="1295"/>
    <x v="2"/>
  </r>
  <r>
    <n v="259"/>
    <s v="TPMA"/>
    <s v="PT Trans Power Marine Tbk"/>
    <n v="1285"/>
    <x v="2"/>
  </r>
  <r>
    <n v="260"/>
    <s v="SHID"/>
    <s v="PT Hotel Sahid Jaya International Tbk"/>
    <n v="1270"/>
    <x v="2"/>
  </r>
  <r>
    <n v="261"/>
    <s v="INDS"/>
    <s v="PT Indospring Tbk"/>
    <n v="1257"/>
    <x v="2"/>
  </r>
  <r>
    <n v="262"/>
    <s v="KBLV"/>
    <s v="PT First Media Tbk"/>
    <n v="1254"/>
    <x v="2"/>
  </r>
  <r>
    <n v="263"/>
    <s v="ENRG"/>
    <s v="PT Energi Mega Persada Tbk"/>
    <n v="1251"/>
    <x v="2"/>
  </r>
  <r>
    <n v="264"/>
    <s v="BELL"/>
    <s v="PT Trisula Textile Industries Tbk"/>
    <n v="1233"/>
    <x v="2"/>
  </r>
  <r>
    <n v="265"/>
    <s v="TCID"/>
    <s v="PT. Mandom Indonesia Tbk"/>
    <n v="1211"/>
    <x v="2"/>
  </r>
  <r>
    <n v="266"/>
    <s v="GTSI"/>
    <s v="PT GTS Internasional Tbk"/>
    <n v="1202"/>
    <x v="2"/>
  </r>
  <r>
    <n v="267"/>
    <s v="GTSI"/>
    <s v="PT GTS Internasional Tbk"/>
    <n v="1202"/>
    <x v="2"/>
  </r>
  <r>
    <n v="268"/>
    <s v="BVIC"/>
    <s v="PT Bank Victoria International Tbk"/>
    <n v="1200"/>
    <x v="2"/>
  </r>
  <r>
    <n v="269"/>
    <s v="GHON"/>
    <s v="PT Gihon Telekomunikasi Indonesia Tbk"/>
    <n v="1199"/>
    <x v="2"/>
  </r>
  <r>
    <n v="270"/>
    <s v="PNGO"/>
    <s v="PT PINAGO UTAMA Tbk"/>
    <n v="1172"/>
    <x v="2"/>
  </r>
  <r>
    <n v="271"/>
    <s v="ABBA"/>
    <s v="PT Mahaka Media Tbk"/>
    <n v="1168"/>
    <x v="2"/>
  </r>
  <r>
    <n v="272"/>
    <s v="BRNA"/>
    <s v="PT Berlina Tbk"/>
    <n v="1165"/>
    <x v="2"/>
  </r>
  <r>
    <n v="273"/>
    <s v="HDFA"/>
    <s v="PT Radana Bhaskara Finance Tbk"/>
    <n v="1158"/>
    <x v="2"/>
  </r>
  <r>
    <n v="274"/>
    <s v="ECII"/>
    <s v="PT Electronic City Indonesia Tbk"/>
    <n v="1150"/>
    <x v="2"/>
  </r>
  <r>
    <n v="275"/>
    <s v="UVCR"/>
    <s v="PT Trimegah Karya Pratama Tbk"/>
    <n v="1130"/>
    <x v="2"/>
  </r>
  <r>
    <n v="276"/>
    <s v="JGLE"/>
    <s v="PT Graha Andrasentra Propertindo Tbk."/>
    <n v="1129"/>
    <x v="2"/>
  </r>
  <r>
    <n v="277"/>
    <s v="TOTL"/>
    <s v="PT Total Bangun Persada Tbk"/>
    <n v="1118"/>
    <x v="2"/>
  </r>
  <r>
    <n v="278"/>
    <s v="SMKL"/>
    <s v="PT Satyamitra Kemas Lestari Tbk"/>
    <n v="1115"/>
    <x v="2"/>
  </r>
  <r>
    <n v="279"/>
    <s v="FMII"/>
    <s v="PT Fortune Mate Indonesia Tbk"/>
    <n v="1110"/>
    <x v="2"/>
  </r>
  <r>
    <n v="280"/>
    <s v="FMII"/>
    <s v="PT Fortune Mate Indonesia Tbk"/>
    <n v="1110"/>
    <x v="2"/>
  </r>
  <r>
    <n v="281"/>
    <s v="WIIM"/>
    <s v="PT Wismilak Inti Makmur Tbk"/>
    <n v="1102"/>
    <x v="2"/>
  </r>
  <r>
    <n v="282"/>
    <s v="WIIM"/>
    <s v="PT Wismilak Inti Makmur Tbk"/>
    <n v="1102"/>
    <x v="2"/>
  </r>
  <r>
    <n v="283"/>
    <s v="SKRN"/>
    <s v="PT Superkrane Mitra Utama Tbk"/>
    <n v="1095"/>
    <x v="2"/>
  </r>
  <r>
    <n v="284"/>
    <s v="DEWA"/>
    <s v="PT Darma Henwa Tbk"/>
    <n v="1093"/>
    <x v="2"/>
  </r>
  <r>
    <n v="285"/>
    <s v="SSTM"/>
    <s v="PT Sunson Textile Manufacturer Tbk"/>
    <n v="1071"/>
    <x v="2"/>
  </r>
  <r>
    <n v="286"/>
    <s v="PRIM"/>
    <s v="PT Royal Prima Tbk"/>
    <n v="1066"/>
    <x v="2"/>
  </r>
  <r>
    <n v="287"/>
    <s v="CFIN"/>
    <s v="PT. Clipan Finance Indonesia Tbk"/>
    <n v="1060"/>
    <x v="2"/>
  </r>
  <r>
    <n v="288"/>
    <s v="BNBR"/>
    <s v="PT Bakrie &amp; Brothers Tbk"/>
    <n v="1058"/>
    <x v="2"/>
  </r>
  <r>
    <n v="289"/>
    <s v="IPOL"/>
    <s v="PT Indopoly Swakarsa Industry Tbk"/>
    <n v="1050"/>
    <x v="2"/>
  </r>
  <r>
    <n v="290"/>
    <s v="INRU"/>
    <s v="PT Toba Pulp Lestari Tbk"/>
    <n v="1035"/>
    <x v="2"/>
  </r>
  <r>
    <n v="291"/>
    <s v="ARII"/>
    <s v="PT Atlas Resources Tbk"/>
    <n v="1033"/>
    <x v="2"/>
  </r>
  <r>
    <n v="292"/>
    <s v="GWSA"/>
    <s v="PT Greenwood Sejahtera Tbk"/>
    <n v="1030"/>
    <x v="2"/>
  </r>
  <r>
    <n v="293"/>
    <s v="JIHD"/>
    <s v="PT Jakarta International Hotels &amp; Development Tbk"/>
    <n v="1029"/>
    <x v="2"/>
  </r>
  <r>
    <n v="294"/>
    <s v="PMMP"/>
    <s v="PT Panca Mitra Multiperdana Tbk"/>
    <n v="1026"/>
    <x v="2"/>
  </r>
  <r>
    <n v="295"/>
    <s v="IPCC"/>
    <s v="PT Indonesia Kendaraan Terminal Tbk"/>
    <n v="1018"/>
    <x v="2"/>
  </r>
  <r>
    <n v="296"/>
    <s v="HRTA"/>
    <s v="PT Hartadinata Abadi Tbk"/>
    <n v="1012.9999999999999"/>
    <x v="2"/>
  </r>
  <r>
    <n v="297"/>
    <s v="SPMA"/>
    <s v="PT Suparma Tbk"/>
    <n v="1010"/>
    <x v="2"/>
  </r>
  <r>
    <n v="298"/>
    <s v="JECC"/>
    <s v="PT Jembo Cable Company Tbk"/>
    <n v="1008.9999999999999"/>
    <x v="2"/>
  </r>
  <r>
    <n v="299"/>
    <s v="FIRE"/>
    <s v="PT Alfa Energi Investama Tbk"/>
    <n v="1008"/>
    <x v="2"/>
  </r>
  <r>
    <n v="300"/>
    <s v="EKAD"/>
    <s v="PT Ekadharma International Tbk"/>
    <n v="995.75400000000002"/>
    <x v="2"/>
  </r>
  <r>
    <n v="301"/>
    <s v="TRIN"/>
    <s v="PT Perintis Triniti Properti Tbk"/>
    <n v="988.42200000000003"/>
    <x v="2"/>
  </r>
  <r>
    <n v="302"/>
    <s v="PTSP"/>
    <s v="PT Pioneerindo Gourmet International Tbk"/>
    <n v="982.596"/>
    <x v="2"/>
  </r>
  <r>
    <n v="303"/>
    <s v="CASS"/>
    <s v="PT Cardig Aero Services Tbk"/>
    <n v="980.86599999999999"/>
    <x v="2"/>
  </r>
  <r>
    <n v="304"/>
    <s v="PEHA"/>
    <s v="PT Phapros, Tbk"/>
    <n v="978.6"/>
    <x v="2"/>
  </r>
  <r>
    <n v="305"/>
    <s v="PBSA"/>
    <s v="PT Paramita Bangun Sarana Tbk"/>
    <n v="975"/>
    <x v="2"/>
  </r>
  <r>
    <n v="306"/>
    <s v="PBSA"/>
    <s v="PT Paramita Bangun Sarana Tbk"/>
    <n v="975"/>
    <x v="2"/>
  </r>
  <r>
    <n v="307"/>
    <s v="ASGR"/>
    <s v="PT Astra Graphia Tbk"/>
    <n v="971.12199999999996"/>
    <x v="2"/>
  </r>
  <r>
    <n v="308"/>
    <s v="PJAA"/>
    <s v="PT Pembangunan Jaya Ancol Tbk"/>
    <n v="952"/>
    <x v="2"/>
  </r>
  <r>
    <n v="309"/>
    <s v="PANS"/>
    <s v="PT Panin Sekuritas Tbk"/>
    <n v="943.24699999999996"/>
    <x v="2"/>
  </r>
  <r>
    <n v="310"/>
    <s v="LTLS"/>
    <s v="PT Lautan Luas Tbk"/>
    <n v="941.87300000000005"/>
    <x v="2"/>
  </r>
  <r>
    <n v="311"/>
    <s v="RAJA"/>
    <s v="PT Rukun Raharja Tbk"/>
    <n v="938.41200000000003"/>
    <x v="2"/>
  </r>
  <r>
    <n v="312"/>
    <s v="TEBE"/>
    <s v="PT Dana Brata Luhur Tbk"/>
    <n v="918.77499999999998"/>
    <x v="2"/>
  </r>
  <r>
    <n v="313"/>
    <s v="AISA"/>
    <s v="PT FKS Food Sejahtera Tbk"/>
    <n v="913.37300000000005"/>
    <x v="2"/>
  </r>
  <r>
    <n v="314"/>
    <s v="BATA"/>
    <s v="PT Sepatu Bata Tbk."/>
    <n v="910"/>
    <x v="2"/>
  </r>
  <r>
    <n v="315"/>
    <s v="SAPX"/>
    <s v="PT Satria Antaran Prima Tbk"/>
    <n v="900"/>
    <x v="2"/>
  </r>
  <r>
    <n v="316"/>
    <s v="ROCK"/>
    <s v="PT Rockfields Properti Indonesia Tbk."/>
    <n v="889.81799999999998"/>
    <x v="2"/>
  </r>
  <r>
    <n v="317"/>
    <s v="ADMG"/>
    <s v="PT. Polychem Indonesia Tbk"/>
    <n v="886.73299999999995"/>
    <x v="2"/>
  </r>
  <r>
    <n v="318"/>
    <s v="GDST"/>
    <s v="PT Gunawan Dianjaya Steel Tbk"/>
    <n v="858.07799999999997"/>
    <x v="2"/>
  </r>
  <r>
    <n v="319"/>
    <s v="PBRX"/>
    <s v="PT Pan Brothers Tbk"/>
    <n v="829.22199999999998"/>
    <x v="2"/>
  </r>
  <r>
    <n v="320"/>
    <s v="VIVA"/>
    <s v="PT Visi Media Asia Tbk"/>
    <n v="823.21500000000003"/>
    <x v="2"/>
  </r>
  <r>
    <n v="321"/>
    <s v="WOMF"/>
    <s v="PT Wahana Ottomitra Multiartha Tbk"/>
    <n v="821.62900000000002"/>
    <x v="2"/>
  </r>
  <r>
    <n v="322"/>
    <s v="DIGI"/>
    <s v="PT Arkadia Digital Media Tbk"/>
    <n v="812.5"/>
    <x v="2"/>
  </r>
  <r>
    <n v="323"/>
    <s v="VRNA"/>
    <s v="PT. Verena Multi Finance Tbk"/>
    <n v="801.91600000000005"/>
    <x v="2"/>
  </r>
  <r>
    <n v="324"/>
    <s v="BUDI"/>
    <s v="PT Budi Starch &amp; Sweetener Tbk"/>
    <n v="800.822"/>
    <x v="2"/>
  </r>
  <r>
    <n v="325"/>
    <s v="PTPW"/>
    <s v="PT Pratama Widya Tbk"/>
    <n v="799.15099999999995"/>
    <x v="2"/>
  </r>
  <r>
    <n v="326"/>
    <s v="DART"/>
    <s v="PT Duta Anggada Realty Tbk."/>
    <n v="772.78200000000004"/>
    <x v="2"/>
  </r>
  <r>
    <n v="327"/>
    <s v="DKFT"/>
    <s v="PT Central Omega Resources Tbk"/>
    <n v="771.76199999999994"/>
    <x v="2"/>
  </r>
  <r>
    <n v="328"/>
    <s v="CSRA"/>
    <s v="PT Cisadane Sawit Raya Tbk"/>
    <n v="770.8"/>
    <x v="2"/>
  </r>
  <r>
    <n v="329"/>
    <s v="VOKS"/>
    <s v="PT Voksel Electric Tbk"/>
    <n v="768.78599999999994"/>
    <x v="2"/>
  </r>
  <r>
    <n v="330"/>
    <s v="ALDO"/>
    <s v="PT Alkindo Naratama Tbk"/>
    <n v="764.41700000000003"/>
    <x v="2"/>
  </r>
  <r>
    <n v="331"/>
    <s v="ARTA"/>
    <s v="PT Arthavest Tbk"/>
    <n v="763.81299999999999"/>
    <x v="2"/>
  </r>
  <r>
    <n v="332"/>
    <s v="NASA"/>
    <s v="PT Ayana Land International Tbk"/>
    <n v="759.33799999999997"/>
    <x v="2"/>
  </r>
  <r>
    <n v="333"/>
    <s v="CITY"/>
    <s v="PT Natura City Developments Tbk"/>
    <n v="751.32100000000003"/>
    <x v="2"/>
  </r>
  <r>
    <n v="334"/>
    <s v="CARS"/>
    <s v="PT Industri dan Perdagangan Bintraco Dharma Tbk"/>
    <n v="750"/>
    <x v="2"/>
  </r>
  <r>
    <n v="335"/>
    <s v="KIAS"/>
    <s v="PT Keramika Indonesia Assosiasi Tbk"/>
    <n v="746.45500000000004"/>
    <x v="2"/>
  </r>
  <r>
    <n v="336"/>
    <s v="NRCA"/>
    <s v="PT Nusa Raya Cipta Tbk"/>
    <n v="725.12400000000002"/>
    <x v="2"/>
  </r>
  <r>
    <n v="337"/>
    <s v="INDO"/>
    <s v="PT Royalindo Investa Wijaya Tbk"/>
    <n v="724.92"/>
    <x v="2"/>
  </r>
  <r>
    <n v="338"/>
    <s v="RELI"/>
    <s v="PT Reliance Sekuritas Indonesia Tbk"/>
    <n v="716.4"/>
    <x v="2"/>
  </r>
  <r>
    <n v="339"/>
    <s v="NICL"/>
    <s v="PT PAM Mineral Tbk"/>
    <n v="715.02499999999998"/>
    <x v="2"/>
  </r>
  <r>
    <n v="340"/>
    <s v="DFAM"/>
    <s v="PT Dafam Property Indonesia Tbk"/>
    <n v="706.74400000000003"/>
    <x v="2"/>
  </r>
  <r>
    <n v="341"/>
    <s v="STAR"/>
    <s v="PT Buana Artha Anugerah Tbk"/>
    <n v="705.6"/>
    <x v="2"/>
  </r>
  <r>
    <n v="342"/>
    <s v="REAL"/>
    <s v="PT Repower Asia Indonesia Tbk"/>
    <n v="696.529"/>
    <x v="2"/>
  </r>
  <r>
    <n v="343"/>
    <s v="WINS"/>
    <s v="PT Wintermar Offshore Marine Tbk"/>
    <n v="688.96900000000005"/>
    <x v="2"/>
  </r>
  <r>
    <n v="344"/>
    <s v="DEFI"/>
    <s v="PT Danasupra Erapacific Tbk"/>
    <n v="687.26700000000005"/>
    <x v="2"/>
  </r>
  <r>
    <n v="345"/>
    <s v="ALTO"/>
    <s v="PT Tri Banyan Tirta Tbk"/>
    <n v="675.096"/>
    <x v="2"/>
  </r>
  <r>
    <n v="346"/>
    <s v="IKAI"/>
    <s v="PT Intikeramik Alamasri Industri Tbk"/>
    <n v="665.29"/>
    <x v="2"/>
  </r>
  <r>
    <n v="347"/>
    <s v="EMDE"/>
    <s v="PT Megapolitan Developments Tbk"/>
    <n v="656.6"/>
    <x v="2"/>
  </r>
  <r>
    <n v="348"/>
    <s v="BBLD"/>
    <s v="PT Buana Finance Tbk"/>
    <n v="648.44500000000005"/>
    <x v="2"/>
  </r>
  <r>
    <n v="349"/>
    <s v="MFMI"/>
    <s v="PT Multifiling Mitra Indonesia Tbk"/>
    <n v="640.15599999999995"/>
    <x v="2"/>
  </r>
  <r>
    <n v="350"/>
    <s v="SMMT"/>
    <s v="PT Golden Eagle Energy Tbk"/>
    <n v="611.1"/>
    <x v="2"/>
  </r>
  <r>
    <n v="351"/>
    <s v="SKBM"/>
    <s v="PT Sekar Bumi Tbk"/>
    <n v="605.53499999999997"/>
    <x v="2"/>
  </r>
  <r>
    <n v="352"/>
    <s v="DAYA"/>
    <s v="PT Duta Intidaya Tbk"/>
    <n v="605.13699999999994"/>
    <x v="2"/>
  </r>
  <r>
    <n v="353"/>
    <s v="TBMS"/>
    <s v="PT Tembaga Mulia Semanan Tbk"/>
    <n v="602.43799999999999"/>
    <x v="2"/>
  </r>
  <r>
    <n v="354"/>
    <s v="BAJA"/>
    <s v="PT Saranacentral Bajatama Tbk"/>
    <n v="597.6"/>
    <x v="2"/>
  </r>
  <r>
    <n v="355"/>
    <s v="GDYR"/>
    <s v="PT Goodyear Indonesia Tbk"/>
    <n v="594.5"/>
    <x v="2"/>
  </r>
  <r>
    <n v="356"/>
    <s v="SCNP"/>
    <s v="PT Selaras Citra Nusantara Perkasa Tbk"/>
    <n v="590"/>
    <x v="2"/>
  </r>
  <r>
    <n v="357"/>
    <s v="JAWA"/>
    <s v="PT Jaya Agra Wattie Tbk"/>
    <n v="585.077"/>
    <x v="2"/>
  </r>
  <r>
    <n v="358"/>
    <s v="DGIK"/>
    <s v="PT Nusa Konstruksi Enjiniring Tbk"/>
    <n v="579.78200000000004"/>
    <x v="2"/>
  </r>
  <r>
    <n v="359"/>
    <s v="GOLD"/>
    <s v="PT Visi Telekomunikasi Infrastruktur Tbk"/>
    <n v="574.77599999999995"/>
    <x v="2"/>
  </r>
  <r>
    <n v="360"/>
    <s v="PYFA"/>
    <s v="PT Pyridam Farma Tbk"/>
    <n v="572.53599999999994"/>
    <x v="2"/>
  </r>
  <r>
    <n v="361"/>
    <s v="ARGO"/>
    <s v="PT Argo Pantes Tbk"/>
    <n v="572.125"/>
    <x v="2"/>
  </r>
  <r>
    <n v="362"/>
    <s v="LPGI"/>
    <s v="PT Lippo General Insurance Tbk"/>
    <n v="570"/>
    <x v="2"/>
  </r>
  <r>
    <n v="363"/>
    <s v="GEMA"/>
    <s v="PT Gema Grahasarana Tbk"/>
    <n v="569.6"/>
    <x v="2"/>
  </r>
  <r>
    <n v="364"/>
    <s v="SMDM"/>
    <s v="PT Suryamas Dutamakmur Tbk"/>
    <n v="567.88499999999999"/>
    <x v="2"/>
  </r>
  <r>
    <n v="365"/>
    <s v="MYTX"/>
    <s v="PT Asia Pacific Investama Tbk"/>
    <n v="565.55100000000004"/>
    <x v="2"/>
  </r>
  <r>
    <n v="366"/>
    <s v="PADI"/>
    <s v="PT Minna Padi Investama Sekuritas Tbk"/>
    <n v="565.36"/>
    <x v="2"/>
  </r>
  <r>
    <n v="367"/>
    <s v="ASRM"/>
    <s v="PT Asuransi Ramayana Tbk"/>
    <n v="561.404"/>
    <x v="2"/>
  </r>
  <r>
    <n v="368"/>
    <s v="BEKS"/>
    <s v="PT. Bank Pembangunan Daerah Banten, Tbk"/>
    <n v="560.74400000000003"/>
    <x v="2"/>
  </r>
  <r>
    <n v="369"/>
    <s v="IATA"/>
    <s v="PT Indonesia Transport &amp; Infrastructure Tbk"/>
    <n v="534.88499999999999"/>
    <x v="2"/>
  </r>
  <r>
    <n v="370"/>
    <s v="CCSI"/>
    <s v="PT Communication Cable Systems Indonesia Tbk"/>
    <n v="530"/>
    <x v="2"/>
  </r>
  <r>
    <n v="371"/>
    <s v="SNLK"/>
    <s v="PT Sunter Lakeside Hotel Tbk"/>
    <n v="526.20299999999997"/>
    <x v="2"/>
  </r>
  <r>
    <n v="372"/>
    <s v="WICO"/>
    <s v="Pt Wicaksana Overseas International Tbk"/>
    <n v="522.80700000000002"/>
    <x v="2"/>
  </r>
  <r>
    <n v="373"/>
    <s v="MDKI"/>
    <s v="PT Emdeki Utama Tbk"/>
    <n v="521.21100000000001"/>
    <x v="2"/>
  </r>
  <r>
    <n v="374"/>
    <s v="PSKT"/>
    <s v="PT Red Planet Indonesia Tbk"/>
    <n v="517.55999999999995"/>
    <x v="2"/>
  </r>
  <r>
    <n v="375"/>
    <s v="TAXI"/>
    <s v="PT Express Transindo Utama Tbk"/>
    <n v="511.18"/>
    <x v="2"/>
  </r>
  <r>
    <n v="376"/>
    <s v="PNSE"/>
    <s v="PT Pudjiadi and Sons Tbk"/>
    <n v="510.601"/>
    <x v="2"/>
  </r>
  <r>
    <n v="377"/>
    <s v="HDIT"/>
    <s v="PT Hensel Davest Indonesia Tbk"/>
    <n v="509.24299999999999"/>
    <x v="2"/>
  </r>
  <r>
    <n v="378"/>
    <s v="POLA"/>
    <s v="PT Pool Advista Finance Tbk"/>
    <n v="509.13600000000002"/>
    <x v="2"/>
  </r>
  <r>
    <n v="379"/>
    <s v="NELY"/>
    <s v="PT Pelayaran Nelly Dwi Putri Tbk"/>
    <n v="507.6"/>
    <x v="2"/>
  </r>
  <r>
    <n v="380"/>
    <s v="TARA"/>
    <s v="PT Sitara Propertindo Tbk"/>
    <n v="503.48"/>
    <x v="2"/>
  </r>
  <r>
    <n v="381"/>
    <s v="KIOS"/>
    <s v="PT Kioson Komersial Indonesia Tbk"/>
    <n v="502.06799999999998"/>
    <x v="2"/>
  </r>
  <r>
    <n v="382"/>
    <s v="GAMA"/>
    <s v="PT Aksara Global Development Tbk"/>
    <n v="500.55"/>
    <x v="2"/>
  </r>
  <r>
    <n v="383"/>
    <s v="ITMA"/>
    <s v="PT Sumber Energi Andalan Tbk"/>
    <n v="496.3"/>
    <x v="2"/>
  </r>
  <r>
    <n v="384"/>
    <s v="INCF"/>
    <s v="PT Indo Komoditi Korpora Tbk"/>
    <n v="489.04599999999999"/>
    <x v="2"/>
  </r>
  <r>
    <n v="385"/>
    <s v="ANDI"/>
    <s v="PT. Andira Agro, Tbk"/>
    <n v="467.5"/>
    <x v="2"/>
  </r>
  <r>
    <n v="386"/>
    <s v="MAGP"/>
    <s v="PT Multi Agro Gemilang Plantation Tbk"/>
    <n v="450"/>
    <x v="2"/>
  </r>
  <r>
    <n v="387"/>
    <s v="CNKO"/>
    <s v="PT Exploitasi Energi Indonesia Tbk"/>
    <n v="447.81799999999998"/>
    <x v="2"/>
  </r>
  <r>
    <n v="388"/>
    <s v="ZBRA"/>
    <s v="PT Zebra Nusantara Tbk"/>
    <n v="430.03699999999998"/>
    <x v="2"/>
  </r>
  <r>
    <n v="389"/>
    <s v="KOPI"/>
    <s v="PT Mitra Energi Persada Tbk"/>
    <n v="425.33300000000003"/>
    <x v="2"/>
  </r>
  <r>
    <n v="390"/>
    <s v="IDPR"/>
    <s v="PT Indonesia Pondasi Raya Tbk"/>
    <n v="424.63600000000002"/>
    <x v="2"/>
  </r>
  <r>
    <n v="391"/>
    <s v="TRIS"/>
    <s v="PT Trisula International Tbk"/>
    <n v="417.72399999999999"/>
    <x v="2"/>
  </r>
  <r>
    <n v="392"/>
    <s v="IGAR"/>
    <s v="PT Champion Pacific Indonesia Tbk"/>
    <n v="414.15899999999999"/>
    <x v="2"/>
  </r>
  <r>
    <n v="393"/>
    <s v="TALF"/>
    <s v="PT Tunas Alfin Tbk"/>
    <n v="411.44600000000003"/>
    <x v="2"/>
  </r>
  <r>
    <n v="394"/>
    <s v="SWAT"/>
    <s v="PT Sriwahana Adityakarta Tbk"/>
    <n v="407.59199999999998"/>
    <x v="2"/>
  </r>
  <r>
    <n v="395"/>
    <s v="KBAG"/>
    <s v="PT Karya Bersama Anugerah Tbk"/>
    <n v="407.55"/>
    <x v="2"/>
  </r>
  <r>
    <n v="396"/>
    <s v="MGLV"/>
    <s v="PT Panca Anugrah Wisesa Tbk"/>
    <n v="406.6"/>
    <x v="2"/>
  </r>
  <r>
    <n v="397"/>
    <s v="GLVA"/>
    <s v="PT Galva Technologies Tbk"/>
    <n v="405"/>
    <x v="2"/>
  </r>
  <r>
    <n v="398"/>
    <s v="FUJI"/>
    <s v="PT Fuji Finance Indonesia Tbk"/>
    <n v="400.4"/>
    <x v="2"/>
  </r>
  <r>
    <n v="399"/>
    <s v="KMDS"/>
    <s v="PT Kurniamitra Duta Sentosa, Tbk"/>
    <n v="396.8"/>
    <x v="2"/>
  </r>
  <r>
    <n v="400"/>
    <s v="PANI"/>
    <s v="PT Pratama Abadi Nusa Industri Tbk"/>
    <n v="392.88299999999998"/>
    <x v="2"/>
  </r>
  <r>
    <n v="401"/>
    <s v="ARTI"/>
    <s v="PT Ratu Prabu Energi Tbk"/>
    <n v="392"/>
    <x v="2"/>
  </r>
  <r>
    <n v="402"/>
    <s v="KOBX"/>
    <s v="PT Kobexindo Tractors Tbk"/>
    <n v="390.87"/>
    <x v="2"/>
  </r>
  <r>
    <n v="403"/>
    <s v="YPAS"/>
    <s v="PT Yanaprima Hastapersada Tbk"/>
    <n v="390.65800000000002"/>
    <x v="2"/>
  </r>
  <r>
    <n v="404"/>
    <s v="INOV"/>
    <s v="PT Inocycle Technology Group Tbk"/>
    <n v="390.57600000000002"/>
    <x v="2"/>
  </r>
  <r>
    <n v="405"/>
    <s v="AKPI"/>
    <s v="PT Argha Karya Prima Industry Tbk"/>
    <n v="388.77699999999999"/>
    <x v="2"/>
  </r>
  <r>
    <n v="406"/>
    <s v="MDRN"/>
    <s v="PT Modern Internasional Tbk"/>
    <n v="381.608"/>
    <x v="2"/>
  </r>
  <r>
    <n v="407"/>
    <s v="TRJA"/>
    <s v="PT Transkon Jaya Tbk"/>
    <n v="380.57"/>
    <x v="2"/>
  </r>
  <r>
    <n v="408"/>
    <s v="PURI"/>
    <s v="PT Puri Global Sukses Tbk"/>
    <n v="380"/>
    <x v="2"/>
  </r>
  <r>
    <n v="409"/>
    <s v="BKDP"/>
    <s v="PT Bukit Darmo Property Tbk"/>
    <n v="375.7"/>
    <x v="2"/>
  </r>
  <r>
    <n v="410"/>
    <s v="SBMA"/>
    <s v="PT Surya Biru Murni Acetylene Tbk"/>
    <n v="371.36"/>
    <x v="2"/>
  </r>
  <r>
    <n v="411"/>
    <s v="KDSI"/>
    <s v="PT Kedawung Setia Industrial Tbk"/>
    <n v="362.47500000000002"/>
    <x v="2"/>
  </r>
  <r>
    <n v="412"/>
    <s v="NZIA"/>
    <s v="PT Nusantara Almazia, Tbk."/>
    <n v="360.39699999999999"/>
    <x v="2"/>
  </r>
  <r>
    <n v="413"/>
    <s v="DADA"/>
    <s v="PT Diamond Citra Propertindo Tbk"/>
    <n v="358.90600000000001"/>
    <x v="2"/>
  </r>
  <r>
    <n v="414"/>
    <s v="PANR"/>
    <s v="PT Panorama Sentrawisata Tbk"/>
    <n v="357.6"/>
    <x v="2"/>
  </r>
  <r>
    <n v="415"/>
    <s v="BAYU"/>
    <s v="PT Bayu Buana Tbk"/>
    <n v="354.98700000000002"/>
    <x v="2"/>
  </r>
  <r>
    <n v="416"/>
    <s v="ZONE"/>
    <s v="PT Mega Perintis Tbk"/>
    <n v="351.54899999999998"/>
    <x v="2"/>
  </r>
  <r>
    <n v="417"/>
    <s v="RUNS"/>
    <s v="PT Global Sukses Solusi Tbk"/>
    <n v="350.14699999999999"/>
    <x v="2"/>
  </r>
  <r>
    <n v="418"/>
    <s v="AGAR"/>
    <s v="PT Asia Sejahtera Mina Tbk"/>
    <n v="346"/>
    <x v="2"/>
  </r>
  <r>
    <n v="419"/>
    <s v="PCAR"/>
    <s v="PT Prima Cakrawala Abadi Tbk"/>
    <n v="345.334"/>
    <x v="2"/>
  </r>
  <r>
    <n v="420"/>
    <s v="BTON"/>
    <s v="PT Betonjaya Manunggal Tbk"/>
    <n v="335.52"/>
    <x v="2"/>
  </r>
  <r>
    <n v="421"/>
    <s v="MINA"/>
    <s v="PT Sanurhasta Mitra Tbk"/>
    <n v="334.68799999999999"/>
    <x v="2"/>
  </r>
  <r>
    <n v="422"/>
    <s v="HRME"/>
    <s v="PT Menteng Heritage Realty Tbk"/>
    <n v="333.69"/>
    <x v="2"/>
  </r>
  <r>
    <n v="423"/>
    <s v="DYAN"/>
    <s v="PT Dyandra Media International Tbk"/>
    <n v="333.291"/>
    <x v="2"/>
  </r>
  <r>
    <n v="424"/>
    <s v="RONY"/>
    <s v="PT Aesler Grup Internasional Tbk"/>
    <n v="332.5"/>
    <x v="2"/>
  </r>
  <r>
    <n v="425"/>
    <s v="SRSN"/>
    <s v="PT Indo Acidatama Tbk"/>
    <n v="331.1"/>
    <x v="2"/>
  </r>
  <r>
    <n v="426"/>
    <s v="INTA"/>
    <s v="PT Intraco Penta Tbk"/>
    <n v="331.04899999999998"/>
    <x v="2"/>
  </r>
  <r>
    <n v="427"/>
    <s v="GPRA"/>
    <s v="PT Perdana Gapuraprima Tbk"/>
    <n v="329.303"/>
    <x v="2"/>
  </r>
  <r>
    <n v="428"/>
    <s v="NPGF"/>
    <s v="PT Nusa Palapa Gemilang Tbk"/>
    <n v="327.26400000000001"/>
    <x v="2"/>
  </r>
  <r>
    <n v="429"/>
    <s v="TNCA"/>
    <s v="PT Trimuda Nuansa Citra Tbk"/>
    <n v="322.55500000000001"/>
    <x v="2"/>
  </r>
  <r>
    <n v="430"/>
    <s v="AKKU"/>
    <s v="PT Anugerah Kagum Karya Utama Tbk"/>
    <n v="322.47300000000001"/>
    <x v="2"/>
  </r>
  <r>
    <n v="431"/>
    <s v="CLPI"/>
    <s v="PT Colorpak Indonesia Tbk"/>
    <n v="318.59199999999998"/>
    <x v="2"/>
  </r>
  <r>
    <n v="432"/>
    <s v="LCKM"/>
    <s v="PT LCK Global Kedaton Tbk"/>
    <n v="318"/>
    <x v="2"/>
  </r>
  <r>
    <n v="433"/>
    <s v="LCKM"/>
    <s v="PT LCK Global Kedaton Tbk"/>
    <n v="318"/>
    <x v="2"/>
  </r>
  <r>
    <n v="434"/>
    <s v="LCKM"/>
    <s v="PT LCK Global Kedaton Tbk"/>
    <n v="318"/>
    <x v="2"/>
  </r>
  <r>
    <n v="435"/>
    <s v="BBSS"/>
    <s v="PT Bumi Benowo Sukses Sejahtera Tbk"/>
    <n v="316.80099999999999"/>
    <x v="2"/>
  </r>
  <r>
    <n v="436"/>
    <s v="BLUE"/>
    <s v="PT Berkah Prima Perkasa Tbk"/>
    <n v="315.58999999999997"/>
    <x v="2"/>
  </r>
  <r>
    <n v="437"/>
    <s v="IKBI"/>
    <s v="PT Sumi Indo Kabel Tbk"/>
    <n v="313.34399999999999"/>
    <x v="2"/>
  </r>
  <r>
    <n v="438"/>
    <s v="BPTR"/>
    <s v="PT Batavia Prosperindo Trans Tbk"/>
    <n v="310"/>
    <x v="2"/>
  </r>
  <r>
    <n v="439"/>
    <s v="AKSI"/>
    <s v="PT Maming Enam Sembilan Mineral Tbk"/>
    <n v="309.60000000000002"/>
    <x v="2"/>
  </r>
  <r>
    <n v="440"/>
    <s v="PURA"/>
    <s v="PT Putra Rajawali Kencana Tbk"/>
    <n v="308.69499999999999"/>
    <x v="2"/>
  </r>
  <r>
    <n v="441"/>
    <s v="EAST"/>
    <s v="PT Eastparc Hotel Tbk"/>
    <n v="307.49200000000002"/>
    <x v="2"/>
  </r>
  <r>
    <n v="442"/>
    <s v="LPLI"/>
    <s v="PT Star Pacific Tbk"/>
    <n v="304.31200000000001"/>
    <x v="2"/>
  </r>
  <r>
    <n v="443"/>
    <s v="ITIC"/>
    <s v="PT Indonesian Tobacco Tbk"/>
    <n v="302.91199999999998"/>
    <x v="2"/>
  </r>
  <r>
    <n v="444"/>
    <s v="UNSP"/>
    <s v="PT Bakrie Sumatera Plantations Tbk"/>
    <n v="300.01900000000001"/>
    <x v="2"/>
  </r>
  <r>
    <n v="445"/>
    <s v="HELI"/>
    <s v="PT Jaya Trishindo Tbk"/>
    <n v="298.16500000000002"/>
    <x v="2"/>
  </r>
  <r>
    <n v="446"/>
    <s v="UNIQ"/>
    <s v="PT Ulima Nitra Tbk"/>
    <n v="291.92500000000001"/>
    <x v="2"/>
  </r>
  <r>
    <n v="447"/>
    <s v="PTDU"/>
    <s v="PT Djasa Ubersakti Tbk"/>
    <n v="291"/>
    <x v="2"/>
  </r>
  <r>
    <n v="448"/>
    <s v="NICK"/>
    <s v="PT Charnic Capital Tbk"/>
    <n v="282.59899999999999"/>
    <x v="2"/>
  </r>
  <r>
    <n v="449"/>
    <s v="BAPI"/>
    <s v="PT Bhakti Agung Propertindo Tbk"/>
    <n v="279.58699999999999"/>
    <x v="2"/>
  </r>
  <r>
    <n v="450"/>
    <s v="LPPS"/>
    <s v="PT Lenox Pasifik Investama Tbk"/>
    <n v="279.53100000000001"/>
    <x v="2"/>
  </r>
  <r>
    <n v="451"/>
    <s v="APLI"/>
    <s v="PT Asiaplast Industries Tbk"/>
    <n v="275.25900000000001"/>
    <x v="2"/>
  </r>
  <r>
    <n v="452"/>
    <s v="TRUS"/>
    <s v="PT Trust Finance Indonesia Tbk"/>
    <n v="273.60000000000002"/>
    <x v="2"/>
  </r>
  <r>
    <n v="453"/>
    <s v="MTPS"/>
    <s v="PT Meta Epsi Tbk."/>
    <n v="271.03100000000001"/>
    <x v="2"/>
  </r>
  <r>
    <n v="454"/>
    <s v="MITI"/>
    <s v="PT Mitra Investindo Tbk"/>
    <n v="268.72899999999998"/>
    <x v="2"/>
  </r>
  <r>
    <n v="455"/>
    <s v="BIPP"/>
    <s v="PT Bhuwanatala Indah Permai Tbk"/>
    <n v="266.52"/>
    <x v="2"/>
  </r>
  <r>
    <n v="456"/>
    <s v="PAMG"/>
    <s v="PT Bima Sakti Pertiwi Tbk"/>
    <n v="266.096"/>
    <x v="2"/>
  </r>
  <r>
    <n v="457"/>
    <s v="PSDN"/>
    <s v="PT Prasidha Aneka Niaga Tbk"/>
    <n v="257.76"/>
    <x v="2"/>
  </r>
  <r>
    <n v="458"/>
    <s v="ESTI"/>
    <s v="PT Ever Shine Tex Tbk"/>
    <n v="253.916"/>
    <x v="2"/>
  </r>
  <r>
    <n v="459"/>
    <s v="LAND"/>
    <s v="PT Trimitra Propertindo Tbk"/>
    <n v="251.33600000000001"/>
    <x v="2"/>
  </r>
  <r>
    <n v="460"/>
    <s v="SOSS"/>
    <s v="PT Shield on Service Tbk"/>
    <n v="250.131"/>
    <x v="2"/>
  </r>
  <r>
    <n v="461"/>
    <s v="MKNT"/>
    <s v="PT Mitra Komunikasi Nusantara Tbk"/>
    <n v="250"/>
    <x v="2"/>
  </r>
  <r>
    <n v="462"/>
    <s v="TOYS"/>
    <s v="PT Sunindo Adipersada Tbk"/>
    <n v="245.38499999999999"/>
    <x v="2"/>
  </r>
  <r>
    <n v="463"/>
    <s v="KJEN"/>
    <s v="PT Krida Jaringan Nusantara Tbk"/>
    <n v="245"/>
    <x v="2"/>
  </r>
  <r>
    <n v="464"/>
    <s v="JSKY"/>
    <s v="PT Sky Energy Indonesia Tbk"/>
    <n v="243.905"/>
    <x v="2"/>
  </r>
  <r>
    <n v="465"/>
    <s v="PDES"/>
    <s v="PT Destinasi Tirta Nusantara Tbk"/>
    <n v="243.1"/>
    <x v="2"/>
  </r>
  <r>
    <n v="466"/>
    <s v="CINT"/>
    <s v="PT Chitose Internasional Tbk"/>
    <n v="242"/>
    <x v="2"/>
  </r>
  <r>
    <n v="467"/>
    <s v="CASH"/>
    <s v="PT Cashlez Worldwide Indonesia Tbk"/>
    <n v="241.858"/>
    <x v="2"/>
  </r>
  <r>
    <n v="468"/>
    <s v="ERTX"/>
    <s v="PT Eratex Djaja Tbk"/>
    <n v="238.01"/>
    <x v="2"/>
  </r>
  <r>
    <n v="469"/>
    <s v="TGRA"/>
    <s v="PT. Terregra Asia Energy Tbk"/>
    <n v="236.5"/>
    <x v="2"/>
  </r>
  <r>
    <n v="470"/>
    <s v="KBLM"/>
    <s v="PT Kabelindo Murni Tbk"/>
    <n v="232.96"/>
    <x v="2"/>
  </r>
  <r>
    <n v="471"/>
    <s v="FLMC"/>
    <s v="PT Falmaco Nonwoven Industri Tbk"/>
    <n v="232.81200000000001"/>
    <x v="2"/>
  </r>
  <r>
    <n v="472"/>
    <s v="HOPE"/>
    <s v="PT Harapan Duta Pertiwi Tbk"/>
    <n v="221.434"/>
    <x v="2"/>
  </r>
  <r>
    <n v="473"/>
    <s v="MICE"/>
    <s v="PT Multi Indocitra Tbk"/>
    <n v="217.821"/>
    <x v="2"/>
  </r>
  <r>
    <n v="474"/>
    <s v="TIRA"/>
    <s v="PT Tira Austenite Tbk"/>
    <n v="204.624"/>
    <x v="2"/>
  </r>
  <r>
    <n v="475"/>
    <s v="AMIN"/>
    <s v="PT Ateliers Mecaniques D'Indonesie Tbk"/>
    <n v="203.04"/>
    <x v="2"/>
  </r>
  <r>
    <n v="476"/>
    <s v="LEAD"/>
    <s v="PT Logindo Samudramakmur Tbk."/>
    <n v="201.68700000000001"/>
    <x v="2"/>
  </r>
  <r>
    <n v="477"/>
    <s v="SULI"/>
    <s v="PT SLJ Global Tbk"/>
    <n v="199.346"/>
    <x v="2"/>
  </r>
  <r>
    <n v="478"/>
    <s v="GLOB"/>
    <s v="PT Global Teleshop Tbk"/>
    <n v="198.88900000000001"/>
    <x v="2"/>
  </r>
  <r>
    <n v="479"/>
    <s v="BMSR"/>
    <s v="PT Bintang Mitra Semestaraya Tbk"/>
    <n v="198.22300000000001"/>
    <x v="2"/>
  </r>
  <r>
    <n v="480"/>
    <s v="MIRA"/>
    <s v="PT Mitra International Resources Tbk"/>
    <n v="198.07300000000001"/>
    <x v="2"/>
  </r>
  <r>
    <n v="481"/>
    <s v="POLU"/>
    <s v="PT Golden Flower, Tbk"/>
    <n v="196.5"/>
    <x v="2"/>
  </r>
  <r>
    <n v="482"/>
    <s v="APII"/>
    <s v="PT Arita Prima Indonesia Tbk"/>
    <n v="194.71299999999999"/>
    <x v="2"/>
  </r>
  <r>
    <n v="483"/>
    <s v="PTIS"/>
    <s v="PT Indo Straits Tbk"/>
    <n v="193.65799999999999"/>
    <x v="2"/>
  </r>
  <r>
    <n v="484"/>
    <s v="INAI"/>
    <s v="PT Indal Aluminium Industry Tbk"/>
    <n v="188.81299999999999"/>
    <x v="2"/>
  </r>
  <r>
    <n v="485"/>
    <s v="AHAP"/>
    <s v="PT Asuransi Harta Aman Pratama Tbk"/>
    <n v="188.16"/>
    <x v="2"/>
  </r>
  <r>
    <n v="486"/>
    <s v="LMPI"/>
    <s v="PT Langgeng Makmur Industri Tbk"/>
    <n v="186.57599999999999"/>
    <x v="2"/>
  </r>
  <r>
    <n v="487"/>
    <s v="WEHA"/>
    <s v="PT WEHA Transportasi Indonesia Tbk"/>
    <n v="186.14599999999999"/>
    <x v="2"/>
  </r>
  <r>
    <n v="488"/>
    <s v="LION"/>
    <s v="PT Lion Metal Works Tbk"/>
    <n v="182.05600000000001"/>
    <x v="2"/>
  </r>
  <r>
    <n v="489"/>
    <s v="DSFI"/>
    <s v="PT Dharma Samudera Fishing Industries Tbk"/>
    <n v="182"/>
    <x v="2"/>
  </r>
  <r>
    <n v="490"/>
    <s v="BBRM"/>
    <s v="PT Pelayaran Nasional Bina Buana Raya Tbk"/>
    <n v="177.84399999999999"/>
    <x v="2"/>
  </r>
  <r>
    <n v="491"/>
    <s v="HOTL"/>
    <s v="PT. Saraswati Griya Lestari Tbk"/>
    <n v="177.5"/>
    <x v="2"/>
  </r>
  <r>
    <n v="492"/>
    <s v="ASDM"/>
    <s v="PT Asuransi Dayin Mitra Tbk"/>
    <n v="175.68"/>
    <x v="2"/>
  </r>
  <r>
    <n v="493"/>
    <s v="FITT"/>
    <s v="PT Hotel Fitra International Tbk"/>
    <n v="175.20699999999999"/>
    <x v="2"/>
  </r>
  <r>
    <n v="494"/>
    <s v="IDEA"/>
    <s v="PT Idea Indonesia Akademi Tbk"/>
    <n v="169.99"/>
    <x v="2"/>
  </r>
  <r>
    <n v="495"/>
    <s v="RIGS"/>
    <s v="PT Rig Tenders Indonesia Tbk"/>
    <n v="169.33799999999999"/>
    <x v="2"/>
  </r>
  <r>
    <n v="496"/>
    <s v="EPAC"/>
    <s v="PT Megalestari Epack Sentosaraya Tbk"/>
    <n v="168.47300000000001"/>
    <x v="2"/>
  </r>
  <r>
    <n v="497"/>
    <s v="SDPC"/>
    <s v="PT Millennium Pharmacon International Tbk"/>
    <n v="168.16800000000001"/>
    <x v="2"/>
  </r>
  <r>
    <n v="498"/>
    <s v="MTWI"/>
    <s v="PT Malacca Trust Wuwungan Insurance Tbk"/>
    <n v="167.84"/>
    <x v="2"/>
  </r>
  <r>
    <n v="499"/>
    <s v="HKMU"/>
    <s v="PT HK Metals Utama Tbk"/>
    <n v="167.53100000000001"/>
    <x v="2"/>
  </r>
  <r>
    <n v="500"/>
    <s v="PRAS"/>
    <s v="PT. Prima Alloy Steel Universal Tbk."/>
    <n v="166.84800000000001"/>
    <x v="2"/>
  </r>
  <r>
    <n v="501"/>
    <s v="VINS"/>
    <s v="PT Victoria Insurance Tbk"/>
    <n v="162.12299999999999"/>
    <x v="2"/>
  </r>
  <r>
    <n v="502"/>
    <s v="YELO"/>
    <s v="PT Yelooo Integra Datanet Tbk"/>
    <n v="161.56299999999999"/>
    <x v="2"/>
  </r>
  <r>
    <n v="503"/>
    <s v="LPIN"/>
    <s v="PT Multi Prima Sejahtera Tbk"/>
    <n v="161.5"/>
    <x v="2"/>
  </r>
  <r>
    <n v="504"/>
    <s v="BIKA"/>
    <s v="PT Binakarya Jaya Abadi Tbk"/>
    <n v="161.1"/>
    <x v="2"/>
  </r>
  <r>
    <n v="505"/>
    <s v="KOIN"/>
    <s v="PT Kokoh Inti Arebama Tbk"/>
    <n v="160.858"/>
    <x v="2"/>
  </r>
  <r>
    <n v="506"/>
    <s v="BEEF"/>
    <s v="PT Estika Tata Tiara Tbk"/>
    <n v="158.28200000000001"/>
    <x v="2"/>
  </r>
  <r>
    <n v="507"/>
    <s v="JMAS"/>
    <s v="PT Asuransi Jiwa Syariah Jasa Mitra Abadi Tbk"/>
    <n v="158"/>
    <x v="2"/>
  </r>
  <r>
    <n v="508"/>
    <s v="RUIS"/>
    <s v="PT Radiant Utama Interinsco Tbk"/>
    <n v="157.08000000000001"/>
    <x v="2"/>
  </r>
  <r>
    <n v="509"/>
    <s v="LUCK"/>
    <s v="PT Sentral Mitra Informatika Tbk"/>
    <n v="156.03299999999999"/>
    <x v="2"/>
  </r>
  <r>
    <n v="510"/>
    <s v="AYLS"/>
    <s v="PT Agro Yasa Lestari Tbk"/>
    <n v="154.47"/>
    <x v="2"/>
  </r>
  <r>
    <n v="511"/>
    <s v="IBFN"/>
    <s v="PT Intan Baruprana Finance Tbk"/>
    <n v="151.733"/>
    <x v="2"/>
  </r>
  <r>
    <n v="512"/>
    <s v="TMPO"/>
    <s v="PT Tempo Inti Media Tbk"/>
    <n v="147.108"/>
    <x v="2"/>
  </r>
  <r>
    <n v="513"/>
    <s v="ALMI"/>
    <s v="PT Alumindo Light Metal Industry Tbk"/>
    <n v="144.14400000000001"/>
    <x v="2"/>
  </r>
  <r>
    <n v="514"/>
    <s v="COCO"/>
    <s v="PT Wahana Interfood Nusantara Tbk"/>
    <n v="143.43299999999999"/>
    <x v="2"/>
  </r>
  <r>
    <n v="515"/>
    <s v="CBMF"/>
    <s v="PT Cahaya Bintang Medan Tbk"/>
    <n v="142.5"/>
    <x v="2"/>
  </r>
  <r>
    <n v="516"/>
    <s v="OKAS"/>
    <s v="PT Ancora Indonesia Resources Tbk"/>
    <n v="141.41900000000001"/>
    <x v="2"/>
  </r>
  <r>
    <n v="517"/>
    <s v="PURE"/>
    <s v="PT Trinitan Metals and Minerals Tbk"/>
    <n v="136.143"/>
    <x v="2"/>
  </r>
  <r>
    <n v="518"/>
    <s v="POLY"/>
    <s v="PT Asia Pacific Fibers Tbk"/>
    <n v="134.77000000000001"/>
    <x v="2"/>
  </r>
  <r>
    <n v="519"/>
    <s v="OPMS"/>
    <s v="PT Optima Prima Metal Sinergi Tbk"/>
    <n v="134"/>
    <x v="2"/>
  </r>
  <r>
    <n v="520"/>
    <s v="PUDP"/>
    <s v="PT Pudjiadi Prestige Tbk"/>
    <n v="133.142"/>
    <x v="2"/>
  </r>
  <r>
    <n v="521"/>
    <s v="BOSS"/>
    <s v="PT. Borneo Olah Sarana Sukses Tbk"/>
    <n v="133"/>
    <x v="2"/>
  </r>
  <r>
    <n v="522"/>
    <s v="RBMS"/>
    <s v="PT Ristia Bintang Mahkotasejati Tbk"/>
    <n v="132.81"/>
    <x v="2"/>
  </r>
  <r>
    <n v="523"/>
    <s v="MBTO"/>
    <s v="PT Martina Berto Tbk"/>
    <n v="132.68"/>
    <x v="2"/>
  </r>
  <r>
    <n v="524"/>
    <s v="SINI"/>
    <s v="PT Singaraja Putra Tbk"/>
    <n v="125.474"/>
    <x v="2"/>
  </r>
  <r>
    <n v="525"/>
    <s v="KONI"/>
    <s v="PT Perdana Bangun Pusaka Tbk"/>
    <n v="124.64"/>
    <x v="2"/>
  </r>
  <r>
    <n v="526"/>
    <s v="JAST"/>
    <s v="PT. Jasnita Telekomindo Tbk"/>
    <n v="124.485"/>
    <x v="2"/>
  </r>
  <r>
    <n v="527"/>
    <s v="CSIS"/>
    <s v="PT Cahayasakti Investindo Sukses Tbk"/>
    <n v="124.16500000000001"/>
    <x v="2"/>
  </r>
  <r>
    <n v="528"/>
    <s v="WOWS"/>
    <s v="PT Ginting Jaya Energi Tbk"/>
    <n v="123.786"/>
    <x v="2"/>
  </r>
  <r>
    <n v="529"/>
    <s v="ATAP"/>
    <s v="PT Trimitra Prawara Goldland Tbk"/>
    <n v="123.75"/>
    <x v="2"/>
  </r>
  <r>
    <n v="530"/>
    <s v="IPAC"/>
    <s v="PT Era Graharealty Tbk"/>
    <n v="123.483"/>
    <x v="2"/>
  </r>
  <r>
    <n v="531"/>
    <s v="SAFE"/>
    <s v="PT Steady Safe Tbk"/>
    <n v="121.184"/>
    <x v="2"/>
  </r>
  <r>
    <n v="532"/>
    <s v="INCI"/>
    <s v="PT Intanwijaya Internasional Tbk"/>
    <n v="120.614"/>
    <x v="2"/>
  </r>
  <r>
    <n v="533"/>
    <s v="ASJT"/>
    <s v="PT Asuransi Jasa Tania Tbk"/>
    <n v="119.13800000000001"/>
    <x v="2"/>
  </r>
  <r>
    <n v="534"/>
    <s v="ALKA"/>
    <s v="PT Alakasa Industrindo Tbk"/>
    <n v="118.794"/>
    <x v="2"/>
  </r>
  <r>
    <n v="535"/>
    <s v="DPNS"/>
    <s v="PT Duta Pertiwi Nusantara Tbk"/>
    <n v="118.545"/>
    <x v="2"/>
  </r>
  <r>
    <n v="536"/>
    <s v="BIMA"/>
    <s v="PT Primarindo Asia Infrastructure Tbk."/>
    <n v="116.77"/>
    <x v="2"/>
  </r>
  <r>
    <n v="537"/>
    <s v="MRAT"/>
    <s v="PT Mustika Ratu Tbk"/>
    <n v="113.848"/>
    <x v="2"/>
  </r>
  <r>
    <n v="538"/>
    <s v="CANI"/>
    <s v="PT Capitol Nusantara Indonesia Tbk"/>
    <n v="112.514"/>
    <x v="2"/>
  </r>
  <r>
    <n v="539"/>
    <s v="ENZO"/>
    <s v="PT Morenzo Abadi Perkasa Tbk"/>
    <n v="108.128"/>
    <x v="2"/>
  </r>
  <r>
    <n v="540"/>
    <s v="ARKA"/>
    <s v="PT Arkha Jayanti Persada Tbk"/>
    <n v="108"/>
    <x v="2"/>
  </r>
  <r>
    <n v="541"/>
    <s v="SBAT"/>
    <s v="PT Sejahtera Bintang Abadi Textile Tbk"/>
    <n v="107.44499999999999"/>
    <x v="2"/>
  </r>
  <r>
    <n v="542"/>
    <s v="HADE"/>
    <s v="PT Himalaya Energi Perkasa Tbk"/>
    <n v="106"/>
    <x v="2"/>
  </r>
  <r>
    <n v="543"/>
    <s v="ICON"/>
    <s v="PT Island Concepts Indonesia Tbk"/>
    <n v="105.706"/>
    <x v="2"/>
  </r>
  <r>
    <n v="544"/>
    <s v="SATU"/>
    <s v="PT Kota Satu Properti Tbk"/>
    <n v="103.125"/>
    <x v="2"/>
  </r>
  <r>
    <n v="545"/>
    <s v="LFLO"/>
    <s v="PT Imago Mulia Persada Tbk"/>
    <n v="102.7"/>
    <x v="2"/>
  </r>
  <r>
    <n v="546"/>
    <s v="ASBI"/>
    <s v="PT Asuransi Bintang Tbk"/>
    <n v="102.425"/>
    <x v="2"/>
  </r>
  <r>
    <n v="547"/>
    <s v="MPOW"/>
    <s v="PT Megapower Makmur Tbk"/>
    <n v="101.30800000000001"/>
    <x v="2"/>
  </r>
  <r>
    <n v="548"/>
    <s v="CAKK"/>
    <s v="PT Cahayaputra Asa Keramik Tbk"/>
    <n v="101.077"/>
    <x v="2"/>
  </r>
  <r>
    <n v="549"/>
    <s v="INTD"/>
    <s v="PT Inter Delta Tbk"/>
    <n v="100.01900000000001"/>
    <x v="2"/>
  </r>
  <r>
    <n v="550"/>
    <s v="PGLI"/>
    <s v="PT Pembangunan Graha Lestari Indah Tbk"/>
    <n v="95.16"/>
    <x v="2"/>
  </r>
  <r>
    <n v="551"/>
    <s v="SOFA"/>
    <s v="PT Boston Furniture Industries Tbk"/>
    <n v="94.105000000000004"/>
    <x v="2"/>
  </r>
  <r>
    <n v="552"/>
    <s v="WAPO"/>
    <s v="PT Wahana Pronatural Tbk"/>
    <n v="93.069000000000003"/>
    <x v="2"/>
  </r>
  <r>
    <n v="553"/>
    <s v="AIMS"/>
    <s v="PT Akbar Indo Makmur Stimec Tbk"/>
    <n v="89.32"/>
    <x v="2"/>
  </r>
  <r>
    <n v="554"/>
    <s v="ESTA"/>
    <s v="PT Esta Multi Usaha Tbk"/>
    <n v="88.2"/>
    <x v="2"/>
  </r>
  <r>
    <n v="555"/>
    <s v="IKAN"/>
    <s v="PT Era Mandiri Cemerlang Tbk"/>
    <n v="87.5"/>
    <x v="2"/>
  </r>
  <r>
    <n v="556"/>
    <s v="BCIP"/>
    <s v="PT Bumi Citra Permai Tbk"/>
    <n v="87.224999999999994"/>
    <x v="2"/>
  </r>
  <r>
    <n v="557"/>
    <s v="TRUK"/>
    <s v="PT Guna Timur Raya Tbk"/>
    <n v="75.69"/>
    <x v="2"/>
  </r>
  <r>
    <n v="558"/>
    <s v="PKPK"/>
    <s v="PT Perdana Karya Perkasa Tbk"/>
    <n v="72.814999999999998"/>
    <x v="2"/>
  </r>
  <r>
    <n v="559"/>
    <s v="PPGL"/>
    <s v="PT Prima Globalindo Logistik Tbk"/>
    <n v="72.001999999999995"/>
    <x v="2"/>
  </r>
  <r>
    <n v="560"/>
    <s v="LMSH"/>
    <s v="PT Lionmesh Prima Tbk"/>
    <n v="72"/>
    <x v="2"/>
  </r>
  <r>
    <n v="561"/>
    <s v="OASA"/>
    <s v="PT Protech Mitra Perkasa Tbk"/>
    <n v="71.72"/>
    <x v="2"/>
  </r>
  <r>
    <n v="562"/>
    <s v="FORU"/>
    <s v="PT Fortune Indonesia Tbk"/>
    <n v="68.388000000000005"/>
    <x v="2"/>
  </r>
  <r>
    <n v="563"/>
    <s v="KICI"/>
    <s v="PT Kedaung Indah Can Tbk"/>
    <n v="65.135999999999996"/>
    <x v="2"/>
  </r>
  <r>
    <n v="564"/>
    <s v="PICO"/>
    <s v="PT Pelangi Indah Canindo Tbk"/>
    <n v="64.225999999999999"/>
    <x v="2"/>
  </r>
  <r>
    <n v="565"/>
    <s v="FOOD"/>
    <s v="PT Sentra Food Indonesia Tbk"/>
    <n v="61.75"/>
    <x v="2"/>
  </r>
  <r>
    <n v="566"/>
    <s v="CTTH"/>
    <s v="PT Citatah Tbk"/>
    <n v="61.542000000000002"/>
    <x v="2"/>
  </r>
  <r>
    <n v="567"/>
    <s v="LRNA"/>
    <s v="PT Eka Sari Lorena Transport Tbk"/>
    <n v="61.25"/>
    <x v="2"/>
  </r>
  <r>
    <n v="568"/>
    <s v="TAMA"/>
    <s v="PT Lancartama Sejati Tbk"/>
    <n v="61"/>
    <x v="2"/>
  </r>
  <r>
    <n v="569"/>
    <s v="PGJO"/>
    <s v="PT Tourindo Guide Indonesia Tbk"/>
    <n v="60.08"/>
    <x v="2"/>
  </r>
  <r>
    <n v="570"/>
    <s v="RICY"/>
    <s v="PT Ricky Putra Globalindo Tbk"/>
    <n v="58.396000000000001"/>
    <x v="2"/>
  </r>
  <r>
    <n v="571"/>
    <s v="SDMU"/>
    <s v="PT Sidomulyo Selaras Tbk"/>
    <n v="56.761000000000003"/>
    <x v="2"/>
  </r>
  <r>
    <n v="572"/>
    <s v="LUCY"/>
    <s v="PT Lima Dua Lima Tiga Tbk"/>
    <n v="52.784999999999997"/>
    <x v="2"/>
  </r>
  <r>
    <n v="573"/>
    <s v="TIRT"/>
    <s v="PT Tirta Mahakam Resources Tbk"/>
    <n v="52.612000000000002"/>
    <x v="2"/>
  </r>
  <r>
    <n v="574"/>
    <s v="KARW"/>
    <s v="PT ICTSI Jasa Prima Tbk"/>
    <n v="52.256999999999998"/>
    <x v="2"/>
  </r>
  <r>
    <n v="575"/>
    <s v="ESIP"/>
    <s v="PT Sinergi Inti Plastindo Tbk"/>
    <n v="48"/>
    <x v="2"/>
  </r>
  <r>
    <n v="576"/>
    <s v="JAYA"/>
    <s v="PT Armada Berjaya Trans Tbk"/>
    <n v="45.75"/>
    <x v="2"/>
  </r>
  <r>
    <n v="577"/>
    <s v="INDX"/>
    <s v="PT Tanah Laut Tbk"/>
    <n v="43.353000000000002"/>
    <x v="2"/>
  </r>
  <r>
    <n v="578"/>
    <s v="ASPI"/>
    <s v="PT Andalan Sakti Primaindo, Tbk"/>
    <n v="41.588999999999999"/>
    <x v="2"/>
  </r>
  <r>
    <n v="579"/>
    <s v="KAYU"/>
    <s v="PT Darmi Bersaudara Tbk"/>
    <n v="41.23"/>
    <x v="2"/>
  </r>
  <r>
    <n v="580"/>
    <s v="CNTX"/>
    <s v="PT Century Textile Industry Tbk"/>
    <n v="36"/>
    <x v="2"/>
  </r>
  <r>
    <n v="581"/>
    <s v="BAPA"/>
    <s v="PT Bekasi Asri Pemula Tbk"/>
    <n v="34.412999999999997"/>
    <x v="2"/>
  </r>
  <r>
    <n v="582"/>
    <s v="PLAN"/>
    <s v="PT Planet Properindo Jaya Tbk"/>
    <n v="33.036000000000001"/>
    <x v="2"/>
  </r>
  <r>
    <n v="583"/>
    <s v="MTSM"/>
    <s v="PT Metro Realty Tbk"/>
    <n v="32.83200000000000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4">
  <r>
    <s v="AALI"/>
    <n v="19.679939999999998"/>
    <n v="2.8000000000000001E-2"/>
    <n v="31111644500"/>
    <n v="3063300"/>
    <x v="0"/>
  </r>
  <r>
    <s v="ABBA"/>
    <n v="1.30593"/>
    <n v="-0.16"/>
    <n v="6469978680"/>
    <n v="15557700"/>
    <x v="1"/>
  </r>
  <r>
    <s v="ABDA"/>
    <n v="4.3146100000000001"/>
    <n v="-0.12"/>
    <n v="695000"/>
    <n v="0"/>
    <x v="2"/>
  </r>
  <r>
    <s v="ABMM"/>
    <n v="4.5427200000000001"/>
    <n v="-3.4000000000000002E-2"/>
    <n v="41421666700"/>
    <n v="26562960"/>
    <x v="2"/>
  </r>
  <r>
    <s v="ACES"/>
    <n v="24.095749999999999"/>
    <n v="7.6999999999999999E-2"/>
    <n v="28508199700"/>
    <n v="19834720"/>
    <x v="0"/>
  </r>
  <r>
    <s v="ACST"/>
    <n v="1.6833900000000002"/>
    <n v="-0.26400000000000001"/>
    <n v="6521839040"/>
    <n v="23253700"/>
    <x v="1"/>
  </r>
  <r>
    <s v="ADES"/>
    <n v="1.49834"/>
    <n v="-6.0999999999999999E-2"/>
    <n v="1610976200"/>
    <n v="627440"/>
    <x v="1"/>
  </r>
  <r>
    <s v="ADHI"/>
    <n v="3.89913"/>
    <n v="-0.106"/>
    <n v="56266700500"/>
    <n v="49503798.399999999"/>
    <x v="2"/>
  </r>
  <r>
    <s v="ADMF"/>
    <n v="7.875"/>
    <n v="1.0999999999999999E-2"/>
    <n v="1381535500"/>
    <n v="173840"/>
    <x v="3"/>
  </r>
  <r>
    <s v="ADMG"/>
    <n v="0.93340000000000001"/>
    <n v="-0.23899999999999999"/>
    <n v="2267631200"/>
    <n v="9809500"/>
    <x v="4"/>
  </r>
  <r>
    <s v="ADRO"/>
    <n v="56.455220000000004"/>
    <n v="-7.1999999999999995E-2"/>
    <n v="291669039200"/>
    <n v="164635678.40000001"/>
    <x v="5"/>
  </r>
  <r>
    <s v="AGAR"/>
    <n v="0.34399999999999997"/>
    <s v="NA"/>
    <n v="2432560"/>
    <n v="7020"/>
    <x v="4"/>
  </r>
  <r>
    <s v="AGII"/>
    <n v="4.6919899999999997"/>
    <n v="0.06"/>
    <n v="15629668300"/>
    <n v="10239080"/>
    <x v="2"/>
  </r>
  <r>
    <s v="AGRO"/>
    <n v="45.992379999999997"/>
    <n v="0.155"/>
    <n v="109454670800"/>
    <n v="54147300"/>
    <x v="5"/>
  </r>
  <r>
    <s v="AGRS"/>
    <n v="2.4023699999999999"/>
    <n v="6.4000000000000001E-2"/>
    <n v="4348887680"/>
    <n v="20360180"/>
    <x v="2"/>
  </r>
  <r>
    <s v="AHAP"/>
    <n v="0.18815999999999999"/>
    <n v="-6.6000000000000003E-2"/>
    <n v="144886040"/>
    <n v="2273440"/>
    <x v="4"/>
  </r>
  <r>
    <s v="AIMS"/>
    <n v="0.11109999999999999"/>
    <n v="0.217"/>
    <n v="348443240"/>
    <n v="711760"/>
    <x v="4"/>
  </r>
  <r>
    <s v="AISA"/>
    <n v="2.1603400000000001"/>
    <n v="-0.13"/>
    <n v="4904758680"/>
    <n v="20533340"/>
    <x v="2"/>
  </r>
  <r>
    <s v="AKKU"/>
    <n v="0.32247000000000003"/>
    <n v="1.2969999999999999"/>
    <n v="1511000"/>
    <n v="30220"/>
    <x v="4"/>
  </r>
  <r>
    <s v="AKPI"/>
    <n v="0.61199999999999999"/>
    <n v="2.5999999999999999E-2"/>
    <n v="164404900"/>
    <n v="184500"/>
    <x v="4"/>
  </r>
  <r>
    <s v="AKRA"/>
    <n v="18.668330000000001"/>
    <n v="-1.0999999999999999E-2"/>
    <n v="70513476400"/>
    <n v="15641200"/>
    <x v="0"/>
  </r>
  <r>
    <s v="AKSI"/>
    <n v="0.41039999999999999"/>
    <n v="0.54800000000000004"/>
    <n v="11336240"/>
    <n v="25020"/>
    <x v="4"/>
  </r>
  <r>
    <s v="ALDO"/>
    <n v="0.83050000000000002"/>
    <n v="0.16"/>
    <n v="2798422500"/>
    <n v="3861400"/>
    <x v="4"/>
  </r>
  <r>
    <s v="ALKA"/>
    <n v="0.12489"/>
    <n v="1.9E-2"/>
    <n v="16653400"/>
    <n v="64760"/>
    <x v="4"/>
  </r>
  <r>
    <s v="ALMI"/>
    <n v="0.14784"/>
    <n v="-0.35299999999999998"/>
    <n v="2249880"/>
    <n v="9400"/>
    <x v="4"/>
  </r>
  <r>
    <s v="ALTO"/>
    <n v="0.64440999999999993"/>
    <n v="7.0000000000000007E-2"/>
    <n v="28476400"/>
    <n v="97000"/>
    <x v="4"/>
  </r>
  <r>
    <s v="AMAG"/>
    <n v="1.68052"/>
    <n v="-9.82"/>
    <n v="41827680"/>
    <n v="123560"/>
    <x v="1"/>
  </r>
  <r>
    <s v="AMAN"/>
    <n v="1.62452"/>
    <s v="NA"/>
    <n v="1320047080"/>
    <n v="2742440"/>
    <x v="1"/>
  </r>
  <r>
    <s v="AMAR"/>
    <n v="2.3141100000000003"/>
    <s v="NA"/>
    <n v="871628800"/>
    <n v="3013800"/>
    <x v="2"/>
  </r>
  <r>
    <s v="AMFG"/>
    <n v="1.6709000000000001"/>
    <n v="-0.01"/>
    <n v="197169800"/>
    <n v="52340"/>
    <x v="1"/>
  </r>
  <r>
    <s v="AMIN"/>
    <n v="0.20304"/>
    <n v="-0.193"/>
    <n v="4406980"/>
    <n v="23500"/>
    <x v="4"/>
  </r>
  <r>
    <s v="AMOR"/>
    <n v="4.2222200000000001"/>
    <s v="NA"/>
    <n v="2709855200"/>
    <n v="751500"/>
    <x v="2"/>
  </r>
  <r>
    <s v="AMRT"/>
    <n v="52.320869999999999"/>
    <n v="7.2999999999999995E-2"/>
    <n v="26577989300"/>
    <n v="21159680"/>
    <x v="5"/>
  </r>
  <r>
    <s v="ANDI"/>
    <n v="0.46750000000000003"/>
    <n v="-3.6999999999999998E-2"/>
    <n v="20262000"/>
    <n v="405240"/>
    <x v="4"/>
  </r>
  <r>
    <s v="ANJT"/>
    <n v="2.7504200000000001"/>
    <n v="1.2999999999999999E-2"/>
    <n v="206202200"/>
    <n v="246840"/>
    <x v="2"/>
  </r>
  <r>
    <s v="ANTM"/>
    <n v="57.673839999999998"/>
    <n v="0.29299999999999998"/>
    <n v="457739004200"/>
    <n v="182517276.80000001"/>
    <x v="5"/>
  </r>
  <r>
    <s v="APEX"/>
    <n v="1.56931"/>
    <n v="-0.09"/>
    <n v="33650500"/>
    <n v="59000"/>
    <x v="1"/>
  </r>
  <r>
    <s v="APIC"/>
    <n v="11.35449"/>
    <n v="1.0740000000000001"/>
    <n v="9295321200"/>
    <n v="9852420"/>
    <x v="0"/>
  </r>
  <r>
    <s v="APII"/>
    <n v="0.19902"/>
    <n v="0.14000000000000001"/>
    <n v="111810700"/>
    <n v="606980"/>
    <x v="4"/>
  </r>
  <r>
    <s v="APLI"/>
    <n v="0.27526"/>
    <n v="-5.1999999999999998E-2"/>
    <n v="45540120"/>
    <n v="222640"/>
    <x v="4"/>
  </r>
  <r>
    <s v="APLN"/>
    <n v="3.246"/>
    <n v="-0.111"/>
    <n v="6453424040"/>
    <n v="43039579.200000003"/>
    <x v="2"/>
  </r>
  <r>
    <s v="APOL"/>
    <n v="0.82261000000000006"/>
    <n v="-2.1000000000000001E-2"/>
    <n v="1000"/>
    <n v="0"/>
    <x v="4"/>
  </r>
  <r>
    <s v="ARCI"/>
    <n v="15.521879999999999"/>
    <s v="NA"/>
    <n v="7977860500"/>
    <n v="12252080"/>
    <x v="0"/>
  </r>
  <r>
    <s v="ARGO"/>
    <n v="0.59057999999999999"/>
    <n v="-0.502"/>
    <n v="5099100"/>
    <n v="2900"/>
    <x v="4"/>
  </r>
  <r>
    <s v="ARII"/>
    <n v="1.0332300000000001"/>
    <n v="0.14599999999999999"/>
    <n v="133190080"/>
    <n v="421120"/>
    <x v="1"/>
  </r>
  <r>
    <s v="ARKA"/>
    <n v="0.128"/>
    <s v="NA"/>
    <n v="11951767300"/>
    <n v="189492239.19999999"/>
    <x v="4"/>
  </r>
  <r>
    <s v="ARMY"/>
    <n v="0.45030999999999999"/>
    <n v="-0.28299999999999997"/>
    <n v="387000"/>
    <n v="0"/>
    <x v="4"/>
  </r>
  <r>
    <s v="ARNA"/>
    <n v="6.0199699999999998"/>
    <n v="8.5000000000000006E-2"/>
    <n v="4077712900"/>
    <n v="5104920"/>
    <x v="3"/>
  </r>
  <r>
    <s v="ARTA"/>
    <n v="0.80401"/>
    <n v="-0.28000000000000003"/>
    <n v="196616100"/>
    <n v="110020"/>
    <x v="4"/>
  </r>
  <r>
    <s v="ARTI"/>
    <n v="0.39200000000000002"/>
    <n v="-0.49199999999999999"/>
    <n v="2100000"/>
    <n v="42000"/>
    <x v="4"/>
  </r>
  <r>
    <s v="ARTO"/>
    <n v="210.26858999999999"/>
    <n v="5.1999999999999998E-2"/>
    <n v="434098551000"/>
    <n v="30493680"/>
    <x v="5"/>
  </r>
  <r>
    <s v="ASBI"/>
    <n v="0.10034"/>
    <n v="2.1000000000000001E-2"/>
    <n v="46815680"/>
    <n v="158540"/>
    <x v="4"/>
  </r>
  <r>
    <s v="ASDM"/>
    <n v="0.18336000000000002"/>
    <n v="-2.5999999999999999E-2"/>
    <n v="12993900"/>
    <n v="13960"/>
    <x v="4"/>
  </r>
  <r>
    <s v="ASGR"/>
    <n v="0.97787000000000002"/>
    <n v="-5.0999999999999997E-2"/>
    <n v="992083100"/>
    <n v="1397320"/>
    <x v="4"/>
  </r>
  <r>
    <s v="ASII"/>
    <n v="248.97385"/>
    <n v="-5.2999999999999999E-2"/>
    <n v="403583722000"/>
    <n v="65039920"/>
    <x v="5"/>
  </r>
  <r>
    <s v="ASJT"/>
    <n v="0.20580000000000001"/>
    <n v="-0.15"/>
    <n v="80180680"/>
    <n v="538000"/>
    <x v="4"/>
  </r>
  <r>
    <s v="ASMI"/>
    <n v="2.74126"/>
    <n v="-6.3E-2"/>
    <n v="103671720"/>
    <n v="340640"/>
    <x v="2"/>
  </r>
  <r>
    <s v="ASPI"/>
    <n v="4.3520000000000003E-2"/>
    <s v="NA"/>
    <n v="1283347520"/>
    <n v="19410060"/>
    <x v="4"/>
  </r>
  <r>
    <s v="ASRI"/>
    <n v="3.6940900000000001"/>
    <n v="-0.28799999999999998"/>
    <n v="14406705040"/>
    <n v="72787480"/>
    <x v="2"/>
  </r>
  <r>
    <s v="ASRM"/>
    <n v="0.49445999999999996"/>
    <n v="0.16800000000000001"/>
    <n v="47229100"/>
    <n v="28040"/>
    <x v="4"/>
  </r>
  <r>
    <s v="ASSA"/>
    <n v="13.111799999999999"/>
    <n v="0.216"/>
    <n v="46883093400"/>
    <n v="14148380"/>
    <x v="0"/>
  </r>
  <r>
    <s v="ATAP"/>
    <n v="0.14499999999999999"/>
    <s v="NA"/>
    <n v="464197480"/>
    <n v="3633040"/>
    <x v="4"/>
  </r>
  <r>
    <s v="ATIC"/>
    <n v="1.4702500000000001"/>
    <n v="0.10299999999999999"/>
    <n v="176820700"/>
    <n v="277900"/>
    <x v="1"/>
  </r>
  <r>
    <s v="ATPK"/>
    <n v="1.1174900000000001"/>
    <n v="-0.44600000000000001"/>
    <n v="0"/>
    <n v="0"/>
    <x v="1"/>
  </r>
  <r>
    <s v="AUTO"/>
    <n v="5.5426899999999995"/>
    <n v="-4.2999999999999997E-2"/>
    <n v="3431020400"/>
    <n v="2960280"/>
    <x v="3"/>
  </r>
  <r>
    <s v="AYLS"/>
    <n v="0.13739999999999999"/>
    <s v="NA"/>
    <n v="6081411080"/>
    <n v="36399580.799999997"/>
    <x v="4"/>
  </r>
  <r>
    <s v="BABP"/>
    <n v="9.1959999999999997"/>
    <n v="-1.7000000000000001E-2"/>
    <n v="39785508760"/>
    <n v="153060040"/>
    <x v="3"/>
  </r>
  <r>
    <s v="BACA"/>
    <n v="2.2224899999999996"/>
    <n v="-3.7999999999999999E-2"/>
    <n v="14489233400"/>
    <n v="45050220"/>
    <x v="2"/>
  </r>
  <r>
    <s v="BAEK"/>
    <n v="5.6070000000000002"/>
    <n v="0.188"/>
    <n v="0"/>
    <n v="0"/>
    <x v="3"/>
  </r>
  <r>
    <s v="BAJA"/>
    <n v="0.64800000000000002"/>
    <n v="-4.0000000000000001E-3"/>
    <n v="360070520"/>
    <n v="1082020"/>
    <x v="4"/>
  </r>
  <r>
    <s v="BALI"/>
    <n v="2.93127"/>
    <n v="0.34499999999999997"/>
    <n v="2475795900"/>
    <n v="3250620"/>
    <x v="2"/>
  </r>
  <r>
    <s v="BANK"/>
    <n v="32.586889999999997"/>
    <n v="-0.33100000000000002"/>
    <n v="48089431800"/>
    <n v="20198900"/>
    <x v="5"/>
  </r>
  <r>
    <s v="BAPA"/>
    <n v="0.45147999999999999"/>
    <n v="-0.41"/>
    <n v="335581520"/>
    <n v="6263300"/>
    <x v="4"/>
  </r>
  <r>
    <s v="BAPI"/>
    <n v="0.27958999999999995"/>
    <s v="NA"/>
    <n v="693000"/>
    <n v="13860"/>
    <x v="4"/>
  </r>
  <r>
    <s v="BATA"/>
    <n v="0.74099999999999999"/>
    <n v="-0.222"/>
    <n v="14972600"/>
    <n v="23000"/>
    <x v="4"/>
  </r>
  <r>
    <s v="BAYU"/>
    <n v="0.42386000000000001"/>
    <n v="-0.33300000000000002"/>
    <n v="7952700"/>
    <n v="6900"/>
    <x v="4"/>
  </r>
  <r>
    <s v="BBCA"/>
    <n v="927.64475000000004"/>
    <n v="7.0000000000000007E-2"/>
    <n v="768849217500"/>
    <n v="102885220.8"/>
    <x v="5"/>
  </r>
  <r>
    <s v="BBHI"/>
    <n v="70.973820000000003"/>
    <n v="-8.6999999999999994E-2"/>
    <n v="56972139100"/>
    <n v="9869800"/>
    <x v="5"/>
  </r>
  <r>
    <s v="BBKP"/>
    <n v="14.37623"/>
    <n v="-0.18"/>
    <n v="82602955720"/>
    <n v="185231577.59999999"/>
    <x v="0"/>
  </r>
  <r>
    <s v="BBLD"/>
    <n v="0.65832000000000002"/>
    <n v="-4.0000000000000001E-3"/>
    <n v="4215400"/>
    <n v="10420"/>
    <x v="4"/>
  </r>
  <r>
    <s v="BBMD"/>
    <n v="8.4664900000000003"/>
    <n v="0.03"/>
    <n v="81232400"/>
    <n v="39120"/>
    <x v="3"/>
  </r>
  <r>
    <s v="BBNI"/>
    <n v="135.66898"/>
    <n v="3.7999999999999999E-2"/>
    <n v="481117201500"/>
    <n v="66759160"/>
    <x v="5"/>
  </r>
  <r>
    <s v="BBRI"/>
    <n v="660.03151000000003"/>
    <n v="4.9000000000000002E-2"/>
    <n v="924749824200"/>
    <n v="211202979.19999999"/>
    <x v="5"/>
  </r>
  <r>
    <s v="BBRM"/>
    <n v="0.17890999999999999"/>
    <n v="-0.21"/>
    <n v="4437000"/>
    <n v="88740"/>
    <x v="4"/>
  </r>
  <r>
    <s v="BBSI"/>
    <n v="18.083509999999997"/>
    <s v="NA"/>
    <n v="77000500"/>
    <n v="12900"/>
    <x v="0"/>
  </r>
  <r>
    <s v="BBSS"/>
    <n v="0.31680000000000003"/>
    <s v="NA"/>
    <n v="146962320"/>
    <n v="2229200"/>
    <x v="4"/>
  </r>
  <r>
    <s v="BBTN"/>
    <n v="18.850200000000001"/>
    <n v="9.1999999999999998E-2"/>
    <n v="115034319400"/>
    <n v="63858339.200000003"/>
    <x v="0"/>
  </r>
  <r>
    <s v="BBYB"/>
    <n v="11.091889999999999"/>
    <n v="-0.2"/>
    <n v="117232444400"/>
    <n v="84614319.200000003"/>
    <x v="0"/>
  </r>
  <r>
    <s v="BCAP"/>
    <n v="4.3897399999999998"/>
    <n v="3.6999999999999998E-2"/>
    <n v="1955970480"/>
    <n v="18328160"/>
    <x v="2"/>
  </r>
  <r>
    <s v="BCIC"/>
    <n v="1.83372"/>
    <n v="5.0000000000000001E-3"/>
    <n v="8149171360"/>
    <n v="40235460.799999997"/>
    <x v="1"/>
  </r>
  <r>
    <s v="BCIP"/>
    <n v="8.8650000000000007E-2"/>
    <n v="-0.27100000000000002"/>
    <n v="76878880"/>
    <n v="1256260"/>
    <x v="4"/>
  </r>
  <r>
    <s v="BDMN"/>
    <n v="27.756889999999999"/>
    <n v="-2.7E-2"/>
    <n v="15319190200"/>
    <n v="5302120"/>
    <x v="0"/>
  </r>
  <r>
    <s v="BEBS"/>
    <n v="16.29"/>
    <s v="NA"/>
    <n v="46586882100"/>
    <n v="24980760"/>
    <x v="0"/>
  </r>
  <r>
    <s v="BEEF"/>
    <n v="0.15828"/>
    <s v="NA"/>
    <n v="3673869520"/>
    <n v="41328699.200000003"/>
    <x v="4"/>
  </r>
  <r>
    <s v="BEKS"/>
    <n v="5.2440500000000005"/>
    <n v="-0.111"/>
    <n v="72376196800"/>
    <n v="917873497.60000002"/>
    <x v="3"/>
  </r>
  <r>
    <s v="BELL"/>
    <n v="1.1745000000000001"/>
    <n v="6.5000000000000002E-2"/>
    <n v="37689740"/>
    <n v="216960"/>
    <x v="1"/>
  </r>
  <r>
    <s v="BESS"/>
    <n v="6.0790100000000002"/>
    <s v="NA"/>
    <n v="460386600"/>
    <n v="285980"/>
    <x v="3"/>
  </r>
  <r>
    <s v="BEST"/>
    <n v="1.3023900000000002"/>
    <n v="-0.378"/>
    <n v="3091970440"/>
    <n v="22266260"/>
    <x v="1"/>
  </r>
  <r>
    <s v="BFIN"/>
    <n v="15.967120000000001"/>
    <n v="2.9000000000000001E-2"/>
    <n v="46467355200"/>
    <n v="33048500"/>
    <x v="0"/>
  </r>
  <r>
    <s v="BGTG"/>
    <n v="2.1679599999999999"/>
    <n v="-0.03"/>
    <n v="28595379780"/>
    <n v="151516501.59999999"/>
    <x v="2"/>
  </r>
  <r>
    <s v="BHAT"/>
    <n v="4.4249999999999998"/>
    <s v="NA"/>
    <n v="805998500"/>
    <n v="927220"/>
    <x v="2"/>
  </r>
  <r>
    <s v="BHIT"/>
    <n v="4.6472600000000002"/>
    <n v="2.9000000000000001E-2"/>
    <n v="24962727440"/>
    <n v="354218160"/>
    <x v="2"/>
  </r>
  <r>
    <s v="BIKA"/>
    <n v="0.15636000000000003"/>
    <n v="-0.34499999999999997"/>
    <n v="470615800"/>
    <n v="1631060"/>
    <x v="4"/>
  </r>
  <r>
    <s v="BIMA"/>
    <n v="0.1338"/>
    <n v="-0.28100000000000003"/>
    <n v="5351120720"/>
    <n v="26215840"/>
    <x v="4"/>
  </r>
  <r>
    <s v="BINA"/>
    <n v="23.013310000000001"/>
    <n v="0.20100000000000001"/>
    <n v="7437316200"/>
    <n v="1940860"/>
    <x v="0"/>
  </r>
  <r>
    <s v="BIPI"/>
    <n v="2.27935"/>
    <n v="1.911"/>
    <n v="36987989640"/>
    <n v="704920044.79999995"/>
    <x v="2"/>
  </r>
  <r>
    <s v="BIPP"/>
    <n v="0.26651999999999998"/>
    <n v="0.69499999999999995"/>
    <n v="71696160"/>
    <n v="1349820"/>
    <x v="4"/>
  </r>
  <r>
    <s v="BIRD"/>
    <n v="3.4403899999999998"/>
    <n v="-0.21299999999999999"/>
    <n v="6242555800"/>
    <n v="4499540"/>
    <x v="2"/>
  </r>
  <r>
    <s v="BISI"/>
    <n v="3.0449999999999999"/>
    <n v="-7.8E-2"/>
    <n v="321415000"/>
    <n v="315140"/>
    <x v="2"/>
  </r>
  <r>
    <s v="BJBR"/>
    <n v="14.069469999999999"/>
    <n v="3.2000000000000001E-2"/>
    <n v="22986334900"/>
    <n v="16060880"/>
    <x v="0"/>
  </r>
  <r>
    <s v="BJTM"/>
    <n v="11.48686"/>
    <n v="7.5999999999999998E-2"/>
    <n v="9875814100"/>
    <n v="12865360"/>
    <x v="0"/>
  </r>
  <r>
    <s v="BKDP"/>
    <n v="0.37569999999999998"/>
    <n v="-0.23200000000000001"/>
    <n v="13425000"/>
    <n v="268180"/>
    <x v="4"/>
  </r>
  <r>
    <s v="BKSL"/>
    <n v="4.2262599999999999"/>
    <n v="-0.34699999999999998"/>
    <n v="3868103240"/>
    <n v="61598700.799999997"/>
    <x v="2"/>
  </r>
  <r>
    <s v="BKSW"/>
    <n v="3.8216600000000001"/>
    <n v="-9.0999999999999998E-2"/>
    <n v="3798728900"/>
    <n v="20022660"/>
    <x v="2"/>
  </r>
  <r>
    <s v="BLTA"/>
    <n v="1.29701"/>
    <n v="-9.2999999999999999E-2"/>
    <n v="6797000"/>
    <n v="135940"/>
    <x v="1"/>
  </r>
  <r>
    <s v="BLTZ"/>
    <n v="2.9189499999999997"/>
    <n v="-0.33"/>
    <n v="5483600"/>
    <n v="1700"/>
    <x v="2"/>
  </r>
  <r>
    <s v="BLUE"/>
    <n v="0.32604"/>
    <s v="NA"/>
    <n v="111544900"/>
    <n v="145480"/>
    <x v="4"/>
  </r>
  <r>
    <s v="BMAS"/>
    <n v="6.8651499999999999"/>
    <n v="8.3000000000000004E-2"/>
    <n v="1392476900"/>
    <n v="919960"/>
    <x v="3"/>
  </r>
  <r>
    <s v="BMHS"/>
    <n v="8.1302299999999992"/>
    <s v="NA"/>
    <n v="41837307500"/>
    <n v="42525520"/>
    <x v="3"/>
  </r>
  <r>
    <s v="BMRI"/>
    <n v="334.83332999999999"/>
    <n v="3.6999999999999998E-2"/>
    <n v="420405018500"/>
    <n v="58365240"/>
    <x v="5"/>
  </r>
  <r>
    <s v="BMSR"/>
    <n v="0.19822000000000001"/>
    <n v="-4.0000000000000001E-3"/>
    <n v="87492800"/>
    <n v="510840"/>
    <x v="4"/>
  </r>
  <r>
    <s v="BMTR"/>
    <n v="4.5440200000000006"/>
    <n v="3.6999999999999998E-2"/>
    <n v="7861287400"/>
    <n v="28389740"/>
    <x v="2"/>
  </r>
  <r>
    <s v="BNBA"/>
    <n v="3.7537500000000001"/>
    <n v="-2.1999999999999999E-2"/>
    <n v="39256248900"/>
    <n v="23970140"/>
    <x v="2"/>
  </r>
  <r>
    <s v="BNBR"/>
    <n v="1.0580399999999999"/>
    <n v="-1E-3"/>
    <n v="5334000"/>
    <n v="106680"/>
    <x v="1"/>
  </r>
  <r>
    <s v="BNGA"/>
    <n v="26.513849999999998"/>
    <n v="5.0000000000000001E-3"/>
    <n v="7734912500"/>
    <n v="7211880"/>
    <x v="0"/>
  </r>
  <r>
    <s v="BNII"/>
    <n v="25.760740000000002"/>
    <n v="-4.7E-2"/>
    <n v="709604520"/>
    <n v="2061900"/>
    <x v="0"/>
  </r>
  <r>
    <s v="BNLI"/>
    <n v="64.040909999999997"/>
    <n v="1.4999999999999999E-2"/>
    <n v="1003517400"/>
    <n v="556160"/>
    <x v="5"/>
  </r>
  <r>
    <s v="BOGA"/>
    <n v="5.7813599999999994"/>
    <n v="6.5000000000000002E-2"/>
    <n v="160971822500"/>
    <n v="106797462.40000001"/>
    <x v="3"/>
  </r>
  <r>
    <s v="BOLA"/>
    <n v="3.69"/>
    <s v="NA"/>
    <n v="5431293500"/>
    <n v="8973800"/>
    <x v="2"/>
  </r>
  <r>
    <s v="BOLT"/>
    <n v="1.6289100000000001"/>
    <n v="-0.09"/>
    <n v="873600"/>
    <n v="1320"/>
    <x v="1"/>
  </r>
  <r>
    <s v="BORN"/>
    <n v="0.88464999999999994"/>
    <n v="5.3999999999999999E-2"/>
    <n v="0"/>
    <n v="0"/>
    <x v="4"/>
  </r>
  <r>
    <s v="BOSS"/>
    <n v="0.13300000000000001"/>
    <n v="-6.7000000000000004E-2"/>
    <n v="3618502260"/>
    <n v="39729540.799999997"/>
    <x v="4"/>
  </r>
  <r>
    <s v="BPFI"/>
    <n v="1.7826600000000001"/>
    <n v="2E-3"/>
    <n v="13320000"/>
    <n v="13320"/>
    <x v="1"/>
  </r>
  <r>
    <s v="BPII"/>
    <n v="2.6368299999999998"/>
    <n v="0.437"/>
    <n v="898604000"/>
    <n v="0"/>
    <x v="2"/>
  </r>
  <r>
    <s v="BPTR"/>
    <n v="0.27589999999999998"/>
    <n v="0.38800000000000001"/>
    <n v="412396960"/>
    <n v="2061320"/>
    <x v="4"/>
  </r>
  <r>
    <s v="BRAM"/>
    <n v="3.06"/>
    <n v="-0.106"/>
    <n v="4883000"/>
    <n v="720"/>
    <x v="2"/>
  </r>
  <r>
    <s v="BRAU"/>
    <n v="2.8618000000000001"/>
    <n v="4.2000000000000003E-2"/>
    <n v="0"/>
    <n v="0"/>
    <x v="2"/>
  </r>
  <r>
    <s v="BRIS"/>
    <n v="88.427070000000001"/>
    <n v="0.156"/>
    <n v="147964906400"/>
    <n v="66838840"/>
    <x v="5"/>
  </r>
  <r>
    <s v="BRMS"/>
    <n v="8.9212399999999992"/>
    <n v="0.19600000000000001"/>
    <n v="30823210960"/>
    <n v="315240681.60000002"/>
    <x v="3"/>
  </r>
  <r>
    <s v="BRNA"/>
    <n v="1.12598"/>
    <n v="-0.05"/>
    <n v="9620400"/>
    <n v="8120"/>
    <x v="1"/>
  </r>
  <r>
    <s v="BRPT"/>
    <n v="91.403539999999992"/>
    <n v="-8.0000000000000002E-3"/>
    <n v="65623959600"/>
    <n v="67302680.799999997"/>
    <x v="5"/>
  </r>
  <r>
    <s v="BSDE"/>
    <n v="23.500220000000002"/>
    <n v="-0.158"/>
    <n v="33092838800"/>
    <n v="28995320"/>
    <x v="0"/>
  </r>
  <r>
    <s v="BSIM"/>
    <n v="17.35022"/>
    <n v="0.02"/>
    <n v="234495500"/>
    <n v="266180"/>
    <x v="0"/>
  </r>
  <r>
    <s v="BSSR"/>
    <n v="6.7244099999999998"/>
    <n v="-4.7E-2"/>
    <n v="224502600"/>
    <n v="84660"/>
    <x v="3"/>
  </r>
  <r>
    <s v="BSWD"/>
    <n v="2.4304000000000001"/>
    <n v="-8.3000000000000004E-2"/>
    <n v="0"/>
    <n v="0"/>
    <x v="2"/>
  </r>
  <r>
    <s v="BTEK"/>
    <n v="2.3138700000000001"/>
    <n v="4.4999999999999998E-2"/>
    <n v="131000"/>
    <n v="2420"/>
    <x v="2"/>
  </r>
  <r>
    <s v="BTEL"/>
    <n v="1.8387"/>
    <n v="0.10199999999999999"/>
    <n v="1000"/>
    <n v="0"/>
    <x v="1"/>
  </r>
  <r>
    <s v="BTON"/>
    <n v="0.3528"/>
    <n v="8.8999999999999996E-2"/>
    <n v="19846360"/>
    <n v="42100"/>
    <x v="4"/>
  </r>
  <r>
    <s v="BTPN"/>
    <n v="22.817499999999999"/>
    <n v="5.2999999999999999E-2"/>
    <n v="280737600"/>
    <n v="97400"/>
    <x v="0"/>
  </r>
  <r>
    <s v="BTPS"/>
    <n v="28.965910000000001"/>
    <n v="0.11600000000000001"/>
    <n v="19710055200"/>
    <n v="5124780"/>
    <x v="0"/>
  </r>
  <r>
    <s v="BUDI"/>
    <n v="0.80532000000000004"/>
    <n v="2.8000000000000001E-2"/>
    <n v="917836140"/>
    <n v="5103140"/>
    <x v="4"/>
  </r>
  <r>
    <s v="BUKA"/>
    <n v="71.628100000000003"/>
    <s v="NA"/>
    <n v="252192120700"/>
    <n v="361128652.80000001"/>
    <x v="5"/>
  </r>
  <r>
    <s v="BUKK"/>
    <n v="2.6932600000000004"/>
    <n v="0.17499999999999999"/>
    <n v="7085400"/>
    <n v="6980"/>
    <x v="2"/>
  </r>
  <r>
    <s v="BULL"/>
    <n v="3.4655300000000002"/>
    <n v="0.45300000000000001"/>
    <n v="15585589280"/>
    <n v="58380920.799999997"/>
    <x v="2"/>
  </r>
  <r>
    <s v="BUMI"/>
    <n v="5.5706099999999994"/>
    <n v="2.601"/>
    <n v="59753355120"/>
    <n v="756702233.60000002"/>
    <x v="3"/>
  </r>
  <r>
    <s v="BUVA"/>
    <n v="0.40867999999999999"/>
    <s v="NA"/>
    <n v="8622840"/>
    <n v="0"/>
    <x v="4"/>
  </r>
  <r>
    <s v="BVIC"/>
    <n v="1.3067299999999999"/>
    <n v="-7.9000000000000001E-2"/>
    <n v="1115428860"/>
    <n v="8088380"/>
    <x v="1"/>
  </r>
  <r>
    <s v="BWPT"/>
    <n v="3.08948"/>
    <n v="-0.10299999999999999"/>
    <n v="8834196080"/>
    <n v="90349282.400000006"/>
    <x v="2"/>
  </r>
  <r>
    <s v="BYAN"/>
    <n v="88.666669999999996"/>
    <n v="0.10299999999999999"/>
    <n v="1613365000"/>
    <n v="59960"/>
    <x v="5"/>
  </r>
  <r>
    <s v="CAKK"/>
    <n v="0.11913"/>
    <n v="8.0000000000000002E-3"/>
    <n v="15500803100"/>
    <n v="155059321.59999999"/>
    <x v="4"/>
  </r>
  <r>
    <s v="CAMP"/>
    <n v="1.7772699999999999"/>
    <n v="4.0000000000000001E-3"/>
    <n v="394888480"/>
    <n v="1296080"/>
    <x v="1"/>
  </r>
  <r>
    <s v="CANI"/>
    <n v="0.10834999999999999"/>
    <n v="-0.19400000000000001"/>
    <n v="29674840"/>
    <n v="225060"/>
    <x v="4"/>
  </r>
  <r>
    <s v="CARE"/>
    <n v="15.361499999999999"/>
    <s v="NA"/>
    <n v="181256005920"/>
    <n v="401797152"/>
    <x v="0"/>
  </r>
  <r>
    <s v="CARS"/>
    <n v="0.75"/>
    <n v="-0.16800000000000001"/>
    <n v="7038000"/>
    <n v="140760"/>
    <x v="4"/>
  </r>
  <r>
    <s v="CASA"/>
    <n v="21.681549999999998"/>
    <n v="0.24"/>
    <n v="197450120"/>
    <n v="505540"/>
    <x v="0"/>
  </r>
  <r>
    <s v="CASH"/>
    <n v="0.27191000000000004"/>
    <s v="NA"/>
    <n v="7183598780"/>
    <n v="39795260"/>
    <x v="4"/>
  </r>
  <r>
    <s v="CASS"/>
    <n v="1.2"/>
    <n v="-0.159"/>
    <n v="717253780"/>
    <n v="1331400"/>
    <x v="1"/>
  </r>
  <r>
    <s v="CBMF"/>
    <n v="0.1575"/>
    <s v="NA"/>
    <n v="7108007580"/>
    <n v="88132698.400000006"/>
    <x v="4"/>
  </r>
  <r>
    <s v="CCSI"/>
    <n v="0.59"/>
    <s v="NA"/>
    <n v="487465100"/>
    <n v="868400"/>
    <x v="4"/>
  </r>
  <r>
    <s v="CEKA"/>
    <n v="1.13645"/>
    <n v="-5.0999999999999997E-2"/>
    <n v="232687100"/>
    <n v="125100"/>
    <x v="1"/>
  </r>
  <r>
    <s v="CENT"/>
    <n v="9.9787099999999995"/>
    <n v="0.157"/>
    <n v="37040261200"/>
    <n v="113833699.2"/>
    <x v="3"/>
  </r>
  <r>
    <s v="CFIN"/>
    <n v="1.1315999999999999"/>
    <n v="0.113"/>
    <n v="1380566920"/>
    <n v="4950140"/>
    <x v="1"/>
  </r>
  <r>
    <s v="CINT"/>
    <n v="0.30199999999999999"/>
    <n v="-0.04"/>
    <n v="865982680"/>
    <n v="2791400"/>
    <x v="4"/>
  </r>
  <r>
    <s v="CITA"/>
    <n v="10.9702"/>
    <n v="0.81699999999999995"/>
    <n v="18796200"/>
    <n v="6540"/>
    <x v="0"/>
  </r>
  <r>
    <s v="CITY"/>
    <n v="0.82152000000000003"/>
    <n v="-0.157"/>
    <n v="66357800"/>
    <n v="422460"/>
    <x v="4"/>
  </r>
  <r>
    <s v="CKRA"/>
    <n v="0.38806000000000002"/>
    <n v="0.13200000000000001"/>
    <n v="0"/>
    <n v="0"/>
    <x v="4"/>
  </r>
  <r>
    <s v="CLAY"/>
    <n v="2.1844999999999999"/>
    <n v="-0.41599999999999998"/>
    <n v="2062900"/>
    <n v="2420"/>
    <x v="2"/>
  </r>
  <r>
    <s v="CLEO"/>
    <n v="5.6879999999999997"/>
    <n v="0.16500000000000001"/>
    <n v="3721405600"/>
    <n v="7380260"/>
    <x v="3"/>
  </r>
  <r>
    <s v="CLPI"/>
    <n v="0.31858999999999998"/>
    <n v="9.1999999999999998E-2"/>
    <n v="108111300"/>
    <n v="104140"/>
    <x v="4"/>
  </r>
  <r>
    <s v="CMNP"/>
    <n v="7.2238599999999993"/>
    <n v="-3.7999999999999999E-2"/>
    <n v="88055400"/>
    <n v="64780"/>
    <x v="3"/>
  </r>
  <r>
    <s v="CMNT"/>
    <n v="16.86862"/>
    <s v="NA"/>
    <n v="48268828500"/>
    <n v="51558240"/>
    <x v="0"/>
  </r>
  <r>
    <s v="CMPP"/>
    <n v="1.9660599999999999"/>
    <n v="-0.25"/>
    <n v="9933220"/>
    <n v="0"/>
    <x v="1"/>
  </r>
  <r>
    <s v="CNKO"/>
    <n v="0.44782"/>
    <n v="-0.16900000000000001"/>
    <n v="201000"/>
    <n v="4020"/>
    <x v="4"/>
  </r>
  <r>
    <s v="CNTX"/>
    <n v="1.2670000000000001E-2"/>
    <n v="-0.17100000000000001"/>
    <n v="4499680"/>
    <n v="24620"/>
    <x v="4"/>
  </r>
  <r>
    <s v="COCO"/>
    <n v="0.14792"/>
    <s v="NA"/>
    <n v="2809780160"/>
    <n v="10609740"/>
    <x v="4"/>
  </r>
  <r>
    <s v="COWL"/>
    <n v="0.24356"/>
    <n v="-0.105"/>
    <n v="1000"/>
    <n v="0"/>
    <x v="4"/>
  </r>
  <r>
    <s v="CPGT"/>
    <n v="0.19861000000000001"/>
    <n v="-0.253"/>
    <n v="0"/>
    <n v="0"/>
    <x v="4"/>
  </r>
  <r>
    <s v="CPIN"/>
    <n v="102.89744999999999"/>
    <n v="-4.9000000000000002E-2"/>
    <n v="55842220000"/>
    <n v="8756660"/>
    <x v="5"/>
  </r>
  <r>
    <s v="CPRI"/>
    <n v="0.12167"/>
    <s v="NA"/>
    <n v="22000"/>
    <n v="0"/>
    <x v="4"/>
  </r>
  <r>
    <s v="CPRO"/>
    <n v="2.9786199999999998"/>
    <n v="4.8000000000000001E-2"/>
    <n v="163076000"/>
    <n v="3261520"/>
    <x v="2"/>
  </r>
  <r>
    <s v="CSAP"/>
    <n v="2.3852199999999999"/>
    <n v="9.0999999999999998E-2"/>
    <n v="92752700"/>
    <n v="165720"/>
    <x v="2"/>
  </r>
  <r>
    <s v="CSIS"/>
    <n v="0.12547"/>
    <n v="0.187"/>
    <n v="6108380760"/>
    <n v="62017101.600000001"/>
    <x v="4"/>
  </r>
  <r>
    <s v="CSMI"/>
    <n v="2.75013"/>
    <s v="NA"/>
    <n v="1570200"/>
    <n v="460"/>
    <x v="2"/>
  </r>
  <r>
    <s v="CSRA"/>
    <n v="0.80770000000000008"/>
    <s v="NA"/>
    <n v="419432760"/>
    <n v="1057000"/>
    <x v="4"/>
  </r>
  <r>
    <s v="CTBN"/>
    <n v="2.6332199999999997"/>
    <n v="0.376"/>
    <n v="8755800"/>
    <n v="2700"/>
    <x v="2"/>
  </r>
  <r>
    <s v="CTRA"/>
    <n v="20.509139999999999"/>
    <n v="7.8E-2"/>
    <n v="41597734100"/>
    <n v="37370560"/>
    <x v="0"/>
  </r>
  <r>
    <s v="CTTH"/>
    <n v="6.1539999999999997E-2"/>
    <n v="-0.23899999999999999"/>
    <n v="129235480"/>
    <n v="2583620"/>
    <x v="4"/>
  </r>
  <r>
    <s v="DADA"/>
    <n v="0.35885"/>
    <s v="NA"/>
    <n v="248498000"/>
    <n v="4969960"/>
    <x v="4"/>
  </r>
  <r>
    <s v="DAJK"/>
    <n v="0.125"/>
    <n v="-0.252"/>
    <n v="0"/>
    <n v="0"/>
    <x v="4"/>
  </r>
  <r>
    <s v="DART"/>
    <n v="0.79162999999999994"/>
    <n v="-0.10100000000000001"/>
    <n v="3874538360"/>
    <n v="12445980"/>
    <x v="4"/>
  </r>
  <r>
    <s v="DAYA"/>
    <n v="0.63902000000000003"/>
    <n v="0.34599999999999997"/>
    <n v="199369800"/>
    <n v="777960"/>
    <x v="4"/>
  </r>
  <r>
    <s v="DCII"/>
    <n v="113.22792999999999"/>
    <n v="0.81299999999999994"/>
    <n v="390125000"/>
    <n v="8260"/>
    <x v="5"/>
  </r>
  <r>
    <s v="DEAL"/>
    <n v="5.6640000000000003E-2"/>
    <n v="-0.21299999999999999"/>
    <n v="104961980"/>
    <n v="0"/>
    <x v="4"/>
  </r>
  <r>
    <s v="DEFI"/>
    <n v="0.68383000000000005"/>
    <n v="-0.13300000000000001"/>
    <n v="2303200"/>
    <n v="2360"/>
    <x v="4"/>
  </r>
  <r>
    <s v="DEWA"/>
    <n v="1.0926900000000002"/>
    <n v="8.5999999999999993E-2"/>
    <n v="69235000"/>
    <n v="1384700"/>
    <x v="1"/>
  </r>
  <r>
    <s v="DFAM"/>
    <n v="0.70295000000000007"/>
    <n v="-8.5000000000000006E-2"/>
    <n v="863249840"/>
    <n v="2180840"/>
    <x v="4"/>
  </r>
  <r>
    <s v="DGIK"/>
    <n v="0.70372999999999997"/>
    <n v="-0.26500000000000001"/>
    <n v="30989662960"/>
    <n v="257544795.19999999"/>
    <x v="4"/>
  </r>
  <r>
    <s v="DGNS"/>
    <n v="1.03125"/>
    <n v="1.3560000000000001"/>
    <n v="8572407500"/>
    <n v="10495880"/>
    <x v="1"/>
  </r>
  <r>
    <s v="DIGI"/>
    <n v="0.57850000000000001"/>
    <n v="0.08"/>
    <n v="10015507840"/>
    <n v="24007740"/>
    <x v="4"/>
  </r>
  <r>
    <s v="DILD"/>
    <n v="1.88659"/>
    <n v="9.5000000000000001E-2"/>
    <n v="961435020"/>
    <n v="5205960"/>
    <x v="1"/>
  </r>
  <r>
    <s v="DIVA"/>
    <n v="3.11429"/>
    <n v="0.29099999999999998"/>
    <n v="1388689000"/>
    <n v="638160"/>
    <x v="2"/>
  </r>
  <r>
    <s v="DKFT"/>
    <n v="0.80062999999999995"/>
    <n v="1.726"/>
    <n v="7574427980"/>
    <n v="51732180"/>
    <x v="4"/>
  </r>
  <r>
    <s v="DLTA"/>
    <n v="3.1706099999999999"/>
    <n v="-0.111"/>
    <n v="495623800"/>
    <n v="121740"/>
    <x v="2"/>
  </r>
  <r>
    <s v="DMAS"/>
    <n v="10.69998"/>
    <n v="0.253"/>
    <n v="17440533760"/>
    <n v="76375839.200000003"/>
    <x v="0"/>
  </r>
  <r>
    <s v="DMMX"/>
    <n v="18.692310000000003"/>
    <s v="NA"/>
    <n v="22532655400"/>
    <n v="9547440"/>
    <x v="0"/>
  </r>
  <r>
    <s v="DMND"/>
    <n v="8.4268400000000003"/>
    <s v="NA"/>
    <n v="93618600"/>
    <n v="103580"/>
    <x v="3"/>
  </r>
  <r>
    <s v="DNAR"/>
    <n v="3.39174"/>
    <n v="0.30199999999999999"/>
    <n v="12044417440"/>
    <n v="46732659.200000003"/>
    <x v="2"/>
  </r>
  <r>
    <s v="DNET"/>
    <n v="46.097999999999999"/>
    <n v="1.0549999999999999"/>
    <n v="15090400"/>
    <n v="4660"/>
    <x v="5"/>
  </r>
  <r>
    <s v="DOID"/>
    <n v="2.6204200000000002"/>
    <n v="-6.9000000000000006E-2"/>
    <n v="33477159240"/>
    <n v="106861139.2"/>
    <x v="2"/>
  </r>
  <r>
    <s v="DPNS"/>
    <n v="0.12186"/>
    <n v="-4.5999999999999999E-2"/>
    <n v="32576920"/>
    <n v="90160"/>
    <x v="4"/>
  </r>
  <r>
    <s v="DPUM"/>
    <n v="0.20874999999999999"/>
    <n v="-0.52500000000000002"/>
    <n v="33000"/>
    <n v="0"/>
    <x v="4"/>
  </r>
  <r>
    <s v="DSFI"/>
    <n v="0.21543000000000001"/>
    <n v="-0.17299999999999999"/>
    <n v="3871293760"/>
    <n v="35657780"/>
    <x v="4"/>
  </r>
  <r>
    <s v="DSNG"/>
    <n v="6.3069100000000002"/>
    <n v="9.0999999999999998E-2"/>
    <n v="29858628500"/>
    <n v="49194600"/>
    <x v="3"/>
  </r>
  <r>
    <s v="DSSA"/>
    <n v="25.659389999999998"/>
    <n v="5.3999999999999999E-2"/>
    <n v="175303500"/>
    <n v="6400"/>
    <x v="0"/>
  </r>
  <r>
    <s v="DUCK"/>
    <n v="0.22587000000000002"/>
    <s v="NA"/>
    <n v="1140151300"/>
    <n v="0"/>
    <x v="4"/>
  </r>
  <r>
    <s v="DUTI"/>
    <n v="6.29"/>
    <n v="1E-3"/>
    <n v="2762200"/>
    <n v="800"/>
    <x v="3"/>
  </r>
  <r>
    <s v="DVLA"/>
    <n v="2.8784000000000001"/>
    <n v="5.0999999999999997E-2"/>
    <n v="31250800"/>
    <n v="12600"/>
    <x v="2"/>
  </r>
  <r>
    <s v="DWGL"/>
    <n v="1.7423199999999999"/>
    <n v="0.32600000000000001"/>
    <n v="1192180"/>
    <n v="5960"/>
    <x v="1"/>
  </r>
  <r>
    <s v="DYAN"/>
    <n v="0.34183999999999998"/>
    <n v="-0.309"/>
    <n v="3229975400"/>
    <n v="38581280.799999997"/>
    <x v="4"/>
  </r>
  <r>
    <s v="EAST"/>
    <n v="0.41675999999999996"/>
    <s v="NA"/>
    <n v="5469232160"/>
    <n v="55193440"/>
    <x v="4"/>
  </r>
  <r>
    <s v="ECII"/>
    <n v="1.3143199999999999"/>
    <n v="-3.7999999999999999E-2"/>
    <n v="4037000"/>
    <n v="4100"/>
    <x v="1"/>
  </r>
  <r>
    <s v="EDGE"/>
    <n v="10.020440000000001"/>
    <n v="0.44900000000000001"/>
    <n v="145708500"/>
    <n v="5900"/>
    <x v="0"/>
  </r>
  <r>
    <s v="EKAD"/>
    <n v="1.0167200000000001"/>
    <n v="1.4E-2"/>
    <n v="403201500"/>
    <n v="279920"/>
    <x v="1"/>
  </r>
  <r>
    <s v="ELSA"/>
    <n v="2.3209200000000001"/>
    <n v="0.158"/>
    <n v="21736303200"/>
    <n v="66347760"/>
    <x v="2"/>
  </r>
  <r>
    <s v="ELTY"/>
    <n v="2.1760999999999999"/>
    <n v="-7.6999999999999999E-2"/>
    <n v="3000"/>
    <n v="0"/>
    <x v="2"/>
  </r>
  <r>
    <s v="EMDE"/>
    <n v="0.65660000000000007"/>
    <n v="-0.4"/>
    <n v="3155280"/>
    <n v="16320"/>
    <x v="4"/>
  </r>
  <r>
    <s v="EMTK"/>
    <n v="114.13337"/>
    <n v="0.16300000000000001"/>
    <n v="97880600100"/>
    <n v="56755541.600000001"/>
    <x v="5"/>
  </r>
  <r>
    <s v="ENRG"/>
    <n v="1.3134600000000001"/>
    <n v="1.7000000000000001E-2"/>
    <n v="41674310880"/>
    <n v="338862080"/>
    <x v="1"/>
  </r>
  <r>
    <s v="ENVY"/>
    <n v="0.09"/>
    <s v="NA"/>
    <n v="27903500"/>
    <n v="0"/>
    <x v="4"/>
  </r>
  <r>
    <s v="ENZO"/>
    <n v="0.10812999999999999"/>
    <s v="NA"/>
    <n v="7177000"/>
    <n v="143540"/>
    <x v="4"/>
  </r>
  <r>
    <s v="EPAC"/>
    <n v="0.16847000000000001"/>
    <s v="NA"/>
    <n v="197754000"/>
    <n v="3873940"/>
    <x v="4"/>
  </r>
  <r>
    <s v="EPMT"/>
    <n v="6.7716000000000003"/>
    <n v="4.7E-2"/>
    <n v="227703600"/>
    <n v="96760"/>
    <x v="3"/>
  </r>
  <r>
    <s v="ERAA"/>
    <n v="9.8889999999999993"/>
    <n v="0.121"/>
    <n v="115554341700"/>
    <n v="180670916.80000001"/>
    <x v="3"/>
  </r>
  <r>
    <s v="ERTX"/>
    <n v="0.24572999999999998"/>
    <n v="2.7E-2"/>
    <n v="13430020"/>
    <n v="70560"/>
    <x v="4"/>
  </r>
  <r>
    <s v="ESIP"/>
    <n v="5.3120000000000001E-2"/>
    <s v="NA"/>
    <n v="5068256080"/>
    <n v="56552860.799999997"/>
    <x v="4"/>
  </r>
  <r>
    <s v="ESSA"/>
    <n v="5.5126299999999997"/>
    <n v="0.748"/>
    <n v="72670006600"/>
    <n v="195673142.40000001"/>
    <x v="3"/>
  </r>
  <r>
    <s v="ESTA"/>
    <n v="8.0640000000000003E-2"/>
    <s v="NA"/>
    <n v="92162880"/>
    <n v="712780"/>
    <x v="4"/>
  </r>
  <r>
    <s v="ESTI"/>
    <n v="0.25795000000000001"/>
    <n v="-0.112"/>
    <n v="64408380"/>
    <n v="501720"/>
    <x v="4"/>
  </r>
  <r>
    <s v="ETWA"/>
    <n v="6.003E-2"/>
    <n v="-0.79200000000000004"/>
    <n v="19820"/>
    <n v="0"/>
    <x v="4"/>
  </r>
  <r>
    <s v="EXCL"/>
    <n v="33.031999999999996"/>
    <n v="4.3999999999999997E-2"/>
    <n v="93729948600"/>
    <n v="30373500"/>
    <x v="5"/>
  </r>
  <r>
    <s v="FAPA"/>
    <n v="11.32376"/>
    <s v="NA"/>
    <n v="403015400"/>
    <n v="128880"/>
    <x v="0"/>
  </r>
  <r>
    <s v="FAST"/>
    <n v="4.1299399999999995"/>
    <n v="-0.03"/>
    <n v="42159600"/>
    <n v="40280"/>
    <x v="2"/>
  </r>
  <r>
    <s v="FASW"/>
    <n v="18.831949999999999"/>
    <n v="2.5000000000000001E-2"/>
    <n v="35728000"/>
    <n v="0"/>
    <x v="0"/>
  </r>
  <r>
    <s v="FILM"/>
    <n v="4.0898200000000005"/>
    <n v="-7.2999999999999995E-2"/>
    <n v="28155062320"/>
    <n v="62947119.200000003"/>
    <x v="2"/>
  </r>
  <r>
    <s v="FINN"/>
    <n v="0.10943000000000001"/>
    <n v="0.14599999999999999"/>
    <n v="45000"/>
    <n v="0"/>
    <x v="4"/>
  </r>
  <r>
    <s v="FIRE"/>
    <n v="0.86309000000000002"/>
    <n v="0.82099999999999995"/>
    <n v="4426815400"/>
    <n v="6951500"/>
    <x v="4"/>
  </r>
  <r>
    <s v="FISH"/>
    <n v="4.08"/>
    <n v="2.9000000000000001E-2"/>
    <n v="20974500"/>
    <n v="2360"/>
    <x v="2"/>
  </r>
  <r>
    <s v="FITT"/>
    <n v="0.18602000000000002"/>
    <s v="NA"/>
    <n v="1842829120"/>
    <n v="6000760"/>
    <x v="4"/>
  </r>
  <r>
    <s v="FLMC"/>
    <n v="0.21"/>
    <s v="NA"/>
    <n v="100659320"/>
    <n v="334340"/>
    <x v="4"/>
  </r>
  <r>
    <s v="FMII"/>
    <n v="1.7686500000000001"/>
    <n v="0.13300000000000001"/>
    <n v="285116720"/>
    <n v="502340"/>
    <x v="1"/>
  </r>
  <r>
    <s v="FOOD"/>
    <n v="7.9950000000000007E-2"/>
    <s v="NA"/>
    <n v="9356933100"/>
    <n v="76495062.400000006"/>
    <x v="4"/>
  </r>
  <r>
    <s v="FORU"/>
    <n v="6.8390000000000006E-2"/>
    <n v="-0.47899999999999998"/>
    <n v="6505320"/>
    <n v="44680"/>
    <x v="4"/>
  </r>
  <r>
    <s v="FORZ"/>
    <n v="9.9199999999999997E-2"/>
    <n v="-0.16200000000000001"/>
    <n v="23000"/>
    <n v="0"/>
    <x v="4"/>
  </r>
  <r>
    <s v="FPNI"/>
    <n v="1.3359400000000001"/>
    <n v="-9.9000000000000005E-2"/>
    <n v="2176906600"/>
    <n v="9098700"/>
    <x v="1"/>
  </r>
  <r>
    <s v="FREN"/>
    <n v="29.575230000000001"/>
    <n v="0.26300000000000001"/>
    <n v="126032128240"/>
    <n v="1430231193.5999999"/>
    <x v="0"/>
  </r>
  <r>
    <s v="FUJI"/>
    <n v="0.42899999999999999"/>
    <s v="NA"/>
    <n v="836050880"/>
    <n v="2764260"/>
    <x v="4"/>
  </r>
  <r>
    <s v="GAMA"/>
    <n v="0.50055000000000005"/>
    <n v="-0.154"/>
    <n v="239000"/>
    <n v="4780"/>
    <x v="4"/>
  </r>
  <r>
    <s v="GDST"/>
    <n v="0.97971000000000008"/>
    <n v="2.7E-2"/>
    <n v="1952465060"/>
    <n v="18686080"/>
    <x v="4"/>
  </r>
  <r>
    <s v="GDYR"/>
    <n v="0.59039999999999992"/>
    <n v="-0.11700000000000001"/>
    <n v="18522000"/>
    <n v="12680"/>
    <x v="4"/>
  </r>
  <r>
    <s v="GEMA"/>
    <n v="0.55359999999999998"/>
    <n v="3.5999999999999997E-2"/>
    <n v="7688160"/>
    <n v="23080"/>
    <x v="4"/>
  </r>
  <r>
    <s v="GEMS"/>
    <n v="24.882349999999999"/>
    <n v="0.128"/>
    <n v="190507800"/>
    <n v="46000"/>
    <x v="0"/>
  </r>
  <r>
    <s v="GGRM"/>
    <n v="65.707610000000003"/>
    <n v="0.112"/>
    <n v="38354969000"/>
    <n v="1102260"/>
    <x v="5"/>
  </r>
  <r>
    <s v="GGRP"/>
    <n v="6.6612600000000004"/>
    <s v="NA"/>
    <n v="183467960"/>
    <n v="348960"/>
    <x v="3"/>
  </r>
  <r>
    <s v="GHON"/>
    <n v="1.2264999999999999"/>
    <n v="0.153"/>
    <n v="32993600"/>
    <n v="14780"/>
    <x v="1"/>
  </r>
  <r>
    <s v="GIAA"/>
    <n v="5.7468199999999996"/>
    <n v="-0.28399999999999997"/>
    <n v="905237480"/>
    <n v="0"/>
    <x v="3"/>
  </r>
  <r>
    <s v="GJTL"/>
    <n v="2.6310199999999999"/>
    <n v="-1.7000000000000001E-2"/>
    <n v="6748439800"/>
    <n v="8865340"/>
    <x v="2"/>
  </r>
  <r>
    <s v="GLOB"/>
    <n v="0.18888999999999997"/>
    <n v="-0.63300000000000001"/>
    <n v="1848800"/>
    <n v="11040"/>
    <x v="4"/>
  </r>
  <r>
    <s v="GLVA"/>
    <n v="0.41399999999999998"/>
    <s v="NA"/>
    <n v="72078320"/>
    <n v="255100"/>
    <x v="4"/>
  </r>
  <r>
    <s v="GMFI"/>
    <n v="2.42808"/>
    <n v="-0.16"/>
    <n v="410618020"/>
    <n v="4614280"/>
    <x v="2"/>
  </r>
  <r>
    <s v="GMTD"/>
    <n v="1.6982200000000001"/>
    <n v="-9.7000000000000003E-2"/>
    <n v="334500"/>
    <n v="0"/>
    <x v="1"/>
  </r>
  <r>
    <s v="GOLD"/>
    <n v="0.53134999999999999"/>
    <n v="0.14199999999999999"/>
    <n v="6619080"/>
    <n v="15680"/>
    <x v="4"/>
  </r>
  <r>
    <s v="GOLL"/>
    <n v="0.18325"/>
    <n v="-8.5999999999999993E-2"/>
    <n v="35000"/>
    <n v="0"/>
    <x v="4"/>
  </r>
  <r>
    <s v="GOOD"/>
    <n v="18.44895"/>
    <n v="0.01"/>
    <n v="4537694020"/>
    <n v="9274820"/>
    <x v="0"/>
  </r>
  <r>
    <s v="GPRA"/>
    <n v="0.33357999999999999"/>
    <n v="-4.1000000000000002E-2"/>
    <n v="1105629920"/>
    <n v="13800520"/>
    <x v="4"/>
  </r>
  <r>
    <s v="GPSO"/>
    <n v="8.0500000000000002E-2"/>
    <s v="NA"/>
    <n v="1655417040"/>
    <n v="9315420"/>
    <x v="4"/>
  </r>
  <r>
    <s v="GREN"/>
    <n v="1.5396700000000001"/>
    <n v="-8.6999999999999994E-2"/>
    <n v="0"/>
    <n v="0"/>
    <x v="1"/>
  </r>
  <r>
    <s v="GSMF"/>
    <n v="1.5505799999999998"/>
    <n v="-2.7E-2"/>
    <n v="898998200"/>
    <n v="3640260"/>
    <x v="1"/>
  </r>
  <r>
    <s v="GTBO"/>
    <n v="0.1875"/>
    <n v="3.0680000000000001"/>
    <n v="1952960"/>
    <n v="0"/>
    <x v="4"/>
  </r>
  <r>
    <s v="GWSA"/>
    <n v="1.77857"/>
    <n v="-0.27500000000000002"/>
    <n v="5422991260"/>
    <n v="27144940"/>
    <x v="1"/>
  </r>
  <r>
    <s v="GZCO"/>
    <n v="0.3"/>
    <n v="-0.14299999999999999"/>
    <n v="480671580"/>
    <n v="9477900"/>
    <x v="4"/>
  </r>
  <r>
    <s v="HADE"/>
    <n v="0.106"/>
    <n v="0.29299999999999998"/>
    <n v="239000"/>
    <n v="4780"/>
    <x v="4"/>
  </r>
  <r>
    <s v="HDFA"/>
    <n v="1.15842"/>
    <n v="-0.50600000000000001"/>
    <n v="676080"/>
    <n v="3660"/>
    <x v="1"/>
  </r>
  <r>
    <s v="HDIT"/>
    <n v="0.72575000000000001"/>
    <s v="NA"/>
    <n v="6764136980"/>
    <n v="14505360"/>
    <x v="4"/>
  </r>
  <r>
    <s v="HDTX"/>
    <n v="0.43218000000000001"/>
    <n v="-0.79800000000000004"/>
    <n v="0"/>
    <n v="0"/>
    <x v="4"/>
  </r>
  <r>
    <s v="HEAL"/>
    <n v="17.495750000000001"/>
    <n v="0.18099999999999999"/>
    <n v="12914203300"/>
    <n v="11251440"/>
    <x v="0"/>
  </r>
  <r>
    <s v="HELI"/>
    <n v="0.28983999999999999"/>
    <n v="-2.1000000000000001E-2"/>
    <n v="1659840"/>
    <n v="4860"/>
    <x v="4"/>
  </r>
  <r>
    <s v="HERO"/>
    <n v="7.5305400000000002"/>
    <n v="-0.12"/>
    <n v="40159300"/>
    <n v="22120"/>
    <x v="3"/>
  </r>
  <r>
    <s v="HEXA"/>
    <n v="3.4860000000000002"/>
    <n v="-7.5999999999999998E-2"/>
    <n v="1818114000"/>
    <n v="441380"/>
    <x v="2"/>
  </r>
  <r>
    <s v="HITS"/>
    <n v="2.9682499999999998"/>
    <n v="0.11"/>
    <n v="8234920"/>
    <n v="18840"/>
    <x v="2"/>
  </r>
  <r>
    <s v="HKMU"/>
    <n v="0.16753000000000001"/>
    <n v="0.04"/>
    <n v="1035885300"/>
    <n v="20034460"/>
    <x v="4"/>
  </r>
  <r>
    <s v="HMSP"/>
    <n v="127.94988000000001"/>
    <n v="-2.3E-2"/>
    <n v="50384658200"/>
    <n v="44618080"/>
    <x v="5"/>
  </r>
  <r>
    <s v="HOKI"/>
    <n v="1.8871600000000002"/>
    <n v="-0.01"/>
    <n v="5764652660"/>
    <n v="28470040"/>
    <x v="1"/>
  </r>
  <r>
    <s v="HOME"/>
    <n v="1.1106099999999999"/>
    <n v="-0.24"/>
    <n v="7037000"/>
    <n v="0"/>
    <x v="1"/>
  </r>
  <r>
    <s v="HOMI"/>
    <n v="1.3466300000000002"/>
    <s v="NA"/>
    <n v="1023677500"/>
    <n v="586620"/>
    <x v="1"/>
  </r>
  <r>
    <s v="HOPE"/>
    <n v="0.21718000000000001"/>
    <n v="-0.316"/>
    <n v="1444053420"/>
    <n v="13873340"/>
    <x v="4"/>
  </r>
  <r>
    <s v="HOTL"/>
    <n v="0.17749999999999999"/>
    <n v="-0.16800000000000001"/>
    <n v="1324000"/>
    <n v="26480"/>
    <x v="4"/>
  </r>
  <r>
    <s v="HRME"/>
    <n v="0.35156999999999999"/>
    <n v="8.0000000000000002E-3"/>
    <n v="1585894420"/>
    <n v="26350280.800000001"/>
    <x v="4"/>
  </r>
  <r>
    <s v="HRTA"/>
    <n v="1.0315799999999999"/>
    <n v="0.186"/>
    <n v="1330601800"/>
    <n v="5973700"/>
    <x v="1"/>
  </r>
  <r>
    <s v="HRUM"/>
    <n v="21.628959999999999"/>
    <n v="-0.20799999999999999"/>
    <n v="81071953500"/>
    <n v="10021360"/>
    <x v="0"/>
  </r>
  <r>
    <s v="IATA"/>
    <n v="0.73814000000000002"/>
    <n v="-0.21"/>
    <n v="14275139180"/>
    <n v="181177921.59999999"/>
    <x v="4"/>
  </r>
  <r>
    <s v="IBFN"/>
    <n v="0.19269999999999998"/>
    <n v="-0.113"/>
    <n v="213677520"/>
    <n v="1651580"/>
    <x v="4"/>
  </r>
  <r>
    <s v="IBST"/>
    <n v="11.415149999999999"/>
    <n v="0.13800000000000001"/>
    <n v="19661000"/>
    <n v="2380"/>
    <x v="0"/>
  </r>
  <r>
    <s v="ICBP"/>
    <n v="106.12336000000001"/>
    <n v="9.4E-2"/>
    <n v="65481098500"/>
    <n v="7115140"/>
    <x v="5"/>
  </r>
  <r>
    <s v="ICON"/>
    <n v="0.10571"/>
    <n v="3.0000000000000001E-3"/>
    <n v="607653060"/>
    <n v="6113840"/>
    <x v="4"/>
  </r>
  <r>
    <s v="IDEA"/>
    <n v="0.17424000000000001"/>
    <s v="NA"/>
    <n v="350829620"/>
    <n v="2058640"/>
    <x v="4"/>
  </r>
  <r>
    <s v="IDPR"/>
    <n v="0.43264999999999998"/>
    <n v="-0.17799999999999999"/>
    <n v="383817880"/>
    <n v="1782220"/>
    <x v="4"/>
  </r>
  <r>
    <s v="IFII"/>
    <n v="1.44004"/>
    <s v="NA"/>
    <n v="40287080"/>
    <n v="259140"/>
    <x v="1"/>
  </r>
  <r>
    <s v="IFSH"/>
    <n v="3.1343800000000002"/>
    <s v="NA"/>
    <n v="7416700"/>
    <n v="5060"/>
    <x v="2"/>
  </r>
  <r>
    <s v="IGAR"/>
    <n v="0.41416000000000003"/>
    <n v="-0.01"/>
    <n v="46433960"/>
    <n v="109820"/>
    <x v="4"/>
  </r>
  <r>
    <s v="IIKP"/>
    <n v="1.68"/>
    <n v="-9.9000000000000005E-2"/>
    <n v="2000"/>
    <n v="0"/>
    <x v="1"/>
  </r>
  <r>
    <s v="IKAI"/>
    <n v="0.66528999999999994"/>
    <n v="0.91"/>
    <n v="869000"/>
    <n v="17380"/>
    <x v="4"/>
  </r>
  <r>
    <s v="IKAN"/>
    <n v="8.9169999999999999E-2"/>
    <s v="NA"/>
    <n v="674166320"/>
    <n v="6269540"/>
    <x v="4"/>
  </r>
  <r>
    <s v="IKBI"/>
    <n v="0.31089999999999995"/>
    <n v="0.03"/>
    <n v="11780640"/>
    <n v="46940"/>
    <x v="4"/>
  </r>
  <r>
    <s v="IMAS"/>
    <n v="4.1340900000000005"/>
    <n v="-4.0000000000000001E-3"/>
    <n v="6806555400"/>
    <n v="6408900"/>
    <x v="2"/>
  </r>
  <r>
    <s v="IMJS"/>
    <n v="4.2406199999999998"/>
    <n v="0.152"/>
    <n v="14489985120"/>
    <n v="31353860"/>
    <x v="2"/>
  </r>
  <r>
    <s v="IMPC"/>
    <n v="10.778709999999998"/>
    <n v="0.14599999999999999"/>
    <n v="7298681600"/>
    <n v="3174160"/>
    <x v="0"/>
  </r>
  <r>
    <s v="INAF"/>
    <n v="7.2522900000000003"/>
    <n v="1.7000000000000001E-2"/>
    <n v="1736830800"/>
    <n v="734200"/>
    <x v="3"/>
  </r>
  <r>
    <s v="INAI"/>
    <n v="0.18881000000000001"/>
    <n v="1.6E-2"/>
    <n v="15555880"/>
    <n v="51820"/>
    <x v="4"/>
  </r>
  <r>
    <s v="INCF"/>
    <n v="0.7134299999999999"/>
    <n v="-0.2"/>
    <n v="760707280"/>
    <n v="1926360"/>
    <x v="4"/>
  </r>
  <r>
    <s v="INCI"/>
    <n v="0.1265"/>
    <n v="0.13500000000000001"/>
    <n v="28159100"/>
    <n v="44900"/>
    <x v="4"/>
  </r>
  <r>
    <s v="INCO"/>
    <n v="48.290610000000001"/>
    <n v="7.5999999999999998E-2"/>
    <n v="110627493200"/>
    <n v="21912820"/>
    <x v="5"/>
  </r>
  <r>
    <s v="INDF"/>
    <n v="58.609349999999999"/>
    <n v="5.1999999999999998E-2"/>
    <n v="72451346000"/>
    <n v="10714440"/>
    <x v="5"/>
  </r>
  <r>
    <s v="INDO"/>
    <n v="0.71962000000000004"/>
    <s v="NA"/>
    <n v="185561120"/>
    <n v="1075940"/>
    <x v="4"/>
  </r>
  <r>
    <s v="INDR"/>
    <n v="3.0819999999999999"/>
    <n v="-8.1000000000000003E-2"/>
    <n v="519128800"/>
    <n v="110880"/>
    <x v="2"/>
  </r>
  <r>
    <s v="INDS"/>
    <n v="1.2993699999999999"/>
    <n v="-6.2E-2"/>
    <n v="7384500"/>
    <n v="3780"/>
    <x v="1"/>
  </r>
  <r>
    <s v="INDX"/>
    <n v="4.5539999999999997E-2"/>
    <s v="NA"/>
    <n v="388516840"/>
    <n v="3750220"/>
    <x v="4"/>
  </r>
  <r>
    <s v="INDY"/>
    <n v="10.159870000000002"/>
    <n v="0.247"/>
    <n v="222711575800"/>
    <n v="108316298.40000001"/>
    <x v="0"/>
  </r>
  <r>
    <s v="INKP"/>
    <n v="47.46078"/>
    <n v="-7.0000000000000001E-3"/>
    <n v="83319710500"/>
    <n v="9410380"/>
    <x v="5"/>
  </r>
  <r>
    <s v="INOV"/>
    <n v="0.39781"/>
    <s v="NA"/>
    <n v="968462840"/>
    <n v="4187820"/>
    <x v="4"/>
  </r>
  <r>
    <s v="INPC"/>
    <n v="2.2945900000000004"/>
    <n v="-0.111"/>
    <n v="3529120820"/>
    <n v="24354819.199999999"/>
    <x v="2"/>
  </r>
  <r>
    <s v="INPP"/>
    <n v="6.5973600000000001"/>
    <n v="-0.126"/>
    <n v="638888800"/>
    <n v="1007820"/>
    <x v="3"/>
  </r>
  <r>
    <s v="INPS"/>
    <n v="1.10175"/>
    <n v="-0.121"/>
    <n v="779200"/>
    <n v="460"/>
    <x v="1"/>
  </r>
  <r>
    <s v="INRU"/>
    <n v="1.0069399999999999"/>
    <n v="1.4E-2"/>
    <n v="2648800"/>
    <n v="3680"/>
    <x v="1"/>
  </r>
  <r>
    <s v="INTA"/>
    <n v="0.43137000000000003"/>
    <n v="-0.31"/>
    <n v="110801520"/>
    <n v="966740"/>
    <x v="4"/>
  </r>
  <r>
    <s v="INTD"/>
    <n v="0.10061"/>
    <n v="-1.0999999999999999E-2"/>
    <n v="13730420"/>
    <n v="82480"/>
    <x v="4"/>
  </r>
  <r>
    <s v="INTP"/>
    <n v="40.953699999999998"/>
    <n v="-6.0000000000000001E-3"/>
    <n v="41341467500"/>
    <n v="3622420"/>
    <x v="5"/>
  </r>
  <r>
    <s v="INVS"/>
    <n v="1.16886"/>
    <n v="0.71499999999999997"/>
    <n v="0"/>
    <n v="0"/>
    <x v="1"/>
  </r>
  <r>
    <s v="IPAC"/>
    <n v="0.12348000000000001"/>
    <s v="NA"/>
    <n v="7893140"/>
    <n v="60760"/>
    <x v="4"/>
  </r>
  <r>
    <s v="IPCC"/>
    <n v="1.02739"/>
    <n v="-5.5E-2"/>
    <n v="3470397400"/>
    <n v="6061360"/>
    <x v="1"/>
  </r>
  <r>
    <s v="IPCM"/>
    <n v="1.8285400000000001"/>
    <n v="-2.3E-2"/>
    <n v="2058277000"/>
    <n v="5807860"/>
    <x v="1"/>
  </r>
  <r>
    <s v="IPOL"/>
    <n v="1.0631600000000001"/>
    <n v="7.0000000000000001E-3"/>
    <n v="262496040"/>
    <n v="1600360"/>
    <x v="1"/>
  </r>
  <r>
    <s v="IPTV"/>
    <n v="10.296299999999999"/>
    <s v="NA"/>
    <n v="4036965320"/>
    <n v="16306000"/>
    <x v="0"/>
  </r>
  <r>
    <s v="IRRA"/>
    <n v="2.944"/>
    <s v="NA"/>
    <n v="7040625200"/>
    <n v="4005740"/>
    <x v="2"/>
  </r>
  <r>
    <s v="ISAT"/>
    <n v="37.629989999999999"/>
    <n v="-2.3E-2"/>
    <n v="41499418000"/>
    <n v="5921460"/>
    <x v="5"/>
  </r>
  <r>
    <s v="ISSP"/>
    <n v="2.5294699999999999"/>
    <n v="0.01"/>
    <n v="17727274960"/>
    <n v="55611720.799999997"/>
    <x v="2"/>
  </r>
  <r>
    <s v="ITIC"/>
    <n v="0.29161999999999999"/>
    <s v="NA"/>
    <n v="821427360"/>
    <n v="2621460"/>
    <x v="4"/>
  </r>
  <r>
    <s v="ITMA"/>
    <n v="0.49195"/>
    <s v="NA"/>
    <n v="39750700"/>
    <n v="70000"/>
    <x v="4"/>
  </r>
  <r>
    <s v="ITMG"/>
    <n v="28.47411"/>
    <n v="-0.104"/>
    <n v="153056775000"/>
    <n v="6283480"/>
    <x v="0"/>
  </r>
  <r>
    <s v="ITTG"/>
    <n v="0.11308"/>
    <n v="-1"/>
    <n v="0"/>
    <n v="0"/>
    <x v="4"/>
  </r>
  <r>
    <s v="JAST"/>
    <n v="0.12937000000000001"/>
    <s v="NA"/>
    <n v="1906634240"/>
    <n v="12028480"/>
    <x v="4"/>
  </r>
  <r>
    <s v="JAWA"/>
    <n v="0.67566999999999999"/>
    <n v="-0.06"/>
    <n v="6639406820"/>
    <n v="39352160.799999997"/>
    <x v="4"/>
  </r>
  <r>
    <s v="JAYA"/>
    <n v="4.65E-2"/>
    <s v="NA"/>
    <n v="701296860"/>
    <n v="5720280"/>
    <x v="4"/>
  </r>
  <r>
    <s v="JECC"/>
    <n v="0.99791999999999992"/>
    <n v="-0.10299999999999999"/>
    <n v="15319000"/>
    <n v="2300"/>
    <x v="4"/>
  </r>
  <r>
    <s v="JGLE"/>
    <n v="1.1291"/>
    <n v="-0.35599999999999998"/>
    <n v="829000"/>
    <n v="16580"/>
    <x v="1"/>
  </r>
  <r>
    <s v="JIHD"/>
    <n v="1.0527299999999999"/>
    <n v="-0.129"/>
    <n v="171927120"/>
    <n v="362280"/>
    <x v="1"/>
  </r>
  <r>
    <s v="JKON"/>
    <n v="2.3321199999999997"/>
    <n v="-0.125"/>
    <n v="69268740"/>
    <n v="469120"/>
    <x v="2"/>
  </r>
  <r>
    <s v="JKSW"/>
    <n v="8.9999999999999993E-3"/>
    <n v="-1"/>
    <n v="836220"/>
    <n v="0"/>
    <x v="4"/>
  </r>
  <r>
    <s v="JPFA"/>
    <n v="21.283729999999998"/>
    <n v="7.6999999999999999E-2"/>
    <n v="42916338600"/>
    <n v="22657820"/>
    <x v="0"/>
  </r>
  <r>
    <s v="JPRS"/>
    <n v="0.126"/>
    <n v="-0.08"/>
    <n v="2532660"/>
    <n v="0"/>
    <x v="4"/>
  </r>
  <r>
    <s v="JRPT"/>
    <n v="6.875"/>
    <n v="-3.2000000000000001E-2"/>
    <n v="2581654660"/>
    <n v="5178240"/>
    <x v="3"/>
  </r>
  <r>
    <s v="JSKY"/>
    <n v="0.24797"/>
    <n v="-0.216"/>
    <n v="878856840"/>
    <n v="7312760"/>
    <x v="4"/>
  </r>
  <r>
    <s v="JSMR"/>
    <n v="31.571740000000002"/>
    <n v="-0.26900000000000002"/>
    <n v="38176920600"/>
    <n v="8594880"/>
    <x v="5"/>
  </r>
  <r>
    <s v="JSPT"/>
    <n v="1.7970200000000001"/>
    <n v="-0.193"/>
    <n v="110600"/>
    <n v="140"/>
    <x v="1"/>
  </r>
  <r>
    <s v="JTPE"/>
    <n v="1.82436"/>
    <n v="-7.3999999999999996E-2"/>
    <n v="125231800"/>
    <n v="117040"/>
    <x v="1"/>
  </r>
  <r>
    <s v="KAEF"/>
    <n v="13.71838"/>
    <n v="0.17799999999999999"/>
    <n v="8917134400"/>
    <n v="3573360"/>
    <x v="0"/>
  </r>
  <r>
    <s v="KARW"/>
    <n v="5.5780000000000003E-2"/>
    <n v="-0.16300000000000001"/>
    <n v="90011460"/>
    <n v="981460"/>
    <x v="4"/>
  </r>
  <r>
    <s v="KAYU"/>
    <n v="4.2560000000000001E-2"/>
    <s v="NA"/>
    <n v="2216569960"/>
    <n v="34159560"/>
    <x v="4"/>
  </r>
  <r>
    <s v="KBAG"/>
    <n v="0.45760000000000001"/>
    <s v="NA"/>
    <n v="37505189100"/>
    <n v="605433248"/>
    <x v="4"/>
  </r>
  <r>
    <s v="KBLI"/>
    <n v="1.2021700000000002"/>
    <n v="-0.14799999999999999"/>
    <n v="2268753760"/>
    <n v="7518120"/>
    <x v="1"/>
  </r>
  <r>
    <s v="KBLM"/>
    <n v="0.24192"/>
    <n v="-0.10100000000000001"/>
    <n v="18232400"/>
    <n v="85560"/>
    <x v="4"/>
  </r>
  <r>
    <s v="KBLV"/>
    <n v="1.1759600000000001"/>
    <n v="-0.42299999999999999"/>
    <n v="15001700"/>
    <n v="21560"/>
    <x v="1"/>
  </r>
  <r>
    <s v="KBRI"/>
    <n v="0.43439999999999995"/>
    <n v="-0.77200000000000002"/>
    <n v="1000"/>
    <n v="0"/>
    <x v="4"/>
  </r>
  <r>
    <s v="KDSI"/>
    <n v="0.36854999999999999"/>
    <n v="-0.05"/>
    <n v="32758800"/>
    <n v="36600"/>
    <x v="4"/>
  </r>
  <r>
    <s v="KEEN"/>
    <n v="1.6058399999999999"/>
    <s v="NA"/>
    <n v="661061880"/>
    <n v="1494300"/>
    <x v="1"/>
  </r>
  <r>
    <s v="KEJU"/>
    <n v="1.845"/>
    <s v="NA"/>
    <n v="83969200"/>
    <n v="68860"/>
    <x v="1"/>
  </r>
  <r>
    <s v="KIAS"/>
    <n v="0.74646000000000001"/>
    <n v="-0.186"/>
    <n v="8010000"/>
    <n v="160200"/>
    <x v="4"/>
  </r>
  <r>
    <s v="KICI"/>
    <n v="6.7339999999999997E-2"/>
    <n v="-7.5999999999999998E-2"/>
    <n v="458696440"/>
    <n v="1989160"/>
    <x v="4"/>
  </r>
  <r>
    <s v="KIJA"/>
    <n v="3.3319800000000002"/>
    <n v="-7.1999999999999995E-2"/>
    <n v="684212740"/>
    <n v="4210480"/>
    <x v="2"/>
  </r>
  <r>
    <s v="KINO"/>
    <n v="3.0285700000000002"/>
    <n v="8.4000000000000005E-2"/>
    <n v="1306645200"/>
    <n v="613940"/>
    <x v="2"/>
  </r>
  <r>
    <s v="KIOS"/>
    <n v="0.51283000000000001"/>
    <n v="-6.9000000000000006E-2"/>
    <n v="27172483400"/>
    <n v="38233100"/>
    <x v="4"/>
  </r>
  <r>
    <s v="KJEN"/>
    <n v="0.247"/>
    <s v="NA"/>
    <n v="6238840"/>
    <n v="12020"/>
    <x v="4"/>
  </r>
  <r>
    <s v="KKGI"/>
    <n v="1.58"/>
    <n v="-0.04"/>
    <n v="131310040"/>
    <n v="420160"/>
    <x v="1"/>
  </r>
  <r>
    <s v="KLBF"/>
    <n v="72.187690000000003"/>
    <n v="4.5999999999999999E-2"/>
    <n v="44487386400"/>
    <n v="30578520"/>
    <x v="5"/>
  </r>
  <r>
    <s v="KMDS"/>
    <n v="0.39360000000000001"/>
    <s v="NA"/>
    <n v="157251660"/>
    <n v="316500"/>
    <x v="4"/>
  </r>
  <r>
    <s v="KMTR"/>
    <n v="3.0068200000000003"/>
    <n v="-0.10100000000000001"/>
    <n v="314304480"/>
    <n v="908300"/>
    <x v="2"/>
  </r>
  <r>
    <s v="KOBX"/>
    <n v="0.41132000000000002"/>
    <n v="-0.113"/>
    <n v="107431600"/>
    <n v="621560"/>
    <x v="4"/>
  </r>
  <r>
    <s v="KOIN"/>
    <n v="0.15791999999999998"/>
    <n v="-3.4000000000000002E-2"/>
    <n v="5589300"/>
    <n v="34220"/>
    <x v="4"/>
  </r>
  <r>
    <s v="KONI"/>
    <n v="0.23813999999999999"/>
    <n v="-6.4000000000000001E-2"/>
    <n v="22859800"/>
    <n v="21660"/>
    <x v="4"/>
  </r>
  <r>
    <s v="KOPI"/>
    <n v="0.48111000000000004"/>
    <n v="6.0000000000000001E-3"/>
    <n v="88785700"/>
    <n v="126280"/>
    <x v="4"/>
  </r>
  <r>
    <s v="KOTA"/>
    <n v="1.5076400000000001"/>
    <s v="NA"/>
    <n v="16993268760"/>
    <n v="113630318.40000001"/>
    <x v="1"/>
  </r>
  <r>
    <s v="KPAL"/>
    <n v="5.3450000000000004E-2"/>
    <s v="NA"/>
    <n v="25000"/>
    <n v="0"/>
    <x v="4"/>
  </r>
  <r>
    <s v="KPAS"/>
    <n v="4.7619999999999996E-2"/>
    <n v="-6.2E-2"/>
    <n v="4893380"/>
    <n v="0"/>
    <x v="4"/>
  </r>
  <r>
    <s v="KPIG"/>
    <n v="8.304450000000001"/>
    <n v="-0.10299999999999999"/>
    <n v="3350959180"/>
    <n v="32494300"/>
    <x v="3"/>
  </r>
  <r>
    <s v="KRAH"/>
    <n v="0.42343999999999998"/>
    <n v="-2.8000000000000001E-2"/>
    <n v="8720"/>
    <n v="0"/>
    <x v="4"/>
  </r>
  <r>
    <s v="KRAS"/>
    <n v="10.447049999999999"/>
    <n v="-1.4E-2"/>
    <n v="23332227700"/>
    <n v="41539960.799999997"/>
    <x v="0"/>
  </r>
  <r>
    <s v="KREN"/>
    <n v="2.0939699999999997"/>
    <n v="0.92400000000000004"/>
    <n v="860878680"/>
    <n v="7387460"/>
    <x v="2"/>
  </r>
  <r>
    <s v="KUAS"/>
    <n v="0.22563999999999998"/>
    <s v="NA"/>
    <n v="20021778000"/>
    <n v="76419000"/>
    <x v="4"/>
  </r>
  <r>
    <s v="LABA"/>
    <n v="0.20200000000000001"/>
    <s v="NA"/>
    <n v="7302659980"/>
    <n v="35415980"/>
    <x v="4"/>
  </r>
  <r>
    <s v="LAMI"/>
    <n v="0.42262"/>
    <n v="-8.2000000000000003E-2"/>
    <n v="0"/>
    <n v="0"/>
    <x v="4"/>
  </r>
  <r>
    <s v="LAND"/>
    <n v="0.28205000000000002"/>
    <n v="-0.246"/>
    <n v="1500975000"/>
    <n v="15298140"/>
    <x v="4"/>
  </r>
  <r>
    <s v="LAPD"/>
    <n v="0.19832"/>
    <n v="-0.51200000000000001"/>
    <n v="1000"/>
    <n v="0"/>
    <x v="4"/>
  </r>
  <r>
    <s v="LCGP"/>
    <n v="0.64182000000000006"/>
    <n v="-0.307"/>
    <n v="33417580"/>
    <n v="0"/>
    <x v="4"/>
  </r>
  <r>
    <s v="LCKM"/>
    <n v="0.318"/>
    <n v="-0.17699999999999999"/>
    <n v="151680"/>
    <n v="480"/>
    <x v="4"/>
  </r>
  <r>
    <s v="LEAD"/>
    <n v="0.20247999999999999"/>
    <n v="-0.01"/>
    <n v="32231000"/>
    <n v="644620"/>
    <x v="4"/>
  </r>
  <r>
    <s v="LFLO"/>
    <n v="0.1157"/>
    <s v="NA"/>
    <n v="235154720"/>
    <n v="2775600"/>
    <x v="4"/>
  </r>
  <r>
    <s v="LIFE"/>
    <n v="11.34"/>
    <s v="NA"/>
    <n v="2296000"/>
    <n v="400"/>
    <x v="0"/>
  </r>
  <r>
    <s v="LINK"/>
    <n v="11.88226"/>
    <n v="0.06"/>
    <n v="15385271000"/>
    <n v="4040420"/>
    <x v="0"/>
  </r>
  <r>
    <s v="LION"/>
    <n v="0.17998"/>
    <n v="-5.0999999999999997E-2"/>
    <n v="10803480"/>
    <n v="30960"/>
    <x v="4"/>
  </r>
  <r>
    <s v="LMAS"/>
    <n v="7.9569999999999988E-2"/>
    <n v="-0.184"/>
    <n v="1580317940"/>
    <n v="0"/>
    <x v="4"/>
  </r>
  <r>
    <s v="LMPI"/>
    <n v="0.19061"/>
    <n v="7.6999999999999999E-2"/>
    <n v="66585580"/>
    <n v="354080"/>
    <x v="4"/>
  </r>
  <r>
    <s v="LMSH"/>
    <n v="6.9120000000000001E-2"/>
    <n v="-0.17799999999999999"/>
    <n v="20716900"/>
    <n v="28780"/>
    <x v="4"/>
  </r>
  <r>
    <s v="LPCK"/>
    <n v="2.7867800000000003"/>
    <n v="7.2999999999999995E-2"/>
    <n v="1037691500"/>
    <n v="1008220"/>
    <x v="2"/>
  </r>
  <r>
    <s v="LPGI"/>
    <n v="0.57899999999999996"/>
    <n v="3.3000000000000002E-2"/>
    <n v="10915200"/>
    <n v="2820"/>
    <x v="4"/>
  </r>
  <r>
    <s v="LPIN"/>
    <n v="0.16319999999999998"/>
    <s v="NA"/>
    <n v="44249600"/>
    <n v="115480"/>
    <x v="4"/>
  </r>
  <r>
    <s v="LPKR"/>
    <n v="10.989190000000001"/>
    <n v="2.7E-2"/>
    <n v="17643460960"/>
    <n v="110088756.8"/>
    <x v="0"/>
  </r>
  <r>
    <s v="LPLI"/>
    <n v="0.30197000000000002"/>
    <n v="-0.45200000000000001"/>
    <n v="16740200"/>
    <n v="65240"/>
    <x v="4"/>
  </r>
  <r>
    <s v="LPPF"/>
    <n v="8.0097500000000004"/>
    <n v="-0.216"/>
    <n v="21169830200"/>
    <n v="7166360"/>
    <x v="3"/>
  </r>
  <r>
    <s v="LPPS"/>
    <n v="0.27176999999999996"/>
    <n v="-0.82199999999999995"/>
    <n v="21897440"/>
    <n v="207660"/>
    <x v="4"/>
  </r>
  <r>
    <s v="LRNA"/>
    <n v="6.1600000000000002E-2"/>
    <n v="-0.152"/>
    <n v="1856180"/>
    <n v="10580"/>
    <x v="4"/>
  </r>
  <r>
    <s v="LSIP"/>
    <n v="9.7225800000000007"/>
    <n v="-9.2999999999999999E-2"/>
    <n v="54536086200"/>
    <n v="38450099.200000003"/>
    <x v="3"/>
  </r>
  <r>
    <s v="LTLS"/>
    <n v="0.93600000000000005"/>
    <n v="-5.3999999999999999E-2"/>
    <n v="43846600"/>
    <n v="71020"/>
    <x v="4"/>
  </r>
  <r>
    <s v="LUCK"/>
    <n v="0.16319"/>
    <n v="5.0000000000000001E-3"/>
    <n v="4135281800"/>
    <n v="17944620"/>
    <x v="4"/>
  </r>
  <r>
    <s v="LUCY"/>
    <n v="5.1749999999999997E-2"/>
    <s v="NA"/>
    <n v="182252260"/>
    <n v="3568280"/>
    <x v="4"/>
  </r>
  <r>
    <s v="MABA"/>
    <n v="0.76825999999999994"/>
    <n v="-0.51500000000000001"/>
    <n v="1000"/>
    <n v="0"/>
    <x v="4"/>
  </r>
  <r>
    <s v="MAGP"/>
    <n v="0.45"/>
    <n v="0.33300000000000002"/>
    <n v="10000"/>
    <n v="200"/>
    <x v="4"/>
  </r>
  <r>
    <s v="MAIN"/>
    <n v="1.7686099999999998"/>
    <n v="8.7999999999999995E-2"/>
    <n v="6022601200"/>
    <n v="7411580"/>
    <x v="1"/>
  </r>
  <r>
    <s v="MAMI"/>
    <n v="0.61496000000000006"/>
    <n v="0.13500000000000001"/>
    <n v="33000"/>
    <n v="0"/>
    <x v="4"/>
  </r>
  <r>
    <s v="MAPA"/>
    <n v="9.2637999999999998"/>
    <n v="-0.02"/>
    <n v="11832613400"/>
    <n v="3859320"/>
    <x v="3"/>
  </r>
  <r>
    <s v="MAPB"/>
    <n v="3.6363000000000003"/>
    <n v="2.5999999999999999E-2"/>
    <n v="28349600"/>
    <n v="16500"/>
    <x v="2"/>
  </r>
  <r>
    <s v="MAPI"/>
    <n v="14.691000000000001"/>
    <n v="-3.1E-2"/>
    <n v="20054110100"/>
    <n v="22764200"/>
    <x v="0"/>
  </r>
  <r>
    <s v="MARI"/>
    <n v="2.5107600000000003"/>
    <n v="-0.17599999999999999"/>
    <n v="19604902040"/>
    <n v="33781020"/>
    <x v="2"/>
  </r>
  <r>
    <s v="MARK"/>
    <n v="4.4459999999999997"/>
    <n v="0.33100000000000002"/>
    <n v="15331513600"/>
    <n v="13480180"/>
    <x v="2"/>
  </r>
  <r>
    <s v="MASA"/>
    <n v="39.486669999999997"/>
    <n v="1.9E-2"/>
    <n v="148330600"/>
    <n v="31240"/>
    <x v="5"/>
  </r>
  <r>
    <s v="MASB"/>
    <n v="4.3317100000000002"/>
    <s v="NA"/>
    <n v="37678600"/>
    <n v="10820"/>
    <x v="2"/>
  </r>
  <r>
    <s v="MAYA"/>
    <n v="9.4658999999999995"/>
    <n v="-9.4E-2"/>
    <n v="8817868000"/>
    <n v="11173360"/>
    <x v="3"/>
  </r>
  <r>
    <s v="MBAP"/>
    <n v="4.5040899999999997"/>
    <n v="-7.1999999999999995E-2"/>
    <n v="1121414600"/>
    <n v="302900"/>
    <x v="2"/>
  </r>
  <r>
    <s v="MBSS"/>
    <n v="1.27752"/>
    <n v="-6.3E-2"/>
    <n v="5710146300"/>
    <n v="7809360"/>
    <x v="1"/>
  </r>
  <r>
    <s v="MBTO"/>
    <n v="0.15836"/>
    <n v="-0.25900000000000001"/>
    <n v="369853960"/>
    <n v="2771080"/>
    <x v="4"/>
  </r>
  <r>
    <s v="MCAS"/>
    <n v="10.4152"/>
    <n v="1.022"/>
    <n v="6276206500"/>
    <n v="542080"/>
    <x v="0"/>
  </r>
  <r>
    <s v="MCOR"/>
    <n v="5.0053999999999998"/>
    <n v="3.7999999999999999E-2"/>
    <n v="1419438540"/>
    <n v="10743920"/>
    <x v="3"/>
  </r>
  <r>
    <s v="MDIA"/>
    <n v="1.96078"/>
    <n v="-0.13600000000000001"/>
    <n v="216237480"/>
    <n v="4320800"/>
    <x v="1"/>
  </r>
  <r>
    <s v="MDKA"/>
    <n v="73.066469999999995"/>
    <n v="0.36699999999999999"/>
    <n v="232660264600"/>
    <n v="70578959.200000003"/>
    <x v="5"/>
  </r>
  <r>
    <s v="MDKI"/>
    <n v="0.55157"/>
    <n v="-1.7000000000000001E-2"/>
    <n v="263162320"/>
    <n v="1250540"/>
    <x v="4"/>
  </r>
  <r>
    <s v="MDLN"/>
    <n v="0.63919000000000004"/>
    <n v="-0.38800000000000001"/>
    <n v="56878280"/>
    <n v="0"/>
    <x v="4"/>
  </r>
  <r>
    <s v="MDRN"/>
    <n v="0.38161"/>
    <n v="-0.27"/>
    <n v="6000"/>
    <n v="120"/>
    <x v="4"/>
  </r>
  <r>
    <s v="MEDC"/>
    <n v="15.08174"/>
    <n v="6.6000000000000003E-2"/>
    <n v="44909208100"/>
    <n v="73742859.200000003"/>
    <x v="0"/>
  </r>
  <r>
    <s v="MEGA"/>
    <n v="57.277050000000003"/>
    <n v="0.08"/>
    <n v="213173500"/>
    <n v="25180"/>
    <x v="5"/>
  </r>
  <r>
    <s v="MERK"/>
    <n v="1.58144"/>
    <n v="-0.17199999999999999"/>
    <n v="536205800"/>
    <n v="153660"/>
    <x v="1"/>
  </r>
  <r>
    <s v="META"/>
    <n v="2.4263699999999999"/>
    <n v="0.25600000000000001"/>
    <n v="311323740"/>
    <n v="2262500"/>
    <x v="2"/>
  </r>
  <r>
    <s v="MFIN"/>
    <n v="2.79575"/>
    <n v="3.1E-2"/>
    <n v="16781800"/>
    <n v="15740"/>
    <x v="2"/>
  </r>
  <r>
    <s v="MFMI"/>
    <n v="0.68182000000000009"/>
    <n v="8.5000000000000006E-2"/>
    <n v="43393000"/>
    <n v="47920"/>
    <x v="4"/>
  </r>
  <r>
    <s v="MGLV"/>
    <n v="0.43319999999999997"/>
    <s v="NA"/>
    <n v="46559500"/>
    <n v="222240"/>
    <x v="4"/>
  </r>
  <r>
    <s v="MGNA"/>
    <n v="5.015E-2"/>
    <n v="-1"/>
    <n v="4000"/>
    <n v="0"/>
    <x v="4"/>
  </r>
  <r>
    <s v="MGRO"/>
    <n v="2.61252"/>
    <n v="0.32600000000000001"/>
    <n v="2914163800"/>
    <n v="3969800"/>
    <x v="2"/>
  </r>
  <r>
    <s v="MICE"/>
    <n v="0.21840000000000001"/>
    <n v="4.7E-2"/>
    <n v="42157840"/>
    <n v="116160"/>
    <x v="4"/>
  </r>
  <r>
    <s v="MIDI"/>
    <n v="6.2547100000000002"/>
    <n v="0.09"/>
    <n v="14264200"/>
    <n v="6760"/>
    <x v="3"/>
  </r>
  <r>
    <s v="MIKA"/>
    <n v="31.769359999999999"/>
    <n v="0.111"/>
    <n v="59361286000"/>
    <n v="26407200"/>
    <x v="5"/>
  </r>
  <r>
    <s v="MINA"/>
    <n v="0.32812999999999998"/>
    <n v="-0.28000000000000003"/>
    <n v="500762000"/>
    <n v="10003200"/>
    <x v="4"/>
  </r>
  <r>
    <s v="MIRA"/>
    <n v="0.19807"/>
    <n v="-0.105"/>
    <n v="865000"/>
    <n v="17300"/>
    <x v="4"/>
  </r>
  <r>
    <s v="MITI"/>
    <n v="0.26629000000000003"/>
    <n v="-1"/>
    <n v="717360700"/>
    <n v="6652660"/>
    <x v="4"/>
  </r>
  <r>
    <s v="MKNT"/>
    <n v="0.27500000000000002"/>
    <n v="-0.183"/>
    <n v="352000"/>
    <n v="7040"/>
    <x v="4"/>
  </r>
  <r>
    <s v="MKPI"/>
    <n v="23.633740000000003"/>
    <n v="-0.217"/>
    <n v="5598500"/>
    <n v="0"/>
    <x v="0"/>
  </r>
  <r>
    <s v="MLBI"/>
    <n v="18.541599999999999"/>
    <n v="-0.16300000000000001"/>
    <n v="851582000"/>
    <n v="94280"/>
    <x v="0"/>
  </r>
  <r>
    <s v="MLIA"/>
    <n v="2.2424899999999997"/>
    <n v="-0.159"/>
    <n v="12799057400"/>
    <n v="7283080"/>
    <x v="2"/>
  </r>
  <r>
    <s v="MLPL"/>
    <n v="5.24099"/>
    <n v="-0.156"/>
    <n v="146663600840"/>
    <n v="410233161.60000002"/>
    <x v="3"/>
  </r>
  <r>
    <s v="MLPT"/>
    <n v="6.5437500000000002"/>
    <n v="7.9000000000000001E-2"/>
    <n v="17557684600"/>
    <n v="4733080"/>
    <x v="3"/>
  </r>
  <r>
    <s v="MMLP"/>
    <n v="3.85792"/>
    <n v="0.17299999999999999"/>
    <n v="5841229900"/>
    <n v="11126880"/>
    <x v="2"/>
  </r>
  <r>
    <s v="MNCN"/>
    <n v="13.394309999999999"/>
    <n v="4.1000000000000002E-2"/>
    <n v="36647385700"/>
    <n v="39604700"/>
    <x v="0"/>
  </r>
  <r>
    <s v="MOLI"/>
    <n v="1.5935599999999999"/>
    <n v="9.1999999999999998E-2"/>
    <n v="60162100"/>
    <n v="101060"/>
    <x v="1"/>
  </r>
  <r>
    <s v="MPMX"/>
    <n v="3.2802800000000003"/>
    <n v="-0.114"/>
    <n v="4887459700"/>
    <n v="6554800"/>
    <x v="2"/>
  </r>
  <r>
    <s v="MPOW"/>
    <n v="0.10539"/>
    <n v="-0.16500000000000001"/>
    <n v="2122902220"/>
    <n v="16001680"/>
    <x v="4"/>
  </r>
  <r>
    <s v="MPPA"/>
    <n v="4.6304300000000005"/>
    <n v="-0.187"/>
    <n v="70088988200"/>
    <n v="115072780.8"/>
    <x v="2"/>
  </r>
  <r>
    <s v="MPRO"/>
    <n v="10.93675"/>
    <n v="0.53400000000000003"/>
    <n v="151721000"/>
    <n v="165620"/>
    <x v="0"/>
  </r>
  <r>
    <s v="MRAT"/>
    <n v="0.107"/>
    <n v="-2.5999999999999999E-2"/>
    <n v="351652560"/>
    <n v="1438440"/>
    <x v="4"/>
  </r>
  <r>
    <s v="MREI"/>
    <n v="2.38184"/>
    <n v="0.126"/>
    <n v="40648600"/>
    <n v="8800"/>
    <x v="2"/>
  </r>
  <r>
    <s v="MSIN"/>
    <n v="5.6993100000000005"/>
    <n v="7.6999999999999999E-2"/>
    <n v="7277704840"/>
    <n v="14310660"/>
    <x v="3"/>
  </r>
  <r>
    <s v="MSKY"/>
    <n v="0.71"/>
    <n v="-8.7999999999999995E-2"/>
    <n v="17042480"/>
    <n v="48120"/>
    <x v="4"/>
  </r>
  <r>
    <s v="MTDL"/>
    <n v="8.2991700000000002"/>
    <n v="0.09"/>
    <n v="12179720800"/>
    <n v="3779600"/>
    <x v="3"/>
  </r>
  <r>
    <s v="MTFN"/>
    <n v="1.5920999999999998"/>
    <n v="0.184"/>
    <n v="8000"/>
    <n v="160"/>
    <x v="1"/>
  </r>
  <r>
    <s v="MTLA"/>
    <n v="2.7405399999999998"/>
    <n v="-4.2000000000000003E-2"/>
    <n v="39485840"/>
    <n v="109600"/>
    <x v="2"/>
  </r>
  <r>
    <s v="MTPS"/>
    <n v="0.26685999999999999"/>
    <s v="NA"/>
    <n v="281149900"/>
    <n v="2181460"/>
    <x v="4"/>
  </r>
  <r>
    <s v="MTRA"/>
    <n v="0.18787999999999999"/>
    <s v="NA"/>
    <n v="1024800"/>
    <n v="0"/>
    <x v="4"/>
  </r>
  <r>
    <s v="MTSM"/>
    <n v="3.2600000000000004E-2"/>
    <n v="-2.3E-2"/>
    <n v="16502840"/>
    <n v="113840"/>
    <x v="4"/>
  </r>
  <r>
    <s v="MTWI"/>
    <n v="0.16936999999999999"/>
    <n v="0.06"/>
    <n v="397372680"/>
    <n v="3521620"/>
    <x v="4"/>
  </r>
  <r>
    <s v="MYOH"/>
    <n v="3.69557"/>
    <n v="-1.7999999999999999E-2"/>
    <n v="105058000"/>
    <n v="63320"/>
    <x v="2"/>
  </r>
  <r>
    <s v="MYOR"/>
    <n v="54.108050000000006"/>
    <n v="5.5E-2"/>
    <n v="17447852800"/>
    <n v="6822420"/>
    <x v="5"/>
  </r>
  <r>
    <s v="MYRX"/>
    <n v="4.3351600000000001"/>
    <n v="1.4550000000000001"/>
    <n v="242000"/>
    <n v="0"/>
    <x v="2"/>
  </r>
  <r>
    <s v="MYTX"/>
    <n v="0.58104999999999996"/>
    <n v="-5.3999999999999999E-2"/>
    <n v="351011860"/>
    <n v="4262140"/>
    <x v="4"/>
  </r>
  <r>
    <s v="NAGA"/>
    <n v="0.38444"/>
    <n v="-1.7999999999999999E-2"/>
    <n v="145157520"/>
    <n v="0"/>
    <x v="4"/>
  </r>
  <r>
    <s v="NASA"/>
    <n v="0.75934000000000001"/>
    <n v="-0.64300000000000002"/>
    <n v="1402606400"/>
    <n v="19577420"/>
    <x v="4"/>
  </r>
  <r>
    <s v="NATO"/>
    <n v="4.76065"/>
    <n v="0.75700000000000001"/>
    <n v="183024790300"/>
    <n v="313823366.39999998"/>
    <x v="2"/>
  </r>
  <r>
    <s v="NELY"/>
    <n v="0.50290000000000001"/>
    <n v="9.2999999999999999E-2"/>
    <n v="151965440"/>
    <n v="711220"/>
    <x v="4"/>
  </r>
  <r>
    <s v="NFCX"/>
    <n v="6.5500100000000003"/>
    <n v="0.79500000000000004"/>
    <n v="1370485000"/>
    <n v="138760"/>
    <x v="3"/>
  </r>
  <r>
    <s v="NICK"/>
    <n v="0.27218000000000003"/>
    <n v="-1.7430000000000001"/>
    <n v="534085400"/>
    <n v="1317980"/>
    <x v="4"/>
  </r>
  <r>
    <s v="NICL"/>
    <n v="0.70535999999999999"/>
    <s v="NA"/>
    <n v="2036398260"/>
    <n v="26956860"/>
    <x v="4"/>
  </r>
  <r>
    <s v="NIKL"/>
    <n v="2.87662"/>
    <n v="-7.0000000000000001E-3"/>
    <n v="762318900"/>
    <n v="653340"/>
    <x v="2"/>
  </r>
  <r>
    <s v="NIPS"/>
    <n v="0.46116000000000001"/>
    <n v="0.02"/>
    <n v="107532880"/>
    <n v="0"/>
    <x v="4"/>
  </r>
  <r>
    <s v="NIRO"/>
    <n v="3.3298299999999998"/>
    <n v="0.11600000000000001"/>
    <n v="582200800"/>
    <n v="3877260"/>
    <x v="2"/>
  </r>
  <r>
    <s v="NISP"/>
    <n v="16.291160000000001"/>
    <n v="4.2000000000000003E-2"/>
    <n v="2933049900"/>
    <n v="4083220"/>
    <x v="0"/>
  </r>
  <r>
    <s v="NOBU"/>
    <n v="4.4379099999999996"/>
    <n v="8.5000000000000006E-2"/>
    <n v="983527600"/>
    <n v="961120"/>
    <x v="2"/>
  </r>
  <r>
    <s v="NPGF"/>
    <n v="0.33698"/>
    <s v="NA"/>
    <n v="1110950420"/>
    <n v="10624300"/>
    <x v="4"/>
  </r>
  <r>
    <s v="NRCA"/>
    <n v="0.73888999999999994"/>
    <n v="-1.2E-2"/>
    <n v="79688040"/>
    <n v="264740"/>
    <x v="4"/>
  </r>
  <r>
    <s v="NUSA"/>
    <n v="0.38500000000000001"/>
    <s v="NA"/>
    <n v="48000"/>
    <n v="0"/>
    <x v="4"/>
  </r>
  <r>
    <s v="NZIA"/>
    <n v="0.35599999999999998"/>
    <s v="NA"/>
    <n v="47819540"/>
    <n v="293940"/>
    <x v="4"/>
  </r>
  <r>
    <s v="OASA"/>
    <n v="7.3150000000000007E-2"/>
    <n v="-0.66400000000000003"/>
    <n v="39808800"/>
    <n v="199620"/>
    <x v="4"/>
  </r>
  <r>
    <s v="OCAP"/>
    <n v="4.3439999999999999E-2"/>
    <n v="-0.20799999999999999"/>
    <n v="3180"/>
    <n v="0"/>
    <x v="4"/>
  </r>
  <r>
    <s v="OKAS"/>
    <n v="0.13597999999999999"/>
    <n v="0.02"/>
    <n v="2297140220"/>
    <n v="28699080.800000001"/>
    <x v="4"/>
  </r>
  <r>
    <s v="OMRE"/>
    <n v="1.55305"/>
    <n v="-0.26400000000000001"/>
    <n v="4421500"/>
    <n v="5040"/>
    <x v="1"/>
  </r>
  <r>
    <s v="OPMS"/>
    <n v="0.14099999999999999"/>
    <s v="NA"/>
    <n v="1281248420"/>
    <n v="8723380"/>
    <x v="4"/>
  </r>
  <r>
    <s v="PADI"/>
    <n v="0.56535999999999997"/>
    <n v="-1.944"/>
    <n v="9792000"/>
    <n v="195840"/>
    <x v="4"/>
  </r>
  <r>
    <s v="PALM"/>
    <n v="3.5455300000000003"/>
    <n v="-0.32"/>
    <n v="1637829860"/>
    <n v="3275700"/>
    <x v="2"/>
  </r>
  <r>
    <s v="PAMG"/>
    <n v="0.27500000000000002"/>
    <s v="NA"/>
    <n v="110709640"/>
    <n v="1286200"/>
    <x v="4"/>
  </r>
  <r>
    <s v="PANI"/>
    <n v="0.48175000000000001"/>
    <n v="-0.01"/>
    <n v="52616240"/>
    <n v="264380"/>
    <x v="4"/>
  </r>
  <r>
    <s v="PANR"/>
    <n v="0.42480000000000001"/>
    <n v="-0.26600000000000001"/>
    <n v="9394128600"/>
    <n v="25285200"/>
    <x v="4"/>
  </r>
  <r>
    <s v="PANS"/>
    <n v="0.99"/>
    <n v="-9.6000000000000002E-2"/>
    <n v="233295800"/>
    <n v="172020"/>
    <x v="4"/>
  </r>
  <r>
    <s v="PBID"/>
    <n v="3.2718799999999999"/>
    <n v="3.5000000000000003E-2"/>
    <n v="2624181900"/>
    <n v="1471660"/>
    <x v="2"/>
  </r>
  <r>
    <s v="PBRX"/>
    <n v="0.82922000000000007"/>
    <n v="8.5999999999999993E-2"/>
    <n v="681399080"/>
    <n v="5292040"/>
    <x v="4"/>
  </r>
  <r>
    <s v="PBSA"/>
    <n v="1.0575000000000001"/>
    <n v="-4.2999999999999997E-2"/>
    <n v="34292500"/>
    <n v="47860"/>
    <x v="1"/>
  </r>
  <r>
    <s v="PCAR"/>
    <n v="0.34300000000000003"/>
    <n v="-0.29899999999999999"/>
    <n v="15004920"/>
    <n v="50520"/>
    <x v="4"/>
  </r>
  <r>
    <s v="PDES"/>
    <n v="0.25739999999999996"/>
    <n v="-0.47499999999999998"/>
    <n v="1476377000"/>
    <n v="4261640"/>
    <x v="4"/>
  </r>
  <r>
    <s v="PEGE"/>
    <n v="4.0234499999999995"/>
    <n v="-0.45200000000000001"/>
    <n v="931792300"/>
    <n v="647140"/>
    <x v="2"/>
  </r>
  <r>
    <s v="PEHA"/>
    <n v="0.98280000000000001"/>
    <n v="-7.0000000000000001E-3"/>
    <n v="345669100"/>
    <n v="297280"/>
    <x v="4"/>
  </r>
  <r>
    <s v="PGAS"/>
    <n v="37.574339999999999"/>
    <n v="-1E-3"/>
    <n v="267212301700"/>
    <n v="175822182.40000001"/>
    <x v="5"/>
  </r>
  <r>
    <s v="PGJO"/>
    <n v="6.3700000000000007E-2"/>
    <s v="NA"/>
    <n v="100003300"/>
    <n v="1114720"/>
    <x v="4"/>
  </r>
  <r>
    <s v="PGLI"/>
    <n v="0.11322"/>
    <n v="-0.161"/>
    <n v="120549280"/>
    <n v="456540"/>
    <x v="4"/>
  </r>
  <r>
    <s v="PGUN"/>
    <n v="1.5295000000000001"/>
    <s v="NA"/>
    <n v="7157480"/>
    <n v="22880"/>
    <x v="1"/>
  </r>
  <r>
    <s v="PICO"/>
    <n v="6.0249999999999998E-2"/>
    <n v="-0.255"/>
    <n v="27988600"/>
    <n v="266820"/>
    <x v="4"/>
  </r>
  <r>
    <s v="PJAA"/>
    <n v="0.98399999999999999"/>
    <n v="-0.30599999999999999"/>
    <n v="550452900"/>
    <n v="888800"/>
    <x v="4"/>
  </r>
  <r>
    <s v="PKPK"/>
    <n v="8.1000000000000003E-2"/>
    <n v="0.159"/>
    <n v="2128083640"/>
    <n v="15600200"/>
    <x v="4"/>
  </r>
  <r>
    <s v="PLAN"/>
    <n v="3.4820000000000004E-2"/>
    <s v="NA"/>
    <n v="1046289300"/>
    <n v="27316920"/>
    <x v="4"/>
  </r>
  <r>
    <s v="PLAS"/>
    <n v="5.9209999999999999E-2"/>
    <n v="-0.39800000000000002"/>
    <n v="10000"/>
    <n v="0"/>
    <x v="4"/>
  </r>
  <r>
    <s v="PLIN"/>
    <n v="8.6974999999999998"/>
    <n v="-0.16800000000000001"/>
    <n v="147000"/>
    <n v="0"/>
    <x v="3"/>
  </r>
  <r>
    <s v="PMJS"/>
    <n v="1.7332100000000001"/>
    <s v="NA"/>
    <n v="9304860"/>
    <n v="74060"/>
    <x v="1"/>
  </r>
  <r>
    <s v="PMMP"/>
    <n v="1.09179"/>
    <n v="0.11600000000000001"/>
    <n v="14045404560"/>
    <n v="31215760.800000001"/>
    <x v="1"/>
  </r>
  <r>
    <s v="PNBN"/>
    <n v="19.872310000000002"/>
    <n v="-2.5000000000000001E-2"/>
    <n v="13228276000"/>
    <n v="16015160"/>
    <x v="0"/>
  </r>
  <r>
    <s v="PNBS"/>
    <n v="3.3767900000000002"/>
    <n v="-3.4000000000000002E-2"/>
    <n v="3429437800"/>
    <n v="38999220"/>
    <x v="2"/>
  </r>
  <r>
    <s v="PNGO"/>
    <n v="1.1640599999999999"/>
    <s v="NA"/>
    <n v="2818500"/>
    <n v="1880"/>
    <x v="1"/>
  </r>
  <r>
    <s v="PNIN"/>
    <n v="2.8478300000000001"/>
    <n v="-0.17899999999999999"/>
    <n v="1941315000"/>
    <n v="2752920"/>
    <x v="2"/>
  </r>
  <r>
    <s v="PNLF"/>
    <n v="6.0201499999999992"/>
    <n v="-0.16900000000000001"/>
    <n v="13882198060"/>
    <n v="73021160"/>
    <x v="3"/>
  </r>
  <r>
    <s v="PNSE"/>
    <n v="0.58638999999999997"/>
    <n v="-0.30099999999999999"/>
    <n v="115147500"/>
    <n v="139100"/>
    <x v="4"/>
  </r>
  <r>
    <s v="POLA"/>
    <n v="0.52922999999999998"/>
    <n v="-7.3999999999999996E-2"/>
    <n v="28127800"/>
    <n v="177820"/>
    <x v="4"/>
  </r>
  <r>
    <s v="POLI"/>
    <n v="2.6941100000000002"/>
    <s v="NA"/>
    <n v="115428400"/>
    <n v="86500"/>
    <x v="2"/>
  </r>
  <r>
    <s v="POLL"/>
    <n v="26.952990000000003"/>
    <n v="4.2999999999999997E-2"/>
    <n v="24493127400"/>
    <n v="7683580"/>
    <x v="0"/>
  </r>
  <r>
    <s v="POLU"/>
    <n v="0.27300000000000002"/>
    <s v="NA"/>
    <n v="150264240"/>
    <n v="361260"/>
    <x v="4"/>
  </r>
  <r>
    <s v="POLY"/>
    <n v="0.13477"/>
    <n v="-0.125"/>
    <n v="19708240"/>
    <n v="370980"/>
    <x v="4"/>
  </r>
  <r>
    <s v="POOL"/>
    <n v="0.11706999999999999"/>
    <n v="-0.45700000000000002"/>
    <n v="154000"/>
    <n v="0"/>
    <x v="4"/>
  </r>
  <r>
    <s v="PORT"/>
    <n v="1.8290599999999999"/>
    <n v="2.3E-2"/>
    <n v="37865100"/>
    <n v="55700"/>
    <x v="1"/>
  </r>
  <r>
    <s v="POSA"/>
    <n v="0.41943999999999998"/>
    <s v="NA"/>
    <n v="1057000"/>
    <n v="0"/>
    <x v="4"/>
  </r>
  <r>
    <s v="POWR"/>
    <n v="10.45665"/>
    <n v="-5.5E-2"/>
    <n v="6708387300"/>
    <n v="10177060"/>
    <x v="0"/>
  </r>
  <r>
    <s v="PPGL"/>
    <n v="7.4999999999999997E-2"/>
    <s v="NA"/>
    <n v="268993820"/>
    <n v="2715660"/>
    <x v="4"/>
  </r>
  <r>
    <s v="PPRE"/>
    <n v="2.20844"/>
    <n v="8.7999999999999995E-2"/>
    <n v="7842942760"/>
    <n v="32931780.800000001"/>
    <x v="2"/>
  </r>
  <r>
    <s v="PPRO"/>
    <n v="4.5023200000000001"/>
    <n v="-8.5000000000000006E-2"/>
    <n v="8187828260"/>
    <n v="107520322.40000001"/>
    <x v="2"/>
  </r>
  <r>
    <s v="PRAS"/>
    <n v="0.16544999999999999"/>
    <n v="-4.8000000000000001E-2"/>
    <n v="58577360"/>
    <n v="246000"/>
    <x v="4"/>
  </r>
  <r>
    <s v="PRDA"/>
    <n v="5.8125"/>
    <n v="8.5000000000000006E-2"/>
    <n v="3830658000"/>
    <n v="597260"/>
    <x v="3"/>
  </r>
  <r>
    <s v="PRIM"/>
    <n v="1.1198299999999999"/>
    <n v="0.13600000000000001"/>
    <n v="580449880"/>
    <n v="1850120"/>
    <x v="1"/>
  </r>
  <r>
    <s v="PSAB"/>
    <n v="4.2336"/>
    <n v="0.05"/>
    <n v="1688555440"/>
    <n v="10224620"/>
    <x v="2"/>
  </r>
  <r>
    <s v="PSDN"/>
    <n v="0.252"/>
    <n v="-0.13800000000000001"/>
    <n v="6178820"/>
    <n v="35480"/>
    <x v="4"/>
  </r>
  <r>
    <s v="PSGO"/>
    <n v="4.1470000000000002"/>
    <s v="NA"/>
    <n v="2910678280"/>
    <n v="13301840"/>
    <x v="2"/>
  </r>
  <r>
    <s v="PSKT"/>
    <n v="0.51755999999999991"/>
    <n v="-0.14699999999999999"/>
    <n v="1219000"/>
    <n v="24380"/>
    <x v="4"/>
  </r>
  <r>
    <s v="PSSI"/>
    <n v="1.7876300000000001"/>
    <n v="0.127"/>
    <n v="1199452920"/>
    <n v="3689840"/>
    <x v="1"/>
  </r>
  <r>
    <s v="PTBA"/>
    <n v="32.257849999999998"/>
    <n v="-3.7999999999999999E-2"/>
    <n v="154665071600"/>
    <n v="56122999.200000003"/>
    <x v="5"/>
  </r>
  <r>
    <s v="PTDU"/>
    <n v="0.2316"/>
    <s v="NA"/>
    <n v="2252568740"/>
    <n v="11168640"/>
    <x v="4"/>
  </r>
  <r>
    <s v="PTIS"/>
    <n v="0.23436999999999999"/>
    <n v="4.5999999999999999E-2"/>
    <n v="113334920"/>
    <n v="241040"/>
    <x v="4"/>
  </r>
  <r>
    <s v="PTPP"/>
    <n v="7.8118699999999999"/>
    <n v="-9.7000000000000003E-2"/>
    <n v="61652121900"/>
    <n v="47723660.799999997"/>
    <x v="3"/>
  </r>
  <r>
    <s v="PTPW"/>
    <n v="0.76402000000000003"/>
    <s v="NA"/>
    <n v="368158300"/>
    <n v="405800"/>
    <x v="4"/>
  </r>
  <r>
    <s v="PTRO"/>
    <n v="2.6425500000000004"/>
    <n v="0.104"/>
    <n v="3386766400"/>
    <n v="1300820"/>
    <x v="2"/>
  </r>
  <r>
    <s v="PTSN"/>
    <n v="1.42424"/>
    <n v="0.20200000000000001"/>
    <n v="376706360"/>
    <n v="1425700"/>
    <x v="1"/>
  </r>
  <r>
    <s v="PTSP"/>
    <n v="0.99804999999999999"/>
    <n v="-0.114"/>
    <n v="1366600"/>
    <n v="320"/>
    <x v="4"/>
  </r>
  <r>
    <s v="PUDP"/>
    <n v="0.13578000000000001"/>
    <n v="-0.25800000000000001"/>
    <n v="578195360"/>
    <n v="1322580"/>
    <x v="4"/>
  </r>
  <r>
    <s v="PURA"/>
    <n v="0.29999000000000003"/>
    <s v="NA"/>
    <n v="4729494000"/>
    <n v="90576000"/>
    <x v="4"/>
  </r>
  <r>
    <s v="PURE"/>
    <n v="0.13647999999999999"/>
    <s v="NA"/>
    <n v="942467440"/>
    <n v="9370460"/>
    <x v="4"/>
  </r>
  <r>
    <s v="PURI"/>
    <n v="0.34200000000000003"/>
    <s v="NA"/>
    <n v="703040"/>
    <n v="2000"/>
    <x v="4"/>
  </r>
  <r>
    <s v="PWON"/>
    <n v="24.802199999999999"/>
    <n v="-0.114"/>
    <n v="25391008300"/>
    <n v="48377040"/>
    <x v="0"/>
  </r>
  <r>
    <s v="PYFA"/>
    <n v="0.57789000000000001"/>
    <n v="7.4999999999999997E-2"/>
    <n v="421303300"/>
    <n v="403140"/>
    <x v="4"/>
  </r>
  <r>
    <s v="PZZA"/>
    <n v="2.1606399999999999"/>
    <n v="4.4999999999999998E-2"/>
    <n v="861937400"/>
    <n v="1194200"/>
    <x v="2"/>
  </r>
  <r>
    <s v="RAJA"/>
    <n v="0.94686999999999999"/>
    <n v="-0.12"/>
    <n v="3753420480"/>
    <n v="16846420"/>
    <x v="4"/>
  </r>
  <r>
    <s v="RALS"/>
    <n v="5.4284399999999993"/>
    <n v="-0.23400000000000001"/>
    <n v="6208673100"/>
    <n v="8110100"/>
    <x v="3"/>
  </r>
  <r>
    <s v="RANC"/>
    <n v="3.7547700000000002"/>
    <n v="0.112"/>
    <n v="4264934000"/>
    <n v="1781620"/>
    <x v="2"/>
  </r>
  <r>
    <s v="RBMS"/>
    <n v="0.13614999999999999"/>
    <n v="-0.29799999999999999"/>
    <n v="6685000"/>
    <n v="133700"/>
    <x v="4"/>
  </r>
  <r>
    <s v="RDTX"/>
    <n v="1.8815999999999999"/>
    <n v="4.0000000000000001E-3"/>
    <n v="223037000"/>
    <n v="31860"/>
    <x v="1"/>
  </r>
  <r>
    <s v="REAL"/>
    <n v="0.65673000000000004"/>
    <s v="NA"/>
    <n v="14519645980"/>
    <n v="141554159.19999999"/>
    <x v="4"/>
  </r>
  <r>
    <s v="RELI"/>
    <n v="0.71279999999999999"/>
    <n v="-0.14399999999999999"/>
    <n v="103800"/>
    <n v="260"/>
    <x v="4"/>
  </r>
  <r>
    <s v="RICY"/>
    <n v="5.9040000000000002E-2"/>
    <n v="-7.0000000000000007E-2"/>
    <n v="114965040"/>
    <n v="1267620"/>
    <x v="4"/>
  </r>
  <r>
    <s v="RIGS"/>
    <n v="0.17299"/>
    <n v="7.3999999999999996E-2"/>
    <n v="89278960"/>
    <n v="319260"/>
    <x v="4"/>
  </r>
  <r>
    <s v="RIMO"/>
    <n v="2.2540300000000002"/>
    <n v="16.254000000000001"/>
    <n v="5000"/>
    <n v="0"/>
    <x v="2"/>
  </r>
  <r>
    <s v="RISE"/>
    <n v="3.9203000000000001"/>
    <n v="-0.129"/>
    <n v="120032480"/>
    <n v="306060"/>
    <x v="2"/>
  </r>
  <r>
    <s v="RMBA"/>
    <n v="11.13875"/>
    <n v="-0.11799999999999999"/>
    <n v="40333280"/>
    <n v="0"/>
    <x v="0"/>
  </r>
  <r>
    <s v="ROCK"/>
    <n v="1.1553199999999999"/>
    <s v="NA"/>
    <n v="74568600"/>
    <n v="92480"/>
    <x v="1"/>
  </r>
  <r>
    <s v="RODA"/>
    <n v="1.3728"/>
    <n v="-0.27"/>
    <n v="712608200"/>
    <n v="6976040"/>
    <x v="1"/>
  </r>
  <r>
    <s v="RONY"/>
    <n v="0.29249999999999998"/>
    <s v="NA"/>
    <n v="453380920"/>
    <n v="1755960"/>
    <x v="4"/>
  </r>
  <r>
    <s v="ROTI"/>
    <n v="8.2898999999999994"/>
    <n v="8.7999999999999995E-2"/>
    <n v="6921070100"/>
    <n v="4972020"/>
    <x v="3"/>
  </r>
  <r>
    <s v="RSGK"/>
    <n v="0.26105"/>
    <s v="NA"/>
    <n v="417761400"/>
    <n v="243240"/>
    <x v="4"/>
  </r>
  <r>
    <s v="RUIS"/>
    <n v="0.16016"/>
    <n v="0.128"/>
    <n v="47311480"/>
    <n v="227340"/>
    <x v="4"/>
  </r>
  <r>
    <s v="RUNS"/>
    <n v="0.41505999999999998"/>
    <s v="NA"/>
    <n v="3236807840"/>
    <n v="7328540"/>
    <x v="4"/>
  </r>
  <r>
    <s v="SAFE"/>
    <n v="0.17101"/>
    <s v="NA"/>
    <n v="683135560"/>
    <n v="2813480"/>
    <x v="4"/>
  </r>
  <r>
    <s v="SAME"/>
    <n v="8.556989999999999"/>
    <n v="-0.13200000000000001"/>
    <n v="29290323640"/>
    <n v="60367100.799999997"/>
    <x v="3"/>
  </r>
  <r>
    <s v="SAMF"/>
    <n v="4.1768799999999997"/>
    <s v="NA"/>
    <n v="10302675600"/>
    <n v="14313320"/>
    <x v="2"/>
  </r>
  <r>
    <s v="SAPX"/>
    <n v="0.88749999999999996"/>
    <n v="0.45"/>
    <n v="4633300"/>
    <n v="4360"/>
    <x v="4"/>
  </r>
  <r>
    <s v="SATU"/>
    <n v="0.1045"/>
    <n v="-0.23499999999999999"/>
    <n v="395076140"/>
    <n v="5363900"/>
    <x v="4"/>
  </r>
  <r>
    <s v="SBAT"/>
    <n v="0.10745"/>
    <s v="NA"/>
    <n v="464235000"/>
    <n v="9284700"/>
    <x v="4"/>
  </r>
  <r>
    <s v="SBMA"/>
    <n v="2.171E-2"/>
    <s v="NA"/>
    <n v="3545304480"/>
    <n v="9215860"/>
    <x v="4"/>
  </r>
  <r>
    <s v="SCBD"/>
    <n v="8.9696499999999997"/>
    <n v="2.1999999999999999E-2"/>
    <n v="0"/>
    <n v="0"/>
    <x v="3"/>
  </r>
  <r>
    <s v="SCCO"/>
    <n v="2.15863"/>
    <n v="1.2999999999999999E-2"/>
    <n v="6905500"/>
    <n v="660"/>
    <x v="2"/>
  </r>
  <r>
    <s v="SCMA"/>
    <n v="32.514000000000003"/>
    <n v="4.5999999999999999E-2"/>
    <n v="56065815900"/>
    <n v="27357320"/>
    <x v="5"/>
  </r>
  <r>
    <s v="SCNP"/>
    <n v="0.55500000000000005"/>
    <s v="NA"/>
    <n v="288065920"/>
    <n v="1265200"/>
    <x v="4"/>
  </r>
  <r>
    <s v="SCPI"/>
    <n v="0.10440000000000001"/>
    <n v="9.8000000000000004E-2"/>
    <n v="0"/>
    <n v="0"/>
    <x v="4"/>
  </r>
  <r>
    <s v="SDMU"/>
    <n v="5.6759999999999998E-2"/>
    <n v="-4.7E-2"/>
    <n v="63937460"/>
    <n v="1277840"/>
    <x v="4"/>
  </r>
  <r>
    <s v="SDPC"/>
    <n v="0.17199"/>
    <n v="7.8E-2"/>
    <n v="24376280"/>
    <n v="184520"/>
    <x v="4"/>
  </r>
  <r>
    <s v="SDRA"/>
    <n v="5.5694399999999993"/>
    <n v="6.8000000000000005E-2"/>
    <n v="255350700"/>
    <n v="395420"/>
    <x v="3"/>
  </r>
  <r>
    <s v="SFAN"/>
    <n v="2.0194999999999999"/>
    <s v="NA"/>
    <n v="532418600"/>
    <n v="358880"/>
    <x v="2"/>
  </r>
  <r>
    <s v="SGER"/>
    <n v="2.1206199999999997"/>
    <s v="NA"/>
    <n v="4467466100"/>
    <n v="4455780"/>
    <x v="2"/>
  </r>
  <r>
    <s v="SGRO"/>
    <n v="4.5171000000000001"/>
    <n v="-1.0999999999999999E-2"/>
    <n v="2270651000"/>
    <n v="934000"/>
    <x v="2"/>
  </r>
  <r>
    <s v="SHID"/>
    <n v="1.4719100000000001"/>
    <n v="-0.29699999999999999"/>
    <n v="155763100"/>
    <n v="123560"/>
    <x v="1"/>
  </r>
  <r>
    <s v="SHIP"/>
    <n v="2.6518000000000002"/>
    <n v="0.23799999999999999"/>
    <n v="1336960500"/>
    <n v="1365100"/>
    <x v="2"/>
  </r>
  <r>
    <s v="SIAP"/>
    <n v="1.992"/>
    <n v="-0.83899999999999997"/>
    <n v="0"/>
    <n v="0"/>
    <x v="1"/>
  </r>
  <r>
    <s v="SIDO"/>
    <n v="26.7"/>
    <n v="0.09"/>
    <n v="50684898500"/>
    <n v="59690421.600000001"/>
    <x v="0"/>
  </r>
  <r>
    <s v="SILO"/>
    <n v="14.06287"/>
    <n v="6.7000000000000004E-2"/>
    <n v="1502359000"/>
    <n v="174020"/>
    <x v="0"/>
  </r>
  <r>
    <s v="SIMA"/>
    <n v="2.213E-2"/>
    <s v="NA"/>
    <n v="10000"/>
    <n v="0"/>
    <x v="4"/>
  </r>
  <r>
    <s v="SIMP"/>
    <n v="7.7183599999999997"/>
    <n v="-2.9000000000000001E-2"/>
    <n v="4324282160"/>
    <n v="8787440"/>
    <x v="3"/>
  </r>
  <r>
    <s v="SINI"/>
    <n v="0.12787000000000001"/>
    <s v="NA"/>
    <n v="590440"/>
    <n v="2160"/>
    <x v="4"/>
  </r>
  <r>
    <s v="SIPD"/>
    <n v="2.4170799999999999"/>
    <n v="0.21"/>
    <n v="113440600"/>
    <n v="62380"/>
    <x v="2"/>
  </r>
  <r>
    <s v="SKBM"/>
    <n v="1.0207599999999999"/>
    <n v="0.19800000000000001"/>
    <n v="35489920"/>
    <n v="84800"/>
    <x v="1"/>
  </r>
  <r>
    <s v="SKLT"/>
    <n v="1.59561"/>
    <n v="0.111"/>
    <n v="11742400"/>
    <n v="5080"/>
    <x v="1"/>
  </r>
  <r>
    <s v="SKRN"/>
    <n v="1.125"/>
    <n v="1.9E-2"/>
    <n v="1272870200"/>
    <n v="1668460"/>
    <x v="1"/>
  </r>
  <r>
    <s v="SKYB"/>
    <n v="2.9839999999999998E-2"/>
    <s v="NA"/>
    <n v="14077400"/>
    <n v="0"/>
    <x v="4"/>
  </r>
  <r>
    <s v="SLIS"/>
    <n v="4.2"/>
    <s v="NA"/>
    <n v="5118049200"/>
    <n v="2095060"/>
    <x v="2"/>
  </r>
  <r>
    <s v="SMAR"/>
    <n v="12.52276"/>
    <n v="4.5999999999999999E-2"/>
    <n v="88978000"/>
    <n v="20300"/>
    <x v="0"/>
  </r>
  <r>
    <s v="SMBR"/>
    <n v="7.8467000000000002"/>
    <n v="3.5000000000000003E-2"/>
    <n v="10686433700"/>
    <n v="13112540"/>
    <x v="3"/>
  </r>
  <r>
    <s v="SMCB"/>
    <n v="15.689579999999999"/>
    <n v="2.5000000000000001E-2"/>
    <n v="3603135200"/>
    <n v="2027740"/>
    <x v="0"/>
  </r>
  <r>
    <s v="SMDM"/>
    <n v="0.69196000000000002"/>
    <n v="-6.2E-2"/>
    <n v="67249860"/>
    <n v="562040"/>
    <x v="4"/>
  </r>
  <r>
    <s v="SMDR"/>
    <n v="2.37446"/>
    <n v="5.3999999999999999E-2"/>
    <n v="6697672800"/>
    <n v="9690520"/>
    <x v="2"/>
  </r>
  <r>
    <s v="SMGR"/>
    <n v="49.676480000000005"/>
    <n v="8.1000000000000003E-2"/>
    <n v="125300825500"/>
    <n v="14277980"/>
    <x v="5"/>
  </r>
  <r>
    <s v="SMKL"/>
    <n v="1.0064"/>
    <s v="NA"/>
    <n v="137315760"/>
    <n v="446020"/>
    <x v="1"/>
  </r>
  <r>
    <s v="SMMA"/>
    <n v="70.044309999999996"/>
    <n v="5.3999999999999999E-2"/>
    <n v="21862500"/>
    <n v="2000"/>
    <x v="5"/>
  </r>
  <r>
    <s v="SMMT"/>
    <n v="0.7056"/>
    <n v="0.53700000000000003"/>
    <n v="15002872240"/>
    <n v="70239181.599999994"/>
    <x v="4"/>
  </r>
  <r>
    <s v="SMRA"/>
    <n v="13.20051"/>
    <n v="-3.6999999999999998E-2"/>
    <n v="36163280000"/>
    <n v="38524260"/>
    <x v="0"/>
  </r>
  <r>
    <s v="SMRU"/>
    <n v="0.62497000000000003"/>
    <n v="-0.13100000000000001"/>
    <n v="1153000"/>
    <n v="0"/>
    <x v="4"/>
  </r>
  <r>
    <s v="SMSM"/>
    <n v="9.2138799999999996"/>
    <n v="-1.0999999999999999E-2"/>
    <n v="652785400"/>
    <n v="415220"/>
    <x v="3"/>
  </r>
  <r>
    <s v="SNLK"/>
    <n v="0.59399999999999997"/>
    <n v="-0.254"/>
    <n v="1531616800"/>
    <n v="1272920"/>
    <x v="4"/>
  </r>
  <r>
    <s v="SOCI"/>
    <n v="1.4117999999999999"/>
    <n v="-1.2999999999999999E-2"/>
    <n v="4277654100"/>
    <n v="20399100"/>
    <x v="1"/>
  </r>
  <r>
    <s v="SOFA"/>
    <n v="9.2599999999999988E-2"/>
    <s v="NA"/>
    <n v="3954774780"/>
    <n v="66124040.799999997"/>
    <x v="4"/>
  </r>
  <r>
    <s v="SOHO"/>
    <n v="6.5362200000000001"/>
    <s v="NA"/>
    <n v="20890000"/>
    <n v="4100"/>
    <x v="3"/>
  </r>
  <r>
    <s v="SONA"/>
    <n v="1.6096300000000001"/>
    <n v="-0.46300000000000002"/>
    <n v="880000"/>
    <n v="180"/>
    <x v="1"/>
  </r>
  <r>
    <s v="SOSS"/>
    <n v="0.26041000000000003"/>
    <n v="0.14499999999999999"/>
    <n v="45325080"/>
    <n v="118600"/>
    <x v="4"/>
  </r>
  <r>
    <s v="SOTS"/>
    <n v="0.32400000000000001"/>
    <n v="-0.127"/>
    <n v="5759200"/>
    <n v="18500"/>
    <x v="4"/>
  </r>
  <r>
    <s v="SPMA"/>
    <n v="0.7739299999999999"/>
    <n v="8.9999999999999993E-3"/>
    <n v="368160600"/>
    <n v="1007120"/>
    <x v="4"/>
  </r>
  <r>
    <s v="SPTO"/>
    <n v="1.7010000000000001"/>
    <n v="-3.6999999999999998E-2"/>
    <n v="571188800"/>
    <n v="908020"/>
    <x v="1"/>
  </r>
  <r>
    <s v="SQMI"/>
    <n v="1.6159100000000002"/>
    <n v="0.157"/>
    <n v="5585096060"/>
    <n v="51309600"/>
    <x v="1"/>
  </r>
  <r>
    <s v="SRAJ"/>
    <n v="4.0082399999999998"/>
    <n v="0.26700000000000002"/>
    <n v="971418200"/>
    <n v="2942040"/>
    <x v="2"/>
  </r>
  <r>
    <s v="SRIL"/>
    <n v="2.9860199999999999"/>
    <n v="0.20100000000000001"/>
    <n v="1954512820"/>
    <n v="0"/>
    <x v="2"/>
  </r>
  <r>
    <s v="SRSN"/>
    <n v="0.32507999999999998"/>
    <n v="0.19500000000000001"/>
    <n v="83714060"/>
    <n v="1537480"/>
    <x v="4"/>
  </r>
  <r>
    <s v="SRTG"/>
    <n v="32.013010000000001"/>
    <n v="0.58799999999999997"/>
    <n v="42255188200"/>
    <n v="17818360"/>
    <x v="5"/>
  </r>
  <r>
    <s v="SSIA"/>
    <n v="2.3055700000000003"/>
    <n v="-3.4000000000000002E-2"/>
    <n v="1796772000"/>
    <n v="3681580"/>
    <x v="2"/>
  </r>
  <r>
    <s v="SSMS"/>
    <n v="11.001379999999999"/>
    <n v="7.3999999999999996E-2"/>
    <n v="16256242500"/>
    <n v="13963180"/>
    <x v="0"/>
  </r>
  <r>
    <s v="SSTM"/>
    <n v="1.0186900000000001"/>
    <n v="-0.13800000000000001"/>
    <n v="14962500"/>
    <n v="17180"/>
    <x v="1"/>
  </r>
  <r>
    <s v="STAR"/>
    <n v="0.7056"/>
    <n v="-0.70499999999999996"/>
    <n v="61132360"/>
    <n v="407980"/>
    <x v="4"/>
  </r>
  <r>
    <s v="STTP"/>
    <n v="9.2682500000000001"/>
    <n v="0.108"/>
    <n v="8434000"/>
    <n v="1200"/>
    <x v="3"/>
  </r>
  <r>
    <s v="SUGI"/>
    <n v="1.24058"/>
    <n v="-0.45600000000000002"/>
    <n v="22000"/>
    <n v="0"/>
    <x v="1"/>
  </r>
  <r>
    <s v="SULI"/>
    <n v="0.19935"/>
    <n v="-6.5000000000000002E-2"/>
    <n v="15434000"/>
    <n v="308680"/>
    <x v="4"/>
  </r>
  <r>
    <s v="SUPR"/>
    <n v="16.836179999999999"/>
    <n v="2E-3"/>
    <n v="166880000"/>
    <n v="11240"/>
    <x v="0"/>
  </r>
  <r>
    <s v="SURE"/>
    <n v="2.9951500000000002"/>
    <n v="5.2999999999999999E-2"/>
    <n v="536000"/>
    <n v="280"/>
    <x v="2"/>
  </r>
  <r>
    <s v="SWAT"/>
    <n v="0.63402999999999998"/>
    <n v="3.9E-2"/>
    <n v="37889852820"/>
    <n v="210496740.80000001"/>
    <x v="4"/>
  </r>
  <r>
    <s v="TALF"/>
    <n v="0.41414999999999996"/>
    <n v="0.16500000000000001"/>
    <n v="8543960"/>
    <n v="25860"/>
    <x v="4"/>
  </r>
  <r>
    <s v="TAMA"/>
    <n v="5.6000000000000001E-2"/>
    <s v="NA"/>
    <n v="429842360"/>
    <n v="7734960"/>
    <x v="4"/>
  </r>
  <r>
    <s v="TAMU"/>
    <n v="1.875"/>
    <n v="1.7000000000000001E-2"/>
    <n v="20076000"/>
    <n v="401520"/>
    <x v="1"/>
  </r>
  <r>
    <s v="TAPG"/>
    <n v="13.301200000000001"/>
    <s v="NA"/>
    <n v="32983984700"/>
    <n v="47683580.799999997"/>
    <x v="0"/>
  </r>
  <r>
    <s v="TARA"/>
    <n v="0.50348000000000004"/>
    <n v="-0.442"/>
    <n v="6994000"/>
    <n v="139880"/>
    <x v="4"/>
  </r>
  <r>
    <s v="TAXI"/>
    <n v="0.51117999999999997"/>
    <n v="-0.58699999999999997"/>
    <n v="2828000"/>
    <n v="56560"/>
    <x v="4"/>
  </r>
  <r>
    <s v="TBIG"/>
    <n v="64.799019999999999"/>
    <n v="9.8000000000000004E-2"/>
    <n v="126991022000"/>
    <n v="43932920"/>
    <x v="5"/>
  </r>
  <r>
    <s v="TBLA"/>
    <n v="4.7544700000000004"/>
    <n v="6.6000000000000003E-2"/>
    <n v="1569829400"/>
    <n v="1769780"/>
    <x v="2"/>
  </r>
  <r>
    <s v="TBMS"/>
    <n v="0.60060000000000002"/>
    <n v="-9.2999999999999999E-2"/>
    <n v="43221100"/>
    <n v="26780"/>
    <x v="4"/>
  </r>
  <r>
    <s v="TCID"/>
    <n v="1.17624"/>
    <n v="-9.8000000000000004E-2"/>
    <n v="49016000"/>
    <n v="8140"/>
    <x v="1"/>
  </r>
  <r>
    <s v="TCPI"/>
    <n v="44.25"/>
    <n v="2.5999999999999999E-2"/>
    <n v="213163084000"/>
    <n v="23710640"/>
    <x v="5"/>
  </r>
  <r>
    <s v="TDPM"/>
    <n v="1.2477199999999999"/>
    <s v="NA"/>
    <n v="60539900"/>
    <n v="0"/>
    <x v="1"/>
  </r>
  <r>
    <s v="TEBE"/>
    <n v="0.84810000000000008"/>
    <s v="NA"/>
    <n v="135812900"/>
    <n v="198880"/>
    <x v="4"/>
  </r>
  <r>
    <s v="TECH"/>
    <n v="9.6735100000000003"/>
    <s v="NA"/>
    <n v="15605897500"/>
    <n v="1951240"/>
    <x v="3"/>
  </r>
  <r>
    <s v="TELE"/>
    <n v="0.88357000000000008"/>
    <n v="1.4E-2"/>
    <n v="12249273440"/>
    <n v="0"/>
    <x v="4"/>
  </r>
  <r>
    <s v="TFAS"/>
    <n v="8.5416699999999999"/>
    <s v="NA"/>
    <n v="895712400"/>
    <n v="174360"/>
    <x v="3"/>
  </r>
  <r>
    <s v="TFCO"/>
    <n v="3.2073499999999999"/>
    <n v="-0.11"/>
    <n v="5382400"/>
    <n v="7560"/>
    <x v="2"/>
  </r>
  <r>
    <s v="TGKA"/>
    <n v="6.4294500000000001"/>
    <n v="7.4999999999999997E-2"/>
    <n v="32000500"/>
    <n v="4500"/>
    <x v="3"/>
  </r>
  <r>
    <s v="TGRA"/>
    <n v="0.23649999999999999"/>
    <n v="-0.311"/>
    <n v="910538600"/>
    <n v="10471180"/>
    <x v="4"/>
  </r>
  <r>
    <s v="TIFA"/>
    <n v="2.2201300000000002"/>
    <n v="-0.08"/>
    <n v="60046260"/>
    <n v="117800"/>
    <x v="2"/>
  </r>
  <r>
    <s v="TINS"/>
    <n v="12.102600000000001"/>
    <n v="0.182"/>
    <n v="115403381500"/>
    <n v="67977841.599999994"/>
    <x v="0"/>
  </r>
  <r>
    <s v="TIRA"/>
    <n v="0.19874"/>
    <n v="1.0999999999999999E-2"/>
    <n v="6894720"/>
    <n v="20760"/>
    <x v="4"/>
  </r>
  <r>
    <s v="TIRT"/>
    <n v="5.3619999999999994E-2"/>
    <n v="-0.40300000000000002"/>
    <n v="299900200"/>
    <n v="5404300"/>
    <x v="4"/>
  </r>
  <r>
    <s v="TKGA"/>
    <n v="1.8215999999999999"/>
    <n v="1.0390999999999999"/>
    <n v="0"/>
    <n v="0"/>
    <x v="1"/>
  </r>
  <r>
    <s v="TKIM"/>
    <n v="26.773720000000001"/>
    <n v="-4.2000000000000003E-2"/>
    <n v="59595029000"/>
    <n v="6861000"/>
    <x v="0"/>
  </r>
  <r>
    <s v="TLKM"/>
    <n v="376.43642"/>
    <n v="2.1000000000000001E-2"/>
    <n v="326084292000"/>
    <n v="85444581.599999994"/>
    <x v="5"/>
  </r>
  <r>
    <s v="TMAS"/>
    <n v="1.7800100000000001"/>
    <n v="0.10100000000000001"/>
    <n v="3358254880"/>
    <n v="10490660"/>
    <x v="1"/>
  </r>
  <r>
    <s v="TMPI"/>
    <n v="0.27510000000000001"/>
    <n v="-0.23300000000000001"/>
    <n v="0"/>
    <n v="0"/>
    <x v="4"/>
  </r>
  <r>
    <s v="TMPO"/>
    <n v="0.14605000000000001"/>
    <n v="-0.126"/>
    <n v="5787840"/>
    <n v="41240"/>
    <x v="4"/>
  </r>
  <r>
    <s v="TNCA"/>
    <n v="0.32045000000000001"/>
    <n v="9.9000000000000005E-2"/>
    <n v="715963000"/>
    <n v="910640"/>
    <x v="4"/>
  </r>
  <r>
    <s v="TOBA"/>
    <n v="4.4274799999999992"/>
    <n v="3.1E-2"/>
    <n v="493505600"/>
    <n v="905400"/>
    <x v="2"/>
  </r>
  <r>
    <s v="TOPS"/>
    <n v="1.6665000000000001"/>
    <n v="-0.48099999999999998"/>
    <n v="88709000"/>
    <n v="1774180"/>
    <x v="1"/>
  </r>
  <r>
    <s v="TOTL"/>
    <n v="1.1048399999999998"/>
    <n v="-7.9000000000000001E-2"/>
    <n v="500786960"/>
    <n v="1530200"/>
    <x v="1"/>
  </r>
  <r>
    <s v="TOTO"/>
    <n v="2.3529599999999999"/>
    <n v="-9.2999999999999999E-2"/>
    <n v="124446760"/>
    <n v="587660"/>
    <x v="2"/>
  </r>
  <r>
    <s v="TOWR"/>
    <n v="60.19726"/>
    <n v="0.11700000000000001"/>
    <n v="173859085800"/>
    <n v="146784219.19999999"/>
    <x v="5"/>
  </r>
  <r>
    <s v="TOYS"/>
    <n v="0.27409"/>
    <s v="NA"/>
    <n v="14507507640"/>
    <n v="78652637.599999994"/>
    <x v="4"/>
  </r>
  <r>
    <s v="TPIA"/>
    <n v="164.91726"/>
    <n v="-8.5000000000000006E-2"/>
    <n v="44865596000"/>
    <n v="6058680"/>
    <x v="5"/>
  </r>
  <r>
    <s v="TPMA"/>
    <n v="1.1586500000000002"/>
    <n v="2.7E-2"/>
    <n v="389835400"/>
    <n v="845120"/>
    <x v="1"/>
  </r>
  <r>
    <s v="TRAM"/>
    <n v="2.4821800000000001"/>
    <n v="0.95599999999999996"/>
    <n v="1008000"/>
    <n v="0"/>
    <x v="2"/>
  </r>
  <r>
    <s v="TRIL"/>
    <n v="0.06"/>
    <n v="-0.23599999999999999"/>
    <n v="30941980"/>
    <n v="0"/>
    <x v="4"/>
  </r>
  <r>
    <s v="TRIM"/>
    <n v="2.7868499999999998"/>
    <n v="1.7000000000000001E-2"/>
    <n v="36936210520"/>
    <n v="92784942.400000006"/>
    <x v="2"/>
  </r>
  <r>
    <s v="TRIN"/>
    <n v="1.0670899999999999"/>
    <s v="NA"/>
    <n v="1627436240"/>
    <n v="6725860"/>
    <x v="1"/>
  </r>
  <r>
    <s v="TRIO"/>
    <n v="11.079190000000001"/>
    <n v="-0.375"/>
    <n v="226709960"/>
    <n v="0"/>
    <x v="0"/>
  </r>
  <r>
    <s v="TRIS"/>
    <n v="0.54347000000000001"/>
    <n v="0.13800000000000001"/>
    <n v="978845960"/>
    <n v="5732140"/>
    <x v="4"/>
  </r>
  <r>
    <s v="TRJA"/>
    <n v="0.39868999999999999"/>
    <s v="NA"/>
    <n v="2739036120"/>
    <n v="10492500"/>
    <x v="4"/>
  </r>
  <r>
    <s v="TRST"/>
    <n v="1.6847999999999999"/>
    <n v="8.3000000000000004E-2"/>
    <n v="14963500"/>
    <n v="25600"/>
    <x v="1"/>
  </r>
  <r>
    <s v="TRUE"/>
    <n v="0.94472"/>
    <s v="NA"/>
    <n v="60212267180"/>
    <n v="308078438.39999998"/>
    <x v="4"/>
  </r>
  <r>
    <s v="TRUK"/>
    <n v="7.2650000000000006E-2"/>
    <n v="6.2E-2"/>
    <n v="8392765920"/>
    <n v="49211239.200000003"/>
    <x v="4"/>
  </r>
  <r>
    <s v="TRUS"/>
    <n v="0.27360000000000001"/>
    <n v="9.4E-2"/>
    <n v="10007120"/>
    <n v="27640"/>
    <x v="4"/>
  </r>
  <r>
    <s v="TSPC"/>
    <n v="6.6825000000000001"/>
    <n v="4.7E-2"/>
    <n v="2319013300"/>
    <n v="1560980"/>
    <x v="3"/>
  </r>
  <r>
    <s v="TUGU"/>
    <n v="3.5555599999999998"/>
    <n v="-3.0000000000000001E-3"/>
    <n v="941860800"/>
    <n v="491940"/>
    <x v="2"/>
  </r>
  <r>
    <s v="TURI"/>
    <n v="7.0587"/>
    <n v="-0.13600000000000001"/>
    <n v="61851900"/>
    <n v="46540"/>
    <x v="3"/>
  </r>
  <r>
    <s v="UANG"/>
    <n v="1.4278"/>
    <s v="NA"/>
    <n v="12977400"/>
    <n v="11120"/>
    <x v="1"/>
  </r>
  <r>
    <s v="UCID"/>
    <n v="6.4842500000000003"/>
    <s v="NA"/>
    <n v="888222900"/>
    <n v="559280"/>
    <x v="3"/>
  </r>
  <r>
    <s v="UFOE"/>
    <n v="1.6355599999999999"/>
    <n v="9.6000000000000002E-2"/>
    <n v="491140100"/>
    <n v="681000"/>
    <x v="1"/>
  </r>
  <r>
    <s v="ULTJ"/>
    <n v="19.063320000000001"/>
    <n v="6.9000000000000006E-2"/>
    <n v="1138273500"/>
    <n v="709640"/>
    <x v="0"/>
  </r>
  <r>
    <s v="UNIC"/>
    <n v="3.3829000000000002"/>
    <n v="1.2999999999999999E-2"/>
    <n v="22183500"/>
    <n v="2500"/>
    <x v="2"/>
  </r>
  <r>
    <s v="UNIQ"/>
    <n v="0.23250000000000001"/>
    <s v="NA"/>
    <n v="400060000"/>
    <n v="4343880"/>
    <x v="4"/>
  </r>
  <r>
    <s v="UNIT"/>
    <n v="2.3829999999999997E-2"/>
    <n v="1.2999999999999999E-2"/>
    <n v="0"/>
    <n v="0"/>
    <x v="4"/>
  </r>
  <r>
    <s v="UNSP"/>
    <n v="0.30002000000000001"/>
    <n v="0.185"/>
    <n v="51476060"/>
    <n v="420760"/>
    <x v="4"/>
  </r>
  <r>
    <s v="UNTR"/>
    <n v="91.388310000000004"/>
    <n v="-2.1999999999999999E-2"/>
    <n v="180417919000"/>
    <n v="7238400"/>
    <x v="5"/>
  </r>
  <r>
    <s v="UNVR"/>
    <n v="177.01599999999999"/>
    <n v="1.4E-2"/>
    <n v="243395060700"/>
    <n v="49552579.200000003"/>
    <x v="5"/>
  </r>
  <r>
    <s v="URBN"/>
    <n v="2.7311399999999999"/>
    <n v="0.52200000000000002"/>
    <n v="654107200"/>
    <n v="748920"/>
    <x v="2"/>
  </r>
  <r>
    <s v="UVCR"/>
    <n v="1.19"/>
    <s v="NA"/>
    <n v="7858072100"/>
    <n v="14451580"/>
    <x v="1"/>
  </r>
  <r>
    <s v="VICI"/>
    <n v="2.9649399999999999"/>
    <n v="0.25900000000000001"/>
    <n v="1657249600"/>
    <n v="3909060"/>
    <x v="2"/>
  </r>
  <r>
    <s v="VICO"/>
    <n v="1.4365599999999998"/>
    <n v="-5.1999999999999998E-2"/>
    <n v="3049761780"/>
    <n v="16845080.800000001"/>
    <x v="1"/>
  </r>
  <r>
    <s v="VINS"/>
    <n v="0.14898"/>
    <n v="-6.6000000000000003E-2"/>
    <n v="194828620"/>
    <n v="1800260"/>
    <x v="4"/>
  </r>
  <r>
    <s v="VIVA"/>
    <n v="0.82321"/>
    <n v="-0.129"/>
    <n v="588084640"/>
    <n v="11754760"/>
    <x v="4"/>
  </r>
  <r>
    <s v="VOKS"/>
    <n v="0.76048000000000004"/>
    <n v="-6.7000000000000004E-2"/>
    <n v="9441720"/>
    <n v="50600"/>
    <x v="4"/>
  </r>
  <r>
    <s v="VRNA"/>
    <n v="0.98390999999999995"/>
    <n v="-2.3E-2"/>
    <n v="807103960"/>
    <n v="4312040"/>
    <x v="4"/>
  </r>
  <r>
    <s v="WAPO"/>
    <n v="8.6859999999999993E-2"/>
    <n v="-6.0000000000000001E-3"/>
    <n v="255534020"/>
    <n v="3366720"/>
    <x v="4"/>
  </r>
  <r>
    <s v="WEGE"/>
    <n v="1.8952599999999999"/>
    <n v="-0.10299999999999999"/>
    <n v="4629497940"/>
    <n v="22670280"/>
    <x v="1"/>
  </r>
  <r>
    <s v="WEHA"/>
    <n v="0.19500999999999999"/>
    <n v="-0.20100000000000001"/>
    <n v="9592048160"/>
    <n v="41596240.799999997"/>
    <x v="4"/>
  </r>
  <r>
    <s v="WICO"/>
    <n v="0.54564999999999997"/>
    <n v="0.46100000000000002"/>
    <n v="1963800"/>
    <n v="4520"/>
    <x v="4"/>
  </r>
  <r>
    <s v="WIFI"/>
    <n v="1.3142799999999999"/>
    <n v="1.173"/>
    <n v="29505771700"/>
    <n v="44090640"/>
    <x v="1"/>
  </r>
  <r>
    <s v="WIIM"/>
    <n v="1.10243"/>
    <n v="0.105"/>
    <n v="3209861700"/>
    <n v="6038360"/>
    <x v="1"/>
  </r>
  <r>
    <s v="WIKA"/>
    <n v="11.70579"/>
    <n v="-0.14199999999999999"/>
    <n v="75724412700"/>
    <n v="55493240"/>
    <x v="0"/>
  </r>
  <r>
    <s v="WINS"/>
    <n v="0.64129999999999998"/>
    <n v="-0.104"/>
    <n v="9531351720"/>
    <n v="61570480"/>
    <x v="4"/>
  </r>
  <r>
    <s v="WMUU"/>
    <n v="2.27765"/>
    <s v="NA"/>
    <n v="7051529980"/>
    <n v="38615880"/>
    <x v="2"/>
  </r>
  <r>
    <s v="WOMF"/>
    <n v="0.82162999999999997"/>
    <n v="-2.4E-2"/>
    <n v="72022960"/>
    <n v="304100"/>
    <x v="4"/>
  </r>
  <r>
    <s v="WOOD"/>
    <n v="5.0581899999999997"/>
    <n v="0.19600000000000001"/>
    <n v="27052384000"/>
    <n v="37042680.799999997"/>
    <x v="3"/>
  </r>
  <r>
    <s v="WOWS"/>
    <n v="0.12379000000000001"/>
    <s v="NA"/>
    <n v="921091080"/>
    <n v="18311720"/>
    <x v="4"/>
  </r>
  <r>
    <s v="WSBP"/>
    <n v="4.2177899999999999"/>
    <n v="-0.32200000000000001"/>
    <n v="10223633680"/>
    <n v="60606740.799999997"/>
    <x v="2"/>
  </r>
  <r>
    <s v="WSKT"/>
    <n v="12.759469999999999"/>
    <n v="-0.28999999999999998"/>
    <n v="55816702000"/>
    <n v="56031440"/>
    <x v="0"/>
  </r>
  <r>
    <s v="WTON"/>
    <n v="2.4577600000000004"/>
    <n v="-3.5999999999999997E-2"/>
    <n v="6601949880"/>
    <n v="22603700"/>
    <x v="2"/>
  </r>
  <r>
    <s v="YELO"/>
    <n v="0.15430000000000002"/>
    <n v="-0.33400000000000002"/>
    <n v="9513940760"/>
    <n v="22749000"/>
    <x v="4"/>
  </r>
  <r>
    <s v="YPAS"/>
    <n v="0.51436000000000004"/>
    <n v="1E-3"/>
    <n v="102633800"/>
    <n v="144680"/>
    <x v="4"/>
  </r>
  <r>
    <s v="YULE"/>
    <n v="1.51725"/>
    <n v="-2.081"/>
    <n v="77094700"/>
    <n v="91600"/>
    <x v="1"/>
  </r>
  <r>
    <s v="ZBRA"/>
    <n v="2.0085699999999997"/>
    <n v="-2.5000000000000001E-2"/>
    <n v="9095366700"/>
    <n v="11249300"/>
    <x v="2"/>
  </r>
  <r>
    <s v="ZINC"/>
    <n v="3.15625"/>
    <n v="0.11700000000000001"/>
    <n v="76095989160"/>
    <n v="614885132.79999995"/>
    <x v="2"/>
  </r>
  <r>
    <s v="ZONE"/>
    <n v="0.35328999999999999"/>
    <n v="-6.3E-2"/>
    <n v="110848400"/>
    <n v="273940"/>
    <x v="4"/>
  </r>
  <r>
    <s v="ZYRX"/>
    <n v="0.84"/>
    <n v="0.54"/>
    <n v="11921705100"/>
    <n v="1950514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FED71-3F6B-4A36-A275-DECF9B579380}" name="PivotTable4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5">
    <pivotField showAll="0"/>
    <pivotField showAll="0"/>
    <pivotField dataField="1" showAll="0"/>
    <pivotField numFmtId="164" showAll="0"/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6FEBE-DD15-4AE7-84C3-74CC0722D30C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A20:AB27" firstHeaderRow="1" firstDataRow="1" firstDataCol="1"/>
  <pivotFields count="6">
    <pivotField showAll="0"/>
    <pivotField dataField="1" numFmtId="166" showAll="0"/>
    <pivotField showAll="0"/>
    <pivotField numFmtId="164" showAll="0"/>
    <pivotField numFmtId="168" showAll="0"/>
    <pivotField axis="axisRow" showAll="0">
      <items count="7">
        <item x="0"/>
        <item x="2"/>
        <item x="4"/>
        <item x="5"/>
        <item x="3"/>
        <item x="1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arket Cap, in Rp Tn" fld="1" subtotal="count" baseField="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FEA5-5621-4CE6-B399-B3F047844919}">
  <dimension ref="A1:F711"/>
  <sheetViews>
    <sheetView tabSelected="1" topLeftCell="A671" workbookViewId="0">
      <selection activeCell="B710" sqref="B710"/>
    </sheetView>
  </sheetViews>
  <sheetFormatPr defaultRowHeight="15" x14ac:dyDescent="0.25"/>
  <cols>
    <col min="2" max="2" width="9.5703125" bestFit="1" customWidth="1"/>
    <col min="4" max="4" width="14.7109375" bestFit="1" customWidth="1"/>
    <col min="5" max="5" width="19.5703125" bestFit="1" customWidth="1"/>
    <col min="6" max="6" width="14.42578125" bestFit="1" customWidth="1"/>
  </cols>
  <sheetData>
    <row r="1" spans="1:6" ht="17.25" x14ac:dyDescent="0.4">
      <c r="A1" s="61" t="str">
        <f>'Raw Yahoox'!AE2</f>
        <v>No</v>
      </c>
      <c r="B1" s="62" t="str">
        <f>'Raw Yahoox'!AF2</f>
        <v>Symbol</v>
      </c>
      <c r="C1" s="62" t="str">
        <f>'Raw Yahoox'!AG2</f>
        <v>Name</v>
      </c>
      <c r="D1" s="62" t="str">
        <f>'Raw Yahoox'!AH2</f>
        <v>Price (Intraday)</v>
      </c>
      <c r="E1" s="62" t="str">
        <f>'Raw Yahoox'!AI2</f>
        <v>Market Cap, in Rp Tn</v>
      </c>
      <c r="F1" s="63" t="str">
        <f>'Raw Yahoox'!AJ2</f>
        <v>Value, in Rp Bn</v>
      </c>
    </row>
    <row r="2" spans="1:6" x14ac:dyDescent="0.25">
      <c r="A2" s="32">
        <f>'Raw Yahoox'!AE3</f>
        <v>1</v>
      </c>
      <c r="B2" s="44" t="str">
        <f>LEFT('Raw Yahoox'!AF3,4)</f>
        <v>BNBA</v>
      </c>
      <c r="C2" s="44" t="str">
        <f>'Raw Yahoox'!AG3</f>
        <v>P.T. Bank Bumi Arta Tbk</v>
      </c>
      <c r="D2" s="44">
        <f>'Raw Yahoox'!AH3</f>
        <v>4280</v>
      </c>
      <c r="E2" s="31">
        <f>'Raw Yahoox'!AI3</f>
        <v>9.8870000000000005</v>
      </c>
      <c r="F2" s="72">
        <f>'Raw Yahoox'!AJ3</f>
        <v>89.738759999999999</v>
      </c>
    </row>
    <row r="3" spans="1:6" x14ac:dyDescent="0.25">
      <c r="A3" s="32">
        <f>'Raw Yahoox'!AE4</f>
        <v>2</v>
      </c>
      <c r="B3" s="44" t="str">
        <f>LEFT('Raw Yahoox'!AF4,4)</f>
        <v>PNBN</v>
      </c>
      <c r="C3" s="44" t="str">
        <f>'Raw Yahoox'!AG4</f>
        <v>P.T. Bank Pan Indonesia Tbk</v>
      </c>
      <c r="D3" s="44">
        <f>'Raw Yahoox'!AH4</f>
        <v>740</v>
      </c>
      <c r="E3" s="31">
        <f>'Raw Yahoox'!AI4</f>
        <v>17.82</v>
      </c>
      <c r="F3" s="72">
        <f>'Raw Yahoox'!AJ4</f>
        <v>7.1358199999999998</v>
      </c>
    </row>
    <row r="4" spans="1:6" x14ac:dyDescent="0.25">
      <c r="A4" s="32">
        <f>'Raw Yahoox'!AE5</f>
        <v>3</v>
      </c>
      <c r="B4" s="44" t="str">
        <f>LEFT('Raw Yahoox'!AF5,4)</f>
        <v>TLKM</v>
      </c>
      <c r="C4" s="44" t="str">
        <f>'Raw Yahoox'!AG5</f>
        <v>Perusahaan Perseroan (Persero) PT Telekomunikasi Indonesia Tbk</v>
      </c>
      <c r="D4" s="44">
        <f>'Raw Yahoox'!AH5</f>
        <v>4100</v>
      </c>
      <c r="E4" s="31">
        <f>'Raw Yahoox'!AI5</f>
        <v>406.15499999999997</v>
      </c>
      <c r="F4" s="72">
        <f>'Raw Yahoox'!AJ5</f>
        <v>436.9862</v>
      </c>
    </row>
    <row r="5" spans="1:6" x14ac:dyDescent="0.25">
      <c r="A5" s="32">
        <f>'Raw Yahoox'!AE6</f>
        <v>4</v>
      </c>
      <c r="B5" s="44" t="str">
        <f>LEFT('Raw Yahoox'!AF6,4)</f>
        <v>ABMM</v>
      </c>
      <c r="C5" s="44" t="str">
        <f>'Raw Yahoox'!AG6</f>
        <v>PT ABM Investama Tbk</v>
      </c>
      <c r="D5" s="44">
        <f>'Raw Yahoox'!AH6</f>
        <v>1485</v>
      </c>
      <c r="E5" s="31">
        <f>'Raw Yahoox'!AI6</f>
        <v>4.0880000000000001</v>
      </c>
      <c r="F5" s="72">
        <f>'Raw Yahoox'!AJ6</f>
        <v>18.369450000000001</v>
      </c>
    </row>
    <row r="6" spans="1:6" x14ac:dyDescent="0.25">
      <c r="A6" s="32">
        <f>'Raw Yahoox'!AE7</f>
        <v>5</v>
      </c>
      <c r="B6" s="44" t="str">
        <f>LEFT('Raw Yahoox'!AF7,4)</f>
        <v>ACES</v>
      </c>
      <c r="C6" s="44" t="str">
        <f>'Raw Yahoox'!AG7</f>
        <v>PT Ace Hardware Indonesia Tbk</v>
      </c>
      <c r="D6" s="44">
        <f>'Raw Yahoox'!AH7</f>
        <v>1255</v>
      </c>
      <c r="E6" s="31">
        <f>'Raw Yahoox'!AI7</f>
        <v>21.486000000000001</v>
      </c>
      <c r="F6" s="72">
        <f>'Raw Yahoox'!AJ7</f>
        <v>27.006345</v>
      </c>
    </row>
    <row r="7" spans="1:6" x14ac:dyDescent="0.25">
      <c r="A7" s="32">
        <f>'Raw Yahoox'!AE8</f>
        <v>6</v>
      </c>
      <c r="B7" s="44" t="str">
        <f>LEFT('Raw Yahoox'!AF8,4)</f>
        <v>KUAS</v>
      </c>
      <c r="C7" s="44" t="str">
        <f>'Raw Yahoox'!AG8</f>
        <v>PT Ace Oldfields Tbk</v>
      </c>
      <c r="D7" s="44">
        <f>'Raw Yahoox'!AH8</f>
        <v>117</v>
      </c>
      <c r="E7" s="31">
        <f>'Raw Yahoox'!AI8</f>
        <v>0.151231</v>
      </c>
      <c r="F7" s="72">
        <f>'Raw Yahoox'!AJ8</f>
        <v>20.709</v>
      </c>
    </row>
    <row r="8" spans="1:6" x14ac:dyDescent="0.25">
      <c r="A8" s="32">
        <f>'Raw Yahoox'!AE9</f>
        <v>7</v>
      </c>
      <c r="B8" s="44" t="str">
        <f>LEFT('Raw Yahoox'!AF9,4)</f>
        <v>ACST</v>
      </c>
      <c r="C8" s="44" t="str">
        <f>'Raw Yahoox'!AG9</f>
        <v>PT Acset Indonusa Tbk</v>
      </c>
      <c r="D8" s="44">
        <f>'Raw Yahoox'!AH9</f>
        <v>226</v>
      </c>
      <c r="E8" s="31">
        <f>'Raw Yahoox'!AI9</f>
        <v>2.8650000000000002</v>
      </c>
      <c r="F8" s="72">
        <f>'Raw Yahoox'!AJ9</f>
        <v>4.8684919999999998</v>
      </c>
    </row>
    <row r="9" spans="1:6" x14ac:dyDescent="0.25">
      <c r="A9" s="32">
        <f>'Raw Yahoox'!AE10</f>
        <v>8</v>
      </c>
      <c r="B9" s="44" t="str">
        <f>LEFT('Raw Yahoox'!AF10,4)</f>
        <v>ADRO</v>
      </c>
      <c r="C9" s="44" t="str">
        <f>'Raw Yahoox'!AG10</f>
        <v>PT Adaro Energy Tbk</v>
      </c>
      <c r="D9" s="44">
        <f>'Raw Yahoox'!AH10</f>
        <v>2050</v>
      </c>
      <c r="E9" s="31">
        <f>'Raw Yahoox'!AI10</f>
        <v>65.570999999999998</v>
      </c>
      <c r="F9" s="72">
        <f>'Raw Yahoox'!AJ10</f>
        <v>343.23149999999998</v>
      </c>
    </row>
    <row r="10" spans="1:6" x14ac:dyDescent="0.25">
      <c r="A10" s="32">
        <f>'Raw Yahoox'!AE11</f>
        <v>9</v>
      </c>
      <c r="B10" s="44" t="str">
        <f>LEFT('Raw Yahoox'!AF11,4)</f>
        <v>ADHI</v>
      </c>
      <c r="C10" s="44" t="str">
        <f>'Raw Yahoox'!AG11</f>
        <v>PT Adhi Karya (Persero) Tbk</v>
      </c>
      <c r="D10" s="44">
        <f>'Raw Yahoox'!AH11</f>
        <v>980</v>
      </c>
      <c r="E10" s="31">
        <f>'Raw Yahoox'!AI11</f>
        <v>3.49</v>
      </c>
      <c r="F10" s="72">
        <f>'Raw Yahoox'!AJ11</f>
        <v>30.319240000000001</v>
      </c>
    </row>
    <row r="11" spans="1:6" x14ac:dyDescent="0.25">
      <c r="A11" s="32">
        <f>'Raw Yahoox'!AE12</f>
        <v>10</v>
      </c>
      <c r="B11" s="44" t="str">
        <f>LEFT('Raw Yahoox'!AF12,4)</f>
        <v>ASSA</v>
      </c>
      <c r="C11" s="44" t="str">
        <f>'Raw Yahoox'!AG12</f>
        <v>PT Adi Sarana Armada Tbk</v>
      </c>
      <c r="D11" s="44">
        <f>'Raw Yahoox'!AH12</f>
        <v>3530</v>
      </c>
      <c r="E11" s="31">
        <f>'Raw Yahoox'!AI12</f>
        <v>12.573</v>
      </c>
      <c r="F11" s="72">
        <f>'Raw Yahoox'!AJ12</f>
        <v>50.757869999999997</v>
      </c>
    </row>
    <row r="12" spans="1:6" x14ac:dyDescent="0.25">
      <c r="A12" s="32">
        <f>'Raw Yahoox'!AE13</f>
        <v>11</v>
      </c>
      <c r="B12" s="44" t="str">
        <f>LEFT('Raw Yahoox'!AF13,4)</f>
        <v>ADMF</v>
      </c>
      <c r="C12" s="44" t="str">
        <f>'Raw Yahoox'!AG13</f>
        <v>PT Adira Dinamika Multi Finance Tbk</v>
      </c>
      <c r="D12" s="44">
        <f>'Raw Yahoox'!AH13</f>
        <v>7700</v>
      </c>
      <c r="E12" s="31">
        <f>'Raw Yahoox'!AI13</f>
        <v>7.7</v>
      </c>
      <c r="F12" s="72">
        <f>'Raw Yahoox'!AJ13</f>
        <v>0.1034495</v>
      </c>
    </row>
    <row r="13" spans="1:6" x14ac:dyDescent="0.25">
      <c r="A13" s="32">
        <f>'Raw Yahoox'!AE14</f>
        <v>12</v>
      </c>
      <c r="B13" s="44" t="str">
        <f>LEFT('Raw Yahoox'!AF14,4)</f>
        <v>RONY</v>
      </c>
      <c r="C13" s="44" t="str">
        <f>'Raw Yahoox'!AG14</f>
        <v>PT Aesler Grup Internasional Tbk</v>
      </c>
      <c r="D13" s="44">
        <f>'Raw Yahoox'!AH14</f>
        <v>330</v>
      </c>
      <c r="E13" s="31">
        <f>'Raw Yahoox'!AI14</f>
        <v>0.41249999999999998</v>
      </c>
      <c r="F13" s="72">
        <f>'Raw Yahoox'!AJ14</f>
        <v>3.1604760000000003E-2</v>
      </c>
    </row>
    <row r="14" spans="1:6" x14ac:dyDescent="0.25">
      <c r="A14" s="32">
        <f>'Raw Yahoox'!AE15</f>
        <v>13</v>
      </c>
      <c r="B14" s="44" t="str">
        <f>LEFT('Raw Yahoox'!AF15,4)</f>
        <v>AYLS</v>
      </c>
      <c r="C14" s="44" t="str">
        <f>'Raw Yahoox'!AG15</f>
        <v>PT Agro Yasa Lestari Tbk</v>
      </c>
      <c r="D14" s="44">
        <f>'Raw Yahoox'!AH15</f>
        <v>300</v>
      </c>
      <c r="E14" s="31">
        <f>'Raw Yahoox'!AI15</f>
        <v>0.256027</v>
      </c>
      <c r="F14" s="72">
        <f>'Raw Yahoox'!AJ15</f>
        <v>30.232800000000001</v>
      </c>
    </row>
    <row r="15" spans="1:6" x14ac:dyDescent="0.25">
      <c r="A15" s="32">
        <f>'Raw Yahoox'!AE16</f>
        <v>14</v>
      </c>
      <c r="B15" s="44" t="str">
        <f>LEFT('Raw Yahoox'!AF16,4)</f>
        <v>APLN</v>
      </c>
      <c r="C15" s="44" t="str">
        <f>'Raw Yahoox'!AG16</f>
        <v>PT Agung Podomoro Land Tbk</v>
      </c>
      <c r="D15" s="44">
        <f>'Raw Yahoox'!AH16</f>
        <v>124</v>
      </c>
      <c r="E15" s="31">
        <f>'Raw Yahoox'!AI16</f>
        <v>2.8149999999999999</v>
      </c>
      <c r="F15" s="72">
        <f>'Raw Yahoox'!AJ16</f>
        <v>2.4702039999999998</v>
      </c>
    </row>
    <row r="16" spans="1:6" x14ac:dyDescent="0.25">
      <c r="A16" s="32">
        <f>'Raw Yahoox'!AE17</f>
        <v>15</v>
      </c>
      <c r="B16" s="44" t="str">
        <f>LEFT('Raw Yahoox'!AF17,4)</f>
        <v>ADES</v>
      </c>
      <c r="C16" s="44" t="str">
        <f>'Raw Yahoox'!AG17</f>
        <v>PT Akasha Wira International Tbk</v>
      </c>
      <c r="D16" s="44">
        <f>'Raw Yahoox'!AH17</f>
        <v>3010</v>
      </c>
      <c r="E16" s="31">
        <f>'Raw Yahoox'!AI17</f>
        <v>1.776</v>
      </c>
      <c r="F16" s="72">
        <f>'Raw Yahoox'!AJ17</f>
        <v>0.11203521</v>
      </c>
    </row>
    <row r="17" spans="1:6" x14ac:dyDescent="0.25">
      <c r="A17" s="32">
        <f>'Raw Yahoox'!AE18</f>
        <v>16</v>
      </c>
      <c r="B17" s="44" t="str">
        <f>LEFT('Raw Yahoox'!AF18,4)</f>
        <v>AIMS</v>
      </c>
      <c r="C17" s="44" t="str">
        <f>'Raw Yahoox'!AG18</f>
        <v>PT Akbar Indo Makmur Stimec Tbk</v>
      </c>
      <c r="D17" s="44">
        <f>'Raw Yahoox'!AH18</f>
        <v>400</v>
      </c>
      <c r="E17" s="31">
        <f>'Raw Yahoox'!AI18</f>
        <v>8.7999999999999995E-2</v>
      </c>
      <c r="F17" s="72">
        <f>'Raw Yahoox'!AJ18</f>
        <v>0.51319999999999999</v>
      </c>
    </row>
    <row r="18" spans="1:6" x14ac:dyDescent="0.25">
      <c r="A18" s="32">
        <f>'Raw Yahoox'!AE19</f>
        <v>17</v>
      </c>
      <c r="B18" s="44" t="str">
        <f>LEFT('Raw Yahoox'!AF19,4)</f>
        <v>AKRA</v>
      </c>
      <c r="C18" s="44" t="str">
        <f>'Raw Yahoox'!AG19</f>
        <v>PT AKR Corporindo Tbk</v>
      </c>
      <c r="D18" s="44">
        <f>'Raw Yahoox'!AH19</f>
        <v>4300</v>
      </c>
      <c r="E18" s="31">
        <f>'Raw Yahoox'!AI19</f>
        <v>16.974</v>
      </c>
      <c r="F18" s="72">
        <f>'Raw Yahoox'!AJ19</f>
        <v>47.747199999999999</v>
      </c>
    </row>
    <row r="19" spans="1:6" x14ac:dyDescent="0.25">
      <c r="A19" s="32">
        <f>'Raw Yahoox'!AE20</f>
        <v>18</v>
      </c>
      <c r="B19" s="44" t="str">
        <f>LEFT('Raw Yahoox'!AF20,4)</f>
        <v>GAMA</v>
      </c>
      <c r="C19" s="44" t="str">
        <f>'Raw Yahoox'!AG20</f>
        <v>PT Aksara Global Development Tbk</v>
      </c>
      <c r="D19" s="44">
        <f>'Raw Yahoox'!AH20</f>
        <v>50</v>
      </c>
      <c r="E19" s="31">
        <f>'Raw Yahoox'!AI20</f>
        <v>0.50055000000000005</v>
      </c>
      <c r="F19" s="72">
        <f>'Raw Yahoox'!AJ20</f>
        <v>0.16439999999999999</v>
      </c>
    </row>
    <row r="20" spans="1:6" x14ac:dyDescent="0.25">
      <c r="A20" s="32">
        <f>'Raw Yahoox'!AE21</f>
        <v>19</v>
      </c>
      <c r="B20" s="44" t="str">
        <f>LEFT('Raw Yahoox'!AF21,4)</f>
        <v>ALKA</v>
      </c>
      <c r="C20" s="44" t="str">
        <f>'Raw Yahoox'!AG21</f>
        <v>PT Alakasa Industrindo Tbk</v>
      </c>
      <c r="D20" s="44">
        <f>'Raw Yahoox'!AH21</f>
        <v>244</v>
      </c>
      <c r="E20" s="31">
        <f>'Raw Yahoox'!AI21</f>
        <v>0.12387000000000001</v>
      </c>
      <c r="F20" s="72">
        <f>'Raw Yahoox'!AJ21</f>
        <v>1.271484E-3</v>
      </c>
    </row>
    <row r="21" spans="1:6" x14ac:dyDescent="0.25">
      <c r="A21" s="32">
        <f>'Raw Yahoox'!AE22</f>
        <v>20</v>
      </c>
      <c r="B21" s="44" t="str">
        <f>LEFT('Raw Yahoox'!AF22,4)</f>
        <v>ASRI</v>
      </c>
      <c r="C21" s="44" t="str">
        <f>'Raw Yahoox'!AG22</f>
        <v>PT Alam Sutera Realty Tbk</v>
      </c>
      <c r="D21" s="44">
        <f>'Raw Yahoox'!AH22</f>
        <v>168</v>
      </c>
      <c r="E21" s="31">
        <f>'Raw Yahoox'!AI22</f>
        <v>3.3010000000000002</v>
      </c>
      <c r="F21" s="72">
        <f>'Raw Yahoox'!AJ22</f>
        <v>7.0968239999999998</v>
      </c>
    </row>
    <row r="22" spans="1:6" x14ac:dyDescent="0.25">
      <c r="A22" s="32">
        <f>'Raw Yahoox'!AE23</f>
        <v>21</v>
      </c>
      <c r="B22" s="44" t="str">
        <f>LEFT('Raw Yahoox'!AF23,4)</f>
        <v>FIRE</v>
      </c>
      <c r="C22" s="44" t="str">
        <f>'Raw Yahoox'!AG23</f>
        <v>PT Alfa Energi Investama Tbk</v>
      </c>
      <c r="D22" s="44">
        <f>'Raw Yahoox'!AH23</f>
        <v>472</v>
      </c>
      <c r="E22" s="31">
        <f>'Raw Yahoox'!AI23</f>
        <v>0.69637000000000004</v>
      </c>
      <c r="F22" s="72">
        <f>'Raw Yahoox'!AJ23</f>
        <v>4.04976</v>
      </c>
    </row>
    <row r="23" spans="1:6" x14ac:dyDescent="0.25">
      <c r="A23" s="32">
        <f>'Raw Yahoox'!AE24</f>
        <v>22</v>
      </c>
      <c r="B23" s="44" t="str">
        <f>LEFT('Raw Yahoox'!AF24,4)</f>
        <v>ALDO</v>
      </c>
      <c r="C23" s="44" t="str">
        <f>'Raw Yahoox'!AG24</f>
        <v>PT Alkindo Naratama Tbk</v>
      </c>
      <c r="D23" s="44">
        <f>'Raw Yahoox'!AH24</f>
        <v>995</v>
      </c>
      <c r="E23" s="31">
        <f>'Raw Yahoox'!AI24</f>
        <v>1.125</v>
      </c>
      <c r="F23" s="72">
        <f>'Raw Yahoox'!AJ24</f>
        <v>7.0963399999999996</v>
      </c>
    </row>
    <row r="24" spans="1:6" x14ac:dyDescent="0.25">
      <c r="A24" s="32">
        <f>'Raw Yahoox'!AE25</f>
        <v>23</v>
      </c>
      <c r="B24" s="44" t="str">
        <f>LEFT('Raw Yahoox'!AF25,4)</f>
        <v>BBHI</v>
      </c>
      <c r="C24" s="44" t="str">
        <f>'Raw Yahoox'!AG25</f>
        <v>PT Allo Bank Indonesia Tbk</v>
      </c>
      <c r="D24" s="44">
        <f>'Raw Yahoox'!AH25</f>
        <v>7225</v>
      </c>
      <c r="E24" s="31">
        <f>'Raw Yahoox'!AI25</f>
        <v>30.233000000000001</v>
      </c>
      <c r="F24" s="72">
        <f>'Raw Yahoox'!AJ25</f>
        <v>43.776274999999998</v>
      </c>
    </row>
    <row r="25" spans="1:6" x14ac:dyDescent="0.25">
      <c r="A25" s="32">
        <f>'Raw Yahoox'!AE26</f>
        <v>24</v>
      </c>
      <c r="B25" s="44" t="str">
        <f>LEFT('Raw Yahoox'!AF26,4)</f>
        <v>ALMI</v>
      </c>
      <c r="C25" s="44" t="str">
        <f>'Raw Yahoox'!AG26</f>
        <v>PT Alumindo Light Metal Industry Tbk</v>
      </c>
      <c r="D25" s="44">
        <f>'Raw Yahoox'!AH26</f>
        <v>292</v>
      </c>
      <c r="E25" s="31">
        <f>'Raw Yahoox'!AI26</f>
        <v>0.179872</v>
      </c>
      <c r="F25" s="72">
        <f>'Raw Yahoox'!AJ26</f>
        <v>7.0109199999999995E-4</v>
      </c>
    </row>
    <row r="26" spans="1:6" x14ac:dyDescent="0.25">
      <c r="A26" s="32">
        <f>'Raw Yahoox'!AE27</f>
        <v>25</v>
      </c>
      <c r="B26" s="44" t="str">
        <f>LEFT('Raw Yahoox'!AF27,4)</f>
        <v>ATIC</v>
      </c>
      <c r="C26" s="44" t="str">
        <f>'Raw Yahoox'!AG27</f>
        <v>PT Anabatic Technologies Tbk</v>
      </c>
      <c r="D26" s="44">
        <f>'Raw Yahoox'!AH27</f>
        <v>610</v>
      </c>
      <c r="E26" s="31">
        <f>'Raw Yahoox'!AI27</f>
        <v>1.4119999999999999</v>
      </c>
      <c r="F26" s="72">
        <f>'Raw Yahoox'!AJ27</f>
        <v>2.1737960000000001E-2</v>
      </c>
    </row>
    <row r="27" spans="1:6" x14ac:dyDescent="0.25">
      <c r="A27" s="32">
        <f>'Raw Yahoox'!AE28</f>
        <v>26</v>
      </c>
      <c r="B27" s="44" t="str">
        <f>LEFT('Raw Yahoox'!AF28,4)</f>
        <v>OKAS</v>
      </c>
      <c r="C27" s="44" t="str">
        <f>'Raw Yahoox'!AG28</f>
        <v>PT Ancora Indonesia Resources Tbk</v>
      </c>
      <c r="D27" s="44">
        <f>'Raw Yahoox'!AH28</f>
        <v>80</v>
      </c>
      <c r="E27" s="31">
        <f>'Raw Yahoox'!AI28</f>
        <v>0.14127400000000001</v>
      </c>
      <c r="F27" s="72">
        <f>'Raw Yahoox'!AJ28</f>
        <v>3.0420799999999999</v>
      </c>
    </row>
    <row r="28" spans="1:6" x14ac:dyDescent="0.25">
      <c r="A28" s="32">
        <f>'Raw Yahoox'!AE29</f>
        <v>27</v>
      </c>
      <c r="B28" s="44" t="str">
        <f>LEFT('Raw Yahoox'!AF29,4)</f>
        <v>ASPI</v>
      </c>
      <c r="C28" s="44" t="str">
        <f>'Raw Yahoox'!AG29</f>
        <v>PT Andalan Sakti Primaindo, Tbk</v>
      </c>
      <c r="D28" s="44">
        <f>'Raw Yahoox'!AH29</f>
        <v>77</v>
      </c>
      <c r="E28" s="31">
        <f>'Raw Yahoox'!AI29</f>
        <v>5.2497999999999996E-2</v>
      </c>
      <c r="F28" s="72">
        <f>'Raw Yahoox'!AJ29</f>
        <v>2.0747650000000002</v>
      </c>
    </row>
    <row r="29" spans="1:6" x14ac:dyDescent="0.25">
      <c r="A29" s="32">
        <f>'Raw Yahoox'!AE30</f>
        <v>28</v>
      </c>
      <c r="B29" s="44" t="str">
        <f>LEFT('Raw Yahoox'!AF30,4)</f>
        <v>AGII</v>
      </c>
      <c r="C29" s="44" t="str">
        <f>'Raw Yahoox'!AG30</f>
        <v>PT Aneka Gas Industri Tbk</v>
      </c>
      <c r="D29" s="44">
        <f>'Raw Yahoox'!AH30</f>
        <v>1725</v>
      </c>
      <c r="E29" s="31">
        <f>'Raw Yahoox'!AI30</f>
        <v>5.25</v>
      </c>
      <c r="F29" s="72">
        <f>'Raw Yahoox'!AJ30</f>
        <v>17.239650000000001</v>
      </c>
    </row>
    <row r="30" spans="1:6" x14ac:dyDescent="0.25">
      <c r="A30" s="32">
        <f>'Raw Yahoox'!AE31</f>
        <v>29</v>
      </c>
      <c r="B30" s="44" t="str">
        <f>LEFT('Raw Yahoox'!AF31,4)</f>
        <v>ANTM</v>
      </c>
      <c r="C30" s="44" t="str">
        <f>'Raw Yahoox'!AG31</f>
        <v>PT Aneka Tambang Tbk</v>
      </c>
      <c r="D30" s="44">
        <f>'Raw Yahoox'!AH31</f>
        <v>2250</v>
      </c>
      <c r="E30" s="31">
        <f>'Raw Yahoox'!AI31</f>
        <v>318.80500000000001</v>
      </c>
      <c r="F30" s="72">
        <f>'Raw Yahoox'!AJ31</f>
        <v>212.96700000000001</v>
      </c>
    </row>
    <row r="31" spans="1:6" x14ac:dyDescent="0.25">
      <c r="A31" s="32">
        <f>'Raw Yahoox'!AE32</f>
        <v>30</v>
      </c>
      <c r="B31" s="44" t="str">
        <f>LEFT('Raw Yahoox'!AF32,4)</f>
        <v>AKKU</v>
      </c>
      <c r="C31" s="44" t="str">
        <f>'Raw Yahoox'!AG32</f>
        <v>PT Anugerah Kagum Karya Utama Tbk</v>
      </c>
      <c r="D31" s="44">
        <f>'Raw Yahoox'!AH32</f>
        <v>50</v>
      </c>
      <c r="E31" s="31">
        <f>'Raw Yahoox'!AI32</f>
        <v>0.32247300000000001</v>
      </c>
      <c r="F31" s="72">
        <f>'Raw Yahoox'!AJ32</f>
        <v>0.12759999999999999</v>
      </c>
    </row>
    <row r="32" spans="1:6" x14ac:dyDescent="0.25">
      <c r="A32" s="32">
        <f>'Raw Yahoox'!AE33</f>
        <v>31</v>
      </c>
      <c r="B32" s="44" t="str">
        <f>LEFT('Raw Yahoox'!AF33,4)</f>
        <v>APEX</v>
      </c>
      <c r="C32" s="44" t="str">
        <f>'Raw Yahoox'!AG33</f>
        <v>PT Apexindo Pratama Duta Tbk</v>
      </c>
      <c r="D32" s="44">
        <f>'Raw Yahoox'!AH33</f>
        <v>650</v>
      </c>
      <c r="E32" s="31">
        <f>'Raw Yahoox'!AI33</f>
        <v>1.7290000000000001</v>
      </c>
      <c r="F32" s="72">
        <f>'Raw Yahoox'!AJ33</f>
        <v>3.3780500000000001E-3</v>
      </c>
    </row>
    <row r="33" spans="1:6" x14ac:dyDescent="0.25">
      <c r="A33" s="32">
        <f>'Raw Yahoox'!AE34</f>
        <v>32</v>
      </c>
      <c r="B33" s="44" t="str">
        <f>LEFT('Raw Yahoox'!AF34,4)</f>
        <v>ARCI</v>
      </c>
      <c r="C33" s="44" t="str">
        <f>'Raw Yahoox'!AG34</f>
        <v>PT Archi Indonesia Tbk</v>
      </c>
      <c r="D33" s="44">
        <f>'Raw Yahoox'!AH34</f>
        <v>560</v>
      </c>
      <c r="E33" s="31">
        <f>'Raw Yahoox'!AI34</f>
        <v>13.907999999999999</v>
      </c>
      <c r="F33" s="72">
        <f>'Raw Yahoox'!AJ34</f>
        <v>7.1237599999999999</v>
      </c>
    </row>
    <row r="34" spans="1:6" x14ac:dyDescent="0.25">
      <c r="A34" s="32">
        <f>'Raw Yahoox'!AE35</f>
        <v>33</v>
      </c>
      <c r="B34" s="44" t="str">
        <f>LEFT('Raw Yahoox'!AF35,4)</f>
        <v>AKPI</v>
      </c>
      <c r="C34" s="44" t="str">
        <f>'Raw Yahoox'!AG35</f>
        <v>PT Argha Karya Prima Industry Tbk</v>
      </c>
      <c r="D34" s="44">
        <f>'Raw Yahoox'!AH35</f>
        <v>1145</v>
      </c>
      <c r="E34" s="31">
        <f>'Raw Yahoox'!AI35</f>
        <v>0.70102399999999998</v>
      </c>
      <c r="F34" s="72">
        <f>'Raw Yahoox'!AJ35</f>
        <v>1.153702E-2</v>
      </c>
    </row>
    <row r="35" spans="1:6" x14ac:dyDescent="0.25">
      <c r="A35" s="32">
        <f>'Raw Yahoox'!AE36</f>
        <v>34</v>
      </c>
      <c r="B35" s="44" t="str">
        <f>LEFT('Raw Yahoox'!AF36,4)</f>
        <v>ARGO</v>
      </c>
      <c r="C35" s="44" t="str">
        <f>'Raw Yahoox'!AG36</f>
        <v>PT Argo Pantes Tbk</v>
      </c>
      <c r="D35" s="44">
        <f>'Raw Yahoox'!AH36</f>
        <v>1660</v>
      </c>
      <c r="E35" s="31">
        <f>'Raw Yahoox'!AI36</f>
        <v>0.55702499999999999</v>
      </c>
      <c r="F35" s="72">
        <f>'Raw Yahoox'!AJ36</f>
        <v>6.8059999999999996E-4</v>
      </c>
    </row>
    <row r="36" spans="1:6" x14ac:dyDescent="0.25">
      <c r="A36" s="32">
        <f>'Raw Yahoox'!AE37</f>
        <v>35</v>
      </c>
      <c r="B36" s="44" t="str">
        <f>LEFT('Raw Yahoox'!AF37,4)</f>
        <v>APII</v>
      </c>
      <c r="C36" s="44" t="str">
        <f>'Raw Yahoox'!AG37</f>
        <v>PT Arita Prima Indonesia Tbk</v>
      </c>
      <c r="D36" s="44">
        <f>'Raw Yahoox'!AH37</f>
        <v>254</v>
      </c>
      <c r="E36" s="31">
        <f>'Raw Yahoox'!AI37</f>
        <v>0.27324300000000001</v>
      </c>
      <c r="F36" s="72">
        <f>'Raw Yahoox'!AJ37</f>
        <v>0.49326799999999998</v>
      </c>
    </row>
    <row r="37" spans="1:6" x14ac:dyDescent="0.25">
      <c r="A37" s="32">
        <f>'Raw Yahoox'!AE38</f>
        <v>36</v>
      </c>
      <c r="B37" s="44" t="str">
        <f>LEFT('Raw Yahoox'!AF38,4)</f>
        <v>DIGI</v>
      </c>
      <c r="C37" s="44" t="str">
        <f>'Raw Yahoox'!AG38</f>
        <v>PT Arkadia Digital Media Tbk</v>
      </c>
      <c r="D37" s="44">
        <f>'Raw Yahoox'!AH38</f>
        <v>118</v>
      </c>
      <c r="E37" s="31">
        <f>'Raw Yahoox'!AI38</f>
        <v>0.19175</v>
      </c>
      <c r="F37" s="72">
        <f>'Raw Yahoox'!AJ38</f>
        <v>3.0639880000000002</v>
      </c>
    </row>
    <row r="38" spans="1:6" x14ac:dyDescent="0.25">
      <c r="A38" s="32">
        <f>'Raw Yahoox'!AE39</f>
        <v>37</v>
      </c>
      <c r="B38" s="44" t="str">
        <f>LEFT('Raw Yahoox'!AF39,4)</f>
        <v>ARKA</v>
      </c>
      <c r="C38" s="44" t="str">
        <f>'Raw Yahoox'!AG39</f>
        <v>PT Arkha Jayanti Persada Tbk</v>
      </c>
      <c r="D38" s="44">
        <f>'Raw Yahoox'!AH39</f>
        <v>55</v>
      </c>
      <c r="E38" s="31">
        <f>'Raw Yahoox'!AI39</f>
        <v>0.11</v>
      </c>
      <c r="F38" s="72">
        <f>'Raw Yahoox'!AJ39</f>
        <v>6.7161600000000004</v>
      </c>
    </row>
    <row r="39" spans="1:6" x14ac:dyDescent="0.25">
      <c r="A39" s="32">
        <f>'Raw Yahoox'!AE40</f>
        <v>38</v>
      </c>
      <c r="B39" s="44" t="str">
        <f>LEFT('Raw Yahoox'!AF40,4)</f>
        <v>JAYA</v>
      </c>
      <c r="C39" s="44" t="str">
        <f>'Raw Yahoox'!AG40</f>
        <v>PT Armada Berjaya Trans Tbk</v>
      </c>
      <c r="D39" s="44">
        <f>'Raw Yahoox'!AH40</f>
        <v>206</v>
      </c>
      <c r="E39" s="31">
        <f>'Raw Yahoox'!AI40</f>
        <v>0.1545</v>
      </c>
      <c r="F39" s="72">
        <f>'Raw Yahoox'!AJ40</f>
        <v>9.1373359999999995</v>
      </c>
    </row>
    <row r="40" spans="1:6" x14ac:dyDescent="0.25">
      <c r="A40" s="32">
        <f>'Raw Yahoox'!AE41</f>
        <v>39</v>
      </c>
      <c r="B40" s="44" t="str">
        <f>LEFT('Raw Yahoox'!AF41,4)</f>
        <v>ARTA</v>
      </c>
      <c r="C40" s="44" t="str">
        <f>'Raw Yahoox'!AG41</f>
        <v>PT Arthavest Tbk</v>
      </c>
      <c r="D40" s="44">
        <f>'Raw Yahoox'!AH41</f>
        <v>2100</v>
      </c>
      <c r="E40" s="31">
        <f>'Raw Yahoox'!AI41</f>
        <v>0.93801499999999993</v>
      </c>
      <c r="F40" s="72">
        <f>'Raw Yahoox'!AJ41</f>
        <v>3.0009000000000001E-2</v>
      </c>
    </row>
    <row r="41" spans="1:6" x14ac:dyDescent="0.25">
      <c r="A41" s="32">
        <f>'Raw Yahoox'!AE42</f>
        <v>40</v>
      </c>
      <c r="B41" s="44" t="str">
        <f>LEFT('Raw Yahoox'!AF42,4)</f>
        <v>ARNA</v>
      </c>
      <c r="C41" s="44" t="str">
        <f>'Raw Yahoox'!AG42</f>
        <v>PT Arwana Citramulia Tbk</v>
      </c>
      <c r="D41" s="44">
        <f>'Raw Yahoox'!AH42</f>
        <v>830</v>
      </c>
      <c r="E41" s="31">
        <f>'Raw Yahoox'!AI42</f>
        <v>6.0350000000000001</v>
      </c>
      <c r="F41" s="72">
        <f>'Raw Yahoox'!AJ42</f>
        <v>1.7903100000000001</v>
      </c>
    </row>
    <row r="42" spans="1:6" x14ac:dyDescent="0.25">
      <c r="A42" s="32">
        <f>'Raw Yahoox'!AE43</f>
        <v>41</v>
      </c>
      <c r="B42" s="44" t="str">
        <f>LEFT('Raw Yahoox'!AF43,4)</f>
        <v>AMFG</v>
      </c>
      <c r="C42" s="44" t="str">
        <f>'Raw Yahoox'!AG43</f>
        <v>PT Asahimas Flat Glass Tbk</v>
      </c>
      <c r="D42" s="44">
        <f>'Raw Yahoox'!AH43</f>
        <v>4390</v>
      </c>
      <c r="E42" s="31">
        <f>'Raw Yahoox'!AI43</f>
        <v>1.905</v>
      </c>
      <c r="F42" s="72">
        <f>'Raw Yahoox'!AJ43</f>
        <v>6.0775160000000002E-2</v>
      </c>
    </row>
    <row r="43" spans="1:6" x14ac:dyDescent="0.25">
      <c r="A43" s="32">
        <f>'Raw Yahoox'!AE44</f>
        <v>42</v>
      </c>
      <c r="B43" s="44" t="str">
        <f>LEFT('Raw Yahoox'!AF44,4)</f>
        <v>AMOR</v>
      </c>
      <c r="C43" s="44" t="str">
        <f>'Raw Yahoox'!AG44</f>
        <v>PT Ashmore Asset Management Indonesia Tbk</v>
      </c>
      <c r="D43" s="44">
        <f>'Raw Yahoox'!AH44</f>
        <v>1830</v>
      </c>
      <c r="E43" s="31">
        <f>'Raw Yahoox'!AI44</f>
        <v>4.0670000000000002</v>
      </c>
      <c r="F43" s="72">
        <f>'Raw Yahoox'!AJ44</f>
        <v>3.6380400000000002</v>
      </c>
    </row>
    <row r="44" spans="1:6" x14ac:dyDescent="0.25">
      <c r="A44" s="32">
        <f>'Raw Yahoox'!AE45</f>
        <v>43</v>
      </c>
      <c r="B44" s="44" t="str">
        <f>LEFT('Raw Yahoox'!AF45,4)</f>
        <v>POLY</v>
      </c>
      <c r="C44" s="44" t="str">
        <f>'Raw Yahoox'!AG45</f>
        <v>PT Asia Pacific Fibers Tbk</v>
      </c>
      <c r="D44" s="44">
        <f>'Raw Yahoox'!AH45</f>
        <v>63</v>
      </c>
      <c r="E44" s="31">
        <f>'Raw Yahoox'!AI45</f>
        <v>0.15723200000000001</v>
      </c>
      <c r="F44" s="72">
        <f>'Raw Yahoox'!AJ45</f>
        <v>0.83430899999999997</v>
      </c>
    </row>
    <row r="45" spans="1:6" x14ac:dyDescent="0.25">
      <c r="A45" s="32">
        <f>'Raw Yahoox'!AE46</f>
        <v>44</v>
      </c>
      <c r="B45" s="44" t="str">
        <f>LEFT('Raw Yahoox'!AF46,4)</f>
        <v>MYTX</v>
      </c>
      <c r="C45" s="44" t="str">
        <f>'Raw Yahoox'!AG46</f>
        <v>PT Asia Pacific Investama Tbk</v>
      </c>
      <c r="D45" s="44">
        <f>'Raw Yahoox'!AH46</f>
        <v>94</v>
      </c>
      <c r="E45" s="31">
        <f>'Raw Yahoox'!AI46</f>
        <v>0.728244</v>
      </c>
      <c r="F45" s="72">
        <f>'Raw Yahoox'!AJ46</f>
        <v>0.64183199999999996</v>
      </c>
    </row>
    <row r="46" spans="1:6" x14ac:dyDescent="0.25">
      <c r="A46" s="32">
        <f>'Raw Yahoox'!AE47</f>
        <v>45</v>
      </c>
      <c r="B46" s="44" t="str">
        <f>LEFT('Raw Yahoox'!AF47,4)</f>
        <v>AGAR</v>
      </c>
      <c r="C46" s="44" t="str">
        <f>'Raw Yahoox'!AG47</f>
        <v>PT Asia Sejahtera Mina Tbk</v>
      </c>
      <c r="D46" s="44">
        <f>'Raw Yahoox'!AH47</f>
        <v>324</v>
      </c>
      <c r="E46" s="31">
        <f>'Raw Yahoox'!AI47</f>
        <v>0.32400000000000001</v>
      </c>
      <c r="F46" s="72">
        <f>'Raw Yahoox'!AJ47</f>
        <v>4.8438000000000002E-4</v>
      </c>
    </row>
    <row r="47" spans="1:6" x14ac:dyDescent="0.25">
      <c r="A47" s="32">
        <f>'Raw Yahoox'!AE48</f>
        <v>46</v>
      </c>
      <c r="B47" s="44" t="str">
        <f>LEFT('Raw Yahoox'!AF48,4)</f>
        <v>APLI</v>
      </c>
      <c r="C47" s="44" t="str">
        <f>'Raw Yahoox'!AG48</f>
        <v>PT Asiaplast Industries Tbk</v>
      </c>
      <c r="D47" s="44">
        <f>'Raw Yahoox'!AH48</f>
        <v>202</v>
      </c>
      <c r="E47" s="31">
        <f>'Raw Yahoox'!AI48</f>
        <v>0.27525900000000003</v>
      </c>
      <c r="F47" s="72">
        <f>'Raw Yahoox'!AJ48</f>
        <v>2.3201720000000001E-3</v>
      </c>
    </row>
    <row r="48" spans="1:6" x14ac:dyDescent="0.25">
      <c r="A48" s="32">
        <f>'Raw Yahoox'!AE49</f>
        <v>47</v>
      </c>
      <c r="B48" s="44" t="str">
        <f>LEFT('Raw Yahoox'!AF49,4)</f>
        <v>AALI</v>
      </c>
      <c r="C48" s="44" t="str">
        <f>'Raw Yahoox'!AG49</f>
        <v>PT Astra Agro Lestari Tbk</v>
      </c>
      <c r="D48" s="44">
        <f>'Raw Yahoox'!AH49</f>
        <v>9825</v>
      </c>
      <c r="E48" s="31">
        <f>'Raw Yahoox'!AI49</f>
        <v>18.91</v>
      </c>
      <c r="F48" s="72">
        <f>'Raw Yahoox'!AJ49</f>
        <v>29.583075000000001</v>
      </c>
    </row>
    <row r="49" spans="1:6" x14ac:dyDescent="0.25">
      <c r="A49" s="32">
        <f>'Raw Yahoox'!AE50</f>
        <v>48</v>
      </c>
      <c r="B49" s="44" t="str">
        <f>LEFT('Raw Yahoox'!AF50,4)</f>
        <v>ASGR</v>
      </c>
      <c r="C49" s="44" t="str">
        <f>'Raw Yahoox'!AG50</f>
        <v>PT Astra Graphia Tbk</v>
      </c>
      <c r="D49" s="44">
        <f>'Raw Yahoox'!AH50</f>
        <v>795</v>
      </c>
      <c r="E49" s="31">
        <f>'Raw Yahoox'!AI50</f>
        <v>1.0720000000000001</v>
      </c>
      <c r="F49" s="72">
        <f>'Raw Yahoox'!AJ50</f>
        <v>5.3956650000000002E-2</v>
      </c>
    </row>
    <row r="50" spans="1:6" x14ac:dyDescent="0.25">
      <c r="A50" s="32">
        <f>'Raw Yahoox'!AE51</f>
        <v>49</v>
      </c>
      <c r="B50" s="44" t="str">
        <f>LEFT('Raw Yahoox'!AF51,4)</f>
        <v>ASII</v>
      </c>
      <c r="C50" s="44" t="str">
        <f>'Raw Yahoox'!AG51</f>
        <v>PT Astra International Tbk</v>
      </c>
      <c r="D50" s="44">
        <f>'Raw Yahoox'!AH51</f>
        <v>5800</v>
      </c>
      <c r="E50" s="31">
        <f>'Raw Yahoox'!AI51</f>
        <v>234.80500000000001</v>
      </c>
      <c r="F50" s="72">
        <f>'Raw Yahoox'!AJ51</f>
        <v>315.47359999999998</v>
      </c>
    </row>
    <row r="51" spans="1:6" x14ac:dyDescent="0.25">
      <c r="A51" s="32">
        <f>'Raw Yahoox'!AE52</f>
        <v>50</v>
      </c>
      <c r="B51" s="44" t="str">
        <f>LEFT('Raw Yahoox'!AF52,4)</f>
        <v>AUTO</v>
      </c>
      <c r="C51" s="44" t="str">
        <f>'Raw Yahoox'!AG52</f>
        <v>PT Astra Otoparts Tbk</v>
      </c>
      <c r="D51" s="44">
        <f>'Raw Yahoox'!AH52</f>
        <v>1205</v>
      </c>
      <c r="E51" s="31">
        <f>'Raw Yahoox'!AI52</f>
        <v>5.8079999999999998</v>
      </c>
      <c r="F51" s="72">
        <f>'Raw Yahoox'!AJ52</f>
        <v>5.2104200000000001</v>
      </c>
    </row>
    <row r="52" spans="1:6" x14ac:dyDescent="0.25">
      <c r="A52" s="32">
        <f>'Raw Yahoox'!AE53</f>
        <v>51</v>
      </c>
      <c r="B52" s="44" t="str">
        <f>LEFT('Raw Yahoox'!AF53,4)</f>
        <v>BIPI</v>
      </c>
      <c r="C52" s="44" t="str">
        <f>'Raw Yahoox'!AG53</f>
        <v>PT Astrindo Nusantara Infrastruktur Tbk</v>
      </c>
      <c r="D52" s="44">
        <f>'Raw Yahoox'!AH53</f>
        <v>50</v>
      </c>
      <c r="E52" s="31">
        <f>'Raw Yahoox'!AI53</f>
        <v>2.2349999999999999</v>
      </c>
      <c r="F52" s="72">
        <f>'Raw Yahoox'!AJ53</f>
        <v>24.9269</v>
      </c>
    </row>
    <row r="53" spans="1:6" x14ac:dyDescent="0.25">
      <c r="A53" s="32">
        <f>'Raw Yahoox'!AE54</f>
        <v>52</v>
      </c>
      <c r="B53" s="44" t="str">
        <f>LEFT('Raw Yahoox'!AF54,4)</f>
        <v>ABDA</v>
      </c>
      <c r="C53" s="44" t="str">
        <f>'Raw Yahoox'!AG54</f>
        <v>PT Asuransi Bina Dana Arta Tbk</v>
      </c>
      <c r="D53" s="44">
        <f>'Raw Yahoox'!AH54</f>
        <v>6200</v>
      </c>
      <c r="E53" s="31">
        <f>'Raw Yahoox'!AI54</f>
        <v>3.8490000000000002</v>
      </c>
      <c r="F53" s="72">
        <f>'Raw Yahoox'!AJ54</f>
        <v>1.3640000000000001E-4</v>
      </c>
    </row>
    <row r="54" spans="1:6" x14ac:dyDescent="0.25">
      <c r="A54" s="32">
        <f>'Raw Yahoox'!AE55</f>
        <v>53</v>
      </c>
      <c r="B54" s="44" t="str">
        <f>LEFT('Raw Yahoox'!AF55,4)</f>
        <v>ASBI</v>
      </c>
      <c r="C54" s="44" t="str">
        <f>'Raw Yahoox'!AG55</f>
        <v>PT Asuransi Bintang Tbk</v>
      </c>
      <c r="D54" s="44">
        <f>'Raw Yahoox'!AH55</f>
        <v>290</v>
      </c>
      <c r="E54" s="31">
        <f>'Raw Yahoox'!AI55</f>
        <v>0.101032</v>
      </c>
      <c r="F54" s="72">
        <f>'Raw Yahoox'!AJ55</f>
        <v>0.39323999999999998</v>
      </c>
    </row>
    <row r="55" spans="1:6" x14ac:dyDescent="0.25">
      <c r="A55" s="32">
        <f>'Raw Yahoox'!AE56</f>
        <v>54</v>
      </c>
      <c r="B55" s="44" t="str">
        <f>LEFT('Raw Yahoox'!AF56,4)</f>
        <v>ASDM</v>
      </c>
      <c r="C55" s="44" t="str">
        <f>'Raw Yahoox'!AG56</f>
        <v>PT Asuransi Dayin Mitra Tbk</v>
      </c>
      <c r="D55" s="44">
        <f>'Raw Yahoox'!AH56</f>
        <v>960</v>
      </c>
      <c r="E55" s="31">
        <f>'Raw Yahoox'!AI56</f>
        <v>0.18431999999999998</v>
      </c>
      <c r="F55" s="72">
        <f>'Raw Yahoox'!AJ56</f>
        <v>1.4822399999999999E-3</v>
      </c>
    </row>
    <row r="56" spans="1:6" x14ac:dyDescent="0.25">
      <c r="A56" s="32">
        <f>'Raw Yahoox'!AE57</f>
        <v>55</v>
      </c>
      <c r="B56" s="44" t="str">
        <f>LEFT('Raw Yahoox'!AF57,4)</f>
        <v>AHAP</v>
      </c>
      <c r="C56" s="44" t="str">
        <f>'Raw Yahoox'!AG57</f>
        <v>PT Asuransi Harta Aman Pratama Tbk</v>
      </c>
      <c r="D56" s="44">
        <f>'Raw Yahoox'!AH57</f>
        <v>73</v>
      </c>
      <c r="E56" s="31">
        <f>'Raw Yahoox'!AI57</f>
        <v>0.21462000000000001</v>
      </c>
      <c r="F56" s="72">
        <f>'Raw Yahoox'!AJ57</f>
        <v>1.661626</v>
      </c>
    </row>
    <row r="57" spans="1:6" x14ac:dyDescent="0.25">
      <c r="A57" s="32">
        <f>'Raw Yahoox'!AE58</f>
        <v>56</v>
      </c>
      <c r="B57" s="44" t="str">
        <f>LEFT('Raw Yahoox'!AF58,4)</f>
        <v>ASJT</v>
      </c>
      <c r="C57" s="44" t="str">
        <f>'Raw Yahoox'!AG58</f>
        <v>PT Asuransi Jasa Tania Tbk</v>
      </c>
      <c r="D57" s="44">
        <f>'Raw Yahoox'!AH58</f>
        <v>139</v>
      </c>
      <c r="E57" s="31">
        <f>'Raw Yahoox'!AI58</f>
        <v>0.108949</v>
      </c>
      <c r="F57" s="72">
        <f>'Raw Yahoox'!AJ58</f>
        <v>0.52055499999999999</v>
      </c>
    </row>
    <row r="58" spans="1:6" x14ac:dyDescent="0.25">
      <c r="A58" s="32">
        <f>'Raw Yahoox'!AE59</f>
        <v>57</v>
      </c>
      <c r="B58" s="44" t="str">
        <f>LEFT('Raw Yahoox'!AF59,4)</f>
        <v>LIFE</v>
      </c>
      <c r="C58" s="44" t="str">
        <f>'Raw Yahoox'!AG59</f>
        <v>PT Asuransi Jiwa Sinarmas MSIG Tbk</v>
      </c>
      <c r="D58" s="44">
        <f>'Raw Yahoox'!AH59</f>
        <v>6200</v>
      </c>
      <c r="E58" s="31">
        <f>'Raw Yahoox'!AI59</f>
        <v>13.02</v>
      </c>
      <c r="F58" s="72">
        <f>'Raw Yahoox'!AJ59</f>
        <v>2.6039999999999999E-4</v>
      </c>
    </row>
    <row r="59" spans="1:6" x14ac:dyDescent="0.25">
      <c r="A59" s="32">
        <f>'Raw Yahoox'!AE60</f>
        <v>58</v>
      </c>
      <c r="B59" s="44" t="str">
        <f>LEFT('Raw Yahoox'!AF60,4)</f>
        <v>JMAS</v>
      </c>
      <c r="C59" s="44" t="str">
        <f>'Raw Yahoox'!AG60</f>
        <v>PT Asuransi Jiwa Syariah Jasa Mitra Abadi Tbk</v>
      </c>
      <c r="D59" s="44">
        <f>'Raw Yahoox'!AH60</f>
        <v>182</v>
      </c>
      <c r="E59" s="31">
        <f>'Raw Yahoox'!AI60</f>
        <v>0.182</v>
      </c>
      <c r="F59" s="72">
        <f>'Raw Yahoox'!AJ60</f>
        <v>0.909636</v>
      </c>
    </row>
    <row r="60" spans="1:6" x14ac:dyDescent="0.25">
      <c r="A60" s="32">
        <f>'Raw Yahoox'!AE61</f>
        <v>59</v>
      </c>
      <c r="B60" s="44" t="str">
        <f>LEFT('Raw Yahoox'!AF61,4)</f>
        <v>ASMI</v>
      </c>
      <c r="C60" s="44" t="str">
        <f>'Raw Yahoox'!AG61</f>
        <v>PT Asuransi Kresna Mitra Tbk</v>
      </c>
      <c r="D60" s="44">
        <f>'Raw Yahoox'!AH61</f>
        <v>270</v>
      </c>
      <c r="E60" s="31">
        <f>'Raw Yahoox'!AI61</f>
        <v>2.419</v>
      </c>
      <c r="F60" s="72">
        <f>'Raw Yahoox'!AJ61</f>
        <v>0.37206</v>
      </c>
    </row>
    <row r="61" spans="1:6" x14ac:dyDescent="0.25">
      <c r="A61" s="32">
        <f>'Raw Yahoox'!AE62</f>
        <v>60</v>
      </c>
      <c r="B61" s="44" t="str">
        <f>LEFT('Raw Yahoox'!AF62,4)</f>
        <v>AMAG</v>
      </c>
      <c r="C61" s="44" t="str">
        <f>'Raw Yahoox'!AG62</f>
        <v>PT Asuransi Multi Artha Guna Tbk</v>
      </c>
      <c r="D61" s="44">
        <f>'Raw Yahoox'!AH62</f>
        <v>338</v>
      </c>
      <c r="E61" s="31">
        <f>'Raw Yahoox'!AI62</f>
        <v>1.69</v>
      </c>
      <c r="F61" s="72">
        <f>'Raw Yahoox'!AJ62</f>
        <v>1.5225885999999999E-2</v>
      </c>
    </row>
    <row r="62" spans="1:6" x14ac:dyDescent="0.25">
      <c r="A62" s="32">
        <f>'Raw Yahoox'!AE63</f>
        <v>61</v>
      </c>
      <c r="B62" s="44" t="str">
        <f>LEFT('Raw Yahoox'!AF63,4)</f>
        <v>ASRM</v>
      </c>
      <c r="C62" s="44" t="str">
        <f>'Raw Yahoox'!AG63</f>
        <v>PT Asuransi Ramayana Tbk</v>
      </c>
      <c r="D62" s="44">
        <f>'Raw Yahoox'!AH63</f>
        <v>1675</v>
      </c>
      <c r="E62" s="31">
        <f>'Raw Yahoox'!AI63</f>
        <v>0.50967600000000002</v>
      </c>
      <c r="F62" s="72">
        <f>'Raw Yahoox'!AJ63</f>
        <v>1.1976249999999999E-3</v>
      </c>
    </row>
    <row r="63" spans="1:6" x14ac:dyDescent="0.25">
      <c r="A63" s="32">
        <f>'Raw Yahoox'!AE64</f>
        <v>62</v>
      </c>
      <c r="B63" s="44" t="str">
        <f>LEFT('Raw Yahoox'!AF64,4)</f>
        <v>TUGU</v>
      </c>
      <c r="C63" s="44" t="str">
        <f>'Raw Yahoox'!AG64</f>
        <v>PT Asuransi Tugu Pratama Indonesia Tbk</v>
      </c>
      <c r="D63" s="44">
        <f>'Raw Yahoox'!AH64</f>
        <v>1600</v>
      </c>
      <c r="E63" s="31">
        <f>'Raw Yahoox'!AI64</f>
        <v>2.8439999999999999</v>
      </c>
      <c r="F63" s="72">
        <f>'Raw Yahoox'!AJ64</f>
        <v>4.2635199999999998E-2</v>
      </c>
    </row>
    <row r="64" spans="1:6" x14ac:dyDescent="0.25">
      <c r="A64" s="32">
        <f>'Raw Yahoox'!AE65</f>
        <v>63</v>
      </c>
      <c r="B64" s="44" t="str">
        <f>LEFT('Raw Yahoox'!AF65,4)</f>
        <v>AMIN</v>
      </c>
      <c r="C64" s="44" t="str">
        <f>'Raw Yahoox'!AG65</f>
        <v>PT Ateliers Mecaniques D'Indonesie Tbk</v>
      </c>
      <c r="D64" s="44">
        <f>'Raw Yahoox'!AH65</f>
        <v>206</v>
      </c>
      <c r="E64" s="31">
        <f>'Raw Yahoox'!AI65</f>
        <v>0.22247999999999998</v>
      </c>
      <c r="F64" s="72">
        <f>'Raw Yahoox'!AJ65</f>
        <v>1.3867302E-2</v>
      </c>
    </row>
    <row r="65" spans="1:6" x14ac:dyDescent="0.25">
      <c r="A65" s="32">
        <f>'Raw Yahoox'!AE66</f>
        <v>64</v>
      </c>
      <c r="B65" s="44" t="str">
        <f>LEFT('Raw Yahoox'!AF66,4)</f>
        <v>ARII</v>
      </c>
      <c r="C65" s="44" t="str">
        <f>'Raw Yahoox'!AG66</f>
        <v>PT Atlas Resources Tbk</v>
      </c>
      <c r="D65" s="44">
        <f>'Raw Yahoox'!AH66</f>
        <v>250</v>
      </c>
      <c r="E65" s="31">
        <f>'Raw Yahoox'!AI66</f>
        <v>0.78274999999999995</v>
      </c>
      <c r="F65" s="72">
        <f>'Raw Yahoox'!AJ66</f>
        <v>5.30775E-3</v>
      </c>
    </row>
    <row r="66" spans="1:6" x14ac:dyDescent="0.25">
      <c r="A66" s="32">
        <f>'Raw Yahoox'!AE67</f>
        <v>65</v>
      </c>
      <c r="B66" s="44" t="str">
        <f>LEFT('Raw Yahoox'!AF67,4)</f>
        <v>ANJT</v>
      </c>
      <c r="C66" s="44" t="str">
        <f>'Raw Yahoox'!AG67</f>
        <v>PT Austindo Nusantara Jaya Tbk</v>
      </c>
      <c r="D66" s="44">
        <f>'Raw Yahoox'!AH67</f>
        <v>940</v>
      </c>
      <c r="E66" s="31">
        <f>'Raw Yahoox'!AI67</f>
        <v>3.113</v>
      </c>
      <c r="F66" s="72">
        <f>'Raw Yahoox'!AJ67</f>
        <v>1.37757E-2</v>
      </c>
    </row>
    <row r="67" spans="1:6" x14ac:dyDescent="0.25">
      <c r="A67" s="32">
        <f>'Raw Yahoox'!AE68</f>
        <v>66</v>
      </c>
      <c r="B67" s="44" t="str">
        <f>LEFT('Raw Yahoox'!AF68,4)</f>
        <v>AVIA</v>
      </c>
      <c r="C67" s="44" t="str">
        <f>'Raw Yahoox'!AG68</f>
        <v>PT Avia Avian Tbk</v>
      </c>
      <c r="D67" s="44">
        <f>'Raw Yahoox'!AH68</f>
        <v>905</v>
      </c>
      <c r="E67" s="31">
        <f>'Raw Yahoox'!AI68</f>
        <v>56.067999999999998</v>
      </c>
      <c r="F67" s="72">
        <f>'Raw Yahoox'!AJ68</f>
        <v>209.17265</v>
      </c>
    </row>
    <row r="68" spans="1:6" x14ac:dyDescent="0.25">
      <c r="A68" s="32">
        <f>'Raw Yahoox'!AE69</f>
        <v>67</v>
      </c>
      <c r="B68" s="44" t="str">
        <f>LEFT('Raw Yahoox'!AF69,4)</f>
        <v>NASA</v>
      </c>
      <c r="C68" s="44" t="str">
        <f>'Raw Yahoox'!AG69</f>
        <v>PT Ayana Land International Tbk</v>
      </c>
      <c r="D68" s="44">
        <f>'Raw Yahoox'!AH69</f>
        <v>62</v>
      </c>
      <c r="E68" s="31">
        <f>'Raw Yahoox'!AI69</f>
        <v>0.68230400000000002</v>
      </c>
      <c r="F68" s="72">
        <f>'Raw Yahoox'!AJ69</f>
        <v>1.9041440000000001</v>
      </c>
    </row>
    <row r="69" spans="1:6" x14ac:dyDescent="0.25">
      <c r="A69" s="32">
        <f>'Raw Yahoox'!AE70</f>
        <v>68</v>
      </c>
      <c r="B69" s="44" t="str">
        <f>LEFT('Raw Yahoox'!AF70,4)</f>
        <v>BNBR</v>
      </c>
      <c r="C69" s="44" t="str">
        <f>'Raw Yahoox'!AG70</f>
        <v>PT Bakrie &amp; Brothers Tbk</v>
      </c>
      <c r="D69" s="44">
        <f>'Raw Yahoox'!AH70</f>
        <v>50</v>
      </c>
      <c r="E69" s="31">
        <f>'Raw Yahoox'!AI70</f>
        <v>1.0580000000000001</v>
      </c>
      <c r="F69" s="72">
        <f>'Raw Yahoox'!AJ70</f>
        <v>5.0790000000000004E-4</v>
      </c>
    </row>
    <row r="70" spans="1:6" x14ac:dyDescent="0.25">
      <c r="A70" s="32">
        <f>'Raw Yahoox'!AE71</f>
        <v>69</v>
      </c>
      <c r="B70" s="44" t="str">
        <f>LEFT('Raw Yahoox'!AF71,4)</f>
        <v>UNSP</v>
      </c>
      <c r="C70" s="44" t="str">
        <f>'Raw Yahoox'!AG71</f>
        <v>PT Bakrie Sumatera Plantations Tbk</v>
      </c>
      <c r="D70" s="44">
        <f>'Raw Yahoox'!AH71</f>
        <v>109</v>
      </c>
      <c r="E70" s="31">
        <f>'Raw Yahoox'!AI71</f>
        <v>0.27251700000000001</v>
      </c>
      <c r="F70" s="72">
        <f>'Raw Yahoox'!AJ71</f>
        <v>0.120227</v>
      </c>
    </row>
    <row r="71" spans="1:6" x14ac:dyDescent="0.25">
      <c r="A71" s="32">
        <f>'Raw Yahoox'!AE72</f>
        <v>70</v>
      </c>
      <c r="B71" s="44" t="str">
        <f>LEFT('Raw Yahoox'!AF72,4)</f>
        <v>ELTY</v>
      </c>
      <c r="C71" s="44" t="str">
        <f>'Raw Yahoox'!AG72</f>
        <v>PT Bakrieland Development Tbk</v>
      </c>
      <c r="D71" s="44">
        <f>'Raw Yahoox'!AH72</f>
        <v>50</v>
      </c>
      <c r="E71" s="31">
        <f>'Raw Yahoox'!AI72</f>
        <v>2.1760000000000002</v>
      </c>
      <c r="F71" s="72">
        <f>'Raw Yahoox'!AJ72</f>
        <v>4.6394999999999997E-4</v>
      </c>
    </row>
    <row r="72" spans="1:6" x14ac:dyDescent="0.25">
      <c r="A72" s="32">
        <f>'Raw Yahoox'!AE73</f>
        <v>71</v>
      </c>
      <c r="B72" s="44" t="str">
        <f>LEFT('Raw Yahoox'!AF73,4)</f>
        <v>BOLA</v>
      </c>
      <c r="C72" s="44" t="str">
        <f>'Raw Yahoox'!AG73</f>
        <v>PT Bali Bintang Sejahtera Tbk</v>
      </c>
      <c r="D72" s="44">
        <f>'Raw Yahoox'!AH73</f>
        <v>650</v>
      </c>
      <c r="E72" s="31">
        <f>'Raw Yahoox'!AI73</f>
        <v>3.9</v>
      </c>
      <c r="F72" s="72">
        <f>'Raw Yahoox'!AJ73</f>
        <v>11.0357</v>
      </c>
    </row>
    <row r="73" spans="1:6" x14ac:dyDescent="0.25">
      <c r="A73" s="32">
        <f>'Raw Yahoox'!AE74</f>
        <v>72</v>
      </c>
      <c r="B73" s="44" t="str">
        <f>LEFT('Raw Yahoox'!AF74,4)</f>
        <v>BALI</v>
      </c>
      <c r="C73" s="44" t="str">
        <f>'Raw Yahoox'!AG74</f>
        <v>PT Bali Towerindo Sentra Tbk</v>
      </c>
      <c r="D73" s="44">
        <f>'Raw Yahoox'!AH74</f>
        <v>910</v>
      </c>
      <c r="E73" s="31">
        <f>'Raw Yahoox'!AI74</f>
        <v>3.58</v>
      </c>
      <c r="F73" s="72">
        <f>'Raw Yahoox'!AJ74</f>
        <v>3.6572900000000002</v>
      </c>
    </row>
    <row r="74" spans="1:6" x14ac:dyDescent="0.25">
      <c r="A74" s="32">
        <f>'Raw Yahoox'!AE75</f>
        <v>73</v>
      </c>
      <c r="B74" s="44" t="str">
        <f>LEFT('Raw Yahoox'!AF75,4)</f>
        <v>BANK</v>
      </c>
      <c r="C74" s="44" t="str">
        <f>'Raw Yahoox'!AG75</f>
        <v>PT Bank Aladin Syariah Tbk</v>
      </c>
      <c r="D74" s="44">
        <f>'Raw Yahoox'!AH75</f>
        <v>2490</v>
      </c>
      <c r="E74" s="31">
        <f>'Raw Yahoox'!AI75</f>
        <v>32.643000000000001</v>
      </c>
      <c r="F74" s="72">
        <f>'Raw Yahoox'!AJ75</f>
        <v>74.09742</v>
      </c>
    </row>
    <row r="75" spans="1:6" x14ac:dyDescent="0.25">
      <c r="A75" s="32">
        <f>'Raw Yahoox'!AE76</f>
        <v>74</v>
      </c>
      <c r="B75" s="44" t="str">
        <f>LEFT('Raw Yahoox'!AF76,4)</f>
        <v>AMAR</v>
      </c>
      <c r="C75" s="44" t="str">
        <f>'Raw Yahoox'!AG76</f>
        <v>PT Bank Amar Indonesia Tbk</v>
      </c>
      <c r="D75" s="44">
        <f>'Raw Yahoox'!AH76</f>
        <v>525</v>
      </c>
      <c r="E75" s="31">
        <f>'Raw Yahoox'!AI76</f>
        <v>4.218</v>
      </c>
      <c r="F75" s="72">
        <f>'Raw Yahoox'!AJ76</f>
        <v>7.6403249999999998</v>
      </c>
    </row>
    <row r="76" spans="1:6" x14ac:dyDescent="0.25">
      <c r="A76" s="32">
        <f>'Raw Yahoox'!AE77</f>
        <v>75</v>
      </c>
      <c r="B76" s="44" t="str">
        <f>LEFT('Raw Yahoox'!AF77,4)</f>
        <v>INPC</v>
      </c>
      <c r="C76" s="44" t="str">
        <f>'Raw Yahoox'!AG77</f>
        <v>PT Bank Artha Graha Internasional Tbk</v>
      </c>
      <c r="D76" s="44">
        <f>'Raw Yahoox'!AH77</f>
        <v>142</v>
      </c>
      <c r="E76" s="31">
        <f>'Raw Yahoox'!AI77</f>
        <v>2.8490000000000002</v>
      </c>
      <c r="F76" s="72">
        <f>'Raw Yahoox'!AJ77</f>
        <v>4.71014</v>
      </c>
    </row>
    <row r="77" spans="1:6" x14ac:dyDescent="0.25">
      <c r="A77" s="32">
        <f>'Raw Yahoox'!AE78</f>
        <v>76</v>
      </c>
      <c r="B77" s="44" t="str">
        <f>LEFT('Raw Yahoox'!AF78,4)</f>
        <v>BBSI</v>
      </c>
      <c r="C77" s="44" t="str">
        <f>'Raw Yahoox'!AG78</f>
        <v>PT Bank Bisnis Internasional, Tbk</v>
      </c>
      <c r="D77" s="44">
        <f>'Raw Yahoox'!AH78</f>
        <v>4400</v>
      </c>
      <c r="E77" s="31">
        <f>'Raw Yahoox'!AI78</f>
        <v>14.366</v>
      </c>
      <c r="F77" s="72">
        <f>'Raw Yahoox'!AJ78</f>
        <v>1.78508E-2</v>
      </c>
    </row>
    <row r="78" spans="1:6" x14ac:dyDescent="0.25">
      <c r="A78" s="32">
        <f>'Raw Yahoox'!AE79</f>
        <v>77</v>
      </c>
      <c r="B78" s="44" t="str">
        <f>LEFT('Raw Yahoox'!AF79,4)</f>
        <v>BTPS</v>
      </c>
      <c r="C78" s="44" t="str">
        <f>'Raw Yahoox'!AG79</f>
        <v>PT Bank BTPN Syariah Tbk</v>
      </c>
      <c r="D78" s="44">
        <f>'Raw Yahoox'!AH79</f>
        <v>3720</v>
      </c>
      <c r="E78" s="31">
        <f>'Raw Yahoox'!AI79</f>
        <v>28.65</v>
      </c>
      <c r="F78" s="72">
        <f>'Raw Yahoox'!AJ79</f>
        <v>20.776199999999999</v>
      </c>
    </row>
    <row r="79" spans="1:6" x14ac:dyDescent="0.25">
      <c r="A79" s="32">
        <f>'Raw Yahoox'!AE80</f>
        <v>78</v>
      </c>
      <c r="B79" s="44" t="str">
        <f>LEFT('Raw Yahoox'!AF80,4)</f>
        <v>BTPN</v>
      </c>
      <c r="C79" s="44" t="str">
        <f>'Raw Yahoox'!AG80</f>
        <v>PT Bank BTPN Tbk</v>
      </c>
      <c r="D79" s="44">
        <f>'Raw Yahoox'!AH80</f>
        <v>2720</v>
      </c>
      <c r="E79" s="31">
        <f>'Raw Yahoox'!AI80</f>
        <v>21.914000000000001</v>
      </c>
      <c r="F79" s="72">
        <f>'Raw Yahoox'!AJ80</f>
        <v>1.6390720000000001E-2</v>
      </c>
    </row>
    <row r="80" spans="1:6" x14ac:dyDescent="0.25">
      <c r="A80" s="32">
        <f>'Raw Yahoox'!AE81</f>
        <v>79</v>
      </c>
      <c r="B80" s="44" t="str">
        <f>LEFT('Raw Yahoox'!AF81,4)</f>
        <v>BACA</v>
      </c>
      <c r="C80" s="44" t="str">
        <f>'Raw Yahoox'!AG81</f>
        <v>PT Bank Capital Indonesia Tbk</v>
      </c>
      <c r="D80" s="44">
        <f>'Raw Yahoox'!AH81</f>
        <v>280</v>
      </c>
      <c r="E80" s="31">
        <f>'Raw Yahoox'!AI81</f>
        <v>1.962</v>
      </c>
      <c r="F80" s="72">
        <f>'Raw Yahoox'!AJ81</f>
        <v>21.082599999999999</v>
      </c>
    </row>
    <row r="81" spans="1:6" x14ac:dyDescent="0.25">
      <c r="A81" s="32">
        <f>'Raw Yahoox'!AE82</f>
        <v>80</v>
      </c>
      <c r="B81" s="44" t="str">
        <f>LEFT('Raw Yahoox'!AF82,4)</f>
        <v>BBCA</v>
      </c>
      <c r="C81" s="44" t="str">
        <f>'Raw Yahoox'!AG82</f>
        <v>PT Bank Central Asia Tbk</v>
      </c>
      <c r="D81" s="44">
        <f>'Raw Yahoox'!AH82</f>
        <v>7500</v>
      </c>
      <c r="E81" s="31">
        <f>'Raw Yahoox'!AI82</f>
        <v>924.56299999999999</v>
      </c>
      <c r="F81" s="72">
        <f>'Raw Yahoox'!AJ82</f>
        <v>603.38250000000005</v>
      </c>
    </row>
    <row r="82" spans="1:6" x14ac:dyDescent="0.25">
      <c r="A82" s="32">
        <f>'Raw Yahoox'!AE83</f>
        <v>81</v>
      </c>
      <c r="B82" s="44" t="str">
        <f>LEFT('Raw Yahoox'!AF83,4)</f>
        <v>MCOR</v>
      </c>
      <c r="C82" s="44" t="str">
        <f>'Raw Yahoox'!AG83</f>
        <v>PT Bank China Construction Bank Indonesia Tbk</v>
      </c>
      <c r="D82" s="44">
        <f>'Raw Yahoox'!AH83</f>
        <v>123</v>
      </c>
      <c r="E82" s="31">
        <f>'Raw Yahoox'!AI83</f>
        <v>4.6639999999999997</v>
      </c>
      <c r="F82" s="72">
        <f>'Raw Yahoox'!AJ83</f>
        <v>1.709946</v>
      </c>
    </row>
    <row r="83" spans="1:6" x14ac:dyDescent="0.25">
      <c r="A83" s="32">
        <f>'Raw Yahoox'!AE84</f>
        <v>82</v>
      </c>
      <c r="B83" s="44" t="str">
        <f>LEFT('Raw Yahoox'!AF84,4)</f>
        <v>BNGA</v>
      </c>
      <c r="C83" s="44" t="str">
        <f>'Raw Yahoox'!AG84</f>
        <v>PT Bank CIMB Niaga Tbk</v>
      </c>
      <c r="D83" s="44">
        <f>'Raw Yahoox'!AH84</f>
        <v>970</v>
      </c>
      <c r="E83" s="31">
        <f>'Raw Yahoox'!AI84</f>
        <v>24.251999999999999</v>
      </c>
      <c r="F83" s="72">
        <f>'Raw Yahoox'!AJ84</f>
        <v>7.6562099999999997</v>
      </c>
    </row>
    <row r="84" spans="1:6" x14ac:dyDescent="0.25">
      <c r="A84" s="32">
        <f>'Raw Yahoox'!AE85</f>
        <v>83</v>
      </c>
      <c r="B84" s="44" t="str">
        <f>LEFT('Raw Yahoox'!AF85,4)</f>
        <v>BDMN</v>
      </c>
      <c r="C84" s="44" t="str">
        <f>'Raw Yahoox'!AG85</f>
        <v>PT Bank Danamon Indonesia Tbk</v>
      </c>
      <c r="D84" s="44">
        <f>'Raw Yahoox'!AH85</f>
        <v>2430</v>
      </c>
      <c r="E84" s="31">
        <f>'Raw Yahoox'!AI85</f>
        <v>23.75</v>
      </c>
      <c r="F84" s="72">
        <f>'Raw Yahoox'!AJ85</f>
        <v>10.820790000000001</v>
      </c>
    </row>
    <row r="85" spans="1:6" x14ac:dyDescent="0.25">
      <c r="A85" s="32">
        <f>'Raw Yahoox'!AE86</f>
        <v>84</v>
      </c>
      <c r="B85" s="44" t="str">
        <f>LEFT('Raw Yahoox'!AF86,4)</f>
        <v>BGTG</v>
      </c>
      <c r="C85" s="44" t="str">
        <f>'Raw Yahoox'!AG86</f>
        <v>PT Bank Ganesha Tbk</v>
      </c>
      <c r="D85" s="44">
        <f>'Raw Yahoox'!AH86</f>
        <v>340</v>
      </c>
      <c r="E85" s="31">
        <f>'Raw Yahoox'!AI86</f>
        <v>3.8</v>
      </c>
      <c r="F85" s="72">
        <f>'Raw Yahoox'!AJ86</f>
        <v>65.530240000000006</v>
      </c>
    </row>
    <row r="86" spans="1:6" x14ac:dyDescent="0.25">
      <c r="A86" s="32">
        <f>'Raw Yahoox'!AE87</f>
        <v>85</v>
      </c>
      <c r="B86" s="44" t="str">
        <f>LEFT('Raw Yahoox'!AF87,4)</f>
        <v>AGRS</v>
      </c>
      <c r="C86" s="44" t="str">
        <f>'Raw Yahoox'!AG87</f>
        <v>PT Bank IBK Indonesia Tbk</v>
      </c>
      <c r="D86" s="44">
        <f>'Raw Yahoox'!AH87</f>
        <v>180</v>
      </c>
      <c r="E86" s="31">
        <f>'Raw Yahoox'!AI87</f>
        <v>3.1760000000000002</v>
      </c>
      <c r="F86" s="72">
        <f>'Raw Yahoox'!AJ87</f>
        <v>8.0308799999999998</v>
      </c>
    </row>
    <row r="87" spans="1:6" x14ac:dyDescent="0.25">
      <c r="A87" s="32">
        <f>'Raw Yahoox'!AE88</f>
        <v>86</v>
      </c>
      <c r="B87" s="44" t="str">
        <f>LEFT('Raw Yahoox'!AF88,4)</f>
        <v>BINA</v>
      </c>
      <c r="C87" s="44" t="str">
        <f>'Raw Yahoox'!AG88</f>
        <v>PT Bank Ina Perdana Tbk</v>
      </c>
      <c r="D87" s="44">
        <f>'Raw Yahoox'!AH88</f>
        <v>4040</v>
      </c>
      <c r="E87" s="31">
        <f>'Raw Yahoox'!AI88</f>
        <v>23.564</v>
      </c>
      <c r="F87" s="72">
        <f>'Raw Yahoox'!AJ88</f>
        <v>7.1871600000000004</v>
      </c>
    </row>
    <row r="88" spans="1:6" x14ac:dyDescent="0.25">
      <c r="A88" s="32">
        <f>'Raw Yahoox'!AE89</f>
        <v>87</v>
      </c>
      <c r="B88" s="44" t="str">
        <f>LEFT('Raw Yahoox'!AF89,4)</f>
        <v>ARTO</v>
      </c>
      <c r="C88" s="44" t="str">
        <f>'Raw Yahoox'!AG89</f>
        <v>PT Bank Jago Tbk</v>
      </c>
      <c r="D88" s="44">
        <f>'Raw Yahoox'!AH89</f>
        <v>15900</v>
      </c>
      <c r="E88" s="31">
        <f>'Raw Yahoox'!AI89</f>
        <v>220.31399999999999</v>
      </c>
      <c r="F88" s="72">
        <f>'Raw Yahoox'!AJ89</f>
        <v>417.7407</v>
      </c>
    </row>
    <row r="89" spans="1:6" x14ac:dyDescent="0.25">
      <c r="A89" s="32">
        <f>'Raw Yahoox'!AE90</f>
        <v>88</v>
      </c>
      <c r="B89" s="44" t="str">
        <f>LEFT('Raw Yahoox'!AF90,4)</f>
        <v>BCIC</v>
      </c>
      <c r="C89" s="44" t="str">
        <f>'Raw Yahoox'!AG90</f>
        <v>PT Bank JTrust Indonesia Tbk</v>
      </c>
      <c r="D89" s="44">
        <f>'Raw Yahoox'!AH90</f>
        <v>228</v>
      </c>
      <c r="E89" s="31">
        <f>'Raw Yahoox'!AI90</f>
        <v>1.381</v>
      </c>
      <c r="F89" s="72">
        <f>'Raw Yahoox'!AJ90</f>
        <v>8.8979280000000003</v>
      </c>
    </row>
    <row r="90" spans="1:6" x14ac:dyDescent="0.25">
      <c r="A90" s="32">
        <f>'Raw Yahoox'!AE91</f>
        <v>89</v>
      </c>
      <c r="B90" s="44" t="str">
        <f>LEFT('Raw Yahoox'!AF91,4)</f>
        <v>BBKP</v>
      </c>
      <c r="C90" s="44" t="str">
        <f>'Raw Yahoox'!AG91</f>
        <v>PT Bank KB Bukopin Tbk</v>
      </c>
      <c r="D90" s="44">
        <f>'Raw Yahoox'!AH91</f>
        <v>298</v>
      </c>
      <c r="E90" s="31">
        <f>'Raw Yahoox'!AI91</f>
        <v>19.981000000000002</v>
      </c>
      <c r="F90" s="72">
        <f>'Raw Yahoox'!AJ91</f>
        <v>90.041892000000004</v>
      </c>
    </row>
    <row r="91" spans="1:6" x14ac:dyDescent="0.25">
      <c r="A91" s="32">
        <f>'Raw Yahoox'!AE92</f>
        <v>90</v>
      </c>
      <c r="B91" s="44" t="str">
        <f>LEFT('Raw Yahoox'!AF92,4)</f>
        <v>BMRI</v>
      </c>
      <c r="C91" s="44" t="str">
        <f>'Raw Yahoox'!AG92</f>
        <v>PT Bank Mandiri (Persero) Tbk</v>
      </c>
      <c r="D91" s="44">
        <f>'Raw Yahoox'!AH92</f>
        <v>7150</v>
      </c>
      <c r="E91" s="31">
        <f>'Raw Yahoox'!AI92</f>
        <v>333.41399999999999</v>
      </c>
      <c r="F91" s="72">
        <f>'Raw Yahoox'!AJ92</f>
        <v>325.95420000000001</v>
      </c>
    </row>
    <row r="92" spans="1:6" x14ac:dyDescent="0.25">
      <c r="A92" s="32">
        <f>'Raw Yahoox'!AE93</f>
        <v>91</v>
      </c>
      <c r="B92" s="44" t="str">
        <f>LEFT('Raw Yahoox'!AF93,4)</f>
        <v>BMAS</v>
      </c>
      <c r="C92" s="44" t="str">
        <f>'Raw Yahoox'!AG93</f>
        <v>PT Bank Maspion Indonesia Tbk</v>
      </c>
      <c r="D92" s="44">
        <f>'Raw Yahoox'!AH93</f>
        <v>2700</v>
      </c>
      <c r="E92" s="31">
        <f>'Raw Yahoox'!AI93</f>
        <v>11.997</v>
      </c>
      <c r="F92" s="72">
        <f>'Raw Yahoox'!AJ93</f>
        <v>0.117504</v>
      </c>
    </row>
    <row r="93" spans="1:6" x14ac:dyDescent="0.25">
      <c r="A93" s="32">
        <f>'Raw Yahoox'!AE94</f>
        <v>92</v>
      </c>
      <c r="B93" s="44" t="str">
        <f>LEFT('Raw Yahoox'!AF94,4)</f>
        <v>MAYA</v>
      </c>
      <c r="C93" s="44" t="str">
        <f>'Raw Yahoox'!AG94</f>
        <v>PT Bank Mayapada Internasional Tbk</v>
      </c>
      <c r="D93" s="44">
        <f>'Raw Yahoox'!AH94</f>
        <v>695</v>
      </c>
      <c r="E93" s="31">
        <f>'Raw Yahoox'!AI94</f>
        <v>8.2240000000000002</v>
      </c>
      <c r="F93" s="72">
        <f>'Raw Yahoox'!AJ94</f>
        <v>3.5069699999999999</v>
      </c>
    </row>
    <row r="94" spans="1:6" x14ac:dyDescent="0.25">
      <c r="A94" s="32">
        <f>'Raw Yahoox'!AE95</f>
        <v>93</v>
      </c>
      <c r="B94" s="44" t="str">
        <f>LEFT('Raw Yahoox'!AF95,4)</f>
        <v>BNII</v>
      </c>
      <c r="C94" s="44" t="str">
        <f>'Raw Yahoox'!AG95</f>
        <v>PT Bank Maybank Indonesia Tbk</v>
      </c>
      <c r="D94" s="44">
        <f>'Raw Yahoox'!AH95</f>
        <v>348</v>
      </c>
      <c r="E94" s="31">
        <f>'Raw Yahoox'!AI95</f>
        <v>26.523</v>
      </c>
      <c r="F94" s="72">
        <f>'Raw Yahoox'!AJ95</f>
        <v>9.8163839999999993</v>
      </c>
    </row>
    <row r="95" spans="1:6" x14ac:dyDescent="0.25">
      <c r="A95" s="32">
        <f>'Raw Yahoox'!AE96</f>
        <v>94</v>
      </c>
      <c r="B95" s="44" t="str">
        <f>LEFT('Raw Yahoox'!AF96,4)</f>
        <v>MEGA</v>
      </c>
      <c r="C95" s="44" t="str">
        <f>'Raw Yahoox'!AG96</f>
        <v>PT Bank Mega Tbk</v>
      </c>
      <c r="D95" s="44">
        <f>'Raw Yahoox'!AH96</f>
        <v>8450</v>
      </c>
      <c r="E95" s="31">
        <f>'Raw Yahoox'!AI96</f>
        <v>58.844000000000001</v>
      </c>
      <c r="F95" s="72">
        <f>'Raw Yahoox'!AJ96</f>
        <v>2.4243049999999999E-2</v>
      </c>
    </row>
    <row r="96" spans="1:6" x14ac:dyDescent="0.25">
      <c r="A96" s="32">
        <f>'Raw Yahoox'!AE97</f>
        <v>95</v>
      </c>
      <c r="B96" s="44" t="str">
        <f>LEFT('Raw Yahoox'!AF97,4)</f>
        <v>BBMD</v>
      </c>
      <c r="C96" s="44" t="str">
        <f>'Raw Yahoox'!AG97</f>
        <v>PT Bank Mestika Dharma Tbk</v>
      </c>
      <c r="D96" s="44">
        <f>'Raw Yahoox'!AH97</f>
        <v>1970</v>
      </c>
      <c r="E96" s="31">
        <f>'Raw Yahoox'!AI97</f>
        <v>7.9329999999999998</v>
      </c>
      <c r="F96" s="72">
        <f>'Raw Yahoox'!AJ97</f>
        <v>4.4246199999999998E-3</v>
      </c>
    </row>
    <row r="97" spans="1:6" x14ac:dyDescent="0.25">
      <c r="A97" s="32">
        <f>'Raw Yahoox'!AE98</f>
        <v>96</v>
      </c>
      <c r="B97" s="44" t="str">
        <f>LEFT('Raw Yahoox'!AF98,4)</f>
        <v>BABP</v>
      </c>
      <c r="C97" s="44" t="str">
        <f>'Raw Yahoox'!AG98</f>
        <v>PT Bank MNC Internasional Tbk</v>
      </c>
      <c r="D97" s="44">
        <f>'Raw Yahoox'!AH98</f>
        <v>206</v>
      </c>
      <c r="E97" s="31">
        <f>'Raw Yahoox'!AI98</f>
        <v>5.9980000000000002</v>
      </c>
      <c r="F97" s="72">
        <f>'Raw Yahoox'!AJ98</f>
        <v>49.80256</v>
      </c>
    </row>
    <row r="98" spans="1:6" x14ac:dyDescent="0.25">
      <c r="A98" s="32">
        <f>'Raw Yahoox'!AE99</f>
        <v>97</v>
      </c>
      <c r="B98" s="44" t="str">
        <f>LEFT('Raw Yahoox'!AF99,4)</f>
        <v>MASB</v>
      </c>
      <c r="C98" s="44" t="str">
        <f>'Raw Yahoox'!AG99</f>
        <v>PT Bank Multiarta Sentosa</v>
      </c>
      <c r="D98" s="44">
        <f>'Raw Yahoox'!AH99</f>
        <v>3560</v>
      </c>
      <c r="E98" s="31">
        <f>'Raw Yahoox'!AI99</f>
        <v>4.4189999999999996</v>
      </c>
      <c r="F98" s="72">
        <f>'Raw Yahoox'!AJ99</f>
        <v>1.1470320000000001E-2</v>
      </c>
    </row>
    <row r="99" spans="1:6" x14ac:dyDescent="0.25">
      <c r="A99" s="32">
        <f>'Raw Yahoox'!AE100</f>
        <v>98</v>
      </c>
      <c r="B99" s="44" t="str">
        <f>LEFT('Raw Yahoox'!AF100,4)</f>
        <v>NOBU</v>
      </c>
      <c r="C99" s="44" t="str">
        <f>'Raw Yahoox'!AG100</f>
        <v>PT Bank Nationalnobu Tbk</v>
      </c>
      <c r="D99" s="44">
        <f>'Raw Yahoox'!AH100</f>
        <v>775</v>
      </c>
      <c r="E99" s="31">
        <f>'Raw Yahoox'!AI100</f>
        <v>3.4390000000000001</v>
      </c>
      <c r="F99" s="72">
        <f>'Raw Yahoox'!AJ100</f>
        <v>10.722899999999999</v>
      </c>
    </row>
    <row r="100" spans="1:6" x14ac:dyDescent="0.25">
      <c r="A100" s="32">
        <f>'Raw Yahoox'!AE101</f>
        <v>99</v>
      </c>
      <c r="B100" s="44" t="str">
        <f>LEFT('Raw Yahoox'!AF101,4)</f>
        <v>BBNI</v>
      </c>
      <c r="C100" s="44" t="str">
        <f>'Raw Yahoox'!AG101</f>
        <v>PT Bank Negara Indonesia (Persero) Tbk</v>
      </c>
      <c r="D100" s="44">
        <f>'Raw Yahoox'!AH101</f>
        <v>6750</v>
      </c>
      <c r="E100" s="31">
        <f>'Raw Yahoox'!AI101</f>
        <v>125.58</v>
      </c>
      <c r="F100" s="72">
        <f>'Raw Yahoox'!AJ101</f>
        <v>259.767</v>
      </c>
    </row>
    <row r="101" spans="1:6" x14ac:dyDescent="0.25">
      <c r="A101" s="32">
        <f>'Raw Yahoox'!AE102</f>
        <v>100</v>
      </c>
      <c r="B101" s="44" t="str">
        <f>LEFT('Raw Yahoox'!AF102,4)</f>
        <v>BBYB</v>
      </c>
      <c r="C101" s="44" t="str">
        <f>'Raw Yahoox'!AG102</f>
        <v>PT Bank Neo Commerce Tbk</v>
      </c>
      <c r="D101" s="44">
        <f>'Raw Yahoox'!AH102</f>
        <v>2700</v>
      </c>
      <c r="E101" s="31">
        <f>'Raw Yahoox'!AI102</f>
        <v>24.849</v>
      </c>
      <c r="F101" s="72">
        <f>'Raw Yahoox'!AJ102</f>
        <v>267.55380000000002</v>
      </c>
    </row>
    <row r="102" spans="1:6" x14ac:dyDescent="0.25">
      <c r="A102" s="32">
        <f>'Raw Yahoox'!AE103</f>
        <v>101</v>
      </c>
      <c r="B102" s="44" t="str">
        <f>LEFT('Raw Yahoox'!AF103,4)</f>
        <v>NISP</v>
      </c>
      <c r="C102" s="44" t="str">
        <f>'Raw Yahoox'!AG103</f>
        <v>PT Bank OCBC NISP Tbk</v>
      </c>
      <c r="D102" s="44">
        <f>'Raw Yahoox'!AH103</f>
        <v>670</v>
      </c>
      <c r="E102" s="31">
        <f>'Raw Yahoox'!AI103</f>
        <v>15.372999999999999</v>
      </c>
      <c r="F102" s="72">
        <f>'Raw Yahoox'!AJ103</f>
        <v>1.83647</v>
      </c>
    </row>
    <row r="103" spans="1:6" x14ac:dyDescent="0.25">
      <c r="A103" s="32">
        <f>'Raw Yahoox'!AE104</f>
        <v>102</v>
      </c>
      <c r="B103" s="44" t="str">
        <f>LEFT('Raw Yahoox'!AF104,4)</f>
        <v>DNAR</v>
      </c>
      <c r="C103" s="44" t="str">
        <f>'Raw Yahoox'!AG104</f>
        <v>PT Bank Oke Indonesia Tbk</v>
      </c>
      <c r="D103" s="44">
        <f>'Raw Yahoox'!AH104</f>
        <v>320</v>
      </c>
      <c r="E103" s="31">
        <f>'Raw Yahoox'!AI104</f>
        <v>4.4210000000000003</v>
      </c>
      <c r="F103" s="72">
        <f>'Raw Yahoox'!AJ104</f>
        <v>26.312639999999998</v>
      </c>
    </row>
    <row r="104" spans="1:6" x14ac:dyDescent="0.25">
      <c r="A104" s="32">
        <f>'Raw Yahoox'!AE105</f>
        <v>103</v>
      </c>
      <c r="B104" s="44" t="str">
        <f>LEFT('Raw Yahoox'!AF105,4)</f>
        <v>PNBS</v>
      </c>
      <c r="C104" s="44" t="str">
        <f>'Raw Yahoox'!AG105</f>
        <v>PT Bank Panin Dubai Syariah Tbk</v>
      </c>
      <c r="D104" s="44">
        <f>'Raw Yahoox'!AH105</f>
        <v>86</v>
      </c>
      <c r="E104" s="31">
        <f>'Raw Yahoox'!AI105</f>
        <v>3.3380000000000001</v>
      </c>
      <c r="F104" s="72">
        <f>'Raw Yahoox'!AJ105</f>
        <v>9.7702019999999994</v>
      </c>
    </row>
    <row r="105" spans="1:6" x14ac:dyDescent="0.25">
      <c r="A105" s="32">
        <f>'Raw Yahoox'!AE106</f>
        <v>104</v>
      </c>
      <c r="B105" s="44" t="str">
        <f>LEFT('Raw Yahoox'!AF106,4)</f>
        <v>BJBR</v>
      </c>
      <c r="C105" s="44" t="str">
        <f>'Raw Yahoox'!AG106</f>
        <v>PT Bank Pembangunan Daerah Jawa Barat dan Banten Tbk</v>
      </c>
      <c r="D105" s="44">
        <f>'Raw Yahoox'!AH106</f>
        <v>1400</v>
      </c>
      <c r="E105" s="31">
        <f>'Raw Yahoox'!AI106</f>
        <v>13.773999999999999</v>
      </c>
      <c r="F105" s="72">
        <f>'Raw Yahoox'!AJ106</f>
        <v>7.6692</v>
      </c>
    </row>
    <row r="106" spans="1:6" x14ac:dyDescent="0.25">
      <c r="A106" s="32">
        <f>'Raw Yahoox'!AE107</f>
        <v>105</v>
      </c>
      <c r="B106" s="44" t="str">
        <f>LEFT('Raw Yahoox'!AF107,4)</f>
        <v>BJTM</v>
      </c>
      <c r="C106" s="44" t="str">
        <f>'Raw Yahoox'!AG107</f>
        <v>PT Bank Pembangunan Daerah Jawa Timur Tbk</v>
      </c>
      <c r="D106" s="44">
        <f>'Raw Yahoox'!AH107</f>
        <v>765</v>
      </c>
      <c r="E106" s="31">
        <f>'Raw Yahoox'!AI107</f>
        <v>11.487</v>
      </c>
      <c r="F106" s="72">
        <f>'Raw Yahoox'!AJ107</f>
        <v>6.3839250000000005</v>
      </c>
    </row>
    <row r="107" spans="1:6" x14ac:dyDescent="0.25">
      <c r="A107" s="32">
        <f>'Raw Yahoox'!AE108</f>
        <v>106</v>
      </c>
      <c r="B107" s="44" t="str">
        <f>LEFT('Raw Yahoox'!AF108,4)</f>
        <v>BNLI</v>
      </c>
      <c r="C107" s="44" t="str">
        <f>'Raw Yahoox'!AG108</f>
        <v>PT Bank Permata Tbk</v>
      </c>
      <c r="D107" s="44">
        <f>'Raw Yahoox'!AH108</f>
        <v>1655</v>
      </c>
      <c r="E107" s="31">
        <f>'Raw Yahoox'!AI108</f>
        <v>59.88</v>
      </c>
      <c r="F107" s="72">
        <f>'Raw Yahoox'!AJ108</f>
        <v>5.2816015000000001E-2</v>
      </c>
    </row>
    <row r="108" spans="1:6" x14ac:dyDescent="0.25">
      <c r="A108" s="32">
        <f>'Raw Yahoox'!AE109</f>
        <v>107</v>
      </c>
      <c r="B108" s="44" t="str">
        <f>LEFT('Raw Yahoox'!AF109,4)</f>
        <v>BKSW</v>
      </c>
      <c r="C108" s="44" t="str">
        <f>'Raw Yahoox'!AG109</f>
        <v>PT Bank QNB Indonesia Tbk</v>
      </c>
      <c r="D108" s="44">
        <f>'Raw Yahoox'!AH109</f>
        <v>242</v>
      </c>
      <c r="E108" s="31">
        <f>'Raw Yahoox'!AI109</f>
        <v>4.9459999999999997</v>
      </c>
      <c r="F108" s="72">
        <f>'Raw Yahoox'!AJ109</f>
        <v>7.7014079999999998</v>
      </c>
    </row>
    <row r="109" spans="1:6" x14ac:dyDescent="0.25">
      <c r="A109" s="32">
        <f>'Raw Yahoox'!AE110</f>
        <v>108</v>
      </c>
      <c r="B109" s="44" t="str">
        <f>LEFT('Raw Yahoox'!AF110,4)</f>
        <v>BBRI</v>
      </c>
      <c r="C109" s="44" t="str">
        <f>'Raw Yahoox'!AG110</f>
        <v>PT Bank Rakyat Indonesia (Persero) Tbk</v>
      </c>
      <c r="D109" s="44">
        <f>'Raw Yahoox'!AH110</f>
        <v>4110</v>
      </c>
      <c r="E109" s="31">
        <f>'Raw Yahoox'!AI110</f>
        <v>616.67700000000002</v>
      </c>
      <c r="F109" s="72">
        <f>'Raw Yahoox'!AJ110</f>
        <v>822.37811999999997</v>
      </c>
    </row>
    <row r="110" spans="1:6" x14ac:dyDescent="0.25">
      <c r="A110" s="32">
        <f>'Raw Yahoox'!AE111</f>
        <v>109</v>
      </c>
      <c r="B110" s="44" t="str">
        <f>LEFT('Raw Yahoox'!AF111,4)</f>
        <v>AGRO</v>
      </c>
      <c r="C110" s="44" t="str">
        <f>'Raw Yahoox'!AG111</f>
        <v>PT Bank Rakyat Indonesia Agroniaga Tbk</v>
      </c>
      <c r="D110" s="44">
        <f>'Raw Yahoox'!AH111</f>
        <v>2000</v>
      </c>
      <c r="E110" s="31">
        <f>'Raw Yahoox'!AI111</f>
        <v>45.048000000000002</v>
      </c>
      <c r="F110" s="72">
        <f>'Raw Yahoox'!AJ111</f>
        <v>128.16399999999999</v>
      </c>
    </row>
    <row r="111" spans="1:6" x14ac:dyDescent="0.25">
      <c r="A111" s="32">
        <f>'Raw Yahoox'!AE112</f>
        <v>110</v>
      </c>
      <c r="B111" s="44" t="str">
        <f>LEFT('Raw Yahoox'!AF112,4)</f>
        <v>BSIM</v>
      </c>
      <c r="C111" s="44" t="str">
        <f>'Raw Yahoox'!AG112</f>
        <v>PT Bank Sinarmas Tbk</v>
      </c>
      <c r="D111" s="44">
        <f>'Raw Yahoox'!AH112</f>
        <v>930</v>
      </c>
      <c r="E111" s="31">
        <f>'Raw Yahoox'!AI112</f>
        <v>18.335999999999999</v>
      </c>
      <c r="F111" s="72">
        <f>'Raw Yahoox'!AJ112</f>
        <v>5.0077709999999998E-2</v>
      </c>
    </row>
    <row r="112" spans="1:6" x14ac:dyDescent="0.25">
      <c r="A112" s="32">
        <f>'Raw Yahoox'!AE113</f>
        <v>111</v>
      </c>
      <c r="B112" s="44" t="str">
        <f>LEFT('Raw Yahoox'!AF113,4)</f>
        <v>BRIS</v>
      </c>
      <c r="C112" s="44" t="str">
        <f>'Raw Yahoox'!AG113</f>
        <v>PT Bank Syariah Indonesia Tbk</v>
      </c>
      <c r="D112" s="44">
        <f>'Raw Yahoox'!AH113</f>
        <v>1835</v>
      </c>
      <c r="E112" s="31">
        <f>'Raw Yahoox'!AI113</f>
        <v>74.716999999999999</v>
      </c>
      <c r="F112" s="72">
        <f>'Raw Yahoox'!AJ113</f>
        <v>57.140065</v>
      </c>
    </row>
    <row r="113" spans="1:6" x14ac:dyDescent="0.25">
      <c r="A113" s="32">
        <f>'Raw Yahoox'!AE114</f>
        <v>112</v>
      </c>
      <c r="B113" s="44" t="str">
        <f>LEFT('Raw Yahoox'!AF114,4)</f>
        <v>BBTN</v>
      </c>
      <c r="C113" s="44" t="str">
        <f>'Raw Yahoox'!AG114</f>
        <v>PT Bank Tabungan Negara (Persero) Tbk</v>
      </c>
      <c r="D113" s="44">
        <f>'Raw Yahoox'!AH114</f>
        <v>1725</v>
      </c>
      <c r="E113" s="31">
        <f>'Raw Yahoox'!AI114</f>
        <v>18.268000000000001</v>
      </c>
      <c r="F113" s="72">
        <f>'Raw Yahoox'!AJ114</f>
        <v>69.974625000000003</v>
      </c>
    </row>
    <row r="114" spans="1:6" x14ac:dyDescent="0.25">
      <c r="A114" s="32">
        <f>'Raw Yahoox'!AE115</f>
        <v>113</v>
      </c>
      <c r="B114" s="44" t="str">
        <f>LEFT('Raw Yahoox'!AF115,4)</f>
        <v>BVIC</v>
      </c>
      <c r="C114" s="44" t="str">
        <f>'Raw Yahoox'!AG115</f>
        <v>PT Bank Victoria International Tbk</v>
      </c>
      <c r="D114" s="44">
        <f>'Raw Yahoox'!AH115</f>
        <v>226</v>
      </c>
      <c r="E114" s="31">
        <f>'Raw Yahoox'!AI115</f>
        <v>2.0230000000000001</v>
      </c>
      <c r="F114" s="72">
        <f>'Raw Yahoox'!AJ115</f>
        <v>23.238676000000002</v>
      </c>
    </row>
    <row r="115" spans="1:6" x14ac:dyDescent="0.25">
      <c r="A115" s="32">
        <f>'Raw Yahoox'!AE116</f>
        <v>114</v>
      </c>
      <c r="B115" s="44" t="str">
        <f>LEFT('Raw Yahoox'!AF116,4)</f>
        <v>SDRA</v>
      </c>
      <c r="C115" s="44" t="str">
        <f>'Raw Yahoox'!AG116</f>
        <v>PT Bank Woori Saudara Indonesia 1906 Tbk</v>
      </c>
      <c r="D115" s="44">
        <f>'Raw Yahoox'!AH116</f>
        <v>580</v>
      </c>
      <c r="E115" s="31">
        <f>'Raw Yahoox'!AI116</f>
        <v>4.92</v>
      </c>
      <c r="F115" s="72">
        <f>'Raw Yahoox'!AJ116</f>
        <v>3.8452260000000002E-2</v>
      </c>
    </row>
    <row r="116" spans="1:6" x14ac:dyDescent="0.25">
      <c r="A116" s="32">
        <f>'Raw Yahoox'!AE117</f>
        <v>115</v>
      </c>
      <c r="B116" s="44" t="str">
        <f>LEFT('Raw Yahoox'!AF117,4)</f>
        <v>BSSR</v>
      </c>
      <c r="C116" s="44" t="str">
        <f>'Raw Yahoox'!AG117</f>
        <v>PT Baramulti Suksessarana Tbk</v>
      </c>
      <c r="D116" s="44">
        <f>'Raw Yahoox'!AH117</f>
        <v>3570</v>
      </c>
      <c r="E116" s="31">
        <f>'Raw Yahoox'!AI117</f>
        <v>9.3409999999999993</v>
      </c>
      <c r="F116" s="72">
        <f>'Raw Yahoox'!AJ117</f>
        <v>3.973053E-2</v>
      </c>
    </row>
    <row r="117" spans="1:6" x14ac:dyDescent="0.25">
      <c r="A117" s="32">
        <f>'Raw Yahoox'!AE118</f>
        <v>116</v>
      </c>
      <c r="B117" s="44" t="str">
        <f>LEFT('Raw Yahoox'!AF118,4)</f>
        <v>BRPT</v>
      </c>
      <c r="C117" s="44" t="str">
        <f>'Raw Yahoox'!AG118</f>
        <v>PT Barito Pacific Tbk</v>
      </c>
      <c r="D117" s="44">
        <f>'Raw Yahoox'!AH118</f>
        <v>895</v>
      </c>
      <c r="E117" s="31">
        <f>'Raw Yahoox'!AI118</f>
        <v>83.402000000000001</v>
      </c>
      <c r="F117" s="72">
        <f>'Raw Yahoox'!AJ118</f>
        <v>46.957965000000002</v>
      </c>
    </row>
    <row r="118" spans="1:6" x14ac:dyDescent="0.25">
      <c r="A118" s="32">
        <f>'Raw Yahoox'!AE119</f>
        <v>117</v>
      </c>
      <c r="B118" s="44" t="str">
        <f>LEFT('Raw Yahoox'!AF119,4)</f>
        <v>BPFI</v>
      </c>
      <c r="C118" s="44" t="str">
        <f>'Raw Yahoox'!AG119</f>
        <v>PT Batavia Prosperindo Finance Tbk</v>
      </c>
      <c r="D118" s="44">
        <f>'Raw Yahoox'!AH119</f>
        <v>1050</v>
      </c>
      <c r="E118" s="31">
        <f>'Raw Yahoox'!AI119</f>
        <v>1.8720000000000001</v>
      </c>
      <c r="F118" s="72">
        <f>'Raw Yahoox'!AJ119</f>
        <v>1.7072999999999999E-3</v>
      </c>
    </row>
    <row r="119" spans="1:6" x14ac:dyDescent="0.25">
      <c r="A119" s="32">
        <f>'Raw Yahoox'!AE120</f>
        <v>118</v>
      </c>
      <c r="B119" s="44" t="str">
        <f>LEFT('Raw Yahoox'!AF120,4)</f>
        <v>BPII</v>
      </c>
      <c r="C119" s="44" t="str">
        <f>'Raw Yahoox'!AG120</f>
        <v>PT Batavia Prosperindo Internasional Tbk</v>
      </c>
      <c r="D119" s="44">
        <f>'Raw Yahoox'!AH120</f>
        <v>5850</v>
      </c>
      <c r="E119" s="31">
        <f>'Raw Yahoox'!AI120</f>
        <v>3.2890000000000001</v>
      </c>
      <c r="F119" s="72">
        <f>'Raw Yahoox'!AJ120</f>
        <v>0.13056614999999999</v>
      </c>
    </row>
    <row r="120" spans="1:6" x14ac:dyDescent="0.25">
      <c r="A120" s="32">
        <f>'Raw Yahoox'!AE121</f>
        <v>119</v>
      </c>
      <c r="B120" s="44" t="str">
        <f>LEFT('Raw Yahoox'!AF121,4)</f>
        <v>BPTR</v>
      </c>
      <c r="C120" s="44" t="str">
        <f>'Raw Yahoox'!AG121</f>
        <v>PT Batavia Prosperindo Trans Tbk</v>
      </c>
      <c r="D120" s="44">
        <f>'Raw Yahoox'!AH121</f>
        <v>615</v>
      </c>
      <c r="E120" s="31">
        <f>'Raw Yahoox'!AI121</f>
        <v>0.95325000000000004</v>
      </c>
      <c r="F120" s="72">
        <f>'Raw Yahoox'!AJ121</f>
        <v>3.8025449999999998</v>
      </c>
    </row>
    <row r="121" spans="1:6" x14ac:dyDescent="0.25">
      <c r="A121" s="32">
        <f>'Raw Yahoox'!AE122</f>
        <v>120</v>
      </c>
      <c r="B121" s="44" t="str">
        <f>LEFT('Raw Yahoox'!AF122,4)</f>
        <v>BESS</v>
      </c>
      <c r="C121" s="44" t="str">
        <f>'Raw Yahoox'!AG122</f>
        <v>PT Batulicin Nusantara Maritim Tbk</v>
      </c>
      <c r="D121" s="44">
        <f>'Raw Yahoox'!AH122</f>
        <v>1085</v>
      </c>
      <c r="E121" s="31">
        <f>'Raw Yahoox'!AI122</f>
        <v>3.7010000000000001</v>
      </c>
      <c r="F121" s="72">
        <f>'Raw Yahoox'!AJ122</f>
        <v>5.6290884999999999E-2</v>
      </c>
    </row>
    <row r="122" spans="1:6" x14ac:dyDescent="0.25">
      <c r="A122" s="32">
        <f>'Raw Yahoox'!AE123</f>
        <v>121</v>
      </c>
      <c r="B122" s="44" t="str">
        <f>LEFT('Raw Yahoox'!AF123,4)</f>
        <v>BYAN</v>
      </c>
      <c r="C122" s="44" t="str">
        <f>'Raw Yahoox'!AG123</f>
        <v>PT Bayan Resources Tbk</v>
      </c>
      <c r="D122" s="44">
        <f>'Raw Yahoox'!AH123</f>
        <v>27000</v>
      </c>
      <c r="E122" s="31">
        <f>'Raw Yahoox'!AI123</f>
        <v>90</v>
      </c>
      <c r="F122" s="72">
        <f>'Raw Yahoox'!AJ123</f>
        <v>0.32540400000000003</v>
      </c>
    </row>
    <row r="123" spans="1:6" x14ac:dyDescent="0.25">
      <c r="A123" s="32">
        <f>'Raw Yahoox'!AE124</f>
        <v>122</v>
      </c>
      <c r="B123" s="44" t="str">
        <f>LEFT('Raw Yahoox'!AF124,4)</f>
        <v>BAYU</v>
      </c>
      <c r="C123" s="44" t="str">
        <f>'Raw Yahoox'!AG124</f>
        <v>PT Bayu Buana Tbk</v>
      </c>
      <c r="D123" s="44">
        <f>'Raw Yahoox'!AH124</f>
        <v>1175</v>
      </c>
      <c r="E123" s="31">
        <f>'Raw Yahoox'!AI124</f>
        <v>0.41503500000000004</v>
      </c>
      <c r="F123" s="72">
        <f>'Raw Yahoox'!AJ124</f>
        <v>1.0152E-3</v>
      </c>
    </row>
    <row r="124" spans="1:6" x14ac:dyDescent="0.25">
      <c r="A124" s="32">
        <f>'Raw Yahoox'!AE125</f>
        <v>123</v>
      </c>
      <c r="B124" s="44" t="str">
        <f>LEFT('Raw Yahoox'!AF125,4)</f>
        <v>BAPA</v>
      </c>
      <c r="C124" s="44" t="str">
        <f>'Raw Yahoox'!AG125</f>
        <v>PT Bekasi Asri Pemula Tbk</v>
      </c>
      <c r="D124" s="44">
        <f>'Raw Yahoox'!AH125</f>
        <v>72</v>
      </c>
      <c r="E124" s="31">
        <f>'Raw Yahoox'!AI125</f>
        <v>4.7649000000000004E-2</v>
      </c>
      <c r="F124" s="72">
        <f>'Raw Yahoox'!AJ125</f>
        <v>4.5683280000000002</v>
      </c>
    </row>
    <row r="125" spans="1:6" x14ac:dyDescent="0.25">
      <c r="A125" s="32">
        <f>'Raw Yahoox'!AE126</f>
        <v>124</v>
      </c>
      <c r="B125" s="44" t="str">
        <f>LEFT('Raw Yahoox'!AF126,4)</f>
        <v>BEST</v>
      </c>
      <c r="C125" s="44" t="str">
        <f>'Raw Yahoox'!AG126</f>
        <v>PT Bekasi Fajar Industrial Estate Tbk</v>
      </c>
      <c r="D125" s="44">
        <f>'Raw Yahoox'!AH126</f>
        <v>119</v>
      </c>
      <c r="E125" s="31">
        <f>'Raw Yahoox'!AI126</f>
        <v>1.1479999999999999</v>
      </c>
      <c r="F125" s="72">
        <f>'Raw Yahoox'!AJ126</f>
        <v>2.4252199999999999</v>
      </c>
    </row>
    <row r="126" spans="1:6" x14ac:dyDescent="0.25">
      <c r="A126" s="32">
        <f>'Raw Yahoox'!AE127</f>
        <v>125</v>
      </c>
      <c r="B126" s="44" t="str">
        <f>LEFT('Raw Yahoox'!AF127,4)</f>
        <v>BEBS</v>
      </c>
      <c r="C126" s="44" t="str">
        <f>'Raw Yahoox'!AG127</f>
        <v>PT Berkah Beton Sadaya Tbk</v>
      </c>
      <c r="D126" s="44">
        <f>'Raw Yahoox'!AH127</f>
        <v>4200</v>
      </c>
      <c r="E126" s="31">
        <f>'Raw Yahoox'!AI127</f>
        <v>37.799999999999997</v>
      </c>
      <c r="F126" s="72">
        <f>'Raw Yahoox'!AJ127</f>
        <v>128.6292</v>
      </c>
    </row>
    <row r="127" spans="1:6" x14ac:dyDescent="0.25">
      <c r="A127" s="32">
        <f>'Raw Yahoox'!AE128</f>
        <v>126</v>
      </c>
      <c r="B127" s="44" t="str">
        <f>LEFT('Raw Yahoox'!AF128,4)</f>
        <v>BLUE</v>
      </c>
      <c r="C127" s="44" t="str">
        <f>'Raw Yahoox'!AG128</f>
        <v>PT Berkah Prima Perkasa Tbk</v>
      </c>
      <c r="D127" s="44">
        <f>'Raw Yahoox'!AH128</f>
        <v>444</v>
      </c>
      <c r="E127" s="31">
        <f>'Raw Yahoox'!AI128</f>
        <v>0.18559200000000001</v>
      </c>
      <c r="F127" s="72">
        <f>'Raw Yahoox'!AJ128</f>
        <v>6.3034679999999996E-3</v>
      </c>
    </row>
    <row r="128" spans="1:6" x14ac:dyDescent="0.25">
      <c r="A128" s="32">
        <f>'Raw Yahoox'!AE129</f>
        <v>127</v>
      </c>
      <c r="B128" s="44" t="str">
        <f>LEFT('Raw Yahoox'!AF129,4)</f>
        <v>BLTA</v>
      </c>
      <c r="C128" s="44" t="str">
        <f>'Raw Yahoox'!AG129</f>
        <v>PT Berlian Laju Tanker Tbk</v>
      </c>
      <c r="D128" s="44">
        <f>'Raw Yahoox'!AH129</f>
        <v>50</v>
      </c>
      <c r="E128" s="31">
        <f>'Raw Yahoox'!AI129</f>
        <v>1.2949999999999999</v>
      </c>
      <c r="F128" s="72">
        <f>'Raw Yahoox'!AJ129</f>
        <v>3.2194999999999999E-4</v>
      </c>
    </row>
    <row r="129" spans="1:6" x14ac:dyDescent="0.25">
      <c r="A129" s="32">
        <f>'Raw Yahoox'!AE130</f>
        <v>128</v>
      </c>
      <c r="B129" s="44" t="str">
        <f>LEFT('Raw Yahoox'!AF130,4)</f>
        <v>BRNA</v>
      </c>
      <c r="C129" s="44" t="str">
        <f>'Raw Yahoox'!AG130</f>
        <v>PT Berlina Tbk</v>
      </c>
      <c r="D129" s="44">
        <f>'Raw Yahoox'!AH130</f>
        <v>1180</v>
      </c>
      <c r="E129" s="31">
        <f>'Raw Yahoox'!AI130</f>
        <v>1.155</v>
      </c>
      <c r="F129" s="72">
        <f>'Raw Yahoox'!AJ130</f>
        <v>1.3357600000000001E-3</v>
      </c>
    </row>
    <row r="130" spans="1:6" x14ac:dyDescent="0.25">
      <c r="A130" s="32">
        <f>'Raw Yahoox'!AE131</f>
        <v>129</v>
      </c>
      <c r="B130" s="44" t="str">
        <f>LEFT('Raw Yahoox'!AF131,4)</f>
        <v>BTON</v>
      </c>
      <c r="C130" s="44" t="str">
        <f>'Raw Yahoox'!AG131</f>
        <v>PT Betonjaya Manunggal Tbk</v>
      </c>
      <c r="D130" s="44">
        <f>'Raw Yahoox'!AH131</f>
        <v>406</v>
      </c>
      <c r="E130" s="31">
        <f>'Raw Yahoox'!AI131</f>
        <v>0.29231999999999997</v>
      </c>
      <c r="F130" s="72">
        <f>'Raw Yahoox'!AJ131</f>
        <v>3.7502220000000001E-3</v>
      </c>
    </row>
    <row r="131" spans="1:6" x14ac:dyDescent="0.25">
      <c r="A131" s="32">
        <f>'Raw Yahoox'!AE132</f>
        <v>130</v>
      </c>
      <c r="B131" s="44" t="str">
        <f>LEFT('Raw Yahoox'!AF132,4)</f>
        <v>BFIN</v>
      </c>
      <c r="C131" s="44" t="str">
        <f>'Raw Yahoox'!AG132</f>
        <v>PT BFI Finance Indonesia Tbk</v>
      </c>
      <c r="D131" s="44">
        <f>'Raw Yahoox'!AH132</f>
        <v>1095</v>
      </c>
      <c r="E131" s="31">
        <f>'Raw Yahoox'!AI132</f>
        <v>16.385999999999999</v>
      </c>
      <c r="F131" s="72">
        <f>'Raw Yahoox'!AJ132</f>
        <v>54.942720000000001</v>
      </c>
    </row>
    <row r="132" spans="1:6" x14ac:dyDescent="0.25">
      <c r="A132" s="32">
        <f>'Raw Yahoox'!AE133</f>
        <v>131</v>
      </c>
      <c r="B132" s="44" t="str">
        <f>LEFT('Raw Yahoox'!AF133,4)</f>
        <v>BAPI</v>
      </c>
      <c r="C132" s="44" t="str">
        <f>'Raw Yahoox'!AG133</f>
        <v>PT Bhakti Agung Propertindo Tbk</v>
      </c>
      <c r="D132" s="44">
        <f>'Raw Yahoox'!AH133</f>
        <v>50</v>
      </c>
      <c r="E132" s="31">
        <f>'Raw Yahoox'!AI133</f>
        <v>0.279588</v>
      </c>
      <c r="F132" s="72">
        <f>'Raw Yahoox'!AJ133</f>
        <v>1.3498E-3</v>
      </c>
    </row>
    <row r="133" spans="1:6" x14ac:dyDescent="0.25">
      <c r="A133" s="32">
        <f>'Raw Yahoox'!AE134</f>
        <v>132</v>
      </c>
      <c r="B133" s="44" t="str">
        <f>LEFT('Raw Yahoox'!AF134,4)</f>
        <v>BHAT</v>
      </c>
      <c r="C133" s="44" t="str">
        <f>'Raw Yahoox'!AG134</f>
        <v>PT Bhakti Multi Artha Tbk</v>
      </c>
      <c r="D133" s="44">
        <f>'Raw Yahoox'!AH134</f>
        <v>975</v>
      </c>
      <c r="E133" s="31">
        <f>'Raw Yahoox'!AI134</f>
        <v>4.875</v>
      </c>
      <c r="F133" s="72">
        <f>'Raw Yahoox'!AJ134</f>
        <v>1.4722500000000001</v>
      </c>
    </row>
    <row r="134" spans="1:6" x14ac:dyDescent="0.25">
      <c r="A134" s="32">
        <f>'Raw Yahoox'!AE135</f>
        <v>133</v>
      </c>
      <c r="B134" s="44" t="str">
        <f>LEFT('Raw Yahoox'!AF135,4)</f>
        <v>BIPP</v>
      </c>
      <c r="C134" s="44" t="str">
        <f>'Raw Yahoox'!AG135</f>
        <v>PT Bhuwanatala Indah Permai Tbk</v>
      </c>
      <c r="D134" s="44">
        <f>'Raw Yahoox'!AH135</f>
        <v>53</v>
      </c>
      <c r="E134" s="31">
        <f>'Raw Yahoox'!AI135</f>
        <v>0.26651999999999998</v>
      </c>
      <c r="F134" s="72">
        <f>'Raw Yahoox'!AJ135</f>
        <v>0.55623500000000003</v>
      </c>
    </row>
    <row r="135" spans="1:6" x14ac:dyDescent="0.25">
      <c r="A135" s="32">
        <f>'Raw Yahoox'!AE136</f>
        <v>134</v>
      </c>
      <c r="B135" s="44" t="str">
        <f>LEFT('Raw Yahoox'!AF136,4)</f>
        <v>PAMG</v>
      </c>
      <c r="C135" s="44" t="str">
        <f>'Raw Yahoox'!AG136</f>
        <v>PT Bima Sakti Pertiwi Tbk</v>
      </c>
      <c r="D135" s="44">
        <f>'Raw Yahoox'!AH136</f>
        <v>90</v>
      </c>
      <c r="E135" s="31">
        <f>'Raw Yahoox'!AI136</f>
        <v>0.28125</v>
      </c>
      <c r="F135" s="72">
        <f>'Raw Yahoox'!AJ136</f>
        <v>0.85868999999999995</v>
      </c>
    </row>
    <row r="136" spans="1:6" x14ac:dyDescent="0.25">
      <c r="A136" s="32">
        <f>'Raw Yahoox'!AE137</f>
        <v>135</v>
      </c>
      <c r="B136" s="44" t="str">
        <f>LEFT('Raw Yahoox'!AF137,4)</f>
        <v>BIKA</v>
      </c>
      <c r="C136" s="44" t="str">
        <f>'Raw Yahoox'!AG137</f>
        <v>PT Binakarya Jaya Abadi Tbk</v>
      </c>
      <c r="D136" s="44">
        <f>'Raw Yahoox'!AH137</f>
        <v>250</v>
      </c>
      <c r="E136" s="31">
        <f>'Raw Yahoox'!AI137</f>
        <v>0.14806999999999998</v>
      </c>
      <c r="F136" s="72">
        <f>'Raw Yahoox'!AJ137</f>
        <v>0.42649999999999999</v>
      </c>
    </row>
    <row r="137" spans="1:6" x14ac:dyDescent="0.25">
      <c r="A137" s="32">
        <f>'Raw Yahoox'!AE138</f>
        <v>136</v>
      </c>
      <c r="B137" s="44" t="str">
        <f>LEFT('Raw Yahoox'!AF138,4)</f>
        <v>BMSR</v>
      </c>
      <c r="C137" s="44" t="str">
        <f>'Raw Yahoox'!AG138</f>
        <v>PT Bintang Mitra Semestaraya Tbk</v>
      </c>
      <c r="D137" s="44">
        <f>'Raw Yahoox'!AH138</f>
        <v>334</v>
      </c>
      <c r="E137" s="31">
        <f>'Raw Yahoox'!AI138</f>
        <v>0.38717299999999999</v>
      </c>
      <c r="F137" s="72">
        <f>'Raw Yahoox'!AJ138</f>
        <v>2.1619820000000001</v>
      </c>
    </row>
    <row r="138" spans="1:6" x14ac:dyDescent="0.25">
      <c r="A138" s="32">
        <f>'Raw Yahoox'!AE139</f>
        <v>137</v>
      </c>
      <c r="B138" s="44" t="str">
        <f>LEFT('Raw Yahoox'!AF139,4)</f>
        <v>BOGA</v>
      </c>
      <c r="C138" s="44" t="str">
        <f>'Raw Yahoox'!AG139</f>
        <v>PT Bintang Oto Global Tbk</v>
      </c>
      <c r="D138" s="44">
        <f>'Raw Yahoox'!AH139</f>
        <v>1390</v>
      </c>
      <c r="E138" s="31">
        <f>'Raw Yahoox'!AI139</f>
        <v>5.2869999999999999</v>
      </c>
      <c r="F138" s="72">
        <f>'Raw Yahoox'!AJ139</f>
        <v>152.53998999999999</v>
      </c>
    </row>
    <row r="139" spans="1:6" x14ac:dyDescent="0.25">
      <c r="A139" s="32">
        <f>'Raw Yahoox'!AE140</f>
        <v>138</v>
      </c>
      <c r="B139" s="44" t="str">
        <f>LEFT('Raw Yahoox'!AF140,4)</f>
        <v>BSML</v>
      </c>
      <c r="C139" s="44" t="str">
        <f>'Raw Yahoox'!AG140</f>
        <v>PT Bintang Samudera Mandiri Lines Tbk</v>
      </c>
      <c r="D139" s="44">
        <f>'Raw Yahoox'!AH140</f>
        <v>153</v>
      </c>
      <c r="E139" s="31">
        <f>'Raw Yahoox'!AI140</f>
        <v>0</v>
      </c>
      <c r="F139" s="72">
        <f>'Raw Yahoox'!AJ140</f>
        <v>38.057985000000002</v>
      </c>
    </row>
    <row r="140" spans="1:6" x14ac:dyDescent="0.25">
      <c r="A140" s="32">
        <f>'Raw Yahoox'!AE141</f>
        <v>139</v>
      </c>
      <c r="B140" s="44" t="str">
        <f>LEFT('Raw Yahoox'!AF141,4)</f>
        <v>BISI</v>
      </c>
      <c r="C140" s="44" t="str">
        <f>'Raw Yahoox'!AG141</f>
        <v>PT BISI International Tbk</v>
      </c>
      <c r="D140" s="44">
        <f>'Raw Yahoox'!AH141</f>
        <v>1010</v>
      </c>
      <c r="E140" s="31">
        <f>'Raw Yahoox'!AI141</f>
        <v>3.03</v>
      </c>
      <c r="F140" s="72">
        <f>'Raw Yahoox'!AJ141</f>
        <v>4.3257289999999997E-2</v>
      </c>
    </row>
    <row r="141" spans="1:6" x14ac:dyDescent="0.25">
      <c r="A141" s="32">
        <f>'Raw Yahoox'!AE142</f>
        <v>140</v>
      </c>
      <c r="B141" s="44" t="str">
        <f>LEFT('Raw Yahoox'!AF142,4)</f>
        <v>BIRD</v>
      </c>
      <c r="C141" s="44" t="str">
        <f>'Raw Yahoox'!AG142</f>
        <v>PT Blue Bird Tbk</v>
      </c>
      <c r="D141" s="44">
        <f>'Raw Yahoox'!AH142</f>
        <v>1565</v>
      </c>
      <c r="E141" s="31">
        <f>'Raw Yahoox'!AI142</f>
        <v>3.9159999999999999</v>
      </c>
      <c r="F141" s="72">
        <f>'Raw Yahoox'!AJ142</f>
        <v>7.1645700000000003</v>
      </c>
    </row>
    <row r="142" spans="1:6" x14ac:dyDescent="0.25">
      <c r="A142" s="32">
        <f>'Raw Yahoox'!AE143</f>
        <v>141</v>
      </c>
      <c r="B142" s="44" t="str">
        <f>LEFT('Raw Yahoox'!AF143,4)</f>
        <v>SOFA</v>
      </c>
      <c r="C142" s="44" t="str">
        <f>'Raw Yahoox'!AG143</f>
        <v>PT Boston Furniture Industries Tbk</v>
      </c>
      <c r="D142" s="44">
        <f>'Raw Yahoox'!AH143</f>
        <v>46</v>
      </c>
      <c r="E142" s="31">
        <f>'Raw Yahoox'!AI143</f>
        <v>7.5943999999999998E-2</v>
      </c>
      <c r="F142" s="72">
        <f>'Raw Yahoox'!AJ143</f>
        <v>1.0128280000000001</v>
      </c>
    </row>
    <row r="143" spans="1:6" x14ac:dyDescent="0.25">
      <c r="A143" s="32">
        <f>'Raw Yahoox'!AE144</f>
        <v>142</v>
      </c>
      <c r="B143" s="44" t="str">
        <f>LEFT('Raw Yahoox'!AF144,4)</f>
        <v>STAR</v>
      </c>
      <c r="C143" s="44" t="str">
        <f>'Raw Yahoox'!AG144</f>
        <v>PT Buana Artha Anugerah Tbk</v>
      </c>
      <c r="D143" s="44">
        <f>'Raw Yahoox'!AH144</f>
        <v>150</v>
      </c>
      <c r="E143" s="31">
        <f>'Raw Yahoox'!AI144</f>
        <v>0.72</v>
      </c>
      <c r="F143" s="72">
        <f>'Raw Yahoox'!AJ144</f>
        <v>8.5210500000000005E-3</v>
      </c>
    </row>
    <row r="144" spans="1:6" x14ac:dyDescent="0.25">
      <c r="A144" s="32">
        <f>'Raw Yahoox'!AE145</f>
        <v>143</v>
      </c>
      <c r="B144" s="44" t="str">
        <f>LEFT('Raw Yahoox'!AF145,4)</f>
        <v>BBLD</v>
      </c>
      <c r="C144" s="44" t="str">
        <f>'Raw Yahoox'!AG145</f>
        <v>PT Buana Finance Tbk</v>
      </c>
      <c r="D144" s="44">
        <f>'Raw Yahoox'!AH145</f>
        <v>400</v>
      </c>
      <c r="E144" s="31">
        <f>'Raw Yahoox'!AI145</f>
        <v>0.65832000000000002</v>
      </c>
      <c r="F144" s="72">
        <f>'Raw Yahoox'!AJ145</f>
        <v>2.2204E-3</v>
      </c>
    </row>
    <row r="145" spans="1:6" x14ac:dyDescent="0.25">
      <c r="A145" s="32">
        <f>'Raw Yahoox'!AE146</f>
        <v>144</v>
      </c>
      <c r="B145" s="44" t="str">
        <f>LEFT('Raw Yahoox'!AF146,4)</f>
        <v>BULL</v>
      </c>
      <c r="C145" s="44" t="str">
        <f>'Raw Yahoox'!AG146</f>
        <v>PT Buana Lintas Lautan Tbk</v>
      </c>
      <c r="D145" s="44">
        <f>'Raw Yahoox'!AH146</f>
        <v>242</v>
      </c>
      <c r="E145" s="31">
        <f>'Raw Yahoox'!AI146</f>
        <v>3.2509999999999999</v>
      </c>
      <c r="F145" s="72">
        <f>'Raw Yahoox'!AJ146</f>
        <v>34.732565999999998</v>
      </c>
    </row>
    <row r="146" spans="1:6" x14ac:dyDescent="0.25">
      <c r="A146" s="32">
        <f>'Raw Yahoox'!AE147</f>
        <v>145</v>
      </c>
      <c r="B146" s="44" t="str">
        <f>LEFT('Raw Yahoox'!AF147,4)</f>
        <v>BUDI</v>
      </c>
      <c r="C146" s="44" t="str">
        <f>'Raw Yahoox'!AG147</f>
        <v>PT Budi Starch &amp; Sweetener Tbk</v>
      </c>
      <c r="D146" s="44">
        <f>'Raw Yahoox'!AH147</f>
        <v>175</v>
      </c>
      <c r="E146" s="31">
        <f>'Raw Yahoox'!AI147</f>
        <v>0.78732500000000005</v>
      </c>
      <c r="F146" s="72">
        <f>'Raw Yahoox'!AJ147</f>
        <v>2.4372250000000002</v>
      </c>
    </row>
    <row r="147" spans="1:6" x14ac:dyDescent="0.25">
      <c r="A147" s="32">
        <f>'Raw Yahoox'!AE148</f>
        <v>146</v>
      </c>
      <c r="B147" s="44" t="str">
        <f>LEFT('Raw Yahoox'!AF148,4)</f>
        <v>BUKK</v>
      </c>
      <c r="C147" s="44" t="str">
        <f>'Raw Yahoox'!AG148</f>
        <v>PT Bukaka Teknik Utama Tbk</v>
      </c>
      <c r="D147" s="44">
        <f>'Raw Yahoox'!AH148</f>
        <v>1270</v>
      </c>
      <c r="E147" s="31">
        <f>'Raw Yahoox'!AI148</f>
        <v>3.3530000000000002</v>
      </c>
      <c r="F147" s="72">
        <f>'Raw Yahoox'!AJ148</f>
        <v>6.2941200000000003E-3</v>
      </c>
    </row>
    <row r="148" spans="1:6" x14ac:dyDescent="0.25">
      <c r="A148" s="32">
        <f>'Raw Yahoox'!AE149</f>
        <v>147</v>
      </c>
      <c r="B148" s="44" t="str">
        <f>LEFT('Raw Yahoox'!AF149,4)</f>
        <v>BUKA</v>
      </c>
      <c r="C148" s="44" t="str">
        <f>'Raw Yahoox'!AG149</f>
        <v>PT Bukalapak.com Tbk</v>
      </c>
      <c r="D148" s="44">
        <f>'Raw Yahoox'!AH149</f>
        <v>466</v>
      </c>
      <c r="E148" s="31">
        <f>'Raw Yahoox'!AI149</f>
        <v>48.027000000000001</v>
      </c>
      <c r="F148" s="72">
        <f>'Raw Yahoox'!AJ149</f>
        <v>154.811724</v>
      </c>
    </row>
    <row r="149" spans="1:6" x14ac:dyDescent="0.25">
      <c r="A149" s="32">
        <f>'Raw Yahoox'!AE150</f>
        <v>148</v>
      </c>
      <c r="B149" s="44" t="str">
        <f>LEFT('Raw Yahoox'!AF150,4)</f>
        <v>PTBA</v>
      </c>
      <c r="C149" s="44" t="str">
        <f>'Raw Yahoox'!AG150</f>
        <v>PT Bukit Asam Tbk</v>
      </c>
      <c r="D149" s="44">
        <f>'Raw Yahoox'!AH150</f>
        <v>2730</v>
      </c>
      <c r="E149" s="31">
        <f>'Raw Yahoox'!AI150</f>
        <v>31.36</v>
      </c>
      <c r="F149" s="72">
        <f>'Raw Yahoox'!AJ150</f>
        <v>110.75883</v>
      </c>
    </row>
    <row r="150" spans="1:6" x14ac:dyDescent="0.25">
      <c r="A150" s="32">
        <f>'Raw Yahoox'!AE151</f>
        <v>149</v>
      </c>
      <c r="B150" s="44" t="str">
        <f>LEFT('Raw Yahoox'!AF151,4)</f>
        <v>BKDP</v>
      </c>
      <c r="C150" s="44" t="str">
        <f>'Raw Yahoox'!AG151</f>
        <v>PT Bukit Darmo Property Tbk</v>
      </c>
      <c r="D150" s="44">
        <f>'Raw Yahoox'!AH151</f>
        <v>76</v>
      </c>
      <c r="E150" s="31">
        <f>'Raw Yahoox'!AI151</f>
        <v>0.57106299999999999</v>
      </c>
      <c r="F150" s="72">
        <f>'Raw Yahoox'!AJ151</f>
        <v>0.17297599999999999</v>
      </c>
    </row>
    <row r="151" spans="1:6" x14ac:dyDescent="0.25">
      <c r="A151" s="32">
        <f>'Raw Yahoox'!AE152</f>
        <v>150</v>
      </c>
      <c r="B151" s="44" t="str">
        <f>LEFT('Raw Yahoox'!AF152,4)</f>
        <v>BBSS</v>
      </c>
      <c r="C151" s="44" t="str">
        <f>'Raw Yahoox'!AG152</f>
        <v>PT Bumi Benowo Sukses Sejahtera Tbk</v>
      </c>
      <c r="D151" s="44">
        <f>'Raw Yahoox'!AH152</f>
        <v>54</v>
      </c>
      <c r="E151" s="31">
        <f>'Raw Yahoox'!AI152</f>
        <v>0.25920100000000001</v>
      </c>
      <c r="F151" s="72">
        <f>'Raw Yahoox'!AJ152</f>
        <v>2.0639340000000002</v>
      </c>
    </row>
    <row r="152" spans="1:6" x14ac:dyDescent="0.25">
      <c r="A152" s="32">
        <f>'Raw Yahoox'!AE153</f>
        <v>151</v>
      </c>
      <c r="B152" s="44" t="str">
        <f>LEFT('Raw Yahoox'!AF153,4)</f>
        <v>BCIP</v>
      </c>
      <c r="C152" s="44" t="str">
        <f>'Raw Yahoox'!AG153</f>
        <v>PT Bumi Citra Permai Tbk</v>
      </c>
      <c r="D152" s="44">
        <f>'Raw Yahoox'!AH153</f>
        <v>91</v>
      </c>
      <c r="E152" s="31">
        <f>'Raw Yahoox'!AI153</f>
        <v>0.13012299999999999</v>
      </c>
      <c r="F152" s="72">
        <f>'Raw Yahoox'!AJ153</f>
        <v>12.551539</v>
      </c>
    </row>
    <row r="153" spans="1:6" x14ac:dyDescent="0.25">
      <c r="A153" s="32">
        <f>'Raw Yahoox'!AE154</f>
        <v>152</v>
      </c>
      <c r="B153" s="44" t="str">
        <f>LEFT('Raw Yahoox'!AF154,4)</f>
        <v>BRMS</v>
      </c>
      <c r="C153" s="44" t="str">
        <f>'Raw Yahoox'!AG154</f>
        <v>PT Bumi Resources Minerals Tbk</v>
      </c>
      <c r="D153" s="44">
        <f>'Raw Yahoox'!AH154</f>
        <v>118</v>
      </c>
      <c r="E153" s="31">
        <f>'Raw Yahoox'!AI154</f>
        <v>13.5</v>
      </c>
      <c r="F153" s="72">
        <f>'Raw Yahoox'!AJ154</f>
        <v>60.429334000000004</v>
      </c>
    </row>
    <row r="154" spans="1:6" x14ac:dyDescent="0.25">
      <c r="A154" s="32">
        <f>'Raw Yahoox'!AE155</f>
        <v>153</v>
      </c>
      <c r="B154" s="44" t="str">
        <f>LEFT('Raw Yahoox'!AF155,4)</f>
        <v>BUMI</v>
      </c>
      <c r="C154" s="44" t="str">
        <f>'Raw Yahoox'!AG155</f>
        <v>PT Bumi Resources Tbk</v>
      </c>
      <c r="D154" s="44">
        <f>'Raw Yahoox'!AH155</f>
        <v>69</v>
      </c>
      <c r="E154" s="31">
        <f>'Raw Yahoox'!AI155</f>
        <v>5.125</v>
      </c>
      <c r="F154" s="72">
        <f>'Raw Yahoox'!AJ155</f>
        <v>48.950738999999999</v>
      </c>
    </row>
    <row r="155" spans="1:6" x14ac:dyDescent="0.25">
      <c r="A155" s="32">
        <f>'Raw Yahoox'!AE156</f>
        <v>154</v>
      </c>
      <c r="B155" s="44" t="str">
        <f>LEFT('Raw Yahoox'!AF156,4)</f>
        <v>BSDE</v>
      </c>
      <c r="C155" s="44" t="str">
        <f>'Raw Yahoox'!AG156</f>
        <v>PT Bumi Serpong Damai Tbk</v>
      </c>
      <c r="D155" s="44">
        <f>'Raw Yahoox'!AH156</f>
        <v>1005</v>
      </c>
      <c r="E155" s="31">
        <f>'Raw Yahoox'!AI156</f>
        <v>21.018000000000001</v>
      </c>
      <c r="F155" s="72">
        <f>'Raw Yahoox'!AJ156</f>
        <v>30.761040000000001</v>
      </c>
    </row>
    <row r="156" spans="1:6" x14ac:dyDescent="0.25">
      <c r="A156" s="32">
        <f>'Raw Yahoox'!AE157</f>
        <v>155</v>
      </c>
      <c r="B156" s="44" t="str">
        <f>LEFT('Raw Yahoox'!AF157,4)</f>
        <v>BTEK</v>
      </c>
      <c r="C156" s="44" t="str">
        <f>'Raw Yahoox'!AG157</f>
        <v>PT Bumi Teknokultura Unggul Tbk</v>
      </c>
      <c r="D156" s="44">
        <f>'Raw Yahoox'!AH157</f>
        <v>50</v>
      </c>
      <c r="E156" s="31">
        <f>'Raw Yahoox'!AI157</f>
        <v>2.3140000000000001</v>
      </c>
      <c r="F156" s="72">
        <f>'Raw Yahoox'!AJ157</f>
        <v>2.397E-4</v>
      </c>
    </row>
    <row r="157" spans="1:6" x14ac:dyDescent="0.25">
      <c r="A157" s="32">
        <f>'Raw Yahoox'!AE158</f>
        <v>156</v>
      </c>
      <c r="B157" s="44" t="str">
        <f>LEFT('Raw Yahoox'!AF158,4)</f>
        <v>BMHS</v>
      </c>
      <c r="C157" s="44" t="str">
        <f>'Raw Yahoox'!AG158</f>
        <v>PT Bundamedik Tbk</v>
      </c>
      <c r="D157" s="44">
        <f>'Raw Yahoox'!AH158</f>
        <v>830</v>
      </c>
      <c r="E157" s="31">
        <f>'Raw Yahoox'!AI158</f>
        <v>7.141</v>
      </c>
      <c r="F157" s="72">
        <f>'Raw Yahoox'!AJ158</f>
        <v>43.384099999999997</v>
      </c>
    </row>
    <row r="158" spans="1:6" x14ac:dyDescent="0.25">
      <c r="A158" s="32">
        <f>'Raw Yahoox'!AE159</f>
        <v>157</v>
      </c>
      <c r="B158" s="44" t="str">
        <f>LEFT('Raw Yahoox'!AF159,4)</f>
        <v>HOKI</v>
      </c>
      <c r="C158" s="44" t="str">
        <f>'Raw Yahoox'!AG159</f>
        <v>PT Buyung Poetra Sembada Tbk</v>
      </c>
      <c r="D158" s="44">
        <f>'Raw Yahoox'!AH159</f>
        <v>183</v>
      </c>
      <c r="E158" s="31">
        <f>'Raw Yahoox'!AI159</f>
        <v>1.7709999999999999</v>
      </c>
      <c r="F158" s="72">
        <f>'Raw Yahoox'!AJ159</f>
        <v>2.720478</v>
      </c>
    </row>
    <row r="159" spans="1:6" x14ac:dyDescent="0.25">
      <c r="A159" s="32">
        <f>'Raw Yahoox'!AE160</f>
        <v>158</v>
      </c>
      <c r="B159" s="44" t="str">
        <f>LEFT('Raw Yahoox'!AF160,4)</f>
        <v>CBMF</v>
      </c>
      <c r="C159" s="44" t="str">
        <f>'Raw Yahoox'!AG160</f>
        <v>PT Cahaya Bintang Medan Tbk</v>
      </c>
      <c r="D159" s="44">
        <f>'Raw Yahoox'!AH160</f>
        <v>99</v>
      </c>
      <c r="E159" s="31">
        <f>'Raw Yahoox'!AI160</f>
        <v>0.18562500000000001</v>
      </c>
      <c r="F159" s="72">
        <f>'Raw Yahoox'!AJ160</f>
        <v>9.7414020000000008</v>
      </c>
    </row>
    <row r="160" spans="1:6" x14ac:dyDescent="0.25">
      <c r="A160" s="32">
        <f>'Raw Yahoox'!AE161</f>
        <v>159</v>
      </c>
      <c r="B160" s="44" t="str">
        <f>LEFT('Raw Yahoox'!AF161,4)</f>
        <v>CAKK</v>
      </c>
      <c r="C160" s="44" t="str">
        <f>'Raw Yahoox'!AG161</f>
        <v>PT Cahayaputra Asa Keramik Tbk</v>
      </c>
      <c r="D160" s="44">
        <f>'Raw Yahoox'!AH161</f>
        <v>101</v>
      </c>
      <c r="E160" s="31">
        <f>'Raw Yahoox'!AI161</f>
        <v>0.121533</v>
      </c>
      <c r="F160" s="72">
        <f>'Raw Yahoox'!AJ161</f>
        <v>7.8303279999999997</v>
      </c>
    </row>
    <row r="161" spans="1:6" x14ac:dyDescent="0.25">
      <c r="A161" s="32">
        <f>'Raw Yahoox'!AE162</f>
        <v>160</v>
      </c>
      <c r="B161" s="44" t="str">
        <f>LEFT('Raw Yahoox'!AF162,4)</f>
        <v>CSIS</v>
      </c>
      <c r="C161" s="44" t="str">
        <f>'Raw Yahoox'!AG162</f>
        <v>PT Cahayasakti Investindo Sukses Tbk</v>
      </c>
      <c r="D161" s="44">
        <f>'Raw Yahoox'!AH162</f>
        <v>135</v>
      </c>
      <c r="E161" s="31">
        <f>'Raw Yahoox'!AI162</f>
        <v>0.17644499999999999</v>
      </c>
      <c r="F161" s="72">
        <f>'Raw Yahoox'!AJ162</f>
        <v>12.22479</v>
      </c>
    </row>
    <row r="162" spans="1:6" x14ac:dyDescent="0.25">
      <c r="A162" s="32">
        <f>'Raw Yahoox'!AE163</f>
        <v>161</v>
      </c>
      <c r="B162" s="44" t="str">
        <f>LEFT('Raw Yahoox'!AF163,4)</f>
        <v>CAMP</v>
      </c>
      <c r="C162" s="44" t="str">
        <f>'Raw Yahoox'!AG163</f>
        <v>PT Campina Ice Cream Industry, Tbk.</v>
      </c>
      <c r="D162" s="44">
        <f>'Raw Yahoox'!AH163</f>
        <v>292</v>
      </c>
      <c r="E162" s="31">
        <f>'Raw Yahoox'!AI163</f>
        <v>1.718</v>
      </c>
      <c r="F162" s="72">
        <f>'Raw Yahoox'!AJ163</f>
        <v>0.62020799999999998</v>
      </c>
    </row>
    <row r="163" spans="1:6" x14ac:dyDescent="0.25">
      <c r="A163" s="32">
        <f>'Raw Yahoox'!AE164</f>
        <v>162</v>
      </c>
      <c r="B163" s="44" t="str">
        <f>LEFT('Raw Yahoox'!AF164,4)</f>
        <v>CASA</v>
      </c>
      <c r="C163" s="44" t="str">
        <f>'Raw Yahoox'!AG164</f>
        <v>PT Capital Financial Indonesia Tbk</v>
      </c>
      <c r="D163" s="44">
        <f>'Raw Yahoox'!AH164</f>
        <v>505</v>
      </c>
      <c r="E163" s="31">
        <f>'Raw Yahoox'!AI164</f>
        <v>27.510999999999999</v>
      </c>
      <c r="F163" s="72">
        <f>'Raw Yahoox'!AJ164</f>
        <v>21.072134999999999</v>
      </c>
    </row>
    <row r="164" spans="1:6" x14ac:dyDescent="0.25">
      <c r="A164" s="32">
        <f>'Raw Yahoox'!AE165</f>
        <v>163</v>
      </c>
      <c r="B164" s="44" t="str">
        <f>LEFT('Raw Yahoox'!AF165,4)</f>
        <v>MTFN</v>
      </c>
      <c r="C164" s="44" t="str">
        <f>'Raw Yahoox'!AG165</f>
        <v>PT Capitalinc Investment Tbk</v>
      </c>
      <c r="D164" s="44">
        <f>'Raw Yahoox'!AH165</f>
        <v>50</v>
      </c>
      <c r="E164" s="31">
        <f>'Raw Yahoox'!AI165</f>
        <v>1.5920000000000001</v>
      </c>
      <c r="F164" s="72">
        <f>'Raw Yahoox'!AJ165</f>
        <v>2.48E-5</v>
      </c>
    </row>
    <row r="165" spans="1:6" x14ac:dyDescent="0.25">
      <c r="A165" s="32">
        <f>'Raw Yahoox'!AE166</f>
        <v>164</v>
      </c>
      <c r="B165" s="44" t="str">
        <f>LEFT('Raw Yahoox'!AF166,4)</f>
        <v>CANI</v>
      </c>
      <c r="C165" s="44" t="str">
        <f>'Raw Yahoox'!AG166</f>
        <v>PT Capitol Nusantara Indonesia Tbk</v>
      </c>
      <c r="D165" s="44">
        <f>'Raw Yahoox'!AH166</f>
        <v>160</v>
      </c>
      <c r="E165" s="31">
        <f>'Raw Yahoox'!AI166</f>
        <v>0.13335</v>
      </c>
      <c r="F165" s="72">
        <f>'Raw Yahoox'!AJ166</f>
        <v>1.0340800000000001</v>
      </c>
    </row>
    <row r="166" spans="1:6" x14ac:dyDescent="0.25">
      <c r="A166" s="32">
        <f>'Raw Yahoox'!AE167</f>
        <v>165</v>
      </c>
      <c r="B166" s="44" t="str">
        <f>LEFT('Raw Yahoox'!AF167,4)</f>
        <v>CASS</v>
      </c>
      <c r="C166" s="44" t="str">
        <f>'Raw Yahoox'!AG167</f>
        <v>PT Cardig Aero Services Tbk</v>
      </c>
      <c r="D166" s="44">
        <f>'Raw Yahoox'!AH167</f>
        <v>466</v>
      </c>
      <c r="E166" s="31">
        <f>'Raw Yahoox'!AI167</f>
        <v>0.97251900000000002</v>
      </c>
      <c r="F166" s="72">
        <f>'Raw Yahoox'!AJ167</f>
        <v>0.50561</v>
      </c>
    </row>
    <row r="167" spans="1:6" x14ac:dyDescent="0.25">
      <c r="A167" s="32">
        <f>'Raw Yahoox'!AE168</f>
        <v>166</v>
      </c>
      <c r="B167" s="44" t="str">
        <f>LEFT('Raw Yahoox'!AF168,4)</f>
        <v>CASH</v>
      </c>
      <c r="C167" s="44" t="str">
        <f>'Raw Yahoox'!AG168</f>
        <v>PT Cashlez Worldwide Indonesia Tbk</v>
      </c>
      <c r="D167" s="44">
        <f>'Raw Yahoox'!AH168</f>
        <v>312</v>
      </c>
      <c r="E167" s="31">
        <f>'Raw Yahoox'!AI168</f>
        <v>0.44650599999999996</v>
      </c>
      <c r="F167" s="72">
        <f>'Raw Yahoox'!AJ168</f>
        <v>9.5175599999999996</v>
      </c>
    </row>
    <row r="168" spans="1:6" x14ac:dyDescent="0.25">
      <c r="A168" s="32">
        <f>'Raw Yahoox'!AE169</f>
        <v>167</v>
      </c>
      <c r="B168" s="44" t="str">
        <f>LEFT('Raw Yahoox'!AF169,4)</f>
        <v>CSAP</v>
      </c>
      <c r="C168" s="44" t="str">
        <f>'Raw Yahoox'!AG169</f>
        <v>PT Catur Sentosa Adiprana Tbk</v>
      </c>
      <c r="D168" s="44">
        <f>'Raw Yahoox'!AH169</f>
        <v>585</v>
      </c>
      <c r="E168" s="31">
        <f>'Raw Yahoox'!AI169</f>
        <v>2.6080000000000001</v>
      </c>
      <c r="F168" s="72">
        <f>'Raw Yahoox'!AJ169</f>
        <v>7.8384149999999996E-3</v>
      </c>
    </row>
    <row r="169" spans="1:6" x14ac:dyDescent="0.25">
      <c r="A169" s="32">
        <f>'Raw Yahoox'!AE170</f>
        <v>168</v>
      </c>
      <c r="B169" s="44" t="str">
        <f>LEFT('Raw Yahoox'!AF170,4)</f>
        <v>DEPO</v>
      </c>
      <c r="C169" s="44" t="str">
        <f>'Raw Yahoox'!AG170</f>
        <v>PT Caturkarda Depo Bangunan Tbk</v>
      </c>
      <c r="D169" s="44">
        <f>'Raw Yahoox'!AH170</f>
        <v>510</v>
      </c>
      <c r="E169" s="31">
        <f>'Raw Yahoox'!AI170</f>
        <v>3.4630000000000001</v>
      </c>
      <c r="F169" s="72">
        <f>'Raw Yahoox'!AJ170</f>
        <v>22.264050000000001</v>
      </c>
    </row>
    <row r="170" spans="1:6" x14ac:dyDescent="0.25">
      <c r="A170" s="32">
        <f>'Raw Yahoox'!AE171</f>
        <v>169</v>
      </c>
      <c r="B170" s="44" t="str">
        <f>LEFT('Raw Yahoox'!AF171,4)</f>
        <v>CMNT</v>
      </c>
      <c r="C170" s="44" t="str">
        <f>'Raw Yahoox'!AG171</f>
        <v>PT Cemindo Gemilang Tbk</v>
      </c>
      <c r="D170" s="44">
        <f>'Raw Yahoox'!AH171</f>
        <v>1095</v>
      </c>
      <c r="E170" s="31">
        <f>'Raw Yahoox'!AI171</f>
        <v>18.751999999999999</v>
      </c>
      <c r="F170" s="72">
        <f>'Raw Yahoox'!AJ171</f>
        <v>48.379289999999997</v>
      </c>
    </row>
    <row r="171" spans="1:6" x14ac:dyDescent="0.25">
      <c r="A171" s="32">
        <f>'Raw Yahoox'!AE172</f>
        <v>170</v>
      </c>
      <c r="B171" s="44" t="str">
        <f>LEFT('Raw Yahoox'!AF172,4)</f>
        <v>DKFT</v>
      </c>
      <c r="C171" s="44" t="str">
        <f>'Raw Yahoox'!AG172</f>
        <v>PT Central Omega Resources Tbk</v>
      </c>
      <c r="D171" s="44">
        <f>'Raw Yahoox'!AH172</f>
        <v>123</v>
      </c>
      <c r="E171" s="31">
        <f>'Raw Yahoox'!AI172</f>
        <v>0.67323900000000003</v>
      </c>
      <c r="F171" s="72">
        <f>'Raw Yahoox'!AJ172</f>
        <v>1.85361</v>
      </c>
    </row>
    <row r="172" spans="1:6" x14ac:dyDescent="0.25">
      <c r="A172" s="32">
        <f>'Raw Yahoox'!AE173</f>
        <v>171</v>
      </c>
      <c r="B172" s="44" t="str">
        <f>LEFT('Raw Yahoox'!AF173,4)</f>
        <v>CPRO</v>
      </c>
      <c r="C172" s="44" t="str">
        <f>'Raw Yahoox'!AG173</f>
        <v>PT Central Proteina Prima Tbk</v>
      </c>
      <c r="D172" s="44">
        <f>'Raw Yahoox'!AH173</f>
        <v>104</v>
      </c>
      <c r="E172" s="31">
        <f>'Raw Yahoox'!AI173</f>
        <v>6.1959999999999997</v>
      </c>
      <c r="F172" s="72">
        <f>'Raw Yahoox'!AJ173</f>
        <v>79.537328000000002</v>
      </c>
    </row>
    <row r="173" spans="1:6" x14ac:dyDescent="0.25">
      <c r="A173" s="32">
        <f>'Raw Yahoox'!AE174</f>
        <v>172</v>
      </c>
      <c r="B173" s="44" t="str">
        <f>LEFT('Raw Yahoox'!AF174,4)</f>
        <v>CENT</v>
      </c>
      <c r="C173" s="44" t="str">
        <f>'Raw Yahoox'!AG174</f>
        <v>PT Centratama Telekomunikasi Indonesia Tbk</v>
      </c>
      <c r="D173" s="44">
        <f>'Raw Yahoox'!AH174</f>
        <v>274</v>
      </c>
      <c r="E173" s="31">
        <f>'Raw Yahoox'!AI174</f>
        <v>8.5440000000000005</v>
      </c>
      <c r="F173" s="72">
        <f>'Raw Yahoox'!AJ174</f>
        <v>12.279858000000001</v>
      </c>
    </row>
    <row r="174" spans="1:6" x14ac:dyDescent="0.25">
      <c r="A174" s="32">
        <f>'Raw Yahoox'!AE175</f>
        <v>173</v>
      </c>
      <c r="B174" s="44" t="str">
        <f>LEFT('Raw Yahoox'!AF175,4)</f>
        <v>CNTX</v>
      </c>
      <c r="C174" s="44" t="str">
        <f>'Raw Yahoox'!AG175</f>
        <v>PT Century Textile Industry Tbk</v>
      </c>
      <c r="D174" s="44">
        <f>'Raw Yahoox'!AH175</f>
        <v>340</v>
      </c>
      <c r="E174" s="31">
        <f>'Raw Yahoox'!AI175</f>
        <v>6.8000000000000005E-2</v>
      </c>
      <c r="F174" s="72">
        <f>'Raw Yahoox'!AJ175</f>
        <v>1.490934E-2</v>
      </c>
    </row>
    <row r="175" spans="1:6" x14ac:dyDescent="0.25">
      <c r="A175" s="32">
        <f>'Raw Yahoox'!AE176</f>
        <v>174</v>
      </c>
      <c r="B175" s="44" t="str">
        <f>LEFT('Raw Yahoox'!AF176,4)</f>
        <v>IGAR</v>
      </c>
      <c r="C175" s="44" t="str">
        <f>'Raw Yahoox'!AG176</f>
        <v>PT Champion Pacific Indonesia Tbk</v>
      </c>
      <c r="D175" s="44">
        <f>'Raw Yahoox'!AH176</f>
        <v>442</v>
      </c>
      <c r="E175" s="31">
        <f>'Raw Yahoox'!AI176</f>
        <v>0.42971399999999998</v>
      </c>
      <c r="F175" s="72">
        <f>'Raw Yahoox'!AJ176</f>
        <v>1.1174643999999999E-2</v>
      </c>
    </row>
    <row r="176" spans="1:6" x14ac:dyDescent="0.25">
      <c r="A176" s="32">
        <f>'Raw Yahoox'!AE177</f>
        <v>175</v>
      </c>
      <c r="B176" s="44" t="str">
        <f>LEFT('Raw Yahoox'!AF177,4)</f>
        <v>NICK</v>
      </c>
      <c r="C176" s="44" t="str">
        <f>'Raw Yahoox'!AG177</f>
        <v>PT Charnic Capital Tbk</v>
      </c>
      <c r="D176" s="44">
        <f>'Raw Yahoox'!AH177</f>
        <v>730</v>
      </c>
      <c r="E176" s="31">
        <f>'Raw Yahoox'!AI177</f>
        <v>0.47533999999999998</v>
      </c>
      <c r="F176" s="72">
        <f>'Raw Yahoox'!AJ177</f>
        <v>4.6706860000000003E-2</v>
      </c>
    </row>
    <row r="177" spans="1:6" x14ac:dyDescent="0.25">
      <c r="A177" s="32">
        <f>'Raw Yahoox'!AE178</f>
        <v>176</v>
      </c>
      <c r="B177" s="44" t="str">
        <f>LEFT('Raw Yahoox'!AF178,4)</f>
        <v>CPIN</v>
      </c>
      <c r="C177" s="44" t="str">
        <f>'Raw Yahoox'!AG178</f>
        <v>PT Charoen Pokphand Indonesia Tbk</v>
      </c>
      <c r="D177" s="44">
        <f>'Raw Yahoox'!AH178</f>
        <v>5875</v>
      </c>
      <c r="E177" s="31">
        <f>'Raw Yahoox'!AI178</f>
        <v>96.337999999999994</v>
      </c>
      <c r="F177" s="72">
        <f>'Raw Yahoox'!AJ178</f>
        <v>42.270625000000003</v>
      </c>
    </row>
    <row r="178" spans="1:6" x14ac:dyDescent="0.25">
      <c r="A178" s="32">
        <f>'Raw Yahoox'!AE179</f>
        <v>177</v>
      </c>
      <c r="B178" s="44" t="str">
        <f>LEFT('Raw Yahoox'!AF179,4)</f>
        <v>CINT</v>
      </c>
      <c r="C178" s="44" t="str">
        <f>'Raw Yahoox'!AG179</f>
        <v>PT Chitose Internasional Tbk</v>
      </c>
      <c r="D178" s="44">
        <f>'Raw Yahoox'!AH179</f>
        <v>250</v>
      </c>
      <c r="E178" s="31">
        <f>'Raw Yahoox'!AI179</f>
        <v>0.25</v>
      </c>
      <c r="F178" s="72">
        <f>'Raw Yahoox'!AJ179</f>
        <v>0.38300000000000001</v>
      </c>
    </row>
    <row r="179" spans="1:6" x14ac:dyDescent="0.25">
      <c r="A179" s="32">
        <f>'Raw Yahoox'!AE180</f>
        <v>178</v>
      </c>
      <c r="B179" s="44" t="str">
        <f>LEFT('Raw Yahoox'!AF180,4)</f>
        <v>POWR</v>
      </c>
      <c r="C179" s="44" t="str">
        <f>'Raw Yahoox'!AG180</f>
        <v>PT Cikarang Listrindo Tbk</v>
      </c>
      <c r="D179" s="44">
        <f>'Raw Yahoox'!AH180</f>
        <v>620</v>
      </c>
      <c r="E179" s="31">
        <f>'Raw Yahoox'!AI180</f>
        <v>9.77</v>
      </c>
      <c r="F179" s="72">
        <f>'Raw Yahoox'!AJ180</f>
        <v>4.2996999999999996</v>
      </c>
    </row>
    <row r="180" spans="1:6" x14ac:dyDescent="0.25">
      <c r="A180" s="32">
        <f>'Raw Yahoox'!AE181</f>
        <v>179</v>
      </c>
      <c r="B180" s="44" t="str">
        <f>LEFT('Raw Yahoox'!AF181,4)</f>
        <v>CSMI</v>
      </c>
      <c r="C180" s="44" t="str">
        <f>'Raw Yahoox'!AG181</f>
        <v>PT Cipta Selera Murni Tbk</v>
      </c>
      <c r="D180" s="44">
        <f>'Raw Yahoox'!AH181</f>
        <v>3560</v>
      </c>
      <c r="E180" s="31">
        <f>'Raw Yahoox'!AI181</f>
        <v>2.9049999999999998</v>
      </c>
      <c r="F180" s="72">
        <f>'Raw Yahoox'!AJ181</f>
        <v>1.2104000000000001E-4</v>
      </c>
    </row>
    <row r="181" spans="1:6" x14ac:dyDescent="0.25">
      <c r="A181" s="32">
        <f>'Raw Yahoox'!AE182</f>
        <v>180</v>
      </c>
      <c r="B181" s="44" t="str">
        <f>LEFT('Raw Yahoox'!AF182,4)</f>
        <v>CTRA</v>
      </c>
      <c r="C181" s="44" t="str">
        <f>'Raw Yahoox'!AG182</f>
        <v>PT Ciputra Development Tbk</v>
      </c>
      <c r="D181" s="44">
        <f>'Raw Yahoox'!AH182</f>
        <v>980</v>
      </c>
      <c r="E181" s="31">
        <f>'Raw Yahoox'!AI182</f>
        <v>18.164999999999999</v>
      </c>
      <c r="F181" s="72">
        <f>'Raw Yahoox'!AJ182</f>
        <v>36.95776</v>
      </c>
    </row>
    <row r="182" spans="1:6" x14ac:dyDescent="0.25">
      <c r="A182" s="32">
        <f>'Raw Yahoox'!AE183</f>
        <v>181</v>
      </c>
      <c r="B182" s="44" t="str">
        <f>LEFT('Raw Yahoox'!AF183,4)</f>
        <v>CSRA</v>
      </c>
      <c r="C182" s="44" t="str">
        <f>'Raw Yahoox'!AG183</f>
        <v>PT Cisadane Sawit Raya Tbk</v>
      </c>
      <c r="D182" s="44">
        <f>'Raw Yahoox'!AH183</f>
        <v>500</v>
      </c>
      <c r="E182" s="31">
        <f>'Raw Yahoox'!AI183</f>
        <v>1.0249999999999999</v>
      </c>
      <c r="F182" s="72">
        <f>'Raw Yahoox'!AJ183</f>
        <v>1.5155000000000001</v>
      </c>
    </row>
    <row r="183" spans="1:6" x14ac:dyDescent="0.25">
      <c r="A183" s="32">
        <f>'Raw Yahoox'!AE184</f>
        <v>182</v>
      </c>
      <c r="B183" s="44" t="str">
        <f>LEFT('Raw Yahoox'!AF184,4)</f>
        <v>CMRY</v>
      </c>
      <c r="C183" s="44" t="str">
        <f>'Raw Yahoox'!AG184</f>
        <v>PT Cisarua Mountain Dairy Tbk</v>
      </c>
      <c r="D183" s="44">
        <f>'Raw Yahoox'!AH184</f>
        <v>3400</v>
      </c>
      <c r="E183" s="31">
        <f>'Raw Yahoox'!AI184</f>
        <v>26.978000000000002</v>
      </c>
      <c r="F183" s="72">
        <f>'Raw Yahoox'!AJ184</f>
        <v>84.813000000000002</v>
      </c>
    </row>
    <row r="184" spans="1:6" x14ac:dyDescent="0.25">
      <c r="A184" s="32">
        <f>'Raw Yahoox'!AE185</f>
        <v>183</v>
      </c>
      <c r="B184" s="44" t="str">
        <f>LEFT('Raw Yahoox'!AF185,4)</f>
        <v>CITA</v>
      </c>
      <c r="C184" s="44" t="str">
        <f>'Raw Yahoox'!AG185</f>
        <v>PT Cita Mineral Investindo Tbk</v>
      </c>
      <c r="D184" s="44">
        <f>'Raw Yahoox'!AH185</f>
        <v>3550</v>
      </c>
      <c r="E184" s="31">
        <f>'Raw Yahoox'!AI185</f>
        <v>14.058999999999999</v>
      </c>
      <c r="F184" s="72">
        <f>'Raw Yahoox'!AJ185</f>
        <v>6.9331499999999999E-3</v>
      </c>
    </row>
    <row r="185" spans="1:6" x14ac:dyDescent="0.25">
      <c r="A185" s="32">
        <f>'Raw Yahoox'!AE186</f>
        <v>184</v>
      </c>
      <c r="B185" s="44" t="str">
        <f>LEFT('Raw Yahoox'!AF186,4)</f>
        <v>CTTH</v>
      </c>
      <c r="C185" s="44" t="str">
        <f>'Raw Yahoox'!AG186</f>
        <v>PT Citatah Tbk</v>
      </c>
      <c r="D185" s="44">
        <f>'Raw Yahoox'!AH186</f>
        <v>50</v>
      </c>
      <c r="E185" s="31">
        <f>'Raw Yahoox'!AI186</f>
        <v>6.1541999999999999E-2</v>
      </c>
      <c r="F185" s="72">
        <f>'Raw Yahoox'!AJ186</f>
        <v>0.25624999999999998</v>
      </c>
    </row>
    <row r="186" spans="1:6" x14ac:dyDescent="0.25">
      <c r="A186" s="32">
        <f>'Raw Yahoox'!AE187</f>
        <v>185</v>
      </c>
      <c r="B186" s="44" t="str">
        <f>LEFT('Raw Yahoox'!AF187,4)</f>
        <v>CMNP</v>
      </c>
      <c r="C186" s="44" t="str">
        <f>'Raw Yahoox'!AG187</f>
        <v>PT Citra Marga Nusaphala Persada Tbk</v>
      </c>
      <c r="D186" s="44">
        <f>'Raw Yahoox'!AH187</f>
        <v>1485</v>
      </c>
      <c r="E186" s="31">
        <f>'Raw Yahoox'!AI187</f>
        <v>8.0660000000000007</v>
      </c>
      <c r="F186" s="72">
        <f>'Raw Yahoox'!AJ187</f>
        <v>2.2606154999999999E-2</v>
      </c>
    </row>
    <row r="187" spans="1:6" x14ac:dyDescent="0.25">
      <c r="A187" s="32">
        <f>'Raw Yahoox'!AE188</f>
        <v>186</v>
      </c>
      <c r="B187" s="44" t="str">
        <f>LEFT('Raw Yahoox'!AF188,4)</f>
        <v>CLAY</v>
      </c>
      <c r="C187" s="44" t="str">
        <f>'Raw Yahoox'!AG188</f>
        <v>PT Citra Putra Realty Tbk</v>
      </c>
      <c r="D187" s="44">
        <f>'Raw Yahoox'!AH188</f>
        <v>725</v>
      </c>
      <c r="E187" s="31">
        <f>'Raw Yahoox'!AI188</f>
        <v>1.863</v>
      </c>
      <c r="F187" s="72">
        <f>'Raw Yahoox'!AJ188</f>
        <v>4.4079999999999998E-4</v>
      </c>
    </row>
    <row r="188" spans="1:6" x14ac:dyDescent="0.25">
      <c r="A188" s="32">
        <f>'Raw Yahoox'!AE189</f>
        <v>187</v>
      </c>
      <c r="B188" s="44" t="str">
        <f>LEFT('Raw Yahoox'!AF189,4)</f>
        <v>CTBN</v>
      </c>
      <c r="C188" s="44" t="str">
        <f>'Raw Yahoox'!AG189</f>
        <v>PT Citra Tubindo Tbk</v>
      </c>
      <c r="D188" s="44">
        <f>'Raw Yahoox'!AH189</f>
        <v>2240</v>
      </c>
      <c r="E188" s="31">
        <f>'Raw Yahoox'!AI189</f>
        <v>1.7929999999999999</v>
      </c>
      <c r="F188" s="72">
        <f>'Raw Yahoox'!AJ189</f>
        <v>6.2496000000000003E-4</v>
      </c>
    </row>
    <row r="189" spans="1:6" x14ac:dyDescent="0.25">
      <c r="A189" s="32">
        <f>'Raw Yahoox'!AE190</f>
        <v>188</v>
      </c>
      <c r="B189" s="44" t="str">
        <f>LEFT('Raw Yahoox'!AF190,4)</f>
        <v>NIRO</v>
      </c>
      <c r="C189" s="44" t="str">
        <f>'Raw Yahoox'!AG190</f>
        <v>PT City Retail Developments Tbk</v>
      </c>
      <c r="D189" s="44">
        <f>'Raw Yahoox'!AH190</f>
        <v>149</v>
      </c>
      <c r="E189" s="31">
        <f>'Raw Yahoox'!AI190</f>
        <v>3.3079999999999998</v>
      </c>
      <c r="F189" s="72">
        <f>'Raw Yahoox'!AJ190</f>
        <v>4.8113589999999986</v>
      </c>
    </row>
    <row r="190" spans="1:6" x14ac:dyDescent="0.25">
      <c r="A190" s="32">
        <f>'Raw Yahoox'!AE191</f>
        <v>189</v>
      </c>
      <c r="B190" s="44" t="str">
        <f>LEFT('Raw Yahoox'!AF191,4)</f>
        <v>CLPI</v>
      </c>
      <c r="C190" s="44" t="str">
        <f>'Raw Yahoox'!AG191</f>
        <v>PT Colorpak Indonesia Tbk</v>
      </c>
      <c r="D190" s="44">
        <f>'Raw Yahoox'!AH191</f>
        <v>1025</v>
      </c>
      <c r="E190" s="31">
        <f>'Raw Yahoox'!AI191</f>
        <v>0.313996</v>
      </c>
      <c r="F190" s="72">
        <f>'Raw Yahoox'!AJ191</f>
        <v>7.0120249999999999E-3</v>
      </c>
    </row>
    <row r="191" spans="1:6" x14ac:dyDescent="0.25">
      <c r="A191" s="32">
        <f>'Raw Yahoox'!AE192</f>
        <v>190</v>
      </c>
      <c r="B191" s="44" t="str">
        <f>LEFT('Raw Yahoox'!AF192,4)</f>
        <v>CCSI</v>
      </c>
      <c r="C191" s="44" t="str">
        <f>'Raw Yahoox'!AG192</f>
        <v>PT Communication Cable Systems Indonesia Tbk</v>
      </c>
      <c r="D191" s="44">
        <f>'Raw Yahoox'!AH192</f>
        <v>555</v>
      </c>
      <c r="E191" s="31">
        <f>'Raw Yahoox'!AI192</f>
        <v>0.66600000000000004</v>
      </c>
      <c r="F191" s="72">
        <f>'Raw Yahoox'!AJ192</f>
        <v>0.95293499999999998</v>
      </c>
    </row>
    <row r="192" spans="1:6" x14ac:dyDescent="0.25">
      <c r="A192" s="32">
        <f>'Raw Yahoox'!AE193</f>
        <v>191</v>
      </c>
      <c r="B192" s="44" t="str">
        <f>LEFT('Raw Yahoox'!AF193,4)</f>
        <v>DFAM</v>
      </c>
      <c r="C192" s="44" t="str">
        <f>'Raw Yahoox'!AG193</f>
        <v>PT Dafam Property Indonesia Tbk</v>
      </c>
      <c r="D192" s="44">
        <f>'Raw Yahoox'!AH193</f>
        <v>378</v>
      </c>
      <c r="E192" s="31">
        <f>'Raw Yahoox'!AI193</f>
        <v>0.71814299999999998</v>
      </c>
      <c r="F192" s="72">
        <f>'Raw Yahoox'!AJ193</f>
        <v>2.9292731999999998E-2</v>
      </c>
    </row>
    <row r="193" spans="1:6" x14ac:dyDescent="0.25">
      <c r="A193" s="32">
        <f>'Raw Yahoox'!AE194</f>
        <v>192</v>
      </c>
      <c r="B193" s="44" t="str">
        <f>LEFT('Raw Yahoox'!AF194,4)</f>
        <v>UFOE</v>
      </c>
      <c r="C193" s="44" t="str">
        <f>'Raw Yahoox'!AG194</f>
        <v>PT Damai Sejahtera Abadi Tbk</v>
      </c>
      <c r="D193" s="44">
        <f>'Raw Yahoox'!AH194</f>
        <v>1565</v>
      </c>
      <c r="E193" s="31">
        <f>'Raw Yahoox'!AI194</f>
        <v>3.58</v>
      </c>
      <c r="F193" s="72">
        <f>'Raw Yahoox'!AJ194</f>
        <v>1.7794049999999999</v>
      </c>
    </row>
    <row r="194" spans="1:6" x14ac:dyDescent="0.25">
      <c r="A194" s="32">
        <f>'Raw Yahoox'!AE195</f>
        <v>193</v>
      </c>
      <c r="B194" s="44" t="str">
        <f>LEFT('Raw Yahoox'!AF195,4)</f>
        <v>TEBE</v>
      </c>
      <c r="C194" s="44" t="str">
        <f>'Raw Yahoox'!AG195</f>
        <v>PT Dana Brata Luhur Tbk</v>
      </c>
      <c r="D194" s="44">
        <f>'Raw Yahoox'!AH195</f>
        <v>655</v>
      </c>
      <c r="E194" s="31">
        <f>'Raw Yahoox'!AI195</f>
        <v>0.84167499999999995</v>
      </c>
      <c r="F194" s="72">
        <f>'Raw Yahoox'!AJ195</f>
        <v>3.7041560000000001E-2</v>
      </c>
    </row>
    <row r="195" spans="1:6" x14ac:dyDescent="0.25">
      <c r="A195" s="32">
        <f>'Raw Yahoox'!AE196</f>
        <v>194</v>
      </c>
      <c r="B195" s="44" t="str">
        <f>LEFT('Raw Yahoox'!AF196,4)</f>
        <v>DEFI</v>
      </c>
      <c r="C195" s="44" t="str">
        <f>'Raw Yahoox'!AG196</f>
        <v>PT Danasupra Erapacific Tbk</v>
      </c>
      <c r="D195" s="44">
        <f>'Raw Yahoox'!AH196</f>
        <v>805</v>
      </c>
      <c r="E195" s="31">
        <f>'Raw Yahoox'!AI196</f>
        <v>0.55325000000000002</v>
      </c>
      <c r="F195" s="72">
        <f>'Raw Yahoox'!AJ196</f>
        <v>6.8634300000000002E-3</v>
      </c>
    </row>
    <row r="196" spans="1:6" x14ac:dyDescent="0.25">
      <c r="A196" s="32">
        <f>'Raw Yahoox'!AE197</f>
        <v>195</v>
      </c>
      <c r="B196" s="44" t="str">
        <f>LEFT('Raw Yahoox'!AF197,4)</f>
        <v>DEWA</v>
      </c>
      <c r="C196" s="44" t="str">
        <f>'Raw Yahoox'!AG197</f>
        <v>PT Darma Henwa Tbk</v>
      </c>
      <c r="D196" s="44">
        <f>'Raw Yahoox'!AH197</f>
        <v>50</v>
      </c>
      <c r="E196" s="31">
        <f>'Raw Yahoox'!AI197</f>
        <v>1.093</v>
      </c>
      <c r="F196" s="72">
        <f>'Raw Yahoox'!AJ197</f>
        <v>1.2914000000000001</v>
      </c>
    </row>
    <row r="197" spans="1:6" x14ac:dyDescent="0.25">
      <c r="A197" s="32">
        <f>'Raw Yahoox'!AE198</f>
        <v>196</v>
      </c>
      <c r="B197" s="44" t="str">
        <f>LEFT('Raw Yahoox'!AF198,4)</f>
        <v>KAYU</v>
      </c>
      <c r="C197" s="44" t="str">
        <f>'Raw Yahoox'!AG198</f>
        <v>PT Darmi Bersaudara Tbk</v>
      </c>
      <c r="D197" s="44">
        <f>'Raw Yahoox'!AH198</f>
        <v>51</v>
      </c>
      <c r="E197" s="31">
        <f>'Raw Yahoox'!AI198</f>
        <v>3.3915000000000001E-2</v>
      </c>
      <c r="F197" s="72">
        <f>'Raw Yahoox'!AJ198</f>
        <v>2.3928690000000001</v>
      </c>
    </row>
    <row r="198" spans="1:6" x14ac:dyDescent="0.25">
      <c r="A198" s="32">
        <f>'Raw Yahoox'!AE199</f>
        <v>197</v>
      </c>
      <c r="B198" s="44" t="str">
        <f>LEFT('Raw Yahoox'!AF199,4)</f>
        <v>DVLA</v>
      </c>
      <c r="C198" s="44" t="str">
        <f>'Raw Yahoox'!AG199</f>
        <v>PT Darya-Varia Laboratoria Tbk</v>
      </c>
      <c r="D198" s="44">
        <f>'Raw Yahoox'!AH199</f>
        <v>2810</v>
      </c>
      <c r="E198" s="31">
        <f>'Raw Yahoox'!AI199</f>
        <v>3.1469999999999998</v>
      </c>
      <c r="F198" s="72">
        <f>'Raw Yahoox'!AJ199</f>
        <v>1.300749E-2</v>
      </c>
    </row>
    <row r="199" spans="1:6" x14ac:dyDescent="0.25">
      <c r="A199" s="32">
        <f>'Raw Yahoox'!AE200</f>
        <v>198</v>
      </c>
      <c r="B199" s="44" t="str">
        <f>LEFT('Raw Yahoox'!AF200,4)</f>
        <v>MTEL</v>
      </c>
      <c r="C199" s="44" t="str">
        <f>'Raw Yahoox'!AG200</f>
        <v>PT Dayamitra Telekomunikasi</v>
      </c>
      <c r="D199" s="44">
        <f>'Raw Yahoox'!AH200</f>
        <v>785</v>
      </c>
      <c r="E199" s="31">
        <f>'Raw Yahoox'!AI200</f>
        <v>65.56</v>
      </c>
      <c r="F199" s="72">
        <f>'Raw Yahoox'!AJ200</f>
        <v>141.00484</v>
      </c>
    </row>
    <row r="200" spans="1:6" x14ac:dyDescent="0.25">
      <c r="A200" s="32">
        <f>'Raw Yahoox'!AE201</f>
        <v>199</v>
      </c>
      <c r="B200" s="44" t="str">
        <f>LEFT('Raw Yahoox'!AF201,4)</f>
        <v>DCII</v>
      </c>
      <c r="C200" s="44" t="str">
        <f>'Raw Yahoox'!AG201</f>
        <v>PT DCI Indonesia Tbk</v>
      </c>
      <c r="D200" s="44">
        <f>'Raw Yahoox'!AH201</f>
        <v>39500</v>
      </c>
      <c r="E200" s="31">
        <f>'Raw Yahoox'!AI201</f>
        <v>0</v>
      </c>
      <c r="F200" s="72">
        <f>'Raw Yahoox'!AJ201</f>
        <v>1.7972499999999999E-2</v>
      </c>
    </row>
    <row r="201" spans="1:6" x14ac:dyDescent="0.25">
      <c r="A201" s="32">
        <f>'Raw Yahoox'!AE202</f>
        <v>200</v>
      </c>
      <c r="B201" s="44" t="str">
        <f>LEFT('Raw Yahoox'!AF202,4)</f>
        <v>DLTA</v>
      </c>
      <c r="C201" s="44" t="str">
        <f>'Raw Yahoox'!AG202</f>
        <v>PT Delta Djakarta Tbk</v>
      </c>
      <c r="D201" s="44">
        <f>'Raw Yahoox'!AH202</f>
        <v>3770</v>
      </c>
      <c r="E201" s="31">
        <f>'Raw Yahoox'!AI202</f>
        <v>3.0179999999999998</v>
      </c>
      <c r="F201" s="72">
        <f>'Raw Yahoox'!AJ202</f>
        <v>3.9483209999999998E-2</v>
      </c>
    </row>
    <row r="202" spans="1:6" x14ac:dyDescent="0.25">
      <c r="A202" s="32">
        <f>'Raw Yahoox'!AE203</f>
        <v>201</v>
      </c>
      <c r="B202" s="44" t="str">
        <f>LEFT('Raw Yahoox'!AF203,4)</f>
        <v>DOID</v>
      </c>
      <c r="C202" s="44" t="str">
        <f>'Raw Yahoox'!AG203</f>
        <v>PT Delta Dunia Makmur Tbk</v>
      </c>
      <c r="D202" s="44">
        <f>'Raw Yahoox'!AH203</f>
        <v>268</v>
      </c>
      <c r="E202" s="31">
        <f>'Raw Yahoox'!AI203</f>
        <v>2.31</v>
      </c>
      <c r="F202" s="72">
        <f>'Raw Yahoox'!AJ203</f>
        <v>26.986260000000001</v>
      </c>
    </row>
    <row r="203" spans="1:6" x14ac:dyDescent="0.25">
      <c r="A203" s="32">
        <f>'Raw Yahoox'!AE204</f>
        <v>202</v>
      </c>
      <c r="B203" s="44" t="str">
        <f>LEFT('Raw Yahoox'!AF204,4)</f>
        <v>PDES</v>
      </c>
      <c r="C203" s="44" t="str">
        <f>'Raw Yahoox'!AG204</f>
        <v>PT Destinasi Tirta Nusantara Tbk</v>
      </c>
      <c r="D203" s="44">
        <f>'Raw Yahoox'!AH204</f>
        <v>296</v>
      </c>
      <c r="E203" s="31">
        <f>'Raw Yahoox'!AI204</f>
        <v>0.21163999999999999</v>
      </c>
      <c r="F203" s="72">
        <f>'Raw Yahoox'!AJ204</f>
        <v>0.41647200000000001</v>
      </c>
    </row>
    <row r="204" spans="1:6" x14ac:dyDescent="0.25">
      <c r="A204" s="32">
        <f>'Raw Yahoox'!AE205</f>
        <v>203</v>
      </c>
      <c r="B204" s="44" t="str">
        <f>LEFT('Raw Yahoox'!AF205,4)</f>
        <v>DEAL</v>
      </c>
      <c r="C204" s="44" t="str">
        <f>'Raw Yahoox'!AG205</f>
        <v>PT Dewata Freightinternational Tbk</v>
      </c>
      <c r="D204" s="44">
        <f>'Raw Yahoox'!AH205</f>
        <v>50</v>
      </c>
      <c r="E204" s="31">
        <f>'Raw Yahoox'!AI205</f>
        <v>5.7307999999999998E-2</v>
      </c>
      <c r="F204" s="72">
        <f>'Raw Yahoox'!AJ205</f>
        <v>5.0549999999999991E-2</v>
      </c>
    </row>
    <row r="205" spans="1:6" x14ac:dyDescent="0.25">
      <c r="A205" s="32">
        <f>'Raw Yahoox'!AE206</f>
        <v>204</v>
      </c>
      <c r="B205" s="44" t="str">
        <f>LEFT('Raw Yahoox'!AF206,4)</f>
        <v>DSFI</v>
      </c>
      <c r="C205" s="44" t="str">
        <f>'Raw Yahoox'!AG206</f>
        <v>PT Dharma Samudera Fishing Industries Tbk</v>
      </c>
      <c r="D205" s="44">
        <f>'Raw Yahoox'!AH206</f>
        <v>99</v>
      </c>
      <c r="E205" s="31">
        <f>'Raw Yahoox'!AI206</f>
        <v>0.18385699999999999</v>
      </c>
      <c r="F205" s="72">
        <f>'Raw Yahoox'!AJ206</f>
        <v>3.2375970000000005</v>
      </c>
    </row>
    <row r="206" spans="1:6" x14ac:dyDescent="0.25">
      <c r="A206" s="32">
        <f>'Raw Yahoox'!AE207</f>
        <v>205</v>
      </c>
      <c r="B206" s="44" t="str">
        <f>LEFT('Raw Yahoox'!AF207,4)</f>
        <v>DSNG</v>
      </c>
      <c r="C206" s="44" t="str">
        <f>'Raw Yahoox'!AG207</f>
        <v>PT Dharma Satya Nusantara Tbk</v>
      </c>
      <c r="D206" s="44">
        <f>'Raw Yahoox'!AH207</f>
        <v>482</v>
      </c>
      <c r="E206" s="31">
        <f>'Raw Yahoox'!AI207</f>
        <v>4.6399999999999997</v>
      </c>
      <c r="F206" s="72">
        <f>'Raw Yahoox'!AJ207</f>
        <v>17.760736000000001</v>
      </c>
    </row>
    <row r="207" spans="1:6" x14ac:dyDescent="0.25">
      <c r="A207" s="32">
        <f>'Raw Yahoox'!AE208</f>
        <v>206</v>
      </c>
      <c r="B207" s="44" t="str">
        <f>LEFT('Raw Yahoox'!AF208,4)</f>
        <v>DGNS</v>
      </c>
      <c r="C207" s="44" t="str">
        <f>'Raw Yahoox'!AG208</f>
        <v>PT Diagnos Laboratorium Utama Tbk</v>
      </c>
      <c r="D207" s="44">
        <f>'Raw Yahoox'!AH208</f>
        <v>775</v>
      </c>
      <c r="E207" s="31">
        <f>'Raw Yahoox'!AI208</f>
        <v>0.96875</v>
      </c>
      <c r="F207" s="72">
        <f>'Raw Yahoox'!AJ208</f>
        <v>9.2256</v>
      </c>
    </row>
    <row r="208" spans="1:6" x14ac:dyDescent="0.25">
      <c r="A208" s="32">
        <f>'Raw Yahoox'!AE209</f>
        <v>207</v>
      </c>
      <c r="B208" s="44" t="str">
        <f>LEFT('Raw Yahoox'!AF209,4)</f>
        <v>DADA</v>
      </c>
      <c r="C208" s="44" t="str">
        <f>'Raw Yahoox'!AG209</f>
        <v>PT Diamond Citra Propertindo Tbk</v>
      </c>
      <c r="D208" s="44">
        <f>'Raw Yahoox'!AH209</f>
        <v>50</v>
      </c>
      <c r="E208" s="31">
        <f>'Raw Yahoox'!AI209</f>
        <v>0.35890699999999998</v>
      </c>
      <c r="F208" s="72">
        <f>'Raw Yahoox'!AJ209</f>
        <v>0.32190000000000002</v>
      </c>
    </row>
    <row r="209" spans="1:6" x14ac:dyDescent="0.25">
      <c r="A209" s="32">
        <f>'Raw Yahoox'!AE210</f>
        <v>208</v>
      </c>
      <c r="B209" s="44" t="str">
        <f>LEFT('Raw Yahoox'!AF210,4)</f>
        <v>DMND</v>
      </c>
      <c r="C209" s="44" t="str">
        <f>'Raw Yahoox'!AG210</f>
        <v>PT Diamond Food Indonesia Tbk</v>
      </c>
      <c r="D209" s="44">
        <f>'Raw Yahoox'!AH210</f>
        <v>850</v>
      </c>
      <c r="E209" s="31">
        <f>'Raw Yahoox'!AI210</f>
        <v>8.048</v>
      </c>
      <c r="F209" s="72">
        <f>'Raw Yahoox'!AJ210</f>
        <v>9.0414499999999995E-3</v>
      </c>
    </row>
    <row r="210" spans="1:6" x14ac:dyDescent="0.25">
      <c r="A210" s="32">
        <f>'Raw Yahoox'!AE211</f>
        <v>209</v>
      </c>
      <c r="B210" s="44" t="str">
        <f>LEFT('Raw Yahoox'!AF211,4)</f>
        <v>DSSA</v>
      </c>
      <c r="C210" s="44" t="str">
        <f>'Raw Yahoox'!AG211</f>
        <v>PT Dian Swastatika Sentosa Tbk</v>
      </c>
      <c r="D210" s="44">
        <f>'Raw Yahoox'!AH211</f>
        <v>48750</v>
      </c>
      <c r="E210" s="31">
        <f>'Raw Yahoox'!AI211</f>
        <v>37.564</v>
      </c>
      <c r="F210" s="72">
        <f>'Raw Yahoox'!AJ211</f>
        <v>2.4326250000000001E-2</v>
      </c>
    </row>
    <row r="211" spans="1:6" x14ac:dyDescent="0.25">
      <c r="A211" s="32">
        <f>'Raw Yahoox'!AE212</f>
        <v>210</v>
      </c>
      <c r="B211" s="44" t="str">
        <f>LEFT('Raw Yahoox'!AF212,4)</f>
        <v>DMMX</v>
      </c>
      <c r="C211" s="44" t="str">
        <f>'Raw Yahoox'!AG212</f>
        <v>PT Digital Mediatama Maxima Tbk</v>
      </c>
      <c r="D211" s="44">
        <f>'Raw Yahoox'!AH212</f>
        <v>2630</v>
      </c>
      <c r="E211" s="31">
        <f>'Raw Yahoox'!AI212</f>
        <v>19.091999999999999</v>
      </c>
      <c r="F211" s="72">
        <f>'Raw Yahoox'!AJ212</f>
        <v>37.427529999999997</v>
      </c>
    </row>
    <row r="212" spans="1:6" x14ac:dyDescent="0.25">
      <c r="A212" s="32">
        <f>'Raw Yahoox'!AE213</f>
        <v>211</v>
      </c>
      <c r="B212" s="44" t="str">
        <f>LEFT('Raw Yahoox'!AF213,4)</f>
        <v>DIVA</v>
      </c>
      <c r="C212" s="44" t="str">
        <f>'Raw Yahoox'!AG213</f>
        <v>PT Distribusi Voucher Nusantara Tbk</v>
      </c>
      <c r="D212" s="44">
        <f>'Raw Yahoox'!AH213</f>
        <v>1875</v>
      </c>
      <c r="E212" s="31">
        <f>'Raw Yahoox'!AI213</f>
        <v>1.3120000000000001</v>
      </c>
      <c r="F212" s="72">
        <f>'Raw Yahoox'!AJ213</f>
        <v>0.100545</v>
      </c>
    </row>
    <row r="213" spans="1:6" x14ac:dyDescent="0.25">
      <c r="A213" s="32">
        <f>'Raw Yahoox'!AE214</f>
        <v>212</v>
      </c>
      <c r="B213" s="44" t="str">
        <f>LEFT('Raw Yahoox'!AF214,4)</f>
        <v>PTDU</v>
      </c>
      <c r="C213" s="44" t="str">
        <f>'Raw Yahoox'!AG214</f>
        <v>PT Djasa Ubersakti Tbk</v>
      </c>
      <c r="D213" s="44">
        <f>'Raw Yahoox'!AH214</f>
        <v>212</v>
      </c>
      <c r="E213" s="31">
        <f>'Raw Yahoox'!AI214</f>
        <v>0.318</v>
      </c>
      <c r="F213" s="72">
        <f>'Raw Yahoox'!AJ214</f>
        <v>5.7538919999999996</v>
      </c>
    </row>
    <row r="214" spans="1:6" x14ac:dyDescent="0.25">
      <c r="A214" s="32">
        <f>'Raw Yahoox'!AE215</f>
        <v>213</v>
      </c>
      <c r="B214" s="44" t="str">
        <f>LEFT('Raw Yahoox'!AF215,4)</f>
        <v>KOTA</v>
      </c>
      <c r="C214" s="44" t="str">
        <f>'Raw Yahoox'!AG215</f>
        <v>PT DMS Propertindo Tbk</v>
      </c>
      <c r="D214" s="44">
        <f>'Raw Yahoox'!AH215</f>
        <v>81</v>
      </c>
      <c r="E214" s="31">
        <f>'Raw Yahoox'!AI215</f>
        <v>0.85424199999999995</v>
      </c>
      <c r="F214" s="72">
        <f>'Raw Yahoox'!AJ215</f>
        <v>17.054226</v>
      </c>
    </row>
    <row r="215" spans="1:6" x14ac:dyDescent="0.25">
      <c r="A215" s="32">
        <f>'Raw Yahoox'!AE216</f>
        <v>214</v>
      </c>
      <c r="B215" s="44" t="str">
        <f>LEFT('Raw Yahoox'!AF216,4)</f>
        <v>DART</v>
      </c>
      <c r="C215" s="44" t="str">
        <f>'Raw Yahoox'!AG216</f>
        <v>PT Duta Anggada Realty Tbk.</v>
      </c>
      <c r="D215" s="44">
        <f>'Raw Yahoox'!AH216</f>
        <v>290</v>
      </c>
      <c r="E215" s="31">
        <f>'Raw Yahoox'!AI216</f>
        <v>0.91100300000000001</v>
      </c>
      <c r="F215" s="72">
        <f>'Raw Yahoox'!AJ216</f>
        <v>1.96794</v>
      </c>
    </row>
    <row r="216" spans="1:6" x14ac:dyDescent="0.25">
      <c r="A216" s="32">
        <f>'Raw Yahoox'!AE217</f>
        <v>215</v>
      </c>
      <c r="B216" s="44" t="str">
        <f>LEFT('Raw Yahoox'!AF217,4)</f>
        <v>DAYA</v>
      </c>
      <c r="C216" s="44" t="str">
        <f>'Raw Yahoox'!AG217</f>
        <v>PT Duta Intidaya Tbk</v>
      </c>
      <c r="D216" s="44">
        <f>'Raw Yahoox'!AH217</f>
        <v>302</v>
      </c>
      <c r="E216" s="31">
        <f>'Raw Yahoox'!AI217</f>
        <v>0.73100599999999993</v>
      </c>
      <c r="F216" s="72">
        <f>'Raw Yahoox'!AJ217</f>
        <v>1.1614316E-2</v>
      </c>
    </row>
    <row r="217" spans="1:6" x14ac:dyDescent="0.25">
      <c r="A217" s="32">
        <f>'Raw Yahoox'!AE218</f>
        <v>216</v>
      </c>
      <c r="B217" s="44" t="str">
        <f>LEFT('Raw Yahoox'!AF218,4)</f>
        <v>DPNS</v>
      </c>
      <c r="C217" s="44" t="str">
        <f>'Raw Yahoox'!AG218</f>
        <v>PT Duta Pertiwi Nusantara Tbk</v>
      </c>
      <c r="D217" s="44">
        <f>'Raw Yahoox'!AH218</f>
        <v>398</v>
      </c>
      <c r="E217" s="31">
        <f>'Raw Yahoox'!AI218</f>
        <v>0.13178999999999999</v>
      </c>
      <c r="F217" s="72">
        <f>'Raw Yahoox'!AJ218</f>
        <v>1.0282728E-2</v>
      </c>
    </row>
    <row r="218" spans="1:6" x14ac:dyDescent="0.25">
      <c r="A218" s="32">
        <f>'Raw Yahoox'!AE219</f>
        <v>217</v>
      </c>
      <c r="B218" s="44" t="str">
        <f>LEFT('Raw Yahoox'!AF219,4)</f>
        <v>DUTI</v>
      </c>
      <c r="C218" s="44" t="str">
        <f>'Raw Yahoox'!AG219</f>
        <v>PT Duta Pertiwi Tbk</v>
      </c>
      <c r="D218" s="44">
        <f>'Raw Yahoox'!AH219</f>
        <v>3290</v>
      </c>
      <c r="E218" s="31">
        <f>'Raw Yahoox'!AI219</f>
        <v>6.0860000000000003</v>
      </c>
      <c r="F218" s="72">
        <f>'Raw Yahoox'!AJ219</f>
        <v>1.6779E-3</v>
      </c>
    </row>
    <row r="219" spans="1:6" x14ac:dyDescent="0.25">
      <c r="A219" s="32">
        <f>'Raw Yahoox'!AE220</f>
        <v>218</v>
      </c>
      <c r="B219" s="44" t="str">
        <f>LEFT('Raw Yahoox'!AF220,4)</f>
        <v>DWGL</v>
      </c>
      <c r="C219" s="44" t="str">
        <f>'Raw Yahoox'!AG220</f>
        <v>PT Dwi Guna Laksana Tbk</v>
      </c>
      <c r="D219" s="44">
        <f>'Raw Yahoox'!AH220</f>
        <v>202</v>
      </c>
      <c r="E219" s="31">
        <f>'Raw Yahoox'!AI220</f>
        <v>1.867</v>
      </c>
      <c r="F219" s="72">
        <f>'Raw Yahoox'!AJ220</f>
        <v>2.3454219999999998E-3</v>
      </c>
    </row>
    <row r="220" spans="1:6" x14ac:dyDescent="0.25">
      <c r="A220" s="32">
        <f>'Raw Yahoox'!AE221</f>
        <v>219</v>
      </c>
      <c r="B220" s="44" t="str">
        <f>LEFT('Raw Yahoox'!AF221,4)</f>
        <v>DYAN</v>
      </c>
      <c r="C220" s="44" t="str">
        <f>'Raw Yahoox'!AG221</f>
        <v>PT Dyandra Media International Tbk</v>
      </c>
      <c r="D220" s="44">
        <f>'Raw Yahoox'!AH221</f>
        <v>77</v>
      </c>
      <c r="E220" s="31">
        <f>'Raw Yahoox'!AI221</f>
        <v>0.32901799999999998</v>
      </c>
      <c r="F220" s="72">
        <f>'Raw Yahoox'!AJ221</f>
        <v>3.8328289999999998</v>
      </c>
    </row>
    <row r="221" spans="1:6" x14ac:dyDescent="0.25">
      <c r="A221" s="32">
        <f>'Raw Yahoox'!AE222</f>
        <v>220</v>
      </c>
      <c r="B221" s="44" t="str">
        <f>LEFT('Raw Yahoox'!AF222,4)</f>
        <v>BWPT</v>
      </c>
      <c r="C221" s="44" t="str">
        <f>'Raw Yahoox'!AG222</f>
        <v>PT Eagle High Plantations Tbk</v>
      </c>
      <c r="D221" s="44">
        <f>'Raw Yahoox'!AH222</f>
        <v>75</v>
      </c>
      <c r="E221" s="31">
        <f>'Raw Yahoox'!AI222</f>
        <v>2.3639999999999999</v>
      </c>
      <c r="F221" s="72">
        <f>'Raw Yahoox'!AJ222</f>
        <v>11.774324999999999</v>
      </c>
    </row>
    <row r="222" spans="1:6" x14ac:dyDescent="0.25">
      <c r="A222" s="32">
        <f>'Raw Yahoox'!AE223</f>
        <v>221</v>
      </c>
      <c r="B222" s="44" t="str">
        <f>LEFT('Raw Yahoox'!AF223,4)</f>
        <v>EAST</v>
      </c>
      <c r="C222" s="44" t="str">
        <f>'Raw Yahoox'!AG223</f>
        <v>PT Eastparc Hotel Tbk</v>
      </c>
      <c r="D222" s="44">
        <f>'Raw Yahoox'!AH223</f>
        <v>91</v>
      </c>
      <c r="E222" s="31">
        <f>'Raw Yahoox'!AI223</f>
        <v>0.3755</v>
      </c>
      <c r="F222" s="72">
        <f>'Raw Yahoox'!AJ223</f>
        <v>1.5935010000000001</v>
      </c>
    </row>
    <row r="223" spans="1:6" x14ac:dyDescent="0.25">
      <c r="A223" s="32">
        <f>'Raw Yahoox'!AE224</f>
        <v>222</v>
      </c>
      <c r="B223" s="44" t="str">
        <f>LEFT('Raw Yahoox'!AF224,4)</f>
        <v>LRNA</v>
      </c>
      <c r="C223" s="44" t="str">
        <f>'Raw Yahoox'!AG224</f>
        <v>PT Eka Sari Lorena Transport Tbk</v>
      </c>
      <c r="D223" s="44">
        <f>'Raw Yahoox'!AH224</f>
        <v>183</v>
      </c>
      <c r="E223" s="31">
        <f>'Raw Yahoox'!AI224</f>
        <v>6.4049999999999996E-2</v>
      </c>
      <c r="F223" s="72">
        <f>'Raw Yahoox'!AJ224</f>
        <v>4.7750190000000001E-3</v>
      </c>
    </row>
    <row r="224" spans="1:6" x14ac:dyDescent="0.25">
      <c r="A224" s="32">
        <f>'Raw Yahoox'!AE225</f>
        <v>223</v>
      </c>
      <c r="B224" s="44" t="str">
        <f>LEFT('Raw Yahoox'!AF225,4)</f>
        <v>EKAD</v>
      </c>
      <c r="C224" s="44" t="str">
        <f>'Raw Yahoox'!AG225</f>
        <v>PT Ekadharma International Tbk</v>
      </c>
      <c r="D224" s="44">
        <f>'Raw Yahoox'!AH225</f>
        <v>1455</v>
      </c>
      <c r="E224" s="31">
        <f>'Raw Yahoox'!AI225</f>
        <v>1.0169999999999999</v>
      </c>
      <c r="F224" s="72">
        <f>'Raw Yahoox'!AJ225</f>
        <v>3.4778864999999999E-2</v>
      </c>
    </row>
    <row r="225" spans="1:6" x14ac:dyDescent="0.25">
      <c r="A225" s="32">
        <f>'Raw Yahoox'!AE226</f>
        <v>224</v>
      </c>
      <c r="B225" s="44" t="str">
        <f>LEFT('Raw Yahoox'!AF226,4)</f>
        <v>EMTK</v>
      </c>
      <c r="C225" s="44" t="str">
        <f>'Raw Yahoox'!AG226</f>
        <v>PT Elang Mahkota Teknologi Tbk</v>
      </c>
      <c r="D225" s="44">
        <f>'Raw Yahoox'!AH226</f>
        <v>2200</v>
      </c>
      <c r="E225" s="31">
        <f>'Raw Yahoox'!AI226</f>
        <v>132.74600000000001</v>
      </c>
      <c r="F225" s="72">
        <f>'Raw Yahoox'!AJ226</f>
        <v>85.982600000000005</v>
      </c>
    </row>
    <row r="226" spans="1:6" x14ac:dyDescent="0.25">
      <c r="A226" s="32">
        <f>'Raw Yahoox'!AE227</f>
        <v>225</v>
      </c>
      <c r="B226" s="44" t="str">
        <f>LEFT('Raw Yahoox'!AF227,4)</f>
        <v>ECII</v>
      </c>
      <c r="C226" s="44" t="str">
        <f>'Raw Yahoox'!AG227</f>
        <v>PT Electronic City Indonesia Tbk</v>
      </c>
      <c r="D226" s="44">
        <f>'Raw Yahoox'!AH227</f>
        <v>940</v>
      </c>
      <c r="E226" s="31">
        <f>'Raw Yahoox'!AI227</f>
        <v>1.0980000000000001</v>
      </c>
      <c r="F226" s="72">
        <f>'Raw Yahoox'!AJ227</f>
        <v>5.3673999999999996E-4</v>
      </c>
    </row>
    <row r="227" spans="1:6" x14ac:dyDescent="0.25">
      <c r="A227" s="32">
        <f>'Raw Yahoox'!AE228</f>
        <v>226</v>
      </c>
      <c r="B227" s="44" t="str">
        <f>LEFT('Raw Yahoox'!AF228,4)</f>
        <v>ELSA</v>
      </c>
      <c r="C227" s="44" t="str">
        <f>'Raw Yahoox'!AG228</f>
        <v>PT Elnusa Tbk</v>
      </c>
      <c r="D227" s="44">
        <f>'Raw Yahoox'!AH228</f>
        <v>276</v>
      </c>
      <c r="E227" s="31">
        <f>'Raw Yahoox'!AI228</f>
        <v>2.0139999999999998</v>
      </c>
      <c r="F227" s="72">
        <f>'Raw Yahoox'!AJ228</f>
        <v>15.036479999999999</v>
      </c>
    </row>
    <row r="228" spans="1:6" x14ac:dyDescent="0.25">
      <c r="A228" s="32">
        <f>'Raw Yahoox'!AE229</f>
        <v>227</v>
      </c>
      <c r="B228" s="44" t="str">
        <f>LEFT('Raw Yahoox'!AF229,4)</f>
        <v>MDKI</v>
      </c>
      <c r="C228" s="44" t="str">
        <f>'Raw Yahoox'!AG229</f>
        <v>PT Emdeki Utama Tbk</v>
      </c>
      <c r="D228" s="44">
        <f>'Raw Yahoox'!AH229</f>
        <v>206</v>
      </c>
      <c r="E228" s="31">
        <f>'Raw Yahoox'!AI229</f>
        <v>0.52121099999999998</v>
      </c>
      <c r="F228" s="72">
        <f>'Raw Yahoox'!AJ229</f>
        <v>0.30570399999999998</v>
      </c>
    </row>
    <row r="229" spans="1:6" x14ac:dyDescent="0.25">
      <c r="A229" s="32">
        <f>'Raw Yahoox'!AE230</f>
        <v>228</v>
      </c>
      <c r="B229" s="44" t="str">
        <f>LEFT('Raw Yahoox'!AF230,4)</f>
        <v>ENRG</v>
      </c>
      <c r="C229" s="44" t="str">
        <f>'Raw Yahoox'!AG230</f>
        <v>PT Energi Mega Persada Tbk</v>
      </c>
      <c r="D229" s="44">
        <f>'Raw Yahoox'!AH230</f>
        <v>107</v>
      </c>
      <c r="E229" s="31">
        <f>'Raw Yahoox'!AI230</f>
        <v>1.107</v>
      </c>
      <c r="F229" s="72">
        <f>'Raw Yahoox'!AJ230</f>
        <v>37.128892999999998</v>
      </c>
    </row>
    <row r="230" spans="1:6" x14ac:dyDescent="0.25">
      <c r="A230" s="32">
        <f>'Raw Yahoox'!AE231</f>
        <v>229</v>
      </c>
      <c r="B230" s="44" t="str">
        <f>LEFT('Raw Yahoox'!AF231,4)</f>
        <v>EPMT</v>
      </c>
      <c r="C230" s="44" t="str">
        <f>'Raw Yahoox'!AG231</f>
        <v>PT Enseval Putera Megatrading Tbk.</v>
      </c>
      <c r="D230" s="44">
        <f>'Raw Yahoox'!AH231</f>
        <v>2620</v>
      </c>
      <c r="E230" s="31">
        <f>'Raw Yahoox'!AI231</f>
        <v>7.0970000000000004</v>
      </c>
      <c r="F230" s="72">
        <f>'Raw Yahoox'!AJ231</f>
        <v>2.168836E-2</v>
      </c>
    </row>
    <row r="231" spans="1:6" x14ac:dyDescent="0.25">
      <c r="A231" s="32">
        <f>'Raw Yahoox'!AE232</f>
        <v>230</v>
      </c>
      <c r="B231" s="44" t="str">
        <f>LEFT('Raw Yahoox'!AF232,4)</f>
        <v>GSMF</v>
      </c>
      <c r="C231" s="44" t="str">
        <f>'Raw Yahoox'!AG232</f>
        <v>PT Equity Development Investment Tbk</v>
      </c>
      <c r="D231" s="44">
        <f>'Raw Yahoox'!AH232</f>
        <v>296</v>
      </c>
      <c r="E231" s="31">
        <f>'Raw Yahoox'!AI232</f>
        <v>2.4009999999999998</v>
      </c>
      <c r="F231" s="72">
        <f>'Raw Yahoox'!AJ232</f>
        <v>1.795536</v>
      </c>
    </row>
    <row r="232" spans="1:6" x14ac:dyDescent="0.25">
      <c r="A232" s="32">
        <f>'Raw Yahoox'!AE233</f>
        <v>231</v>
      </c>
      <c r="B232" s="44" t="str">
        <f>LEFT('Raw Yahoox'!AF233,4)</f>
        <v>IPAC</v>
      </c>
      <c r="C232" s="44" t="str">
        <f>'Raw Yahoox'!AG233</f>
        <v>PT Era Graharealty Tbk</v>
      </c>
      <c r="D232" s="44">
        <f>'Raw Yahoox'!AH233</f>
        <v>125</v>
      </c>
      <c r="E232" s="31">
        <f>'Raw Yahoox'!AI233</f>
        <v>0.11873399999999999</v>
      </c>
      <c r="F232" s="72">
        <f>'Raw Yahoox'!AJ233</f>
        <v>1.10575E-3</v>
      </c>
    </row>
    <row r="233" spans="1:6" x14ac:dyDescent="0.25">
      <c r="A233" s="32">
        <f>'Raw Yahoox'!AE234</f>
        <v>232</v>
      </c>
      <c r="B233" s="44" t="str">
        <f>LEFT('Raw Yahoox'!AF234,4)</f>
        <v>IKAN</v>
      </c>
      <c r="C233" s="44" t="str">
        <f>'Raw Yahoox'!AG234</f>
        <v>PT Era Mandiri Cemerlang Tbk</v>
      </c>
      <c r="D233" s="44">
        <f>'Raw Yahoox'!AH234</f>
        <v>95</v>
      </c>
      <c r="E233" s="31">
        <f>'Raw Yahoox'!AI234</f>
        <v>7.9167000000000001E-2</v>
      </c>
      <c r="F233" s="72">
        <f>'Raw Yahoox'!AJ234</f>
        <v>1.1134949999999999</v>
      </c>
    </row>
    <row r="234" spans="1:6" x14ac:dyDescent="0.25">
      <c r="A234" s="32">
        <f>'Raw Yahoox'!AE235</f>
        <v>233</v>
      </c>
      <c r="B234" s="44" t="str">
        <f>LEFT('Raw Yahoox'!AF235,4)</f>
        <v>ERAA</v>
      </c>
      <c r="C234" s="44" t="str">
        <f>'Raw Yahoox'!AG235</f>
        <v>PT Erajaya Swasembada Tbk</v>
      </c>
      <c r="D234" s="44">
        <f>'Raw Yahoox'!AH235</f>
        <v>585</v>
      </c>
      <c r="E234" s="31">
        <f>'Raw Yahoox'!AI235</f>
        <v>9.3010000000000002</v>
      </c>
      <c r="F234" s="72">
        <f>'Raw Yahoox'!AJ235</f>
        <v>60.962850000000003</v>
      </c>
    </row>
    <row r="235" spans="1:6" x14ac:dyDescent="0.25">
      <c r="A235" s="32">
        <f>'Raw Yahoox'!AE236</f>
        <v>234</v>
      </c>
      <c r="B235" s="44" t="str">
        <f>LEFT('Raw Yahoox'!AF236,4)</f>
        <v>ERTX</v>
      </c>
      <c r="C235" s="44" t="str">
        <f>'Raw Yahoox'!AG236</f>
        <v>PT Eratex Djaja Tbk</v>
      </c>
      <c r="D235" s="44">
        <f>'Raw Yahoox'!AH236</f>
        <v>193</v>
      </c>
      <c r="E235" s="31">
        <f>'Raw Yahoox'!AI236</f>
        <v>0.24830199999999999</v>
      </c>
      <c r="F235" s="72">
        <f>'Raw Yahoox'!AJ236</f>
        <v>0.28892099999999998</v>
      </c>
    </row>
    <row r="236" spans="1:6" x14ac:dyDescent="0.25">
      <c r="A236" s="32">
        <f>'Raw Yahoox'!AE237</f>
        <v>235</v>
      </c>
      <c r="B236" s="44" t="str">
        <f>LEFT('Raw Yahoox'!AF237,4)</f>
        <v>ESTA</v>
      </c>
      <c r="C236" s="44" t="str">
        <f>'Raw Yahoox'!AG237</f>
        <v>PT Esta Multi Usaha Tbk</v>
      </c>
      <c r="D236" s="44">
        <f>'Raw Yahoox'!AH237</f>
        <v>280</v>
      </c>
      <c r="E236" s="31">
        <f>'Raw Yahoox'!AI237</f>
        <v>0.1764</v>
      </c>
      <c r="F236" s="72">
        <f>'Raw Yahoox'!AJ237</f>
        <v>0.78652</v>
      </c>
    </row>
    <row r="237" spans="1:6" x14ac:dyDescent="0.25">
      <c r="A237" s="32">
        <f>'Raw Yahoox'!AE238</f>
        <v>236</v>
      </c>
      <c r="B237" s="44" t="str">
        <f>LEFT('Raw Yahoox'!AF238,4)</f>
        <v>BEEF</v>
      </c>
      <c r="C237" s="44" t="str">
        <f>'Raw Yahoox'!AG238</f>
        <v>PT Estika Tata Tiara Tbk</v>
      </c>
      <c r="D237" s="44">
        <f>'Raw Yahoox'!AH238</f>
        <v>69</v>
      </c>
      <c r="E237" s="31">
        <f>'Raw Yahoox'!AI238</f>
        <v>0.13001699999999999</v>
      </c>
      <c r="F237" s="72">
        <f>'Raw Yahoox'!AJ238</f>
        <v>1.1852819999999999</v>
      </c>
    </row>
    <row r="238" spans="1:6" x14ac:dyDescent="0.25">
      <c r="A238" s="32">
        <f>'Raw Yahoox'!AE239</f>
        <v>237</v>
      </c>
      <c r="B238" s="44" t="str">
        <f>LEFT('Raw Yahoox'!AF239,4)</f>
        <v>ESTI</v>
      </c>
      <c r="C238" s="44" t="str">
        <f>'Raw Yahoox'!AG239</f>
        <v>PT Ever Shine Tex Tbk</v>
      </c>
      <c r="D238" s="44">
        <f>'Raw Yahoox'!AH239</f>
        <v>123</v>
      </c>
      <c r="E238" s="31">
        <f>'Raw Yahoox'!AI239</f>
        <v>0.24787100000000001</v>
      </c>
      <c r="F238" s="72">
        <f>'Raw Yahoox'!AJ239</f>
        <v>1.2304919999999999</v>
      </c>
    </row>
    <row r="239" spans="1:6" x14ac:dyDescent="0.25">
      <c r="A239" s="32">
        <f>'Raw Yahoox'!AE240</f>
        <v>238</v>
      </c>
      <c r="B239" s="44" t="str">
        <f>LEFT('Raw Yahoox'!AF240,4)</f>
        <v>CNKO</v>
      </c>
      <c r="C239" s="44" t="str">
        <f>'Raw Yahoox'!AG240</f>
        <v>PT Exploitasi Energi Indonesia Tbk</v>
      </c>
      <c r="D239" s="44">
        <f>'Raw Yahoox'!AH240</f>
        <v>50</v>
      </c>
      <c r="E239" s="31">
        <f>'Raw Yahoox'!AI240</f>
        <v>0.44781799999999999</v>
      </c>
      <c r="F239" s="72">
        <f>'Raw Yahoox'!AJ240</f>
        <v>2.5535E-4</v>
      </c>
    </row>
    <row r="240" spans="1:6" x14ac:dyDescent="0.25">
      <c r="A240" s="32">
        <f>'Raw Yahoox'!AE241</f>
        <v>239</v>
      </c>
      <c r="B240" s="44" t="str">
        <f>LEFT('Raw Yahoox'!AF241,4)</f>
        <v>TAXI</v>
      </c>
      <c r="C240" s="44" t="str">
        <f>'Raw Yahoox'!AG241</f>
        <v>PT Express Transindo Utama Tbk</v>
      </c>
      <c r="D240" s="44">
        <f>'Raw Yahoox'!AH241</f>
        <v>50</v>
      </c>
      <c r="E240" s="31">
        <f>'Raw Yahoox'!AI241</f>
        <v>0.51117999999999997</v>
      </c>
      <c r="F240" s="72">
        <f>'Raw Yahoox'!AJ241</f>
        <v>5.2649999999999999E-5</v>
      </c>
    </row>
    <row r="241" spans="1:6" x14ac:dyDescent="0.25">
      <c r="A241" s="32">
        <f>'Raw Yahoox'!AE242</f>
        <v>240</v>
      </c>
      <c r="B241" s="44" t="str">
        <f>LEFT('Raw Yahoox'!AF242,4)</f>
        <v>FLMC</v>
      </c>
      <c r="C241" s="44" t="str">
        <f>'Raw Yahoox'!AG242</f>
        <v>PT Falmaco Nonwoven Industri Tbk</v>
      </c>
      <c r="D241" s="44">
        <f>'Raw Yahoox'!AH242</f>
        <v>505</v>
      </c>
      <c r="E241" s="31">
        <f>'Raw Yahoox'!AI242</f>
        <v>0.39453100000000002</v>
      </c>
      <c r="F241" s="72">
        <f>'Raw Yahoox'!AJ242</f>
        <v>0.82466499999999998</v>
      </c>
    </row>
    <row r="242" spans="1:6" x14ac:dyDescent="0.25">
      <c r="A242" s="32">
        <f>'Raw Yahoox'!AE243</f>
        <v>241</v>
      </c>
      <c r="B242" s="44" t="str">
        <f>LEFT('Raw Yahoox'!AF243,4)</f>
        <v>FAPA</v>
      </c>
      <c r="C242" s="44" t="str">
        <f>'Raw Yahoox'!AG243</f>
        <v>PT FAP Agri Tbk</v>
      </c>
      <c r="D242" s="44">
        <f>'Raw Yahoox'!AH243</f>
        <v>3180</v>
      </c>
      <c r="E242" s="31">
        <f>'Raw Yahoox'!AI243</f>
        <v>11.542</v>
      </c>
      <c r="F242" s="72">
        <f>'Raw Yahoox'!AJ243</f>
        <v>3.90345E-2</v>
      </c>
    </row>
    <row r="243" spans="1:6" x14ac:dyDescent="0.25">
      <c r="A243" s="32">
        <f>'Raw Yahoox'!AE244</f>
        <v>242</v>
      </c>
      <c r="B243" s="44" t="str">
        <f>LEFT('Raw Yahoox'!AF244,4)</f>
        <v>FAST</v>
      </c>
      <c r="C243" s="44" t="str">
        <f>'Raw Yahoox'!AG244</f>
        <v>PT Fast Food Indonesia Tbk</v>
      </c>
      <c r="D243" s="44">
        <f>'Raw Yahoox'!AH244</f>
        <v>1010</v>
      </c>
      <c r="E243" s="31">
        <f>'Raw Yahoox'!AI244</f>
        <v>4.0270000000000001</v>
      </c>
      <c r="F243" s="72">
        <f>'Raw Yahoox'!AJ244</f>
        <v>7.9800099999999992E-3</v>
      </c>
    </row>
    <row r="244" spans="1:6" x14ac:dyDescent="0.25">
      <c r="A244" s="32">
        <f>'Raw Yahoox'!AE245</f>
        <v>243</v>
      </c>
      <c r="B244" s="44" t="str">
        <f>LEFT('Raw Yahoox'!AF245,4)</f>
        <v>FIMP</v>
      </c>
      <c r="C244" s="44" t="str">
        <f>'Raw Yahoox'!AG245</f>
        <v>PT Fimperkasa Utama Tbk</v>
      </c>
      <c r="D244" s="44">
        <f>'Raw Yahoox'!AH245</f>
        <v>43</v>
      </c>
      <c r="E244" s="31">
        <f>'Raw Yahoox'!AI245</f>
        <v>1.72E-2</v>
      </c>
      <c r="F244" s="72">
        <f>'Raw Yahoox'!AJ245</f>
        <v>4.6870000000000002E-2</v>
      </c>
    </row>
    <row r="245" spans="1:6" x14ac:dyDescent="0.25">
      <c r="A245" s="32">
        <f>'Raw Yahoox'!AE246</f>
        <v>244</v>
      </c>
      <c r="B245" s="44" t="str">
        <f>LEFT('Raw Yahoox'!AF246,4)</f>
        <v>KBLV</v>
      </c>
      <c r="C245" s="44" t="str">
        <f>'Raw Yahoox'!AG246</f>
        <v>PT First Media Tbk</v>
      </c>
      <c r="D245" s="44">
        <f>'Raw Yahoox'!AH246</f>
        <v>700</v>
      </c>
      <c r="E245" s="31">
        <f>'Raw Yahoox'!AI246</f>
        <v>1.22</v>
      </c>
      <c r="F245" s="72">
        <f>'Raw Yahoox'!AJ246</f>
        <v>2.9449000000000001</v>
      </c>
    </row>
    <row r="246" spans="1:6" x14ac:dyDescent="0.25">
      <c r="A246" s="32">
        <f>'Raw Yahoox'!AE247</f>
        <v>245</v>
      </c>
      <c r="B246" s="44" t="str">
        <f>LEFT('Raw Yahoox'!AF247,4)</f>
        <v>AISA</v>
      </c>
      <c r="C246" s="44" t="str">
        <f>'Raw Yahoox'!AG247</f>
        <v>PT FKS Food Sejahtera Tbk</v>
      </c>
      <c r="D246" s="44">
        <f>'Raw Yahoox'!AH247</f>
        <v>206</v>
      </c>
      <c r="E246" s="31">
        <f>'Raw Yahoox'!AI247</f>
        <v>0.78397799999999995</v>
      </c>
      <c r="F246" s="72">
        <f>'Raw Yahoox'!AJ247</f>
        <v>3.942428</v>
      </c>
    </row>
    <row r="247" spans="1:6" x14ac:dyDescent="0.25">
      <c r="A247" s="32">
        <f>'Raw Yahoox'!AE248</f>
        <v>246</v>
      </c>
      <c r="B247" s="44" t="str">
        <f>LEFT('Raw Yahoox'!AF248,4)</f>
        <v>FISH</v>
      </c>
      <c r="C247" s="44" t="str">
        <f>'Raw Yahoox'!AG248</f>
        <v>PT FKS Multi Agro Tbk</v>
      </c>
      <c r="D247" s="44">
        <f>'Raw Yahoox'!AH248</f>
        <v>7975</v>
      </c>
      <c r="E247" s="31">
        <f>'Raw Yahoox'!AI248</f>
        <v>3.8279999999999998</v>
      </c>
      <c r="F247" s="72">
        <f>'Raw Yahoox'!AJ248</f>
        <v>1.523225E-3</v>
      </c>
    </row>
    <row r="248" spans="1:6" x14ac:dyDescent="0.25">
      <c r="A248" s="32">
        <f>'Raw Yahoox'!AE249</f>
        <v>247</v>
      </c>
      <c r="B248" s="44" t="str">
        <f>LEFT('Raw Yahoox'!AF249,4)</f>
        <v>BOBA</v>
      </c>
      <c r="C248" s="44" t="str">
        <f>'Raw Yahoox'!AG249</f>
        <v>PT Formosa Ingredient Factory Tbk</v>
      </c>
      <c r="D248" s="44">
        <f>'Raw Yahoox'!AH249</f>
        <v>248</v>
      </c>
      <c r="E248" s="31">
        <f>'Raw Yahoox'!AI249</f>
        <v>0.28662599999999999</v>
      </c>
      <c r="F248" s="72">
        <f>'Raw Yahoox'!AJ249</f>
        <v>5.2387519999999999</v>
      </c>
    </row>
    <row r="249" spans="1:6" x14ac:dyDescent="0.25">
      <c r="A249" s="32">
        <f>'Raw Yahoox'!AE250</f>
        <v>248</v>
      </c>
      <c r="B249" s="44" t="str">
        <f>LEFT('Raw Yahoox'!AF250,4)</f>
        <v>FORU</v>
      </c>
      <c r="C249" s="44" t="str">
        <f>'Raw Yahoox'!AG250</f>
        <v>PT Fortune Indonesia Tbk</v>
      </c>
      <c r="D249" s="44">
        <f>'Raw Yahoox'!AH250</f>
        <v>262</v>
      </c>
      <c r="E249" s="31">
        <f>'Raw Yahoox'!AI250</f>
        <v>0.121889</v>
      </c>
      <c r="F249" s="72">
        <f>'Raw Yahoox'!AJ250</f>
        <v>0.69587200000000005</v>
      </c>
    </row>
    <row r="250" spans="1:6" x14ac:dyDescent="0.25">
      <c r="A250" s="32">
        <f>'Raw Yahoox'!AE251</f>
        <v>249</v>
      </c>
      <c r="B250" s="44" t="str">
        <f>LEFT('Raw Yahoox'!AF251,4)</f>
        <v>FMII</v>
      </c>
      <c r="C250" s="44" t="str">
        <f>'Raw Yahoox'!AG251</f>
        <v>PT Fortune Mate Indonesia Tbk</v>
      </c>
      <c r="D250" s="44">
        <f>'Raw Yahoox'!AH251</f>
        <v>360</v>
      </c>
      <c r="E250" s="31">
        <f>'Raw Yahoox'!AI251</f>
        <v>0.97955999999999999</v>
      </c>
      <c r="F250" s="72">
        <f>'Raw Yahoox'!AJ251</f>
        <v>4.8052800000000003E-3</v>
      </c>
    </row>
    <row r="251" spans="1:6" x14ac:dyDescent="0.25">
      <c r="A251" s="32">
        <f>'Raw Yahoox'!AE252</f>
        <v>250</v>
      </c>
      <c r="B251" s="44" t="str">
        <f>LEFT('Raw Yahoox'!AF252,4)</f>
        <v>FUJI</v>
      </c>
      <c r="C251" s="44" t="str">
        <f>'Raw Yahoox'!AG252</f>
        <v>PT Fuji Finance Indonesia Tbk</v>
      </c>
      <c r="D251" s="44">
        <f>'Raw Yahoox'!AH252</f>
        <v>540</v>
      </c>
      <c r="E251" s="31">
        <f>'Raw Yahoox'!AI252</f>
        <v>0.70199999999999996</v>
      </c>
      <c r="F251" s="72">
        <f>'Raw Yahoox'!AJ252</f>
        <v>4.1955840000000001E-2</v>
      </c>
    </row>
    <row r="252" spans="1:6" x14ac:dyDescent="0.25">
      <c r="A252" s="32">
        <f>'Raw Yahoox'!AE253</f>
        <v>251</v>
      </c>
      <c r="B252" s="44" t="str">
        <f>LEFT('Raw Yahoox'!AF253,4)</f>
        <v>GLVA</v>
      </c>
      <c r="C252" s="44" t="str">
        <f>'Raw Yahoox'!AG253</f>
        <v>PT Galva Technologies Tbk</v>
      </c>
      <c r="D252" s="44">
        <f>'Raw Yahoox'!AH253</f>
        <v>284</v>
      </c>
      <c r="E252" s="31">
        <f>'Raw Yahoox'!AI253</f>
        <v>0.42599999999999999</v>
      </c>
      <c r="F252" s="72">
        <f>'Raw Yahoox'!AJ253</f>
        <v>6.8316200000000001E-3</v>
      </c>
    </row>
    <row r="253" spans="1:6" x14ac:dyDescent="0.25">
      <c r="A253" s="32">
        <f>'Raw Yahoox'!AE254</f>
        <v>252</v>
      </c>
      <c r="B253" s="44" t="str">
        <f>LEFT('Raw Yahoox'!AF254,4)</f>
        <v>GMFI</v>
      </c>
      <c r="C253" s="44" t="str">
        <f>'Raw Yahoox'!AG254</f>
        <v>PT Garuda Maintenance Facility Aero Asia Tbk</v>
      </c>
      <c r="D253" s="44">
        <f>'Raw Yahoox'!AH254</f>
        <v>77</v>
      </c>
      <c r="E253" s="31">
        <f>'Raw Yahoox'!AI254</f>
        <v>2.1739999999999999</v>
      </c>
      <c r="F253" s="72">
        <f>'Raw Yahoox'!AJ254</f>
        <v>0.148456</v>
      </c>
    </row>
    <row r="254" spans="1:6" x14ac:dyDescent="0.25">
      <c r="A254" s="32">
        <f>'Raw Yahoox'!AE255</f>
        <v>253</v>
      </c>
      <c r="B254" s="44" t="str">
        <f>LEFT('Raw Yahoox'!AF255,4)</f>
        <v>BOLT</v>
      </c>
      <c r="C254" s="44" t="str">
        <f>'Raw Yahoox'!AG255</f>
        <v>PT Garuda Metalindo Tbk</v>
      </c>
      <c r="D254" s="44">
        <f>'Raw Yahoox'!AH255</f>
        <v>980</v>
      </c>
      <c r="E254" s="31">
        <f>'Raw Yahoox'!AI255</f>
        <v>2.2970000000000002</v>
      </c>
      <c r="F254" s="72">
        <f>'Raw Yahoox'!AJ255</f>
        <v>4.6059999999999997E-4</v>
      </c>
    </row>
    <row r="255" spans="1:6" x14ac:dyDescent="0.25">
      <c r="A255" s="32">
        <f>'Raw Yahoox'!AE256</f>
        <v>254</v>
      </c>
      <c r="B255" s="44" t="str">
        <f>LEFT('Raw Yahoox'!AF256,4)</f>
        <v>GOOD</v>
      </c>
      <c r="C255" s="44" t="str">
        <f>'Raw Yahoox'!AG256</f>
        <v>PT Garudafood Putra Putri Jaya Tbk</v>
      </c>
      <c r="D255" s="44">
        <f>'Raw Yahoox'!AH256</f>
        <v>498</v>
      </c>
      <c r="E255" s="31">
        <f>'Raw Yahoox'!AI256</f>
        <v>18.206</v>
      </c>
      <c r="F255" s="72">
        <f>'Raw Yahoox'!AJ256</f>
        <v>4.4839919999999998</v>
      </c>
    </row>
    <row r="256" spans="1:6" x14ac:dyDescent="0.25">
      <c r="A256" s="32">
        <f>'Raw Yahoox'!AE257</f>
        <v>255</v>
      </c>
      <c r="B256" s="44" t="str">
        <f>LEFT('Raw Yahoox'!AF257,4)</f>
        <v>SLIS</v>
      </c>
      <c r="C256" s="44" t="str">
        <f>'Raw Yahoox'!AG257</f>
        <v>PT Gaya Abadi Sempurna Tbk</v>
      </c>
      <c r="D256" s="44">
        <f>'Raw Yahoox'!AH257</f>
        <v>1090</v>
      </c>
      <c r="E256" s="31">
        <f>'Raw Yahoox'!AI257</f>
        <v>2.1800000000000002</v>
      </c>
      <c r="F256" s="72">
        <f>'Raw Yahoox'!AJ257</f>
        <v>1.6938599999999999</v>
      </c>
    </row>
    <row r="257" spans="1:6" x14ac:dyDescent="0.25">
      <c r="A257" s="32">
        <f>'Raw Yahoox'!AE258</f>
        <v>256</v>
      </c>
      <c r="B257" s="44" t="str">
        <f>LEFT('Raw Yahoox'!AF258,4)</f>
        <v>GEMA</v>
      </c>
      <c r="C257" s="44" t="str">
        <f>'Raw Yahoox'!AG258</f>
        <v>PT Gema Grahasarana Tbk</v>
      </c>
      <c r="D257" s="44">
        <f>'Raw Yahoox'!AH258</f>
        <v>410</v>
      </c>
      <c r="E257" s="31">
        <f>'Raw Yahoox'!AI258</f>
        <v>0.65600000000000003</v>
      </c>
      <c r="F257" s="72">
        <f>'Raw Yahoox'!AJ258</f>
        <v>6.6173999999999996E-4</v>
      </c>
    </row>
    <row r="258" spans="1:6" x14ac:dyDescent="0.25">
      <c r="A258" s="32">
        <f>'Raw Yahoox'!AE259</f>
        <v>257</v>
      </c>
      <c r="B258" s="44" t="str">
        <f>LEFT('Raw Yahoox'!AF259,4)</f>
        <v>GHON</v>
      </c>
      <c r="C258" s="44" t="str">
        <f>'Raw Yahoox'!AG259</f>
        <v>PT Gihon Telekomunikasi Indonesia Tbk</v>
      </c>
      <c r="D258" s="44">
        <f>'Raw Yahoox'!AH259</f>
        <v>2310</v>
      </c>
      <c r="E258" s="31">
        <f>'Raw Yahoox'!AI259</f>
        <v>1.2709999999999999</v>
      </c>
      <c r="F258" s="72">
        <f>'Raw Yahoox'!AJ259</f>
        <v>7.3689000000000003E-3</v>
      </c>
    </row>
    <row r="259" spans="1:6" x14ac:dyDescent="0.25">
      <c r="A259" s="32">
        <f>'Raw Yahoox'!AE260</f>
        <v>258</v>
      </c>
      <c r="B259" s="44" t="str">
        <f>LEFT('Raw Yahoox'!AF260,4)</f>
        <v>WOWS</v>
      </c>
      <c r="C259" s="44" t="str">
        <f>'Raw Yahoox'!AG260</f>
        <v>PT Ginting Jaya Energi Tbk</v>
      </c>
      <c r="D259" s="44">
        <f>'Raw Yahoox'!AH260</f>
        <v>64</v>
      </c>
      <c r="E259" s="31">
        <f>'Raw Yahoox'!AI260</f>
        <v>0.158446</v>
      </c>
      <c r="F259" s="72">
        <f>'Raw Yahoox'!AJ260</f>
        <v>4.2327680000000001</v>
      </c>
    </row>
    <row r="260" spans="1:6" x14ac:dyDescent="0.25">
      <c r="A260" s="32">
        <f>'Raw Yahoox'!AE261</f>
        <v>259</v>
      </c>
      <c r="B260" s="44" t="str">
        <f>LEFT('Raw Yahoox'!AF261,4)</f>
        <v>RUNS</v>
      </c>
      <c r="C260" s="44" t="str">
        <f>'Raw Yahoox'!AG261</f>
        <v>PT Global Sukses Solusi Tbk</v>
      </c>
      <c r="D260" s="44">
        <f>'Raw Yahoox'!AH261</f>
        <v>280</v>
      </c>
      <c r="E260" s="31">
        <f>'Raw Yahoox'!AI261</f>
        <v>0.27539600000000003</v>
      </c>
      <c r="F260" s="72">
        <f>'Raw Yahoox'!AJ261</f>
        <v>2.6997599999999999</v>
      </c>
    </row>
    <row r="261" spans="1:6" x14ac:dyDescent="0.25">
      <c r="A261" s="32">
        <f>'Raw Yahoox'!AE262</f>
        <v>260</v>
      </c>
      <c r="B261" s="44" t="str">
        <f>LEFT('Raw Yahoox'!AF262,4)</f>
        <v>GLOB</v>
      </c>
      <c r="C261" s="44" t="str">
        <f>'Raw Yahoox'!AG262</f>
        <v>PT Globe Kita Terang Tbk</v>
      </c>
      <c r="D261" s="44">
        <f>'Raw Yahoox'!AH262</f>
        <v>240</v>
      </c>
      <c r="E261" s="31">
        <f>'Raw Yahoox'!AI262</f>
        <v>0.26666600000000001</v>
      </c>
      <c r="F261" s="72">
        <f>'Raw Yahoox'!AJ262</f>
        <v>1.5922080000000002E-2</v>
      </c>
    </row>
    <row r="262" spans="1:6" x14ac:dyDescent="0.25">
      <c r="A262" s="32">
        <f>'Raw Yahoox'!AE263</f>
        <v>261</v>
      </c>
      <c r="B262" s="44" t="str">
        <f>LEFT('Raw Yahoox'!AF263,4)</f>
        <v>SMMT</v>
      </c>
      <c r="C262" s="44" t="str">
        <f>'Raw Yahoox'!AG263</f>
        <v>PT Golden Eagle Energy Tbk</v>
      </c>
      <c r="D262" s="44">
        <f>'Raw Yahoox'!AH263</f>
        <v>222</v>
      </c>
      <c r="E262" s="31">
        <f>'Raw Yahoox'!AI263</f>
        <v>0.69929999999999992</v>
      </c>
      <c r="F262" s="72">
        <f>'Raw Yahoox'!AJ263</f>
        <v>11.656332000000001</v>
      </c>
    </row>
    <row r="263" spans="1:6" x14ac:dyDescent="0.25">
      <c r="A263" s="32">
        <f>'Raw Yahoox'!AE264</f>
        <v>262</v>
      </c>
      <c r="B263" s="44" t="str">
        <f>LEFT('Raw Yahoox'!AF264,4)</f>
        <v>GEMS</v>
      </c>
      <c r="C263" s="44" t="str">
        <f>'Raw Yahoox'!AG264</f>
        <v>PT Golden Energy Mines Tbk</v>
      </c>
      <c r="D263" s="44">
        <f>'Raw Yahoox'!AH264</f>
        <v>5450</v>
      </c>
      <c r="E263" s="31">
        <f>'Raw Yahoox'!AI264</f>
        <v>32.058999999999997</v>
      </c>
      <c r="F263" s="72">
        <f>'Raw Yahoox'!AJ264</f>
        <v>4.6510299999999997E-2</v>
      </c>
    </row>
    <row r="264" spans="1:6" x14ac:dyDescent="0.25">
      <c r="A264" s="32">
        <f>'Raw Yahoox'!AE265</f>
        <v>263</v>
      </c>
      <c r="B264" s="44" t="str">
        <f>LEFT('Raw Yahoox'!AF265,4)</f>
        <v>POLU</v>
      </c>
      <c r="C264" s="44" t="str">
        <f>'Raw Yahoox'!AG265</f>
        <v>PT Golden Flower, Tbk</v>
      </c>
      <c r="D264" s="44">
        <f>'Raw Yahoox'!AH265</f>
        <v>460</v>
      </c>
      <c r="E264" s="31">
        <f>'Raw Yahoox'!AI265</f>
        <v>0.34499999999999997</v>
      </c>
      <c r="F264" s="72">
        <f>'Raw Yahoox'!AJ265</f>
        <v>3.9159800000000003E-3</v>
      </c>
    </row>
    <row r="265" spans="1:6" x14ac:dyDescent="0.25">
      <c r="A265" s="32">
        <f>'Raw Yahoox'!AE266</f>
        <v>264</v>
      </c>
      <c r="B265" s="44" t="str">
        <f>LEFT('Raw Yahoox'!AF266,4)</f>
        <v>GDYR</v>
      </c>
      <c r="C265" s="44" t="str">
        <f>'Raw Yahoox'!AG266</f>
        <v>PT Goodyear Indonesia Tbk</v>
      </c>
      <c r="D265" s="44">
        <f>'Raw Yahoox'!AH266</f>
        <v>1335</v>
      </c>
      <c r="E265" s="31">
        <f>'Raw Yahoox'!AI266</f>
        <v>0.54735</v>
      </c>
      <c r="F265" s="72">
        <f>'Raw Yahoox'!AJ266</f>
        <v>5.6016599999999996E-3</v>
      </c>
    </row>
    <row r="266" spans="1:6" x14ac:dyDescent="0.25">
      <c r="A266" s="32">
        <f>'Raw Yahoox'!AE267</f>
        <v>265</v>
      </c>
      <c r="B266" s="44" t="str">
        <f>LEFT('Raw Yahoox'!AF267,4)</f>
        <v>GZCO</v>
      </c>
      <c r="C266" s="44" t="str">
        <f>'Raw Yahoox'!AG267</f>
        <v>PT Gozco Plantations Tbk</v>
      </c>
      <c r="D266" s="44">
        <f>'Raw Yahoox'!AH267</f>
        <v>60</v>
      </c>
      <c r="E266" s="31">
        <f>'Raw Yahoox'!AI267</f>
        <v>0.36</v>
      </c>
      <c r="F266" s="72">
        <f>'Raw Yahoox'!AJ267</f>
        <v>4.9462200000000003</v>
      </c>
    </row>
    <row r="267" spans="1:6" x14ac:dyDescent="0.25">
      <c r="A267" s="32">
        <f>'Raw Yahoox'!AE268</f>
        <v>266</v>
      </c>
      <c r="B267" s="44" t="str">
        <f>LEFT('Raw Yahoox'!AF268,4)</f>
        <v>JGLE</v>
      </c>
      <c r="C267" s="44" t="str">
        <f>'Raw Yahoox'!AG268</f>
        <v>PT Graha Andrasentra Propertindo Tbk.</v>
      </c>
      <c r="D267" s="44">
        <f>'Raw Yahoox'!AH268</f>
        <v>50</v>
      </c>
      <c r="E267" s="31">
        <f>'Raw Yahoox'!AI268</f>
        <v>1.129</v>
      </c>
      <c r="F267" s="72">
        <f>'Raw Yahoox'!AJ268</f>
        <v>2.775E-5</v>
      </c>
    </row>
    <row r="268" spans="1:6" x14ac:dyDescent="0.25">
      <c r="A268" s="32">
        <f>'Raw Yahoox'!AE269</f>
        <v>267</v>
      </c>
      <c r="B268" s="44" t="str">
        <f>LEFT('Raw Yahoox'!AF269,4)</f>
        <v>BLTZ</v>
      </c>
      <c r="C268" s="44" t="str">
        <f>'Raw Yahoox'!AG269</f>
        <v>PT Graha Layar Prima Tbk</v>
      </c>
      <c r="D268" s="44">
        <f>'Raw Yahoox'!AH269</f>
        <v>3290</v>
      </c>
      <c r="E268" s="31">
        <f>'Raw Yahoox'!AI269</f>
        <v>2.875</v>
      </c>
      <c r="F268" s="72">
        <f>'Raw Yahoox'!AJ269</f>
        <v>8.0605E-4</v>
      </c>
    </row>
    <row r="269" spans="1:6" x14ac:dyDescent="0.25">
      <c r="A269" s="32">
        <f>'Raw Yahoox'!AE270</f>
        <v>268</v>
      </c>
      <c r="B269" s="44" t="str">
        <f>LEFT('Raw Yahoox'!AF270,4)</f>
        <v>HOMI</v>
      </c>
      <c r="C269" s="44" t="str">
        <f>'Raw Yahoox'!AG270</f>
        <v>PT Grand House Mulia Tbk</v>
      </c>
      <c r="D269" s="44">
        <f>'Raw Yahoox'!AH270</f>
        <v>1645</v>
      </c>
      <c r="E269" s="31">
        <f>'Raw Yahoox'!AI270</f>
        <v>1.2949999999999999</v>
      </c>
      <c r="F269" s="72">
        <f>'Raw Yahoox'!AJ270</f>
        <v>5.8647539999999998E-2</v>
      </c>
    </row>
    <row r="270" spans="1:6" x14ac:dyDescent="0.25">
      <c r="A270" s="32">
        <f>'Raw Yahoox'!AE271</f>
        <v>269</v>
      </c>
      <c r="B270" s="44" t="str">
        <f>LEFT('Raw Yahoox'!AF271,4)</f>
        <v>GWSA</v>
      </c>
      <c r="C270" s="44" t="str">
        <f>'Raw Yahoox'!AG271</f>
        <v>PT Greenwood Sejahtera Tbk</v>
      </c>
      <c r="D270" s="44">
        <f>'Raw Yahoox'!AH271</f>
        <v>188</v>
      </c>
      <c r="E270" s="31">
        <f>'Raw Yahoox'!AI271</f>
        <v>1.4670000000000001</v>
      </c>
      <c r="F270" s="72">
        <f>'Raw Yahoox'!AJ271</f>
        <v>0.89450399999999997</v>
      </c>
    </row>
    <row r="271" spans="1:6" x14ac:dyDescent="0.25">
      <c r="A271" s="32">
        <f>'Raw Yahoox'!AE272</f>
        <v>270</v>
      </c>
      <c r="B271" s="44" t="str">
        <f>LEFT('Raw Yahoox'!AF272,4)</f>
        <v>GTSI</v>
      </c>
      <c r="C271" s="44" t="str">
        <f>'Raw Yahoox'!AG272</f>
        <v>PT GTS Internasional Tbk</v>
      </c>
      <c r="D271" s="44">
        <f>'Raw Yahoox'!AH272</f>
        <v>71</v>
      </c>
      <c r="E271" s="31">
        <f>'Raw Yahoox'!AI272</f>
        <v>1.123</v>
      </c>
      <c r="F271" s="72">
        <f>'Raw Yahoox'!AJ272</f>
        <v>2.8451119999999999</v>
      </c>
    </row>
    <row r="272" spans="1:6" x14ac:dyDescent="0.25">
      <c r="A272" s="32">
        <f>'Raw Yahoox'!AE273</f>
        <v>271</v>
      </c>
      <c r="B272" s="44" t="str">
        <f>LEFT('Raw Yahoox'!AF273,4)</f>
        <v>GGRM</v>
      </c>
      <c r="C272" s="44" t="str">
        <f>'Raw Yahoox'!AG273</f>
        <v>PT Gudang Garam Tbk</v>
      </c>
      <c r="D272" s="44">
        <f>'Raw Yahoox'!AH273</f>
        <v>31000</v>
      </c>
      <c r="E272" s="31">
        <f>'Raw Yahoox'!AI273</f>
        <v>59.646999999999998</v>
      </c>
      <c r="F272" s="72">
        <f>'Raw Yahoox'!AJ273</f>
        <v>2.4150860000000001</v>
      </c>
    </row>
    <row r="273" spans="1:6" x14ac:dyDescent="0.25">
      <c r="A273" s="32">
        <f>'Raw Yahoox'!AE274</f>
        <v>272</v>
      </c>
      <c r="B273" s="44" t="str">
        <f>LEFT('Raw Yahoox'!AF274,4)</f>
        <v>TRUK</v>
      </c>
      <c r="C273" s="44" t="str">
        <f>'Raw Yahoox'!AG274</f>
        <v>PT Guna Timur Raya Tbk</v>
      </c>
      <c r="D273" s="44">
        <f>'Raw Yahoox'!AH274</f>
        <v>157</v>
      </c>
      <c r="E273" s="31">
        <f>'Raw Yahoox'!AI274</f>
        <v>6.8295000000000008E-2</v>
      </c>
      <c r="F273" s="72">
        <f>'Raw Yahoox'!AJ274</f>
        <v>13.829031000000001</v>
      </c>
    </row>
    <row r="274" spans="1:6" x14ac:dyDescent="0.25">
      <c r="A274" s="32">
        <f>'Raw Yahoox'!AE275</f>
        <v>273</v>
      </c>
      <c r="B274" s="44" t="str">
        <f>LEFT('Raw Yahoox'!AF275,4)</f>
        <v>GDST</v>
      </c>
      <c r="C274" s="44" t="str">
        <f>'Raw Yahoox'!AG275</f>
        <v>PT Gunawan Dianjaya Steel Tbk</v>
      </c>
      <c r="D274" s="44">
        <f>'Raw Yahoox'!AH275</f>
        <v>98</v>
      </c>
      <c r="E274" s="31">
        <f>'Raw Yahoox'!AI275</f>
        <v>0.83216600000000007</v>
      </c>
      <c r="F274" s="72">
        <f>'Raw Yahoox'!AJ275</f>
        <v>1.834854</v>
      </c>
    </row>
    <row r="275" spans="1:6" x14ac:dyDescent="0.25">
      <c r="A275" s="32">
        <f>'Raw Yahoox'!AE276</f>
        <v>274</v>
      </c>
      <c r="B275" s="44" t="str">
        <f>LEFT('Raw Yahoox'!AF276,4)</f>
        <v>GGRP</v>
      </c>
      <c r="C275" s="44" t="str">
        <f>'Raw Yahoox'!AG276</f>
        <v>PT Gunung Raja Paksi Tbk</v>
      </c>
      <c r="D275" s="44">
        <f>'Raw Yahoox'!AH276</f>
        <v>780</v>
      </c>
      <c r="E275" s="31">
        <f>'Raw Yahoox'!AI276</f>
        <v>9.4469999999999992</v>
      </c>
      <c r="F275" s="72">
        <f>'Raw Yahoox'!AJ276</f>
        <v>4.3991219999999998E-2</v>
      </c>
    </row>
    <row r="276" spans="1:6" x14ac:dyDescent="0.25">
      <c r="A276" s="32">
        <f>'Raw Yahoox'!AE277</f>
        <v>275</v>
      </c>
      <c r="B276" s="44" t="str">
        <f>LEFT('Raw Yahoox'!AF277,4)</f>
        <v>HMSP</v>
      </c>
      <c r="C276" s="44" t="str">
        <f>'Raw Yahoox'!AG277</f>
        <v>PT Hanjaya Mandala Sampoerna Tbk</v>
      </c>
      <c r="D276" s="44">
        <f>'Raw Yahoox'!AH277</f>
        <v>980</v>
      </c>
      <c r="E276" s="31">
        <f>'Raw Yahoox'!AI277</f>
        <v>113.992</v>
      </c>
      <c r="F276" s="72">
        <f>'Raw Yahoox'!AJ277</f>
        <v>32.3645</v>
      </c>
    </row>
    <row r="277" spans="1:6" x14ac:dyDescent="0.25">
      <c r="A277" s="32">
        <f>'Raw Yahoox'!AE278</f>
        <v>276</v>
      </c>
      <c r="B277" s="44" t="str">
        <f>LEFT('Raw Yahoox'!AF278,4)</f>
        <v>HOPE</v>
      </c>
      <c r="C277" s="44" t="str">
        <f>'Raw Yahoox'!AG278</f>
        <v>PT Harapan Duta Pertiwi Tbk</v>
      </c>
      <c r="D277" s="44">
        <f>'Raw Yahoox'!AH278</f>
        <v>85</v>
      </c>
      <c r="E277" s="31">
        <f>'Raw Yahoox'!AI278</f>
        <v>0.180979</v>
      </c>
      <c r="F277" s="72">
        <f>'Raw Yahoox'!AJ278</f>
        <v>2.8512399999999993</v>
      </c>
    </row>
    <row r="278" spans="1:6" x14ac:dyDescent="0.25">
      <c r="A278" s="32">
        <f>'Raw Yahoox'!AE279</f>
        <v>277</v>
      </c>
      <c r="B278" s="44" t="str">
        <f>LEFT('Raw Yahoox'!AF279,4)</f>
        <v>HRTA</v>
      </c>
      <c r="C278" s="44" t="str">
        <f>'Raw Yahoox'!AG279</f>
        <v>PT Hartadinata Abadi Tbk</v>
      </c>
      <c r="D278" s="44">
        <f>'Raw Yahoox'!AH279</f>
        <v>212</v>
      </c>
      <c r="E278" s="31">
        <f>'Raw Yahoox'!AI279</f>
        <v>0.97631500000000004</v>
      </c>
      <c r="F278" s="72">
        <f>'Raw Yahoox'!AJ279</f>
        <v>1.716988</v>
      </c>
    </row>
    <row r="279" spans="1:6" x14ac:dyDescent="0.25">
      <c r="A279" s="32">
        <f>'Raw Yahoox'!AE280</f>
        <v>278</v>
      </c>
      <c r="B279" s="44" t="str">
        <f>LEFT('Raw Yahoox'!AF280,4)</f>
        <v>HRUM</v>
      </c>
      <c r="C279" s="44" t="str">
        <f>'Raw Yahoox'!AG280</f>
        <v>PT Harum Energy Tbk</v>
      </c>
      <c r="D279" s="44">
        <f>'Raw Yahoox'!AH280</f>
        <v>10725</v>
      </c>
      <c r="E279" s="31">
        <f>'Raw Yahoox'!AI280</f>
        <v>27.094000000000001</v>
      </c>
      <c r="F279" s="72">
        <f>'Raw Yahoox'!AJ280</f>
        <v>163.28812500000001</v>
      </c>
    </row>
    <row r="280" spans="1:6" x14ac:dyDescent="0.25">
      <c r="A280" s="32">
        <f>'Raw Yahoox'!AE281</f>
        <v>279</v>
      </c>
      <c r="B280" s="44" t="str">
        <f>LEFT('Raw Yahoox'!AF281,4)</f>
        <v>HAIS</v>
      </c>
      <c r="C280" s="44" t="str">
        <f>'Raw Yahoox'!AG281</f>
        <v>PT Hasnur Internasional Shipping Tbk</v>
      </c>
      <c r="D280" s="44">
        <f>'Raw Yahoox'!AH281</f>
        <v>197</v>
      </c>
      <c r="E280" s="31">
        <f>'Raw Yahoox'!AI281</f>
        <v>0.51737100000000003</v>
      </c>
      <c r="F280" s="72">
        <f>'Raw Yahoox'!AJ281</f>
        <v>2.1339039999999998</v>
      </c>
    </row>
    <row r="281" spans="1:6" x14ac:dyDescent="0.25">
      <c r="A281" s="32">
        <f>'Raw Yahoox'!AE282</f>
        <v>280</v>
      </c>
      <c r="B281" s="44" t="str">
        <f>LEFT('Raw Yahoox'!AF282,4)</f>
        <v>HDIT</v>
      </c>
      <c r="C281" s="44" t="str">
        <f>'Raw Yahoox'!AG282</f>
        <v>PT Hensel Davest Indonesia Tbk</v>
      </c>
      <c r="D281" s="44">
        <f>'Raw Yahoox'!AH282</f>
        <v>394</v>
      </c>
      <c r="E281" s="31">
        <f>'Raw Yahoox'!AI282</f>
        <v>0.60072400000000004</v>
      </c>
      <c r="F281" s="72">
        <f>'Raw Yahoox'!AJ282</f>
        <v>2.209158</v>
      </c>
    </row>
    <row r="282" spans="1:6" x14ac:dyDescent="0.25">
      <c r="A282" s="32">
        <f>'Raw Yahoox'!AE283</f>
        <v>281</v>
      </c>
      <c r="B282" s="44" t="str">
        <f>LEFT('Raw Yahoox'!AF283,4)</f>
        <v>HERO</v>
      </c>
      <c r="C282" s="44" t="str">
        <f>'Raw Yahoox'!AG283</f>
        <v>PT Hero Supermarket Tbk</v>
      </c>
      <c r="D282" s="44">
        <f>'Raw Yahoox'!AH283</f>
        <v>1740</v>
      </c>
      <c r="E282" s="31">
        <f>'Raw Yahoox'!AI283</f>
        <v>7.28</v>
      </c>
      <c r="F282" s="72">
        <f>'Raw Yahoox'!AJ283</f>
        <v>2.99454E-3</v>
      </c>
    </row>
    <row r="283" spans="1:6" x14ac:dyDescent="0.25">
      <c r="A283" s="32">
        <f>'Raw Yahoox'!AE284</f>
        <v>282</v>
      </c>
      <c r="B283" s="44" t="str">
        <f>LEFT('Raw Yahoox'!AF284,4)</f>
        <v>HEXA</v>
      </c>
      <c r="C283" s="44" t="str">
        <f>'Raw Yahoox'!AG284</f>
        <v>PT Hexindo Adiperkasa Tbk</v>
      </c>
      <c r="D283" s="44">
        <f>'Raw Yahoox'!AH284</f>
        <v>4760</v>
      </c>
      <c r="E283" s="31">
        <f>'Raw Yahoox'!AI284</f>
        <v>3.9980000000000002</v>
      </c>
      <c r="F283" s="72">
        <f>'Raw Yahoox'!AJ284</f>
        <v>0.32807347999999997</v>
      </c>
    </row>
    <row r="284" spans="1:6" x14ac:dyDescent="0.25">
      <c r="A284" s="32">
        <f>'Raw Yahoox'!AE285</f>
        <v>283</v>
      </c>
      <c r="B284" s="44" t="str">
        <f>LEFT('Raw Yahoox'!AF285,4)</f>
        <v>HADE</v>
      </c>
      <c r="C284" s="44" t="str">
        <f>'Raw Yahoox'!AG285</f>
        <v>PT Himalaya Energi Perkasa Tbk</v>
      </c>
      <c r="D284" s="44">
        <f>'Raw Yahoox'!AH285</f>
        <v>50</v>
      </c>
      <c r="E284" s="31">
        <f>'Raw Yahoox'!AI285</f>
        <v>0.106</v>
      </c>
      <c r="F284" s="72">
        <f>'Raw Yahoox'!AJ285</f>
        <v>5.2200000000000002E-5</v>
      </c>
    </row>
    <row r="285" spans="1:6" x14ac:dyDescent="0.25">
      <c r="A285" s="32">
        <f>'Raw Yahoox'!AE286</f>
        <v>284</v>
      </c>
      <c r="B285" s="44" t="str">
        <f>LEFT('Raw Yahoox'!AF286,4)</f>
        <v>HKMU</v>
      </c>
      <c r="C285" s="44" t="str">
        <f>'Raw Yahoox'!AG286</f>
        <v>PT HK Metals Utama Tbk</v>
      </c>
      <c r="D285" s="44">
        <f>'Raw Yahoox'!AH286</f>
        <v>55</v>
      </c>
      <c r="E285" s="31">
        <f>'Raw Yahoox'!AI286</f>
        <v>0.17719599999999999</v>
      </c>
      <c r="F285" s="72">
        <f>'Raw Yahoox'!AJ286</f>
        <v>13.596385</v>
      </c>
    </row>
    <row r="286" spans="1:6" x14ac:dyDescent="0.25">
      <c r="A286" s="32">
        <f>'Raw Yahoox'!AE287</f>
        <v>285</v>
      </c>
      <c r="B286" s="44" t="str">
        <f>LEFT('Raw Yahoox'!AF287,4)</f>
        <v>FITT</v>
      </c>
      <c r="C286" s="44" t="str">
        <f>'Raw Yahoox'!AG287</f>
        <v>PT Hotel Fitra International Tbk</v>
      </c>
      <c r="D286" s="44">
        <f>'Raw Yahoox'!AH287</f>
        <v>600</v>
      </c>
      <c r="E286" s="31">
        <f>'Raw Yahoox'!AI287</f>
        <v>0.36508400000000002</v>
      </c>
      <c r="F286" s="72">
        <f>'Raw Yahoox'!AJ287</f>
        <v>4.2858000000000001</v>
      </c>
    </row>
    <row r="287" spans="1:6" x14ac:dyDescent="0.25">
      <c r="A287" s="32">
        <f>'Raw Yahoox'!AE288</f>
        <v>286</v>
      </c>
      <c r="B287" s="44" t="str">
        <f>LEFT('Raw Yahoox'!AF288,4)</f>
        <v>SHID</v>
      </c>
      <c r="C287" s="44" t="str">
        <f>'Raw Yahoox'!AG288</f>
        <v>PT Hotel Sahid Jaya International Tbk</v>
      </c>
      <c r="D287" s="44">
        <f>'Raw Yahoox'!AH288</f>
        <v>950</v>
      </c>
      <c r="E287" s="31">
        <f>'Raw Yahoox'!AI288</f>
        <v>1.0629999999999999</v>
      </c>
      <c r="F287" s="72">
        <f>'Raw Yahoox'!AJ288</f>
        <v>7.7282499999999999E-3</v>
      </c>
    </row>
    <row r="288" spans="1:6" x14ac:dyDescent="0.25">
      <c r="A288" s="32">
        <f>'Raw Yahoox'!AE289</f>
        <v>287</v>
      </c>
      <c r="B288" s="44" t="str">
        <f>LEFT('Raw Yahoox'!AF289,4)</f>
        <v>HITS</v>
      </c>
      <c r="C288" s="44" t="str">
        <f>'Raw Yahoox'!AG289</f>
        <v>PT Humpuss Intermoda Transportasi Tbk.</v>
      </c>
      <c r="D288" s="44">
        <f>'Raw Yahoox'!AH289</f>
        <v>386</v>
      </c>
      <c r="E288" s="31">
        <f>'Raw Yahoox'!AI289</f>
        <v>2.6389999999999998</v>
      </c>
      <c r="F288" s="72">
        <f>'Raw Yahoox'!AJ289</f>
        <v>1.1838619999999999E-3</v>
      </c>
    </row>
    <row r="289" spans="1:6" x14ac:dyDescent="0.25">
      <c r="A289" s="32">
        <f>'Raw Yahoox'!AE290</f>
        <v>288</v>
      </c>
      <c r="B289" s="44" t="str">
        <f>LEFT('Raw Yahoox'!AF290,4)</f>
        <v>KARW</v>
      </c>
      <c r="C289" s="44" t="str">
        <f>'Raw Yahoox'!AG290</f>
        <v>PT ICTSI Jasa Prima Tbk</v>
      </c>
      <c r="D289" s="44">
        <f>'Raw Yahoox'!AH290</f>
        <v>118</v>
      </c>
      <c r="E289" s="31">
        <f>'Raw Yahoox'!AI290</f>
        <v>6.9284000000000012E-2</v>
      </c>
      <c r="F289" s="72">
        <f>'Raw Yahoox'!AJ290</f>
        <v>1.398182</v>
      </c>
    </row>
    <row r="290" spans="1:6" x14ac:dyDescent="0.25">
      <c r="A290" s="32">
        <f>'Raw Yahoox'!AE291</f>
        <v>289</v>
      </c>
      <c r="B290" s="44" t="str">
        <f>LEFT('Raw Yahoox'!AF291,4)</f>
        <v>IDEA</v>
      </c>
      <c r="C290" s="44" t="str">
        <f>'Raw Yahoox'!AG291</f>
        <v>PT Idea Indonesia Akademi Tbk</v>
      </c>
      <c r="D290" s="44">
        <f>'Raw Yahoox'!AH291</f>
        <v>101</v>
      </c>
      <c r="E290" s="31">
        <f>'Raw Yahoox'!AI291</f>
        <v>0.107306</v>
      </c>
      <c r="F290" s="72">
        <f>'Raw Yahoox'!AJ291</f>
        <v>0.58610300000000004</v>
      </c>
    </row>
    <row r="291" spans="1:6" x14ac:dyDescent="0.25">
      <c r="A291" s="32">
        <f>'Raw Yahoox'!AE292</f>
        <v>290</v>
      </c>
      <c r="B291" s="44" t="str">
        <f>LEFT('Raw Yahoox'!AF292,4)</f>
        <v>IFSH</v>
      </c>
      <c r="C291" s="44" t="str">
        <f>'Raw Yahoox'!AG292</f>
        <v>PT Ifishdeco Tbk</v>
      </c>
      <c r="D291" s="44">
        <f>'Raw Yahoox'!AH292</f>
        <v>1585</v>
      </c>
      <c r="E291" s="31">
        <f>'Raw Yahoox'!AI292</f>
        <v>3.3679999999999999</v>
      </c>
      <c r="F291" s="72">
        <f>'Raw Yahoox'!AJ292</f>
        <v>2.5011299999999998E-3</v>
      </c>
    </row>
    <row r="292" spans="1:6" x14ac:dyDescent="0.25">
      <c r="A292" s="32">
        <f>'Raw Yahoox'!AE293</f>
        <v>291</v>
      </c>
      <c r="B292" s="44" t="str">
        <f>LEFT('Raw Yahoox'!AF293,4)</f>
        <v>LFLO</v>
      </c>
      <c r="C292" s="44" t="str">
        <f>'Raw Yahoox'!AG293</f>
        <v>PT Imago Mulia Persada Tbk</v>
      </c>
      <c r="D292" s="44">
        <f>'Raw Yahoox'!AH293</f>
        <v>109</v>
      </c>
      <c r="E292" s="31">
        <f>'Raw Yahoox'!AI293</f>
        <v>0.14180899999999999</v>
      </c>
      <c r="F292" s="72">
        <f>'Raw Yahoox'!AJ293</f>
        <v>0.16589799999999999</v>
      </c>
    </row>
    <row r="293" spans="1:6" x14ac:dyDescent="0.25">
      <c r="A293" s="32">
        <f>'Raw Yahoox'!AE294</f>
        <v>292</v>
      </c>
      <c r="B293" s="44" t="str">
        <f>LEFT('Raw Yahoox'!AF294,4)</f>
        <v>IMPC</v>
      </c>
      <c r="C293" s="44" t="str">
        <f>'Raw Yahoox'!AG294</f>
        <v>PT Impack Pratama Industri Tbk</v>
      </c>
      <c r="D293" s="44">
        <f>'Raw Yahoox'!AH294</f>
        <v>2790</v>
      </c>
      <c r="E293" s="31">
        <f>'Raw Yahoox'!AI294</f>
        <v>13.484999999999999</v>
      </c>
      <c r="F293" s="72">
        <f>'Raw Yahoox'!AJ294</f>
        <v>11.235329999999999</v>
      </c>
    </row>
    <row r="294" spans="1:6" x14ac:dyDescent="0.25">
      <c r="A294" s="32">
        <f>'Raw Yahoox'!AE295</f>
        <v>293</v>
      </c>
      <c r="B294" s="44" t="str">
        <f>LEFT('Raw Yahoox'!AF295,4)</f>
        <v>INKP</v>
      </c>
      <c r="C294" s="44" t="str">
        <f>'Raw Yahoox'!AG295</f>
        <v>PT Indah Kiat Pulp &amp; Paper Tbk</v>
      </c>
      <c r="D294" s="44">
        <f>'Raw Yahoox'!AH295</f>
        <v>7900</v>
      </c>
      <c r="E294" s="31">
        <f>'Raw Yahoox'!AI295</f>
        <v>43.220999999999997</v>
      </c>
      <c r="F294" s="72">
        <f>'Raw Yahoox'!AJ295</f>
        <v>73.525300000000001</v>
      </c>
    </row>
    <row r="295" spans="1:6" x14ac:dyDescent="0.25">
      <c r="A295" s="32">
        <f>'Raw Yahoox'!AE296</f>
        <v>294</v>
      </c>
      <c r="B295" s="44" t="str">
        <f>LEFT('Raw Yahoox'!AF296,4)</f>
        <v>INAI</v>
      </c>
      <c r="C295" s="44" t="str">
        <f>'Raw Yahoox'!AG296</f>
        <v>PT Indal Aluminium Industry Tbk</v>
      </c>
      <c r="D295" s="44">
        <f>'Raw Yahoox'!AH296</f>
        <v>320</v>
      </c>
      <c r="E295" s="31">
        <f>'Raw Yahoox'!AI296</f>
        <v>0.20275200000000002</v>
      </c>
      <c r="F295" s="72">
        <f>'Raw Yahoox'!AJ296</f>
        <v>2.8016E-3</v>
      </c>
    </row>
    <row r="296" spans="1:6" x14ac:dyDescent="0.25">
      <c r="A296" s="32">
        <f>'Raw Yahoox'!AE297</f>
        <v>295</v>
      </c>
      <c r="B296" s="44" t="str">
        <f>LEFT('Raw Yahoox'!AF297,4)</f>
        <v>SRSN</v>
      </c>
      <c r="C296" s="44" t="str">
        <f>'Raw Yahoox'!AG297</f>
        <v>PT Indo Acidatama Tbk</v>
      </c>
      <c r="D296" s="44">
        <f>'Raw Yahoox'!AH297</f>
        <v>54</v>
      </c>
      <c r="E296" s="31">
        <f>'Raw Yahoox'!AI297</f>
        <v>0.32507999999999998</v>
      </c>
      <c r="F296" s="72">
        <f>'Raw Yahoox'!AJ297</f>
        <v>0.32049</v>
      </c>
    </row>
    <row r="297" spans="1:6" x14ac:dyDescent="0.25">
      <c r="A297" s="32">
        <f>'Raw Yahoox'!AE298</f>
        <v>296</v>
      </c>
      <c r="B297" s="44" t="str">
        <f>LEFT('Raw Yahoox'!AF298,4)</f>
        <v>INCF</v>
      </c>
      <c r="C297" s="44" t="str">
        <f>'Raw Yahoox'!AG298</f>
        <v>PT Indo Komoditi Korpora Tbk</v>
      </c>
      <c r="D297" s="44">
        <f>'Raw Yahoox'!AH298</f>
        <v>430</v>
      </c>
      <c r="E297" s="31">
        <f>'Raw Yahoox'!AI298</f>
        <v>0.61849900000000002</v>
      </c>
      <c r="F297" s="72">
        <f>'Raw Yahoox'!AJ298</f>
        <v>0.71680999999999995</v>
      </c>
    </row>
    <row r="298" spans="1:6" x14ac:dyDescent="0.25">
      <c r="A298" s="32">
        <f>'Raw Yahoox'!AE299</f>
        <v>297</v>
      </c>
      <c r="B298" s="44" t="str">
        <f>LEFT('Raw Yahoox'!AF299,4)</f>
        <v>BRAM</v>
      </c>
      <c r="C298" s="44" t="str">
        <f>'Raw Yahoox'!AG299</f>
        <v>PT Indo Kordsa Tbk</v>
      </c>
      <c r="D298" s="44">
        <f>'Raw Yahoox'!AH299</f>
        <v>12400</v>
      </c>
      <c r="E298" s="31">
        <f>'Raw Yahoox'!AI299</f>
        <v>5.58</v>
      </c>
      <c r="F298" s="72">
        <f>'Raw Yahoox'!AJ299</f>
        <v>4.8732000000000003E-3</v>
      </c>
    </row>
    <row r="299" spans="1:6" x14ac:dyDescent="0.25">
      <c r="A299" s="32">
        <f>'Raw Yahoox'!AE300</f>
        <v>298</v>
      </c>
      <c r="B299" s="44" t="str">
        <f>LEFT('Raw Yahoox'!AF300,4)</f>
        <v>OILS</v>
      </c>
      <c r="C299" s="44" t="str">
        <f>'Raw Yahoox'!AG300</f>
        <v>PT Indo Oil Perkasa Tbk</v>
      </c>
      <c r="D299" s="44">
        <f>'Raw Yahoox'!AH300</f>
        <v>332</v>
      </c>
      <c r="E299" s="31">
        <f>'Raw Yahoox'!AI300</f>
        <v>0</v>
      </c>
      <c r="F299" s="72">
        <f>'Raw Yahoox'!AJ300</f>
        <v>7.4082480000000004</v>
      </c>
    </row>
    <row r="300" spans="1:6" x14ac:dyDescent="0.25">
      <c r="A300" s="32">
        <f>'Raw Yahoox'!AE301</f>
        <v>299</v>
      </c>
      <c r="B300" s="44" t="str">
        <f>LEFT('Raw Yahoox'!AF301,4)</f>
        <v>IPPE</v>
      </c>
      <c r="C300" s="44" t="str">
        <f>'Raw Yahoox'!AG301</f>
        <v>PT Indo Pureco Pratama Tbk</v>
      </c>
      <c r="D300" s="44">
        <f>'Raw Yahoox'!AH301</f>
        <v>186</v>
      </c>
      <c r="E300" s="31">
        <f>'Raw Yahoox'!AI301</f>
        <v>0.85560000000000003</v>
      </c>
      <c r="F300" s="72">
        <f>'Raw Yahoox'!AJ301</f>
        <v>9.1348319999999994</v>
      </c>
    </row>
    <row r="301" spans="1:6" x14ac:dyDescent="0.25">
      <c r="A301" s="32">
        <f>'Raw Yahoox'!AE302</f>
        <v>300</v>
      </c>
      <c r="B301" s="44" t="str">
        <f>LEFT('Raw Yahoox'!AF302,4)</f>
        <v>PTIS</v>
      </c>
      <c r="C301" s="44" t="str">
        <f>'Raw Yahoox'!AG302</f>
        <v>PT Indo Straits Tbk</v>
      </c>
      <c r="D301" s="44">
        <f>'Raw Yahoox'!AH302</f>
        <v>356</v>
      </c>
      <c r="E301" s="31">
        <f>'Raw Yahoox'!AI302</f>
        <v>0.19585900000000001</v>
      </c>
      <c r="F301" s="72">
        <f>'Raw Yahoox'!AJ302</f>
        <v>2.7006159999999999E-3</v>
      </c>
    </row>
    <row r="302" spans="1:6" x14ac:dyDescent="0.25">
      <c r="A302" s="32">
        <f>'Raw Yahoox'!AE303</f>
        <v>301</v>
      </c>
      <c r="B302" s="44" t="str">
        <f>LEFT('Raw Yahoox'!AF303,4)</f>
        <v>ITMG</v>
      </c>
      <c r="C302" s="44" t="str">
        <f>'Raw Yahoox'!AG303</f>
        <v>PT Indo Tambangraya Megah Tbk</v>
      </c>
      <c r="D302" s="44">
        <f>'Raw Yahoox'!AH303</f>
        <v>20675</v>
      </c>
      <c r="E302" s="31">
        <f>'Raw Yahoox'!AI303</f>
        <v>22.670999999999999</v>
      </c>
      <c r="F302" s="72">
        <f>'Raw Yahoox'!AJ303</f>
        <v>115.40785</v>
      </c>
    </row>
    <row r="303" spans="1:6" x14ac:dyDescent="0.25">
      <c r="A303" s="32">
        <f>'Raw Yahoox'!AE304</f>
        <v>302</v>
      </c>
      <c r="B303" s="44" t="str">
        <f>LEFT('Raw Yahoox'!AF304,4)</f>
        <v>INTP</v>
      </c>
      <c r="C303" s="44" t="str">
        <f>'Raw Yahoox'!AG304</f>
        <v>PT Indocement Tunggal Prakarsa Tbk</v>
      </c>
      <c r="D303" s="44">
        <f>'Raw Yahoox'!AH304</f>
        <v>11400</v>
      </c>
      <c r="E303" s="31">
        <f>'Raw Yahoox'!AI304</f>
        <v>41.966000000000001</v>
      </c>
      <c r="F303" s="72">
        <f>'Raw Yahoox'!AJ304</f>
        <v>54.286799999999999</v>
      </c>
    </row>
    <row r="304" spans="1:6" x14ac:dyDescent="0.25">
      <c r="A304" s="32">
        <f>'Raw Yahoox'!AE305</f>
        <v>303</v>
      </c>
      <c r="B304" s="44" t="str">
        <f>LEFT('Raw Yahoox'!AF305,4)</f>
        <v>INAF</v>
      </c>
      <c r="C304" s="44" t="str">
        <f>'Raw Yahoox'!AG305</f>
        <v>PT Indofarma Tbk</v>
      </c>
      <c r="D304" s="44">
        <f>'Raw Yahoox'!AH305</f>
        <v>2400</v>
      </c>
      <c r="E304" s="31">
        <f>'Raw Yahoox'!AI305</f>
        <v>7.4379999999999997</v>
      </c>
      <c r="F304" s="72">
        <f>'Raw Yahoox'!AJ305</f>
        <v>0.23773920000000001</v>
      </c>
    </row>
    <row r="305" spans="1:6" x14ac:dyDescent="0.25">
      <c r="A305" s="32">
        <f>'Raw Yahoox'!AE306</f>
        <v>304</v>
      </c>
      <c r="B305" s="44" t="str">
        <f>LEFT('Raw Yahoox'!AF306,4)</f>
        <v>ICBP</v>
      </c>
      <c r="C305" s="44" t="str">
        <f>'Raw Yahoox'!AG306</f>
        <v>PT Indofood CBP Sukses Makmur Tbk</v>
      </c>
      <c r="D305" s="44">
        <f>'Raw Yahoox'!AH306</f>
        <v>8800</v>
      </c>
      <c r="E305" s="31">
        <f>'Raw Yahoox'!AI306</f>
        <v>102.625</v>
      </c>
      <c r="F305" s="72">
        <f>'Raw Yahoox'!AJ306</f>
        <v>50.538400000000003</v>
      </c>
    </row>
    <row r="306" spans="1:6" x14ac:dyDescent="0.25">
      <c r="A306" s="32">
        <f>'Raw Yahoox'!AE307</f>
        <v>305</v>
      </c>
      <c r="B306" s="44" t="str">
        <f>LEFT('Raw Yahoox'!AF307,4)</f>
        <v>INDF</v>
      </c>
      <c r="C306" s="44" t="str">
        <f>'Raw Yahoox'!AG307</f>
        <v>PT Indofood Sukses Makmur Tbk</v>
      </c>
      <c r="D306" s="44">
        <f>'Raw Yahoox'!AH307</f>
        <v>6475</v>
      </c>
      <c r="E306" s="31">
        <f>'Raw Yahoox'!AI307</f>
        <v>56.853000000000002</v>
      </c>
      <c r="F306" s="72">
        <f>'Raw Yahoox'!AJ307</f>
        <v>59.505249999999997</v>
      </c>
    </row>
    <row r="307" spans="1:6" x14ac:dyDescent="0.25">
      <c r="A307" s="32">
        <f>'Raw Yahoox'!AE308</f>
        <v>306</v>
      </c>
      <c r="B307" s="44" t="str">
        <f>LEFT('Raw Yahoox'!AF308,4)</f>
        <v>EDGE</v>
      </c>
      <c r="C307" s="44" t="str">
        <f>'Raw Yahoox'!AG308</f>
        <v>PT Indointernet Tbk.</v>
      </c>
      <c r="D307" s="44">
        <f>'Raw Yahoox'!AH308</f>
        <v>23125</v>
      </c>
      <c r="E307" s="31">
        <f>'Raw Yahoox'!AI308</f>
        <v>9.3439999999999994</v>
      </c>
      <c r="F307" s="72">
        <f>'Raw Yahoox'!AJ308</f>
        <v>1.5794374999999999E-2</v>
      </c>
    </row>
    <row r="308" spans="1:6" x14ac:dyDescent="0.25">
      <c r="A308" s="32">
        <f>'Raw Yahoox'!AE309</f>
        <v>307</v>
      </c>
      <c r="B308" s="44" t="str">
        <f>LEFT('Raw Yahoox'!AF309,4)</f>
        <v>IMJS</v>
      </c>
      <c r="C308" s="44" t="str">
        <f>'Raw Yahoox'!AG309</f>
        <v>PT Indomobil Multi Jasa Tbk</v>
      </c>
      <c r="D308" s="44">
        <f>'Raw Yahoox'!AH309</f>
        <v>442</v>
      </c>
      <c r="E308" s="31">
        <f>'Raw Yahoox'!AI309</f>
        <v>3.8250000000000002</v>
      </c>
      <c r="F308" s="72">
        <f>'Raw Yahoox'!AJ309</f>
        <v>11.52515</v>
      </c>
    </row>
    <row r="309" spans="1:6" x14ac:dyDescent="0.25">
      <c r="A309" s="32">
        <f>'Raw Yahoox'!AE310</f>
        <v>308</v>
      </c>
      <c r="B309" s="44" t="str">
        <f>LEFT('Raw Yahoox'!AF310,4)</f>
        <v>IMAS</v>
      </c>
      <c r="C309" s="44" t="str">
        <f>'Raw Yahoox'!AG310</f>
        <v>PT Indomobil Sukses Internasional Tbk</v>
      </c>
      <c r="D309" s="44">
        <f>'Raw Yahoox'!AH310</f>
        <v>910</v>
      </c>
      <c r="E309" s="31">
        <f>'Raw Yahoox'!AI310</f>
        <v>3.6349999999999998</v>
      </c>
      <c r="F309" s="72">
        <f>'Raw Yahoox'!AJ310</f>
        <v>3.9148200000000002</v>
      </c>
    </row>
    <row r="310" spans="1:6" x14ac:dyDescent="0.25">
      <c r="A310" s="32">
        <f>'Raw Yahoox'!AE311</f>
        <v>309</v>
      </c>
      <c r="B310" s="44" t="str">
        <f>LEFT('Raw Yahoox'!AF311,4)</f>
        <v>IFII</v>
      </c>
      <c r="C310" s="44" t="str">
        <f>'Raw Yahoox'!AG311</f>
        <v>PT Indonesia Fibreboard Industry Tbk</v>
      </c>
      <c r="D310" s="44">
        <f>'Raw Yahoox'!AH311</f>
        <v>154</v>
      </c>
      <c r="E310" s="31">
        <f>'Raw Yahoox'!AI311</f>
        <v>1.4490000000000001</v>
      </c>
      <c r="F310" s="72">
        <f>'Raw Yahoox'!AJ311</f>
        <v>7.9140600000000005E-3</v>
      </c>
    </row>
    <row r="311" spans="1:6" x14ac:dyDescent="0.25">
      <c r="A311" s="32">
        <f>'Raw Yahoox'!AE312</f>
        <v>310</v>
      </c>
      <c r="B311" s="44" t="str">
        <f>LEFT('Raw Yahoox'!AF312,4)</f>
        <v>IPCC</v>
      </c>
      <c r="C311" s="44" t="str">
        <f>'Raw Yahoox'!AG312</f>
        <v>PT Indonesia Kendaraan Terminal Tbk</v>
      </c>
      <c r="D311" s="44">
        <f>'Raw Yahoox'!AH312</f>
        <v>555</v>
      </c>
      <c r="E311" s="31">
        <f>'Raw Yahoox'!AI312</f>
        <v>1.0089999999999999</v>
      </c>
      <c r="F311" s="72">
        <f>'Raw Yahoox'!AJ312</f>
        <v>3.1501800000000002</v>
      </c>
    </row>
    <row r="312" spans="1:6" x14ac:dyDescent="0.25">
      <c r="A312" s="32">
        <f>'Raw Yahoox'!AE313</f>
        <v>311</v>
      </c>
      <c r="B312" s="44" t="str">
        <f>LEFT('Raw Yahoox'!AF313,4)</f>
        <v>IDPR</v>
      </c>
      <c r="C312" s="44" t="str">
        <f>'Raw Yahoox'!AG313</f>
        <v>PT Indonesia Pondasi Raya Tbk</v>
      </c>
      <c r="D312" s="44">
        <f>'Raw Yahoox'!AH313</f>
        <v>189</v>
      </c>
      <c r="E312" s="31">
        <f>'Raw Yahoox'!AI313</f>
        <v>0.37856699999999999</v>
      </c>
      <c r="F312" s="72">
        <f>'Raw Yahoox'!AJ313</f>
        <v>1.264788</v>
      </c>
    </row>
    <row r="313" spans="1:6" x14ac:dyDescent="0.25">
      <c r="A313" s="32">
        <f>'Raw Yahoox'!AE314</f>
        <v>312</v>
      </c>
      <c r="B313" s="44" t="str">
        <f>LEFT('Raw Yahoox'!AF314,4)</f>
        <v>OMRE</v>
      </c>
      <c r="C313" s="44" t="str">
        <f>'Raw Yahoox'!AG314</f>
        <v>PT Indonesia Prima Property Tbk</v>
      </c>
      <c r="D313" s="44">
        <f>'Raw Yahoox'!AH314</f>
        <v>840</v>
      </c>
      <c r="E313" s="31">
        <f>'Raw Yahoox'!AI314</f>
        <v>1.466</v>
      </c>
      <c r="F313" s="72">
        <f>'Raw Yahoox'!AJ314</f>
        <v>6.0311999999999996E-4</v>
      </c>
    </row>
    <row r="314" spans="1:6" x14ac:dyDescent="0.25">
      <c r="A314" s="32">
        <f>'Raw Yahoox'!AE315</f>
        <v>313</v>
      </c>
      <c r="B314" s="44" t="str">
        <f>LEFT('Raw Yahoox'!AF315,4)</f>
        <v>IATA</v>
      </c>
      <c r="C314" s="44" t="str">
        <f>'Raw Yahoox'!AG315</f>
        <v>PT Indonesia Transport &amp; Infrastructure Tbk</v>
      </c>
      <c r="D314" s="44">
        <f>'Raw Yahoox'!AH315</f>
        <v>71</v>
      </c>
      <c r="E314" s="31">
        <f>'Raw Yahoox'!AI315</f>
        <v>0.81052200000000008</v>
      </c>
      <c r="F314" s="72">
        <f>'Raw Yahoox'!AJ315</f>
        <v>15.016145</v>
      </c>
    </row>
    <row r="315" spans="1:6" x14ac:dyDescent="0.25">
      <c r="A315" s="32">
        <f>'Raw Yahoox'!AE316</f>
        <v>314</v>
      </c>
      <c r="B315" s="44" t="str">
        <f>LEFT('Raw Yahoox'!AF316,4)</f>
        <v>INPP</v>
      </c>
      <c r="C315" s="44" t="str">
        <f>'Raw Yahoox'!AG316</f>
        <v>PT Indonesian Paradise Property Tbk</v>
      </c>
      <c r="D315" s="44">
        <f>'Raw Yahoox'!AH316</f>
        <v>650</v>
      </c>
      <c r="E315" s="31">
        <f>'Raw Yahoox'!AI316</f>
        <v>7.2679999999999998</v>
      </c>
      <c r="F315" s="72">
        <f>'Raw Yahoox'!AJ316</f>
        <v>1.572805E-2</v>
      </c>
    </row>
    <row r="316" spans="1:6" x14ac:dyDescent="0.25">
      <c r="A316" s="32">
        <f>'Raw Yahoox'!AE317</f>
        <v>315</v>
      </c>
      <c r="B316" s="44" t="str">
        <f>LEFT('Raw Yahoox'!AF317,4)</f>
        <v>ITIC</v>
      </c>
      <c r="C316" s="44" t="str">
        <f>'Raw Yahoox'!AG317</f>
        <v>PT Indonesian Tobacco Tbk</v>
      </c>
      <c r="D316" s="44">
        <f>'Raw Yahoox'!AH317</f>
        <v>290</v>
      </c>
      <c r="E316" s="31">
        <f>'Raw Yahoox'!AI317</f>
        <v>0.27280900000000002</v>
      </c>
      <c r="F316" s="72">
        <f>'Raw Yahoox'!AJ317</f>
        <v>1.28905</v>
      </c>
    </row>
    <row r="317" spans="1:6" x14ac:dyDescent="0.25">
      <c r="A317" s="32">
        <f>'Raw Yahoox'!AE318</f>
        <v>316</v>
      </c>
      <c r="B317" s="44" t="str">
        <f>LEFT('Raw Yahoox'!AF318,4)</f>
        <v>IPOL</v>
      </c>
      <c r="C317" s="44" t="str">
        <f>'Raw Yahoox'!AG318</f>
        <v>PT Indopoly Swakarsa Industry Tbk</v>
      </c>
      <c r="D317" s="44">
        <f>'Raw Yahoox'!AH318</f>
        <v>175</v>
      </c>
      <c r="E317" s="31">
        <f>'Raw Yahoox'!AI318</f>
        <v>1.1279999999999999</v>
      </c>
      <c r="F317" s="72">
        <f>'Raw Yahoox'!AJ318</f>
        <v>0.97124999999999995</v>
      </c>
    </row>
    <row r="318" spans="1:6" x14ac:dyDescent="0.25">
      <c r="A318" s="32">
        <f>'Raw Yahoox'!AE319</f>
        <v>317</v>
      </c>
      <c r="B318" s="44" t="str">
        <f>LEFT('Raw Yahoox'!AF319,4)</f>
        <v>DNET</v>
      </c>
      <c r="C318" s="44" t="str">
        <f>'Raw Yahoox'!AG319</f>
        <v>PT Indoritel Makmur Internasional Tbk.</v>
      </c>
      <c r="D318" s="44">
        <f>'Raw Yahoox'!AH319</f>
        <v>3260</v>
      </c>
      <c r="E318" s="31">
        <f>'Raw Yahoox'!AI319</f>
        <v>46.24</v>
      </c>
      <c r="F318" s="72">
        <f>'Raw Yahoox'!AJ319</f>
        <v>4.6194199999999999E-3</v>
      </c>
    </row>
    <row r="319" spans="1:6" x14ac:dyDescent="0.25">
      <c r="A319" s="32">
        <f>'Raw Yahoox'!AE320</f>
        <v>318</v>
      </c>
      <c r="B319" s="44" t="str">
        <f>LEFT('Raw Yahoox'!AF320,4)</f>
        <v>ISAT</v>
      </c>
      <c r="C319" s="44" t="str">
        <f>'Raw Yahoox'!AG320</f>
        <v>PT Indosat Tbk</v>
      </c>
      <c r="D319" s="44">
        <f>'Raw Yahoox'!AH320</f>
        <v>6050</v>
      </c>
      <c r="E319" s="31">
        <f>'Raw Yahoox'!AI320</f>
        <v>32.875</v>
      </c>
      <c r="F319" s="72">
        <f>'Raw Yahoox'!AJ320</f>
        <v>31.665700000000001</v>
      </c>
    </row>
    <row r="320" spans="1:6" x14ac:dyDescent="0.25">
      <c r="A320" s="32">
        <f>'Raw Yahoox'!AE321</f>
        <v>319</v>
      </c>
      <c r="B320" s="44" t="str">
        <f>LEFT('Raw Yahoox'!AF321,4)</f>
        <v>INDS</v>
      </c>
      <c r="C320" s="44" t="str">
        <f>'Raw Yahoox'!AG321</f>
        <v>PT Indospring Tbk</v>
      </c>
      <c r="D320" s="44">
        <f>'Raw Yahoox'!AH321</f>
        <v>2090</v>
      </c>
      <c r="E320" s="31">
        <f>'Raw Yahoox'!AI321</f>
        <v>1.3720000000000001</v>
      </c>
      <c r="F320" s="72">
        <f>'Raw Yahoox'!AJ321</f>
        <v>1.2331E-3</v>
      </c>
    </row>
    <row r="321" spans="1:6" x14ac:dyDescent="0.25">
      <c r="A321" s="32">
        <f>'Raw Yahoox'!AE322</f>
        <v>320</v>
      </c>
      <c r="B321" s="44" t="str">
        <f>LEFT('Raw Yahoox'!AF322,4)</f>
        <v>TECH</v>
      </c>
      <c r="C321" s="44" t="str">
        <f>'Raw Yahoox'!AG322</f>
        <v>PT Indosterling Technomedia TBK</v>
      </c>
      <c r="D321" s="44">
        <f>'Raw Yahoox'!AH322</f>
        <v>8450</v>
      </c>
      <c r="E321" s="31">
        <f>'Raw Yahoox'!AI322</f>
        <v>10.616</v>
      </c>
      <c r="F321" s="72">
        <f>'Raw Yahoox'!AJ322</f>
        <v>14.212899999999999</v>
      </c>
    </row>
    <row r="322" spans="1:6" x14ac:dyDescent="0.25">
      <c r="A322" s="32">
        <f>'Raw Yahoox'!AE323</f>
        <v>321</v>
      </c>
      <c r="B322" s="44" t="str">
        <f>LEFT('Raw Yahoox'!AF323,4)</f>
        <v>CARS</v>
      </c>
      <c r="C322" s="44" t="str">
        <f>'Raw Yahoox'!AG323</f>
        <v>PT Industri dan Perdagangan Bintraco Dharma Tbk</v>
      </c>
      <c r="D322" s="44">
        <f>'Raw Yahoox'!AH323</f>
        <v>50</v>
      </c>
      <c r="E322" s="31">
        <f>'Raw Yahoox'!AI323</f>
        <v>0.75</v>
      </c>
      <c r="F322" s="72">
        <f>'Raw Yahoox'!AJ323</f>
        <v>1.0862000000000001E-3</v>
      </c>
    </row>
    <row r="323" spans="1:6" x14ac:dyDescent="0.25">
      <c r="A323" s="32">
        <f>'Raw Yahoox'!AE324</f>
        <v>322</v>
      </c>
      <c r="B323" s="44" t="str">
        <f>LEFT('Raw Yahoox'!AF324,4)</f>
        <v>SIDO</v>
      </c>
      <c r="C323" s="44" t="str">
        <f>'Raw Yahoox'!AG324</f>
        <v>PT Industri Jamu dan Farmasi Sido Muncul Tbk</v>
      </c>
      <c r="D323" s="44">
        <f>'Raw Yahoox'!AH324</f>
        <v>875</v>
      </c>
      <c r="E323" s="31">
        <f>'Raw Yahoox'!AI324</f>
        <v>26.048999999999999</v>
      </c>
      <c r="F323" s="72">
        <f>'Raw Yahoox'!AJ324</f>
        <v>11.717124999999999</v>
      </c>
    </row>
    <row r="324" spans="1:6" x14ac:dyDescent="0.25">
      <c r="A324" s="32">
        <f>'Raw Yahoox'!AE325</f>
        <v>323</v>
      </c>
      <c r="B324" s="44" t="str">
        <f>LEFT('Raw Yahoox'!AF325,4)</f>
        <v>INOV</v>
      </c>
      <c r="C324" s="44" t="str">
        <f>'Raw Yahoox'!AG325</f>
        <v>PT Inocycle Technology Group Tbk</v>
      </c>
      <c r="D324" s="44">
        <f>'Raw Yahoox'!AH325</f>
        <v>218</v>
      </c>
      <c r="E324" s="31">
        <f>'Raw Yahoox'!AI325</f>
        <v>0.39419199999999999</v>
      </c>
      <c r="F324" s="72">
        <f>'Raw Yahoox'!AJ325</f>
        <v>0.54478199999999999</v>
      </c>
    </row>
    <row r="325" spans="1:6" x14ac:dyDescent="0.25">
      <c r="A325" s="32">
        <f>'Raw Yahoox'!AE326</f>
        <v>324</v>
      </c>
      <c r="B325" s="44" t="str">
        <f>LEFT('Raw Yahoox'!AF326,4)</f>
        <v>IBFN</v>
      </c>
      <c r="C325" s="44" t="str">
        <f>'Raw Yahoox'!AG326</f>
        <v>PT Intan Baruprana Finance Tbk</v>
      </c>
      <c r="D325" s="44">
        <f>'Raw Yahoox'!AH326</f>
        <v>80</v>
      </c>
      <c r="E325" s="31">
        <f>'Raw Yahoox'!AI326</f>
        <v>0.12138599999999999</v>
      </c>
      <c r="F325" s="72">
        <f>'Raw Yahoox'!AJ326</f>
        <v>6.18288E-3</v>
      </c>
    </row>
    <row r="326" spans="1:6" x14ac:dyDescent="0.25">
      <c r="A326" s="32">
        <f>'Raw Yahoox'!AE327</f>
        <v>325</v>
      </c>
      <c r="B326" s="44" t="str">
        <f>LEFT('Raw Yahoox'!AF327,4)</f>
        <v>INCI</v>
      </c>
      <c r="C326" s="44" t="str">
        <f>'Raw Yahoox'!AG327</f>
        <v>PT Intanwijaya Internasional Tbk</v>
      </c>
      <c r="D326" s="44">
        <f>'Raw Yahoox'!AH327</f>
        <v>585</v>
      </c>
      <c r="E326" s="31">
        <f>'Raw Yahoox'!AI327</f>
        <v>0.114731</v>
      </c>
      <c r="F326" s="72">
        <f>'Raw Yahoox'!AJ327</f>
        <v>3.3344999999999998E-3</v>
      </c>
    </row>
    <row r="327" spans="1:6" x14ac:dyDescent="0.25">
      <c r="A327" s="32">
        <f>'Raw Yahoox'!AE328</f>
        <v>326</v>
      </c>
      <c r="B327" s="44" t="str">
        <f>LEFT('Raw Yahoox'!AF328,4)</f>
        <v>WOOD</v>
      </c>
      <c r="C327" s="44" t="str">
        <f>'Raw Yahoox'!AG328</f>
        <v>PT Integra Indocabinet Tbk</v>
      </c>
      <c r="D327" s="44">
        <f>'Raw Yahoox'!AH328</f>
        <v>795</v>
      </c>
      <c r="E327" s="31">
        <f>'Raw Yahoox'!AI328</f>
        <v>5.0579999999999998</v>
      </c>
      <c r="F327" s="72">
        <f>'Raw Yahoox'!AJ328</f>
        <v>11.30808</v>
      </c>
    </row>
    <row r="328" spans="1:6" x14ac:dyDescent="0.25">
      <c r="A328" s="32">
        <f>'Raw Yahoox'!AE329</f>
        <v>327</v>
      </c>
      <c r="B328" s="44" t="str">
        <f>LEFT('Raw Yahoox'!AF329,4)</f>
        <v>INTD</v>
      </c>
      <c r="C328" s="44" t="str">
        <f>'Raw Yahoox'!AG329</f>
        <v>PT Inter Delta Tbk</v>
      </c>
      <c r="D328" s="44">
        <f>'Raw Yahoox'!AH329</f>
        <v>320</v>
      </c>
      <c r="E328" s="31">
        <f>'Raw Yahoox'!AI329</f>
        <v>0.189385</v>
      </c>
      <c r="F328" s="72">
        <f>'Raw Yahoox'!AJ329</f>
        <v>0.58623999999999998</v>
      </c>
    </row>
    <row r="329" spans="1:6" x14ac:dyDescent="0.25">
      <c r="A329" s="32">
        <f>'Raw Yahoox'!AE330</f>
        <v>328</v>
      </c>
      <c r="B329" s="44" t="str">
        <f>LEFT('Raw Yahoox'!AF330,4)</f>
        <v>MDIA</v>
      </c>
      <c r="C329" s="44" t="str">
        <f>'Raw Yahoox'!AG330</f>
        <v>PT Intermedia Capital Tbk</v>
      </c>
      <c r="D329" s="44">
        <f>'Raw Yahoox'!AH330</f>
        <v>50</v>
      </c>
      <c r="E329" s="31">
        <f>'Raw Yahoox'!AI330</f>
        <v>1.9610000000000001</v>
      </c>
      <c r="F329" s="72">
        <f>'Raw Yahoox'!AJ330</f>
        <v>0.19239999999999999</v>
      </c>
    </row>
    <row r="330" spans="1:6" x14ac:dyDescent="0.25">
      <c r="A330" s="32">
        <f>'Raw Yahoox'!AE331</f>
        <v>329</v>
      </c>
      <c r="B330" s="44" t="str">
        <f>LEFT('Raw Yahoox'!AF331,4)</f>
        <v>IKAI</v>
      </c>
      <c r="C330" s="44" t="str">
        <f>'Raw Yahoox'!AG331</f>
        <v>PT Intikeramik Alamasri Industri Tbk</v>
      </c>
      <c r="D330" s="44">
        <f>'Raw Yahoox'!AH331</f>
        <v>50</v>
      </c>
      <c r="E330" s="31">
        <f>'Raw Yahoox'!AI331</f>
        <v>0.66528999999999994</v>
      </c>
      <c r="F330" s="72">
        <f>'Raw Yahoox'!AJ331</f>
        <v>5.3804999999999999E-4</v>
      </c>
    </row>
    <row r="331" spans="1:6" x14ac:dyDescent="0.25">
      <c r="A331" s="32">
        <f>'Raw Yahoox'!AE332</f>
        <v>330</v>
      </c>
      <c r="B331" s="44" t="str">
        <f>LEFT('Raw Yahoox'!AF332,4)</f>
        <v>DILD</v>
      </c>
      <c r="C331" s="44" t="str">
        <f>'Raw Yahoox'!AG332</f>
        <v>PT Intiland Development Tbk</v>
      </c>
      <c r="D331" s="44">
        <f>'Raw Yahoox'!AH332</f>
        <v>166</v>
      </c>
      <c r="E331" s="31">
        <f>'Raw Yahoox'!AI332</f>
        <v>1.7210000000000001</v>
      </c>
      <c r="F331" s="72">
        <f>'Raw Yahoox'!AJ332</f>
        <v>1.0155879999999999</v>
      </c>
    </row>
    <row r="332" spans="1:6" x14ac:dyDescent="0.25">
      <c r="A332" s="32">
        <f>'Raw Yahoox'!AE333</f>
        <v>331</v>
      </c>
      <c r="B332" s="44" t="str">
        <f>LEFT('Raw Yahoox'!AF333,4)</f>
        <v>INTA</v>
      </c>
      <c r="C332" s="44" t="str">
        <f>'Raw Yahoox'!AG333</f>
        <v>PT Intraco Penta Tbk</v>
      </c>
      <c r="D332" s="44">
        <f>'Raw Yahoox'!AH333</f>
        <v>87</v>
      </c>
      <c r="E332" s="31">
        <f>'Raw Yahoox'!AI333</f>
        <v>0.29092200000000001</v>
      </c>
      <c r="F332" s="72">
        <f>'Raw Yahoox'!AJ333</f>
        <v>3.8172990000000001E-3</v>
      </c>
    </row>
    <row r="333" spans="1:6" x14ac:dyDescent="0.25">
      <c r="A333" s="32">
        <f>'Raw Yahoox'!AE334</f>
        <v>332</v>
      </c>
      <c r="B333" s="44" t="str">
        <f>LEFT('Raw Yahoox'!AF334,4)</f>
        <v>ICON</v>
      </c>
      <c r="C333" s="44" t="str">
        <f>'Raw Yahoox'!AG334</f>
        <v>PT Island Concepts Indonesia Tbk</v>
      </c>
      <c r="D333" s="44">
        <f>'Raw Yahoox'!AH334</f>
        <v>103</v>
      </c>
      <c r="E333" s="31">
        <f>'Raw Yahoox'!AI334</f>
        <v>0.112244</v>
      </c>
      <c r="F333" s="72">
        <f>'Raw Yahoox'!AJ334</f>
        <v>1.961738</v>
      </c>
    </row>
    <row r="334" spans="1:6" x14ac:dyDescent="0.25">
      <c r="A334" s="32">
        <f>'Raw Yahoox'!AE335</f>
        <v>333</v>
      </c>
      <c r="B334" s="44" t="str">
        <f>LEFT('Raw Yahoox'!AF335,4)</f>
        <v>IRRA</v>
      </c>
      <c r="C334" s="44" t="str">
        <f>'Raw Yahoox'!AG335</f>
        <v>PT Itama Ranoraya Tbk</v>
      </c>
      <c r="D334" s="44">
        <f>'Raw Yahoox'!AH335</f>
        <v>2090</v>
      </c>
      <c r="E334" s="31">
        <f>'Raw Yahoox'!AI335</f>
        <v>3.3439999999999999</v>
      </c>
      <c r="F334" s="72">
        <f>'Raw Yahoox'!AJ335</f>
        <v>25.414400000000001</v>
      </c>
    </row>
    <row r="335" spans="1:6" x14ac:dyDescent="0.25">
      <c r="A335" s="32">
        <f>'Raw Yahoox'!AE336</f>
        <v>334</v>
      </c>
      <c r="B335" s="44" t="str">
        <f>LEFT('Raw Yahoox'!AF336,4)</f>
        <v>PSAB</v>
      </c>
      <c r="C335" s="44" t="str">
        <f>'Raw Yahoox'!AG336</f>
        <v>PT J Resources Asia Pasifik Tbk</v>
      </c>
      <c r="D335" s="44">
        <f>'Raw Yahoox'!AH336</f>
        <v>148</v>
      </c>
      <c r="E335" s="31">
        <f>'Raw Yahoox'!AI336</f>
        <v>3.9159999999999999</v>
      </c>
      <c r="F335" s="72">
        <f>'Raw Yahoox'!AJ336</f>
        <v>2.1776719999999998</v>
      </c>
    </row>
    <row r="336" spans="1:6" x14ac:dyDescent="0.25">
      <c r="A336" s="32">
        <f>'Raw Yahoox'!AE337</f>
        <v>335</v>
      </c>
      <c r="B336" s="44" t="str">
        <f>LEFT('Raw Yahoox'!AF337,4)</f>
        <v>JIHD</v>
      </c>
      <c r="C336" s="44" t="str">
        <f>'Raw Yahoox'!AG337</f>
        <v>PT Jakarta International Hotels &amp; Development Tbk</v>
      </c>
      <c r="D336" s="44">
        <f>'Raw Yahoox'!AH337</f>
        <v>470</v>
      </c>
      <c r="E336" s="31">
        <f>'Raw Yahoox'!AI337</f>
        <v>1.095</v>
      </c>
      <c r="F336" s="72">
        <f>'Raw Yahoox'!AJ337</f>
        <v>3.6307499999999999E-3</v>
      </c>
    </row>
    <row r="337" spans="1:6" x14ac:dyDescent="0.25">
      <c r="A337" s="32">
        <f>'Raw Yahoox'!AE338</f>
        <v>336</v>
      </c>
      <c r="B337" s="44" t="str">
        <f>LEFT('Raw Yahoox'!AF338,4)</f>
        <v>JSPT</v>
      </c>
      <c r="C337" s="44" t="str">
        <f>'Raw Yahoox'!AG338</f>
        <v>PT Jakarta Setiabudi Internasional Tbk</v>
      </c>
      <c r="D337" s="44">
        <f>'Raw Yahoox'!AH338</f>
        <v>755</v>
      </c>
      <c r="E337" s="31">
        <f>'Raw Yahoox'!AI338</f>
        <v>1.7509999999999999</v>
      </c>
      <c r="F337" s="72">
        <f>'Raw Yahoox'!AJ338</f>
        <v>6.9460000000000002E-5</v>
      </c>
    </row>
    <row r="338" spans="1:6" x14ac:dyDescent="0.25">
      <c r="A338" s="32">
        <f>'Raw Yahoox'!AE339</f>
        <v>337</v>
      </c>
      <c r="B338" s="44" t="str">
        <f>LEFT('Raw Yahoox'!AF339,4)</f>
        <v>JPFA</v>
      </c>
      <c r="C338" s="44" t="str">
        <f>'Raw Yahoox'!AG339</f>
        <v>PT Japfa Comfeed Indonesia Tbk</v>
      </c>
      <c r="D338" s="44">
        <f>'Raw Yahoox'!AH339</f>
        <v>1605</v>
      </c>
      <c r="E338" s="31">
        <f>'Raw Yahoox'!AI339</f>
        <v>14.912000000000001</v>
      </c>
      <c r="F338" s="72">
        <f>'Raw Yahoox'!AJ339</f>
        <v>31.441949999999999</v>
      </c>
    </row>
    <row r="339" spans="1:6" x14ac:dyDescent="0.25">
      <c r="A339" s="32">
        <f>'Raw Yahoox'!AE340</f>
        <v>338</v>
      </c>
      <c r="B339" s="44" t="str">
        <f>LEFT('Raw Yahoox'!AF340,4)</f>
        <v>IPCM</v>
      </c>
      <c r="C339" s="44" t="str">
        <f>'Raw Yahoox'!AG340</f>
        <v>PT Jasa Armada Indonesia Tbk</v>
      </c>
      <c r="D339" s="44">
        <f>'Raw Yahoox'!AH340</f>
        <v>302</v>
      </c>
      <c r="E339" s="31">
        <f>'Raw Yahoox'!AI340</f>
        <v>1.5940000000000001</v>
      </c>
      <c r="F339" s="72">
        <f>'Raw Yahoox'!AJ340</f>
        <v>2.3115079999999999</v>
      </c>
    </row>
    <row r="340" spans="1:6" x14ac:dyDescent="0.25">
      <c r="A340" s="32">
        <f>'Raw Yahoox'!AE341</f>
        <v>339</v>
      </c>
      <c r="B340" s="44" t="str">
        <f>LEFT('Raw Yahoox'!AF341,4)</f>
        <v>JSMR</v>
      </c>
      <c r="C340" s="44" t="str">
        <f>'Raw Yahoox'!AG341</f>
        <v>PT Jasa Marga (Persero) Tbk</v>
      </c>
      <c r="D340" s="44">
        <f>'Raw Yahoox'!AH341</f>
        <v>4070</v>
      </c>
      <c r="E340" s="31">
        <f>'Raw Yahoox'!AI341</f>
        <v>29.54</v>
      </c>
      <c r="F340" s="72">
        <f>'Raw Yahoox'!AJ341</f>
        <v>21.062249999999999</v>
      </c>
    </row>
    <row r="341" spans="1:6" x14ac:dyDescent="0.25">
      <c r="A341" s="32">
        <f>'Raw Yahoox'!AE342</f>
        <v>340</v>
      </c>
      <c r="B341" s="44" t="str">
        <f>LEFT('Raw Yahoox'!AF342,4)</f>
        <v>JTPE</v>
      </c>
      <c r="C341" s="44" t="str">
        <f>'Raw Yahoox'!AG342</f>
        <v>PT Jasuindo Tiga Perkasa Tbk</v>
      </c>
      <c r="D341" s="44">
        <f>'Raw Yahoox'!AH342</f>
        <v>1070</v>
      </c>
      <c r="E341" s="31">
        <f>'Raw Yahoox'!AI342</f>
        <v>1.833</v>
      </c>
      <c r="F341" s="72">
        <f>'Raw Yahoox'!AJ342</f>
        <v>2.7340639999999999E-2</v>
      </c>
    </row>
    <row r="342" spans="1:6" x14ac:dyDescent="0.25">
      <c r="A342" s="32">
        <f>'Raw Yahoox'!AE343</f>
        <v>341</v>
      </c>
      <c r="B342" s="44" t="str">
        <f>LEFT('Raw Yahoox'!AF343,4)</f>
        <v>JAWA</v>
      </c>
      <c r="C342" s="44" t="str">
        <f>'Raw Yahoox'!AG343</f>
        <v>PT Jaya Agra Wattie Tbk</v>
      </c>
      <c r="D342" s="44">
        <f>'Raw Yahoox'!AH343</f>
        <v>242</v>
      </c>
      <c r="E342" s="31">
        <f>'Raw Yahoox'!AI343</f>
        <v>0.91347500000000004</v>
      </c>
      <c r="F342" s="72">
        <f>'Raw Yahoox'!AJ343</f>
        <v>12.527372</v>
      </c>
    </row>
    <row r="343" spans="1:6" x14ac:dyDescent="0.25">
      <c r="A343" s="32">
        <f>'Raw Yahoox'!AE344</f>
        <v>342</v>
      </c>
      <c r="B343" s="44" t="str">
        <f>LEFT('Raw Yahoox'!AF344,4)</f>
        <v>JKON</v>
      </c>
      <c r="C343" s="44" t="str">
        <f>'Raw Yahoox'!AG344</f>
        <v>PT Jaya Konstruksi Manggala Pratama Tbk</v>
      </c>
      <c r="D343" s="44">
        <f>'Raw Yahoox'!AH344</f>
        <v>124</v>
      </c>
      <c r="E343" s="31">
        <f>'Raw Yahoox'!AI344</f>
        <v>2.0219999999999998</v>
      </c>
      <c r="F343" s="72">
        <f>'Raw Yahoox'!AJ344</f>
        <v>1.115318E-2</v>
      </c>
    </row>
    <row r="344" spans="1:6" x14ac:dyDescent="0.25">
      <c r="A344" s="32">
        <f>'Raw Yahoox'!AE345</f>
        <v>343</v>
      </c>
      <c r="B344" s="44" t="str">
        <f>LEFT('Raw Yahoox'!AF345,4)</f>
        <v>JRPT</v>
      </c>
      <c r="C344" s="44" t="str">
        <f>'Raw Yahoox'!AG345</f>
        <v>PT Jaya Real Property, Tbk.</v>
      </c>
      <c r="D344" s="44">
        <f>'Raw Yahoox'!AH345</f>
        <v>488</v>
      </c>
      <c r="E344" s="31">
        <f>'Raw Yahoox'!AI345</f>
        <v>6.5279999999999996</v>
      </c>
      <c r="F344" s="72">
        <f>'Raw Yahoox'!AJ345</f>
        <v>1.4971840000000001</v>
      </c>
    </row>
    <row r="345" spans="1:6" x14ac:dyDescent="0.25">
      <c r="A345" s="32">
        <f>'Raw Yahoox'!AE346</f>
        <v>344</v>
      </c>
      <c r="B345" s="44" t="str">
        <f>LEFT('Raw Yahoox'!AF346,4)</f>
        <v>RISE</v>
      </c>
      <c r="C345" s="44" t="str">
        <f>'Raw Yahoox'!AG346</f>
        <v>PT Jaya Sukses Makmur Sentosa Tbk</v>
      </c>
      <c r="D345" s="44">
        <f>'Raw Yahoox'!AH346</f>
        <v>378</v>
      </c>
      <c r="E345" s="31">
        <f>'Raw Yahoox'!AI346</f>
        <v>4.1369999999999996</v>
      </c>
      <c r="F345" s="72">
        <f>'Raw Yahoox'!AJ346</f>
        <v>1.1244366E-2</v>
      </c>
    </row>
    <row r="346" spans="1:6" x14ac:dyDescent="0.25">
      <c r="A346" s="32">
        <f>'Raw Yahoox'!AE347</f>
        <v>345</v>
      </c>
      <c r="B346" s="44" t="str">
        <f>LEFT('Raw Yahoox'!AF347,4)</f>
        <v>TAYS</v>
      </c>
      <c r="C346" s="44" t="str">
        <f>'Raw Yahoox'!AG347</f>
        <v>PT Jaya Swarasa Agung Tbk</v>
      </c>
      <c r="D346" s="44">
        <f>'Raw Yahoox'!AH347</f>
        <v>222</v>
      </c>
      <c r="E346" s="31">
        <f>'Raw Yahoox'!AI347</f>
        <v>0.24396000000000001</v>
      </c>
      <c r="F346" s="72">
        <f>'Raw Yahoox'!AJ347</f>
        <v>4.175376</v>
      </c>
    </row>
    <row r="347" spans="1:6" x14ac:dyDescent="0.25">
      <c r="A347" s="32">
        <f>'Raw Yahoox'!AE348</f>
        <v>346</v>
      </c>
      <c r="B347" s="44" t="str">
        <f>LEFT('Raw Yahoox'!AF348,4)</f>
        <v>HELI</v>
      </c>
      <c r="C347" s="44" t="str">
        <f>'Raw Yahoox'!AG348</f>
        <v>PT Jaya Trishindo Tbk</v>
      </c>
      <c r="D347" s="44">
        <f>'Raw Yahoox'!AH348</f>
        <v>334</v>
      </c>
      <c r="E347" s="31">
        <f>'Raw Yahoox'!AI348</f>
        <v>0.27817599999999998</v>
      </c>
      <c r="F347" s="72">
        <f>'Raw Yahoox'!AJ348</f>
        <v>6.7133999999999998E-4</v>
      </c>
    </row>
    <row r="348" spans="1:6" x14ac:dyDescent="0.25">
      <c r="A348" s="32">
        <f>'Raw Yahoox'!AE349</f>
        <v>347</v>
      </c>
      <c r="B348" s="44" t="str">
        <f>LEFT('Raw Yahoox'!AF349,4)</f>
        <v>JECC</v>
      </c>
      <c r="C348" s="44" t="str">
        <f>'Raw Yahoox'!AG349</f>
        <v>PT Jembo Cable Company Tbk</v>
      </c>
      <c r="D348" s="44">
        <f>'Raw Yahoox'!AH349</f>
        <v>5550</v>
      </c>
      <c r="E348" s="31">
        <f>'Raw Yahoox'!AI349</f>
        <v>0.83916000000000002</v>
      </c>
      <c r="F348" s="72">
        <f>'Raw Yahoox'!AJ349</f>
        <v>7.3260000000000003E-4</v>
      </c>
    </row>
    <row r="349" spans="1:6" x14ac:dyDescent="0.25">
      <c r="A349" s="32">
        <f>'Raw Yahoox'!AE350</f>
        <v>348</v>
      </c>
      <c r="B349" s="44" t="str">
        <f>LEFT('Raw Yahoox'!AF350,4)</f>
        <v>KBLM</v>
      </c>
      <c r="C349" s="44" t="str">
        <f>'Raw Yahoox'!AG350</f>
        <v>PT Kabelindo Murni Tbk</v>
      </c>
      <c r="D349" s="44">
        <f>'Raw Yahoox'!AH350</f>
        <v>218</v>
      </c>
      <c r="E349" s="31">
        <f>'Raw Yahoox'!AI350</f>
        <v>0.24415999999999999</v>
      </c>
      <c r="F349" s="72">
        <f>'Raw Yahoox'!AJ350</f>
        <v>0.36427799999999999</v>
      </c>
    </row>
    <row r="350" spans="1:6" x14ac:dyDescent="0.25">
      <c r="A350" s="32">
        <f>'Raw Yahoox'!AE351</f>
        <v>349</v>
      </c>
      <c r="B350" s="44" t="str">
        <f>LEFT('Raw Yahoox'!AF351,4)</f>
        <v>KLBF</v>
      </c>
      <c r="C350" s="44" t="str">
        <f>'Raw Yahoox'!AG351</f>
        <v>PT Kalbe Farma Tbk.</v>
      </c>
      <c r="D350" s="44">
        <f>'Raw Yahoox'!AH351</f>
        <v>1610</v>
      </c>
      <c r="E350" s="31">
        <f>'Raw Yahoox'!AI351</f>
        <v>75.465000000000003</v>
      </c>
      <c r="F350" s="72">
        <f>'Raw Yahoox'!AJ351</f>
        <v>82.523769999999999</v>
      </c>
    </row>
    <row r="351" spans="1:6" x14ac:dyDescent="0.25">
      <c r="A351" s="32">
        <f>'Raw Yahoox'!AE352</f>
        <v>350</v>
      </c>
      <c r="B351" s="44" t="str">
        <f>LEFT('Raw Yahoox'!AF352,4)</f>
        <v>ZINC</v>
      </c>
      <c r="C351" s="44" t="str">
        <f>'Raw Yahoox'!AG352</f>
        <v>PT Kapuas Prima Coal Tbk</v>
      </c>
      <c r="D351" s="44">
        <f>'Raw Yahoox'!AH352</f>
        <v>103</v>
      </c>
      <c r="E351" s="31">
        <f>'Raw Yahoox'!AI352</f>
        <v>2.601</v>
      </c>
      <c r="F351" s="72">
        <f>'Raw Yahoox'!AJ352</f>
        <v>67.847645</v>
      </c>
    </row>
    <row r="352" spans="1:6" x14ac:dyDescent="0.25">
      <c r="A352" s="32">
        <f>'Raw Yahoox'!AE353</f>
        <v>351</v>
      </c>
      <c r="B352" s="44" t="str">
        <f>LEFT('Raw Yahoox'!AF353,4)</f>
        <v>KBAG</v>
      </c>
      <c r="C352" s="44" t="str">
        <f>'Raw Yahoox'!AG353</f>
        <v>PT Karya Bersama Anugerah Tbk</v>
      </c>
      <c r="D352" s="44">
        <f>'Raw Yahoox'!AH353</f>
        <v>78</v>
      </c>
      <c r="E352" s="31">
        <f>'Raw Yahoox'!AI353</f>
        <v>0.55770000000000008</v>
      </c>
      <c r="F352" s="72">
        <f>'Raw Yahoox'!AJ353</f>
        <v>55.146935999999997</v>
      </c>
    </row>
    <row r="353" spans="1:6" x14ac:dyDescent="0.25">
      <c r="A353" s="32">
        <f>'Raw Yahoox'!AE354</f>
        <v>352</v>
      </c>
      <c r="B353" s="44" t="str">
        <f>LEFT('Raw Yahoox'!AF354,4)</f>
        <v>KIJA</v>
      </c>
      <c r="C353" s="44" t="str">
        <f>'Raw Yahoox'!AG354</f>
        <v>PT Kawasan Industri Jababeka Tbk</v>
      </c>
      <c r="D353" s="44">
        <f>'Raw Yahoox'!AH354</f>
        <v>174</v>
      </c>
      <c r="E353" s="31">
        <f>'Raw Yahoox'!AI354</f>
        <v>3.573</v>
      </c>
      <c r="F353" s="72">
        <f>'Raw Yahoox'!AJ354</f>
        <v>1.0166820000000001</v>
      </c>
    </row>
    <row r="354" spans="1:6" x14ac:dyDescent="0.25">
      <c r="A354" s="32">
        <f>'Raw Yahoox'!AE355</f>
        <v>353</v>
      </c>
      <c r="B354" s="44" t="str">
        <f>LEFT('Raw Yahoox'!AF355,4)</f>
        <v>TIFA</v>
      </c>
      <c r="C354" s="44" t="str">
        <f>'Raw Yahoox'!AG355</f>
        <v>PT KDB Tifa Finance Tbk</v>
      </c>
      <c r="D354" s="44">
        <f>'Raw Yahoox'!AH355</f>
        <v>785</v>
      </c>
      <c r="E354" s="31">
        <f>'Raw Yahoox'!AI355</f>
        <v>2.7879999999999998</v>
      </c>
      <c r="F354" s="72">
        <f>'Raw Yahoox'!AJ355</f>
        <v>3.4632629999999998E-2</v>
      </c>
    </row>
    <row r="355" spans="1:6" x14ac:dyDescent="0.25">
      <c r="A355" s="32">
        <f>'Raw Yahoox'!AE356</f>
        <v>354</v>
      </c>
      <c r="B355" s="44" t="str">
        <f>LEFT('Raw Yahoox'!AF356,4)</f>
        <v>KICI</v>
      </c>
      <c r="C355" s="44" t="str">
        <f>'Raw Yahoox'!AG356</f>
        <v>PT Kedaung Indah Can Tbk</v>
      </c>
      <c r="D355" s="44">
        <f>'Raw Yahoox'!AH356</f>
        <v>310</v>
      </c>
      <c r="E355" s="31">
        <f>'Raw Yahoox'!AI356</f>
        <v>8.5559999999999997E-2</v>
      </c>
      <c r="F355" s="72">
        <f>'Raw Yahoox'!AJ356</f>
        <v>0.7409</v>
      </c>
    </row>
    <row r="356" spans="1:6" x14ac:dyDescent="0.25">
      <c r="A356" s="32">
        <f>'Raw Yahoox'!AE357</f>
        <v>355</v>
      </c>
      <c r="B356" s="44" t="str">
        <f>LEFT('Raw Yahoox'!AF357,4)</f>
        <v>KDSI</v>
      </c>
      <c r="C356" s="44" t="str">
        <f>'Raw Yahoox'!AG357</f>
        <v>PT Kedawung Setia Industrial Tbk</v>
      </c>
      <c r="D356" s="44">
        <f>'Raw Yahoox'!AH357</f>
        <v>1060</v>
      </c>
      <c r="E356" s="31">
        <f>'Raw Yahoox'!AI357</f>
        <v>0.42930000000000001</v>
      </c>
      <c r="F356" s="72">
        <f>'Raw Yahoox'!AJ357</f>
        <v>3.9209400000000004E-3</v>
      </c>
    </row>
    <row r="357" spans="1:6" x14ac:dyDescent="0.25">
      <c r="A357" s="32">
        <f>'Raw Yahoox'!AE358</f>
        <v>356</v>
      </c>
      <c r="B357" s="44" t="str">
        <f>LEFT('Raw Yahoox'!AF358,4)</f>
        <v>RSGK</v>
      </c>
      <c r="C357" s="44" t="str">
        <f>'Raw Yahoox'!AG358</f>
        <v>PT Kedoya Adyaraya Tbk</v>
      </c>
      <c r="D357" s="44">
        <f>'Raw Yahoox'!AH358</f>
        <v>1675</v>
      </c>
      <c r="E357" s="31">
        <f>'Raw Yahoox'!AI358</f>
        <v>1.5569999999999999</v>
      </c>
      <c r="F357" s="72">
        <f>'Raw Yahoox'!AJ358</f>
        <v>1.9563999999999999</v>
      </c>
    </row>
    <row r="358" spans="1:6" x14ac:dyDescent="0.25">
      <c r="A358" s="32">
        <f>'Raw Yahoox'!AE359</f>
        <v>357</v>
      </c>
      <c r="B358" s="44" t="str">
        <f>LEFT('Raw Yahoox'!AF359,4)</f>
        <v>KEEN</v>
      </c>
      <c r="C358" s="44" t="str">
        <f>'Raw Yahoox'!AG359</f>
        <v>PT Kencana Energi Lestari Tbk</v>
      </c>
      <c r="D358" s="44">
        <f>'Raw Yahoox'!AH359</f>
        <v>440</v>
      </c>
      <c r="E358" s="31">
        <f>'Raw Yahoox'!AI359</f>
        <v>1.613</v>
      </c>
      <c r="F358" s="72">
        <f>'Raw Yahoox'!AJ359</f>
        <v>0.46992</v>
      </c>
    </row>
    <row r="359" spans="1:6" x14ac:dyDescent="0.25">
      <c r="A359" s="32">
        <f>'Raw Yahoox'!AE360</f>
        <v>358</v>
      </c>
      <c r="B359" s="44" t="str">
        <f>LEFT('Raw Yahoox'!AF360,4)</f>
        <v>KIAS</v>
      </c>
      <c r="C359" s="44" t="str">
        <f>'Raw Yahoox'!AG360</f>
        <v>PT Keramika Indonesia Assosiasi Tbk</v>
      </c>
      <c r="D359" s="44">
        <f>'Raw Yahoox'!AH360</f>
        <v>50</v>
      </c>
      <c r="E359" s="31">
        <f>'Raw Yahoox'!AI360</f>
        <v>0.74645500000000009</v>
      </c>
      <c r="F359" s="72">
        <f>'Raw Yahoox'!AJ360</f>
        <v>0.93015000000000003</v>
      </c>
    </row>
    <row r="360" spans="1:6" x14ac:dyDescent="0.25">
      <c r="A360" s="32">
        <f>'Raw Yahoox'!AE361</f>
        <v>359</v>
      </c>
      <c r="B360" s="44" t="str">
        <f>LEFT('Raw Yahoox'!AF361,4)</f>
        <v>KAEF</v>
      </c>
      <c r="C360" s="44" t="str">
        <f>'Raw Yahoox'!AG361</f>
        <v>PT Kimia Farma (Persero) Tbk</v>
      </c>
      <c r="D360" s="44">
        <f>'Raw Yahoox'!AH361</f>
        <v>2560</v>
      </c>
      <c r="E360" s="31">
        <f>'Raw Yahoox'!AI361</f>
        <v>14.218</v>
      </c>
      <c r="F360" s="72">
        <f>'Raw Yahoox'!AJ361</f>
        <v>14.796799999999999</v>
      </c>
    </row>
    <row r="361" spans="1:6" x14ac:dyDescent="0.25">
      <c r="A361" s="32">
        <f>'Raw Yahoox'!AE362</f>
        <v>360</v>
      </c>
      <c r="B361" s="44" t="str">
        <f>LEFT('Raw Yahoox'!AF362,4)</f>
        <v>KINO</v>
      </c>
      <c r="C361" s="44" t="str">
        <f>'Raw Yahoox'!AG362</f>
        <v>PT Kino Indonesia Tbk</v>
      </c>
      <c r="D361" s="44">
        <f>'Raw Yahoox'!AH362</f>
        <v>2000</v>
      </c>
      <c r="E361" s="31">
        <f>'Raw Yahoox'!AI362</f>
        <v>2.8570000000000002</v>
      </c>
      <c r="F361" s="72">
        <f>'Raw Yahoox'!AJ362</f>
        <v>0.10124</v>
      </c>
    </row>
    <row r="362" spans="1:6" x14ac:dyDescent="0.25">
      <c r="A362" s="32">
        <f>'Raw Yahoox'!AE363</f>
        <v>361</v>
      </c>
      <c r="B362" s="44" t="str">
        <f>LEFT('Raw Yahoox'!AF363,4)</f>
        <v>KIOS</v>
      </c>
      <c r="C362" s="44" t="str">
        <f>'Raw Yahoox'!AG363</f>
        <v>PT Kioson Komersial Indonesia Tbk</v>
      </c>
      <c r="D362" s="44">
        <f>'Raw Yahoox'!AH363</f>
        <v>505</v>
      </c>
      <c r="E362" s="31">
        <f>'Raw Yahoox'!AI363</f>
        <v>0.36220600000000003</v>
      </c>
      <c r="F362" s="72">
        <f>'Raw Yahoox'!AJ363</f>
        <v>21.0181</v>
      </c>
    </row>
    <row r="363" spans="1:6" x14ac:dyDescent="0.25">
      <c r="A363" s="32">
        <f>'Raw Yahoox'!AE364</f>
        <v>362</v>
      </c>
      <c r="B363" s="44" t="str">
        <f>LEFT('Raw Yahoox'!AF364,4)</f>
        <v>KMTR</v>
      </c>
      <c r="C363" s="44" t="str">
        <f>'Raw Yahoox'!AG364</f>
        <v>PT Kirana Megatara Tbk</v>
      </c>
      <c r="D363" s="44">
        <f>'Raw Yahoox'!AH364</f>
        <v>336</v>
      </c>
      <c r="E363" s="31">
        <f>'Raw Yahoox'!AI364</f>
        <v>2.76</v>
      </c>
      <c r="F363" s="72">
        <f>'Raw Yahoox'!AJ364</f>
        <v>1.1698511999999999E-2</v>
      </c>
    </row>
    <row r="364" spans="1:6" x14ac:dyDescent="0.25">
      <c r="A364" s="32">
        <f>'Raw Yahoox'!AE365</f>
        <v>363</v>
      </c>
      <c r="B364" s="44" t="str">
        <f>LEFT('Raw Yahoox'!AF365,4)</f>
        <v>KBLI</v>
      </c>
      <c r="C364" s="44" t="str">
        <f>'Raw Yahoox'!AG365</f>
        <v>PT KMI Wire and Cable Tbk</v>
      </c>
      <c r="D364" s="44">
        <f>'Raw Yahoox'!AH365</f>
        <v>282</v>
      </c>
      <c r="E364" s="31">
        <f>'Raw Yahoox'!AI365</f>
        <v>1.1299999999999999</v>
      </c>
      <c r="F364" s="72">
        <f>'Raw Yahoox'!AJ365</f>
        <v>0.90944999999999998</v>
      </c>
    </row>
    <row r="365" spans="1:6" x14ac:dyDescent="0.25">
      <c r="A365" s="32">
        <f>'Raw Yahoox'!AE366</f>
        <v>364</v>
      </c>
      <c r="B365" s="44" t="str">
        <f>LEFT('Raw Yahoox'!AF366,4)</f>
        <v>KOBX</v>
      </c>
      <c r="C365" s="44" t="str">
        <f>'Raw Yahoox'!AG366</f>
        <v>PT Kobexindo Tractors Tbk</v>
      </c>
      <c r="D365" s="44">
        <f>'Raw Yahoox'!AH366</f>
        <v>296</v>
      </c>
      <c r="E365" s="31">
        <f>'Raw Yahoox'!AI366</f>
        <v>0.67265999999999992</v>
      </c>
      <c r="F365" s="72">
        <f>'Raw Yahoox'!AJ366</f>
        <v>2.4926159999999999</v>
      </c>
    </row>
    <row r="366" spans="1:6" x14ac:dyDescent="0.25">
      <c r="A366" s="32">
        <f>'Raw Yahoox'!AE367</f>
        <v>365</v>
      </c>
      <c r="B366" s="44" t="str">
        <f>LEFT('Raw Yahoox'!AF367,4)</f>
        <v>KOIN</v>
      </c>
      <c r="C366" s="44" t="str">
        <f>'Raw Yahoox'!AG367</f>
        <v>PT Kokoh Inti Arebama Tbk</v>
      </c>
      <c r="D366" s="44">
        <f>'Raw Yahoox'!AH367</f>
        <v>163</v>
      </c>
      <c r="E366" s="31">
        <f>'Raw Yahoox'!AI367</f>
        <v>0.15987799999999999</v>
      </c>
      <c r="F366" s="72">
        <f>'Raw Yahoox'!AJ367</f>
        <v>1.8648829999999999E-3</v>
      </c>
    </row>
    <row r="367" spans="1:6" x14ac:dyDescent="0.25">
      <c r="A367" s="32">
        <f>'Raw Yahoox'!AE368</f>
        <v>366</v>
      </c>
      <c r="B367" s="44" t="str">
        <f>LEFT('Raw Yahoox'!AF368,4)</f>
        <v>SATU</v>
      </c>
      <c r="C367" s="44" t="str">
        <f>'Raw Yahoox'!AG368</f>
        <v>PT Kota Satu Properti Tbk</v>
      </c>
      <c r="D367" s="44">
        <f>'Raw Yahoox'!AH368</f>
        <v>94</v>
      </c>
      <c r="E367" s="31">
        <f>'Raw Yahoox'!AI368</f>
        <v>0.12925</v>
      </c>
      <c r="F367" s="72">
        <f>'Raw Yahoox'!AJ368</f>
        <v>1.629772</v>
      </c>
    </row>
    <row r="368" spans="1:6" x14ac:dyDescent="0.25">
      <c r="A368" s="32">
        <f>'Raw Yahoox'!AE369</f>
        <v>367</v>
      </c>
      <c r="B368" s="44" t="str">
        <f>LEFT('Raw Yahoox'!AF369,4)</f>
        <v>KRAS</v>
      </c>
      <c r="C368" s="44" t="str">
        <f>'Raw Yahoox'!AG369</f>
        <v>PT Krakatau Steel (Persero) Tbk</v>
      </c>
      <c r="D368" s="44">
        <f>'Raw Yahoox'!AH369</f>
        <v>406</v>
      </c>
      <c r="E368" s="31">
        <f>'Raw Yahoox'!AI369</f>
        <v>7.8550000000000004</v>
      </c>
      <c r="F368" s="72">
        <f>'Raw Yahoox'!AJ369</f>
        <v>10.353406</v>
      </c>
    </row>
    <row r="369" spans="1:6" x14ac:dyDescent="0.25">
      <c r="A369" s="32">
        <f>'Raw Yahoox'!AE370</f>
        <v>368</v>
      </c>
      <c r="B369" s="44" t="str">
        <f>LEFT('Raw Yahoox'!AF370,4)</f>
        <v>KREN</v>
      </c>
      <c r="C369" s="44" t="str">
        <f>'Raw Yahoox'!AG370</f>
        <v>PT Kresna Graha Investama Tbk</v>
      </c>
      <c r="D369" s="44">
        <f>'Raw Yahoox'!AH370</f>
        <v>93</v>
      </c>
      <c r="E369" s="31">
        <f>'Raw Yahoox'!AI370</f>
        <v>1.6930000000000001</v>
      </c>
      <c r="F369" s="72">
        <f>'Raw Yahoox'!AJ370</f>
        <v>2.1648540000000001</v>
      </c>
    </row>
    <row r="370" spans="1:6" x14ac:dyDescent="0.25">
      <c r="A370" s="32">
        <f>'Raw Yahoox'!AE371</f>
        <v>369</v>
      </c>
      <c r="B370" s="44" t="str">
        <f>LEFT('Raw Yahoox'!AF371,4)</f>
        <v>KJEN</v>
      </c>
      <c r="C370" s="44" t="str">
        <f>'Raw Yahoox'!AG371</f>
        <v>PT Krida Jaringan Nusantara Tbk</v>
      </c>
      <c r="D370" s="44">
        <f>'Raw Yahoox'!AH371</f>
        <v>825</v>
      </c>
      <c r="E370" s="31">
        <f>'Raw Yahoox'!AI371</f>
        <v>0.41249999999999998</v>
      </c>
      <c r="F370" s="72">
        <f>'Raw Yahoox'!AJ371</f>
        <v>2.0873325000000002E-2</v>
      </c>
    </row>
    <row r="371" spans="1:6" x14ac:dyDescent="0.25">
      <c r="A371" s="32">
        <f>'Raw Yahoox'!AE372</f>
        <v>370</v>
      </c>
      <c r="B371" s="44" t="str">
        <f>LEFT('Raw Yahoox'!AF372,4)</f>
        <v>KMDS</v>
      </c>
      <c r="C371" s="44" t="str">
        <f>'Raw Yahoox'!AG372</f>
        <v>PT Kurniamitra Duta Sentosa, Tbk</v>
      </c>
      <c r="D371" s="44">
        <f>'Raw Yahoox'!AH372</f>
        <v>460</v>
      </c>
      <c r="E371" s="31">
        <f>'Raw Yahoox'!AI372</f>
        <v>0.36799999999999999</v>
      </c>
      <c r="F371" s="72">
        <f>'Raw Yahoox'!AJ372</f>
        <v>8.0532199999999998E-3</v>
      </c>
    </row>
    <row r="372" spans="1:6" x14ac:dyDescent="0.25">
      <c r="A372" s="32">
        <f>'Raw Yahoox'!AE373</f>
        <v>371</v>
      </c>
      <c r="B372" s="44" t="str">
        <f>LEFT('Raw Yahoox'!AF373,4)</f>
        <v>LABA</v>
      </c>
      <c r="C372" s="44" t="str">
        <f>'Raw Yahoox'!AG373</f>
        <v>PT Ladangbaja Murni Tbk</v>
      </c>
      <c r="D372" s="44">
        <f>'Raw Yahoox'!AH373</f>
        <v>101</v>
      </c>
      <c r="E372" s="31">
        <f>'Raw Yahoox'!AI373</f>
        <v>0.10100000000000001</v>
      </c>
      <c r="F372" s="72">
        <f>'Raw Yahoox'!AJ373</f>
        <v>3.0613100000000002</v>
      </c>
    </row>
    <row r="373" spans="1:6" x14ac:dyDescent="0.25">
      <c r="A373" s="32">
        <f>'Raw Yahoox'!AE374</f>
        <v>372</v>
      </c>
      <c r="B373" s="44" t="str">
        <f>LEFT('Raw Yahoox'!AF374,4)</f>
        <v>TAMA</v>
      </c>
      <c r="C373" s="44" t="str">
        <f>'Raw Yahoox'!AG374</f>
        <v>PT Lancartama Sejati Tbk</v>
      </c>
      <c r="D373" s="44">
        <f>'Raw Yahoox'!AH374</f>
        <v>64</v>
      </c>
      <c r="E373" s="31">
        <f>'Raw Yahoox'!AI374</f>
        <v>6.4000000000000001E-2</v>
      </c>
      <c r="F373" s="72">
        <f>'Raw Yahoox'!AJ374</f>
        <v>1.0740479999999999</v>
      </c>
    </row>
    <row r="374" spans="1:6" x14ac:dyDescent="0.25">
      <c r="A374" s="32">
        <f>'Raw Yahoox'!AE375</f>
        <v>373</v>
      </c>
      <c r="B374" s="44" t="str">
        <f>LEFT('Raw Yahoox'!AF375,4)</f>
        <v>LMPI</v>
      </c>
      <c r="C374" s="44" t="str">
        <f>'Raw Yahoox'!AG375</f>
        <v>PT Langgeng Makmur Industri Tbk</v>
      </c>
      <c r="D374" s="44">
        <f>'Raw Yahoox'!AH375</f>
        <v>195</v>
      </c>
      <c r="E374" s="31">
        <f>'Raw Yahoox'!AI375</f>
        <v>0.196661</v>
      </c>
      <c r="F374" s="72">
        <f>'Raw Yahoox'!AJ375</f>
        <v>0.32291999999999998</v>
      </c>
    </row>
    <row r="375" spans="1:6" x14ac:dyDescent="0.25">
      <c r="A375" s="32">
        <f>'Raw Yahoox'!AE376</f>
        <v>374</v>
      </c>
      <c r="B375" s="44" t="str">
        <f>LEFT('Raw Yahoox'!AF376,4)</f>
        <v>LTLS</v>
      </c>
      <c r="C375" s="44" t="str">
        <f>'Raw Yahoox'!AG376</f>
        <v>PT Lautan Luas Tbk</v>
      </c>
      <c r="D375" s="44">
        <f>'Raw Yahoox'!AH376</f>
        <v>680</v>
      </c>
      <c r="E375" s="31">
        <f>'Raw Yahoox'!AI376</f>
        <v>1.0409999999999999</v>
      </c>
      <c r="F375" s="72">
        <f>'Raw Yahoox'!AJ376</f>
        <v>2.0332679999999999E-2</v>
      </c>
    </row>
    <row r="376" spans="1:6" x14ac:dyDescent="0.25">
      <c r="A376" s="32">
        <f>'Raw Yahoox'!AE377</f>
        <v>375</v>
      </c>
      <c r="B376" s="44" t="str">
        <f>LEFT('Raw Yahoox'!AF377,4)</f>
        <v>LCKM</v>
      </c>
      <c r="C376" s="44" t="str">
        <f>'Raw Yahoox'!AG377</f>
        <v>PT LCK Global Kedaton Tbk</v>
      </c>
      <c r="D376" s="44">
        <f>'Raw Yahoox'!AH377</f>
        <v>308</v>
      </c>
      <c r="E376" s="31">
        <f>'Raw Yahoox'!AI377</f>
        <v>0.308</v>
      </c>
      <c r="F376" s="72">
        <f>'Raw Yahoox'!AJ377</f>
        <v>1.08724E-4</v>
      </c>
    </row>
    <row r="377" spans="1:6" x14ac:dyDescent="0.25">
      <c r="A377" s="32">
        <f>'Raw Yahoox'!AE378</f>
        <v>376</v>
      </c>
      <c r="B377" s="44" t="str">
        <f>LEFT('Raw Yahoox'!AF378,4)</f>
        <v>LPPS</v>
      </c>
      <c r="C377" s="44" t="str">
        <f>'Raw Yahoox'!AG378</f>
        <v>PT Lenox Pasifik Investama Tbk</v>
      </c>
      <c r="D377" s="44">
        <f>'Raw Yahoox'!AH378</f>
        <v>116</v>
      </c>
      <c r="E377" s="31">
        <f>'Raw Yahoox'!AI378</f>
        <v>0.30023700000000003</v>
      </c>
      <c r="F377" s="72">
        <f>'Raw Yahoox'!AJ378</f>
        <v>0.185832</v>
      </c>
    </row>
    <row r="378" spans="1:6" x14ac:dyDescent="0.25">
      <c r="A378" s="32">
        <f>'Raw Yahoox'!AE379</f>
        <v>377</v>
      </c>
      <c r="B378" s="44" t="str">
        <f>LEFT('Raw Yahoox'!AF379,4)</f>
        <v>LUCY</v>
      </c>
      <c r="C378" s="44" t="str">
        <f>'Raw Yahoox'!AG379</f>
        <v>PT Lima Dua Lima Tiga Tbk</v>
      </c>
      <c r="D378" s="44">
        <f>'Raw Yahoox'!AH379</f>
        <v>52</v>
      </c>
      <c r="E378" s="31">
        <f>'Raw Yahoox'!AI379</f>
        <v>5.382E-2</v>
      </c>
      <c r="F378" s="72">
        <f>'Raw Yahoox'!AJ379</f>
        <v>1.1375</v>
      </c>
    </row>
    <row r="379" spans="1:6" x14ac:dyDescent="0.25">
      <c r="A379" s="32">
        <f>'Raw Yahoox'!AE380</f>
        <v>378</v>
      </c>
      <c r="B379" s="44" t="str">
        <f>LEFT('Raw Yahoox'!AF380,4)</f>
        <v>LMAS</v>
      </c>
      <c r="C379" s="44" t="str">
        <f>'Raw Yahoox'!AG380</f>
        <v>PT Limas Indonesia Makmur Tbk</v>
      </c>
      <c r="D379" s="44">
        <f>'Raw Yahoox'!AH380</f>
        <v>131</v>
      </c>
      <c r="E379" s="31">
        <f>'Raw Yahoox'!AI380</f>
        <v>0.10320900000000001</v>
      </c>
      <c r="F379" s="72">
        <f>'Raw Yahoox'!AJ380</f>
        <v>6.7501680000000004</v>
      </c>
    </row>
    <row r="380" spans="1:6" x14ac:dyDescent="0.25">
      <c r="A380" s="32">
        <f>'Raw Yahoox'!AE381</f>
        <v>379</v>
      </c>
      <c r="B380" s="44" t="str">
        <f>LEFT('Raw Yahoox'!AF381,4)</f>
        <v>LINK</v>
      </c>
      <c r="C380" s="44" t="str">
        <f>'Raw Yahoox'!AG381</f>
        <v>PT Link Net Tbk</v>
      </c>
      <c r="D380" s="44">
        <f>'Raw Yahoox'!AH381</f>
        <v>4240</v>
      </c>
      <c r="E380" s="31">
        <f>'Raw Yahoox'!AI381</f>
        <v>11.667</v>
      </c>
      <c r="F380" s="72">
        <f>'Raw Yahoox'!AJ381</f>
        <v>15.022320000000001</v>
      </c>
    </row>
    <row r="381" spans="1:6" x14ac:dyDescent="0.25">
      <c r="A381" s="32">
        <f>'Raw Yahoox'!AE382</f>
        <v>380</v>
      </c>
      <c r="B381" s="44" t="str">
        <f>LEFT('Raw Yahoox'!AF382,4)</f>
        <v>LION</v>
      </c>
      <c r="C381" s="44" t="str">
        <f>'Raw Yahoox'!AG382</f>
        <v>PT Lion Metal Works Tbk</v>
      </c>
      <c r="D381" s="44">
        <f>'Raw Yahoox'!AH382</f>
        <v>314</v>
      </c>
      <c r="E381" s="31">
        <f>'Raw Yahoox'!AI382</f>
        <v>0.16333</v>
      </c>
      <c r="F381" s="72">
        <f>'Raw Yahoox'!AJ382</f>
        <v>1.443929E-2</v>
      </c>
    </row>
    <row r="382" spans="1:6" x14ac:dyDescent="0.25">
      <c r="A382" s="32">
        <f>'Raw Yahoox'!AE383</f>
        <v>381</v>
      </c>
      <c r="B382" s="44" t="str">
        <f>LEFT('Raw Yahoox'!AF383,4)</f>
        <v>LMSH</v>
      </c>
      <c r="C382" s="44" t="str">
        <f>'Raw Yahoox'!AG383</f>
        <v>PT Lionmesh Prima Tbk</v>
      </c>
      <c r="D382" s="44">
        <f>'Raw Yahoox'!AH383</f>
        <v>730</v>
      </c>
      <c r="E382" s="31">
        <f>'Raw Yahoox'!AI383</f>
        <v>7.0080000000000003E-2</v>
      </c>
      <c r="F382" s="72">
        <f>'Raw Yahoox'!AJ383</f>
        <v>6.229966E-2</v>
      </c>
    </row>
    <row r="383" spans="1:6" x14ac:dyDescent="0.25">
      <c r="A383" s="32">
        <f>'Raw Yahoox'!AE384</f>
        <v>382</v>
      </c>
      <c r="B383" s="44" t="str">
        <f>LEFT('Raw Yahoox'!AF384,4)</f>
        <v>LPCK</v>
      </c>
      <c r="C383" s="44" t="str">
        <f>'Raw Yahoox'!AG384</f>
        <v>PT Lippo Cikarang Tbk</v>
      </c>
      <c r="D383" s="44">
        <f>'Raw Yahoox'!AH384</f>
        <v>1240</v>
      </c>
      <c r="E383" s="31">
        <f>'Raw Yahoox'!AI384</f>
        <v>3.323</v>
      </c>
      <c r="F383" s="72">
        <f>'Raw Yahoox'!AJ384</f>
        <v>2.6511200000000001</v>
      </c>
    </row>
    <row r="384" spans="1:6" x14ac:dyDescent="0.25">
      <c r="A384" s="32">
        <f>'Raw Yahoox'!AE385</f>
        <v>383</v>
      </c>
      <c r="B384" s="44" t="str">
        <f>LEFT('Raw Yahoox'!AF385,4)</f>
        <v>LPGI</v>
      </c>
      <c r="C384" s="44" t="str">
        <f>'Raw Yahoox'!AG385</f>
        <v>PT Lippo General Insurance Tbk</v>
      </c>
      <c r="D384" s="44">
        <f>'Raw Yahoox'!AH385</f>
        <v>4550</v>
      </c>
      <c r="E384" s="31">
        <f>'Raw Yahoox'!AI385</f>
        <v>0.6825</v>
      </c>
      <c r="F384" s="72">
        <f>'Raw Yahoox'!AJ385</f>
        <v>4.4271500000000004E-3</v>
      </c>
    </row>
    <row r="385" spans="1:6" x14ac:dyDescent="0.25">
      <c r="A385" s="32">
        <f>'Raw Yahoox'!AE386</f>
        <v>384</v>
      </c>
      <c r="B385" s="44" t="str">
        <f>LEFT('Raw Yahoox'!AF386,4)</f>
        <v>LPKR</v>
      </c>
      <c r="C385" s="44" t="str">
        <f>'Raw Yahoox'!AG386</f>
        <v>PT Lippo Karawaci Tbk</v>
      </c>
      <c r="D385" s="44">
        <f>'Raw Yahoox'!AH386</f>
        <v>145</v>
      </c>
      <c r="E385" s="31">
        <f>'Raw Yahoox'!AI386</f>
        <v>10.27</v>
      </c>
      <c r="F385" s="72">
        <f>'Raw Yahoox'!AJ386</f>
        <v>15.476430000000001</v>
      </c>
    </row>
    <row r="386" spans="1:6" x14ac:dyDescent="0.25">
      <c r="A386" s="32">
        <f>'Raw Yahoox'!AE387</f>
        <v>385</v>
      </c>
      <c r="B386" s="44" t="str">
        <f>LEFT('Raw Yahoox'!AF387,4)</f>
        <v>LEAD</v>
      </c>
      <c r="C386" s="44" t="str">
        <f>'Raw Yahoox'!AG387</f>
        <v>PT Logindo Samudramakmur Tbk.</v>
      </c>
      <c r="D386" s="44">
        <f>'Raw Yahoox'!AH387</f>
        <v>51</v>
      </c>
      <c r="E386" s="31">
        <f>'Raw Yahoox'!AI387</f>
        <v>0.20572100000000001</v>
      </c>
      <c r="F386" s="72">
        <f>'Raw Yahoox'!AJ387</f>
        <v>4.2257069999999999</v>
      </c>
    </row>
    <row r="387" spans="1:6" x14ac:dyDescent="0.25">
      <c r="A387" s="32">
        <f>'Raw Yahoox'!AE388</f>
        <v>386</v>
      </c>
      <c r="B387" s="44" t="str">
        <f>LEFT('Raw Yahoox'!AF388,4)</f>
        <v>FPNI</v>
      </c>
      <c r="C387" s="44" t="str">
        <f>'Raw Yahoox'!AG388</f>
        <v>PT Lotte Chemical Titan Tbk</v>
      </c>
      <c r="D387" s="44">
        <f>'Raw Yahoox'!AH388</f>
        <v>226</v>
      </c>
      <c r="E387" s="31">
        <f>'Raw Yahoox'!AI388</f>
        <v>1.258</v>
      </c>
      <c r="F387" s="72">
        <f>'Raw Yahoox'!AJ388</f>
        <v>1.468774</v>
      </c>
    </row>
    <row r="388" spans="1:6" x14ac:dyDescent="0.25">
      <c r="A388" s="32">
        <f>'Raw Yahoox'!AE389</f>
        <v>387</v>
      </c>
      <c r="B388" s="44" t="str">
        <f>LEFT('Raw Yahoox'!AF389,4)</f>
        <v>MCAS</v>
      </c>
      <c r="C388" s="44" t="str">
        <f>'Raw Yahoox'!AG389</f>
        <v>PT M Cash Integrasi Tbk</v>
      </c>
      <c r="D388" s="44">
        <f>'Raw Yahoox'!AH389</f>
        <v>9575</v>
      </c>
      <c r="E388" s="31">
        <f>'Raw Yahoox'!AI389</f>
        <v>8.31</v>
      </c>
      <c r="F388" s="72">
        <f>'Raw Yahoox'!AJ389</f>
        <v>0.77131412499999996</v>
      </c>
    </row>
    <row r="389" spans="1:6" x14ac:dyDescent="0.25">
      <c r="A389" s="32">
        <f>'Raw Yahoox'!AE390</f>
        <v>388</v>
      </c>
      <c r="B389" s="44" t="str">
        <f>LEFT('Raw Yahoox'!AF390,4)</f>
        <v>MOLI</v>
      </c>
      <c r="C389" s="44" t="str">
        <f>'Raw Yahoox'!AG390</f>
        <v>PT Madusari Murni Indah Tbk</v>
      </c>
      <c r="D389" s="44">
        <f>'Raw Yahoox'!AH390</f>
        <v>570</v>
      </c>
      <c r="E389" s="31">
        <f>'Raw Yahoox'!AI390</f>
        <v>1.5529999999999999</v>
      </c>
      <c r="F389" s="72">
        <f>'Raw Yahoox'!AJ390</f>
        <v>3.6930299999999999E-3</v>
      </c>
    </row>
    <row r="390" spans="1:6" x14ac:dyDescent="0.25">
      <c r="A390" s="32">
        <f>'Raw Yahoox'!AE391</f>
        <v>389</v>
      </c>
      <c r="B390" s="44" t="str">
        <f>LEFT('Raw Yahoox'!AF391,4)</f>
        <v>MPRO</v>
      </c>
      <c r="C390" s="44" t="str">
        <f>'Raw Yahoox'!AG391</f>
        <v>PT Maha Properti Indonesia Tbk</v>
      </c>
      <c r="D390" s="44">
        <f>'Raw Yahoox'!AH391</f>
        <v>835</v>
      </c>
      <c r="E390" s="31">
        <f>'Raw Yahoox'!AI391</f>
        <v>8.3019999999999996</v>
      </c>
      <c r="F390" s="72">
        <f>'Raw Yahoox'!AJ391</f>
        <v>4.007165E-3</v>
      </c>
    </row>
    <row r="391" spans="1:6" x14ac:dyDescent="0.25">
      <c r="A391" s="32">
        <f>'Raw Yahoox'!AE392</f>
        <v>390</v>
      </c>
      <c r="B391" s="44" t="str">
        <f>LEFT('Raw Yahoox'!AF392,4)</f>
        <v>ABBA</v>
      </c>
      <c r="C391" s="44" t="str">
        <f>'Raw Yahoox'!AG392</f>
        <v>PT Mahaka Media Tbk</v>
      </c>
      <c r="D391" s="44">
        <f>'Raw Yahoox'!AH392</f>
        <v>408</v>
      </c>
      <c r="E391" s="31">
        <f>'Raw Yahoox'!AI392</f>
        <v>1.1240000000000001</v>
      </c>
      <c r="F391" s="72">
        <f>'Raw Yahoox'!AJ392</f>
        <v>6.3121679999999998</v>
      </c>
    </row>
    <row r="392" spans="1:6" x14ac:dyDescent="0.25">
      <c r="A392" s="32">
        <f>'Raw Yahoox'!AE393</f>
        <v>391</v>
      </c>
      <c r="B392" s="44" t="str">
        <f>LEFT('Raw Yahoox'!AF393,4)</f>
        <v>MARI</v>
      </c>
      <c r="C392" s="44" t="str">
        <f>'Raw Yahoox'!AG393</f>
        <v>PT Mahaka Radio Integra Tbk</v>
      </c>
      <c r="D392" s="44">
        <f>'Raw Yahoox'!AH393</f>
        <v>500</v>
      </c>
      <c r="E392" s="31">
        <f>'Raw Yahoox'!AI393</f>
        <v>2.6259999999999999</v>
      </c>
      <c r="F392" s="72">
        <f>'Raw Yahoox'!AJ393</f>
        <v>26.901499999999999</v>
      </c>
    </row>
    <row r="393" spans="1:6" x14ac:dyDescent="0.25">
      <c r="A393" s="32">
        <f>'Raw Yahoox'!AE394</f>
        <v>392</v>
      </c>
      <c r="B393" s="44" t="str">
        <f>LEFT('Raw Yahoox'!AF394,4)</f>
        <v>MGRO</v>
      </c>
      <c r="C393" s="44" t="str">
        <f>'Raw Yahoox'!AG394</f>
        <v>PT Mahkota Group Tbk</v>
      </c>
      <c r="D393" s="44">
        <f>'Raw Yahoox'!AH394</f>
        <v>825</v>
      </c>
      <c r="E393" s="31">
        <f>'Raw Yahoox'!AI394</f>
        <v>2.9079999999999999</v>
      </c>
      <c r="F393" s="72">
        <f>'Raw Yahoox'!AJ394</f>
        <v>4.209975</v>
      </c>
    </row>
    <row r="394" spans="1:6" x14ac:dyDescent="0.25">
      <c r="A394" s="32">
        <f>'Raw Yahoox'!AE395</f>
        <v>393</v>
      </c>
      <c r="B394" s="44" t="str">
        <f>LEFT('Raw Yahoox'!AF395,4)</f>
        <v>AMAN</v>
      </c>
      <c r="C394" s="44" t="str">
        <f>'Raw Yahoox'!AG395</f>
        <v>PT Makmur Berkah Amanda Tbk</v>
      </c>
      <c r="D394" s="44">
        <f>'Raw Yahoox'!AH395</f>
        <v>525</v>
      </c>
      <c r="E394" s="31">
        <f>'Raw Yahoox'!AI395</f>
        <v>2.0339999999999998</v>
      </c>
      <c r="F394" s="72">
        <f>'Raw Yahoox'!AJ395</f>
        <v>1.1208750000000001</v>
      </c>
    </row>
    <row r="395" spans="1:6" x14ac:dyDescent="0.25">
      <c r="A395" s="32">
        <f>'Raw Yahoox'!AE396</f>
        <v>394</v>
      </c>
      <c r="B395" s="44" t="str">
        <f>LEFT('Raw Yahoox'!AF396,4)</f>
        <v>MTWI</v>
      </c>
      <c r="C395" s="44" t="str">
        <f>'Raw Yahoox'!AG396</f>
        <v>PT Malacca Trust Wuwungan Insurance Tbk</v>
      </c>
      <c r="D395" s="44">
        <f>'Raw Yahoox'!AH396</f>
        <v>123</v>
      </c>
      <c r="E395" s="31">
        <f>'Raw Yahoox'!AI396</f>
        <v>0.18767599999999998</v>
      </c>
      <c r="F395" s="72">
        <f>'Raw Yahoox'!AJ396</f>
        <v>0.92840400000000001</v>
      </c>
    </row>
    <row r="396" spans="1:6" x14ac:dyDescent="0.25">
      <c r="A396" s="32">
        <f>'Raw Yahoox'!AE397</f>
        <v>395</v>
      </c>
      <c r="B396" s="44" t="str">
        <f>LEFT('Raw Yahoox'!AF397,4)</f>
        <v>MAIN</v>
      </c>
      <c r="C396" s="44" t="str">
        <f>'Raw Yahoox'!AG397</f>
        <v>PT Malindo Feedmill Tbk</v>
      </c>
      <c r="D396" s="44">
        <f>'Raw Yahoox'!AH397</f>
        <v>680</v>
      </c>
      <c r="E396" s="31">
        <f>'Raw Yahoox'!AI397</f>
        <v>1.522</v>
      </c>
      <c r="F396" s="72">
        <f>'Raw Yahoox'!AJ397</f>
        <v>3.42788</v>
      </c>
    </row>
    <row r="397" spans="1:6" x14ac:dyDescent="0.25">
      <c r="A397" s="32">
        <f>'Raw Yahoox'!AE398</f>
        <v>396</v>
      </c>
      <c r="B397" s="44" t="str">
        <f>LEFT('Raw Yahoox'!AF398,4)</f>
        <v>AKSI</v>
      </c>
      <c r="C397" s="44" t="str">
        <f>'Raw Yahoox'!AG398</f>
        <v>PT Maming Enam Sembilan Mineral Tbk</v>
      </c>
      <c r="D397" s="44">
        <f>'Raw Yahoox'!AH398</f>
        <v>426</v>
      </c>
      <c r="E397" s="31">
        <f>'Raw Yahoox'!AI398</f>
        <v>0.30672000000000005</v>
      </c>
      <c r="F397" s="72">
        <f>'Raw Yahoox'!AJ398</f>
        <v>2.560686E-3</v>
      </c>
    </row>
    <row r="398" spans="1:6" x14ac:dyDescent="0.25">
      <c r="A398" s="32">
        <f>'Raw Yahoox'!AE399</f>
        <v>397</v>
      </c>
      <c r="B398" s="44" t="str">
        <f>LEFT('Raw Yahoox'!AF399,4)</f>
        <v>MFIN</v>
      </c>
      <c r="C398" s="44" t="str">
        <f>'Raw Yahoox'!AG399</f>
        <v>Pt Mandala Multifinance Tbk</v>
      </c>
      <c r="D398" s="44">
        <f>'Raw Yahoox'!AH399</f>
        <v>1100</v>
      </c>
      <c r="E398" s="31">
        <f>'Raw Yahoox'!AI399</f>
        <v>2.915</v>
      </c>
      <c r="F398" s="72">
        <f>'Raw Yahoox'!AJ399</f>
        <v>6.5735999999999998E-3</v>
      </c>
    </row>
    <row r="399" spans="1:6" x14ac:dyDescent="0.25">
      <c r="A399" s="32">
        <f>'Raw Yahoox'!AE400</f>
        <v>398</v>
      </c>
      <c r="B399" s="44" t="str">
        <f>LEFT('Raw Yahoox'!AF400,4)</f>
        <v>MAPA</v>
      </c>
      <c r="C399" s="44" t="str">
        <f>'Raw Yahoox'!AG400</f>
        <v>PT Map Aktif Adiperkasa Tbk</v>
      </c>
      <c r="D399" s="44">
        <f>'Raw Yahoox'!AH400</f>
        <v>2620</v>
      </c>
      <c r="E399" s="31">
        <f>'Raw Yahoox'!AI400</f>
        <v>7.468</v>
      </c>
      <c r="F399" s="72">
        <f>'Raw Yahoox'!AJ400</f>
        <v>3.7989999999999999</v>
      </c>
    </row>
    <row r="400" spans="1:6" x14ac:dyDescent="0.25">
      <c r="A400" s="32">
        <f>'Raw Yahoox'!AE401</f>
        <v>399</v>
      </c>
      <c r="B400" s="44" t="str">
        <f>LEFT('Raw Yahoox'!AF401,4)</f>
        <v>MARK</v>
      </c>
      <c r="C400" s="44" t="str">
        <f>'Raw Yahoox'!AG401</f>
        <v>PT Mark Dynamics Indonesia Tbk</v>
      </c>
      <c r="D400" s="44">
        <f>'Raw Yahoox'!AH401</f>
        <v>1070</v>
      </c>
      <c r="E400" s="31">
        <f>'Raw Yahoox'!AI401</f>
        <v>4.0659999999999998</v>
      </c>
      <c r="F400" s="72">
        <f>'Raw Yahoox'!AJ401</f>
        <v>6.3418900000000002</v>
      </c>
    </row>
    <row r="401" spans="1:6" x14ac:dyDescent="0.25">
      <c r="A401" s="32">
        <f>'Raw Yahoox'!AE402</f>
        <v>400</v>
      </c>
      <c r="B401" s="44" t="str">
        <f>LEFT('Raw Yahoox'!AF402,4)</f>
        <v>MBTO</v>
      </c>
      <c r="C401" s="44" t="str">
        <f>'Raw Yahoox'!AG402</f>
        <v>PT Martina Berto Tbk</v>
      </c>
      <c r="D401" s="44">
        <f>'Raw Yahoox'!AH402</f>
        <v>167</v>
      </c>
      <c r="E401" s="31">
        <f>'Raw Yahoox'!AI402</f>
        <v>0.17868999999999999</v>
      </c>
      <c r="F401" s="72">
        <f>'Raw Yahoox'!AJ402</f>
        <v>0.30744700000000003</v>
      </c>
    </row>
    <row r="402" spans="1:6" x14ac:dyDescent="0.25">
      <c r="A402" s="32">
        <f>'Raw Yahoox'!AE403</f>
        <v>401</v>
      </c>
      <c r="B402" s="44" t="str">
        <f>LEFT('Raw Yahoox'!AF403,4)</f>
        <v>MREI</v>
      </c>
      <c r="C402" s="44" t="str">
        <f>'Raw Yahoox'!AG403</f>
        <v>PT Maskapai Reasuransi Indonesia Tbk</v>
      </c>
      <c r="D402" s="44">
        <f>'Raw Yahoox'!AH403</f>
        <v>3830</v>
      </c>
      <c r="E402" s="31">
        <f>'Raw Yahoox'!AI403</f>
        <v>1.9830000000000001</v>
      </c>
      <c r="F402" s="72">
        <f>'Raw Yahoox'!AJ403</f>
        <v>1.6698800000000001E-3</v>
      </c>
    </row>
    <row r="403" spans="1:6" x14ac:dyDescent="0.25">
      <c r="A403" s="32">
        <f>'Raw Yahoox'!AE404</f>
        <v>402</v>
      </c>
      <c r="B403" s="44" t="str">
        <f>LEFT('Raw Yahoox'!AF404,4)</f>
        <v>LPPF</v>
      </c>
      <c r="C403" s="44" t="str">
        <f>'Raw Yahoox'!AG404</f>
        <v>PT Matahari Department Store Tbk</v>
      </c>
      <c r="D403" s="44">
        <f>'Raw Yahoox'!AH404</f>
        <v>3830</v>
      </c>
      <c r="E403" s="31">
        <f>'Raw Yahoox'!AI404</f>
        <v>10.058</v>
      </c>
      <c r="F403" s="72">
        <f>'Raw Yahoox'!AJ404</f>
        <v>27.932189999999999</v>
      </c>
    </row>
    <row r="404" spans="1:6" x14ac:dyDescent="0.25">
      <c r="A404" s="32">
        <f>'Raw Yahoox'!AE405</f>
        <v>403</v>
      </c>
      <c r="B404" s="44" t="str">
        <f>LEFT('Raw Yahoox'!AF405,4)</f>
        <v>MPPA</v>
      </c>
      <c r="C404" s="44" t="str">
        <f>'Raw Yahoox'!AG405</f>
        <v>PT Matahari Putra Prima Tbk</v>
      </c>
      <c r="D404" s="44">
        <f>'Raw Yahoox'!AH405</f>
        <v>462</v>
      </c>
      <c r="E404" s="31">
        <f>'Raw Yahoox'!AI405</f>
        <v>3.4780000000000002</v>
      </c>
      <c r="F404" s="72">
        <f>'Raw Yahoox'!AJ405</f>
        <v>43.440474000000002</v>
      </c>
    </row>
    <row r="405" spans="1:6" x14ac:dyDescent="0.25">
      <c r="A405" s="32">
        <f>'Raw Yahoox'!AE406</f>
        <v>404</v>
      </c>
      <c r="B405" s="44" t="str">
        <f>LEFT('Raw Yahoox'!AF406,4)</f>
        <v>MYOR</v>
      </c>
      <c r="C405" s="44" t="str">
        <f>'Raw Yahoox'!AG406</f>
        <v>PT Mayora Indah Tbk</v>
      </c>
      <c r="D405" s="44">
        <f>'Raw Yahoox'!AH406</f>
        <v>2030</v>
      </c>
      <c r="E405" s="31">
        <f>'Raw Yahoox'!AI406</f>
        <v>45.387999999999998</v>
      </c>
      <c r="F405" s="72">
        <f>'Raw Yahoox'!AJ406</f>
        <v>6.2869099999999998</v>
      </c>
    </row>
    <row r="406" spans="1:6" x14ac:dyDescent="0.25">
      <c r="A406" s="32">
        <f>'Raw Yahoox'!AE407</f>
        <v>405</v>
      </c>
      <c r="B406" s="44" t="str">
        <f>LEFT('Raw Yahoox'!AF407,4)</f>
        <v>FILM</v>
      </c>
      <c r="C406" s="44" t="str">
        <f>'Raw Yahoox'!AG407</f>
        <v>PT MD Pictures Tbk</v>
      </c>
      <c r="D406" s="44">
        <f>'Raw Yahoox'!AH407</f>
        <v>860</v>
      </c>
      <c r="E406" s="31">
        <f>'Raw Yahoox'!AI407</f>
        <v>8.0530000000000008</v>
      </c>
      <c r="F406" s="72">
        <f>'Raw Yahoox'!AJ407</f>
        <v>24.923660000000002</v>
      </c>
    </row>
    <row r="407" spans="1:6" x14ac:dyDescent="0.25">
      <c r="A407" s="32">
        <f>'Raw Yahoox'!AE408</f>
        <v>406</v>
      </c>
      <c r="B407" s="44" t="str">
        <f>LEFT('Raw Yahoox'!AF408,4)</f>
        <v>MEDC</v>
      </c>
      <c r="C407" s="44" t="str">
        <f>'Raw Yahoox'!AG408</f>
        <v>PT Medco Energi Internasional Tbk</v>
      </c>
      <c r="D407" s="44">
        <f>'Raw Yahoox'!AH408</f>
        <v>478</v>
      </c>
      <c r="E407" s="31">
        <f>'Raw Yahoox'!AI408</f>
        <v>12.006</v>
      </c>
      <c r="F407" s="72">
        <f>'Raw Yahoox'!AJ408</f>
        <v>30.368773999999998</v>
      </c>
    </row>
    <row r="408" spans="1:6" x14ac:dyDescent="0.25">
      <c r="A408" s="32">
        <f>'Raw Yahoox'!AE409</f>
        <v>407</v>
      </c>
      <c r="B408" s="44" t="str">
        <f>LEFT('Raw Yahoox'!AF409,4)</f>
        <v>HEAL</v>
      </c>
      <c r="C408" s="44" t="str">
        <f>'Raw Yahoox'!AG409</f>
        <v>PT Medikaloka Hermina Tbk</v>
      </c>
      <c r="D408" s="44">
        <f>'Raw Yahoox'!AH409</f>
        <v>1050</v>
      </c>
      <c r="E408" s="31">
        <f>'Raw Yahoox'!AI409</f>
        <v>15.407999999999999</v>
      </c>
      <c r="F408" s="72">
        <f>'Raw Yahoox'!AJ409</f>
        <v>15.806699999999999</v>
      </c>
    </row>
    <row r="409" spans="1:6" x14ac:dyDescent="0.25">
      <c r="A409" s="32">
        <f>'Raw Yahoox'!AE410</f>
        <v>408</v>
      </c>
      <c r="B409" s="44" t="str">
        <f>LEFT('Raw Yahoox'!AF410,4)</f>
        <v>MMLP</v>
      </c>
      <c r="C409" s="44" t="str">
        <f>'Raw Yahoox'!AG410</f>
        <v>PT Mega Manunggal Property Tbk</v>
      </c>
      <c r="D409" s="44">
        <f>'Raw Yahoox'!AH410</f>
        <v>610</v>
      </c>
      <c r="E409" s="31">
        <f>'Raw Yahoox'!AI410</f>
        <v>4.202</v>
      </c>
      <c r="F409" s="72">
        <f>'Raw Yahoox'!AJ410</f>
        <v>9.8728499999999979</v>
      </c>
    </row>
    <row r="410" spans="1:6" x14ac:dyDescent="0.25">
      <c r="A410" s="32">
        <f>'Raw Yahoox'!AE411</f>
        <v>409</v>
      </c>
      <c r="B410" s="44" t="str">
        <f>LEFT('Raw Yahoox'!AF411,4)</f>
        <v>ZONE</v>
      </c>
      <c r="C410" s="44" t="str">
        <f>'Raw Yahoox'!AG411</f>
        <v>PT Mega Perintis Tbk</v>
      </c>
      <c r="D410" s="44">
        <f>'Raw Yahoox'!AH411</f>
        <v>406</v>
      </c>
      <c r="E410" s="31">
        <f>'Raw Yahoox'!AI411</f>
        <v>0.35328899999999996</v>
      </c>
      <c r="F410" s="72">
        <f>'Raw Yahoox'!AJ411</f>
        <v>9.2527400000000006E-3</v>
      </c>
    </row>
    <row r="411" spans="1:6" x14ac:dyDescent="0.25">
      <c r="A411" s="32">
        <f>'Raw Yahoox'!AE412</f>
        <v>410</v>
      </c>
      <c r="B411" s="44" t="str">
        <f>LEFT('Raw Yahoox'!AF412,4)</f>
        <v>EPAC</v>
      </c>
      <c r="C411" s="44" t="str">
        <f>'Raw Yahoox'!AG412</f>
        <v>PT Megalestari Epack Sentosaraya Tbk</v>
      </c>
      <c r="D411" s="44">
        <f>'Raw Yahoox'!AH412</f>
        <v>53</v>
      </c>
      <c r="E411" s="31">
        <f>'Raw Yahoox'!AI412</f>
        <v>0.17508000000000001</v>
      </c>
      <c r="F411" s="72">
        <f>'Raw Yahoox'!AJ412</f>
        <v>0.91992099999999999</v>
      </c>
    </row>
    <row r="412" spans="1:6" x14ac:dyDescent="0.25">
      <c r="A412" s="32">
        <f>'Raw Yahoox'!AE413</f>
        <v>411</v>
      </c>
      <c r="B412" s="44" t="str">
        <f>LEFT('Raw Yahoox'!AF413,4)</f>
        <v>EMDE</v>
      </c>
      <c r="C412" s="44" t="str">
        <f>'Raw Yahoox'!AG413</f>
        <v>PT Megapolitan Developments Tbk</v>
      </c>
      <c r="D412" s="44">
        <f>'Raw Yahoox'!AH413</f>
        <v>183</v>
      </c>
      <c r="E412" s="31">
        <f>'Raw Yahoox'!AI413</f>
        <v>0.61304999999999998</v>
      </c>
      <c r="F412" s="72">
        <f>'Raw Yahoox'!AJ413</f>
        <v>4.82571E-4</v>
      </c>
    </row>
    <row r="413" spans="1:6" x14ac:dyDescent="0.25">
      <c r="A413" s="32">
        <f>'Raw Yahoox'!AE414</f>
        <v>412</v>
      </c>
      <c r="B413" s="44" t="str">
        <f>LEFT('Raw Yahoox'!AF414,4)</f>
        <v>MPOW</v>
      </c>
      <c r="C413" s="44" t="str">
        <f>'Raw Yahoox'!AG414</f>
        <v>PT Megapower Makmur Tbk</v>
      </c>
      <c r="D413" s="44">
        <f>'Raw Yahoox'!AH414</f>
        <v>112</v>
      </c>
      <c r="E413" s="31">
        <f>'Raw Yahoox'!AI414</f>
        <v>9.1504000000000002E-2</v>
      </c>
      <c r="F413" s="72">
        <f>'Raw Yahoox'!AJ414</f>
        <v>2.3653279999999999</v>
      </c>
    </row>
    <row r="414" spans="1:6" x14ac:dyDescent="0.25">
      <c r="A414" s="32">
        <f>'Raw Yahoox'!AE415</f>
        <v>413</v>
      </c>
      <c r="B414" s="44" t="str">
        <f>LEFT('Raw Yahoox'!AF415,4)</f>
        <v>HRME</v>
      </c>
      <c r="C414" s="44" t="str">
        <f>'Raw Yahoox'!AG415</f>
        <v>PT Menteng Heritage Realty Tbk</v>
      </c>
      <c r="D414" s="44">
        <f>'Raw Yahoox'!AH415</f>
        <v>56</v>
      </c>
      <c r="E414" s="31">
        <f>'Raw Yahoox'!AI415</f>
        <v>0.33368999999999999</v>
      </c>
      <c r="F414" s="72">
        <f>'Raw Yahoox'!AJ415</f>
        <v>1.713768</v>
      </c>
    </row>
    <row r="415" spans="1:6" x14ac:dyDescent="0.25">
      <c r="A415" s="32">
        <f>'Raw Yahoox'!AE416</f>
        <v>414</v>
      </c>
      <c r="B415" s="44" t="str">
        <f>LEFT('Raw Yahoox'!AF416,4)</f>
        <v>MERK</v>
      </c>
      <c r="C415" s="44" t="str">
        <f>'Raw Yahoox'!AG416</f>
        <v>PT Merck Tbk</v>
      </c>
      <c r="D415" s="44">
        <f>'Raw Yahoox'!AH416</f>
        <v>3680</v>
      </c>
      <c r="E415" s="31">
        <f>'Raw Yahoox'!AI416</f>
        <v>1.649</v>
      </c>
      <c r="F415" s="72">
        <f>'Raw Yahoox'!AJ416</f>
        <v>6.8716639999999996E-2</v>
      </c>
    </row>
    <row r="416" spans="1:6" x14ac:dyDescent="0.25">
      <c r="A416" s="32">
        <f>'Raw Yahoox'!AE417</f>
        <v>415</v>
      </c>
      <c r="B416" s="44" t="str">
        <f>LEFT('Raw Yahoox'!AF417,4)</f>
        <v>MDKA</v>
      </c>
      <c r="C416" s="44" t="str">
        <f>'Raw Yahoox'!AG417</f>
        <v>PT Merdeka Copper Gold Tbk</v>
      </c>
      <c r="D416" s="44">
        <f>'Raw Yahoox'!AH417</f>
        <v>3700</v>
      </c>
      <c r="E416" s="31">
        <f>'Raw Yahoox'!AI417</f>
        <v>81.021000000000001</v>
      </c>
      <c r="F416" s="72">
        <f>'Raw Yahoox'!AJ417</f>
        <v>270.85849999999999</v>
      </c>
    </row>
    <row r="417" spans="1:6" x14ac:dyDescent="0.25">
      <c r="A417" s="32">
        <f>'Raw Yahoox'!AE418</f>
        <v>416</v>
      </c>
      <c r="B417" s="44" t="str">
        <f>LEFT('Raw Yahoox'!AF418,4)</f>
        <v>MTPS</v>
      </c>
      <c r="C417" s="44" t="str">
        <f>'Raw Yahoox'!AG418</f>
        <v>PT Meta Epsi Tbk.</v>
      </c>
      <c r="D417" s="44">
        <f>'Raw Yahoox'!AH418</f>
        <v>111</v>
      </c>
      <c r="E417" s="31">
        <f>'Raw Yahoox'!AI418</f>
        <v>0.23141800000000001</v>
      </c>
      <c r="F417" s="72">
        <f>'Raw Yahoox'!AJ418</f>
        <v>0.518814</v>
      </c>
    </row>
    <row r="418" spans="1:6" x14ac:dyDescent="0.25">
      <c r="A418" s="32">
        <f>'Raw Yahoox'!AE419</f>
        <v>417</v>
      </c>
      <c r="B418" s="44" t="str">
        <f>LEFT('Raw Yahoox'!AF419,4)</f>
        <v>CARE</v>
      </c>
      <c r="C418" s="44" t="str">
        <f>'Raw Yahoox'!AG419</f>
        <v>PT Metro Healthcare Indonesia Tbk</v>
      </c>
      <c r="D418" s="44">
        <f>'Raw Yahoox'!AH419</f>
        <v>510</v>
      </c>
      <c r="E418" s="31">
        <f>'Raw Yahoox'!AI419</f>
        <v>16.957999999999998</v>
      </c>
      <c r="F418" s="72">
        <f>'Raw Yahoox'!AJ419</f>
        <v>216.84537</v>
      </c>
    </row>
    <row r="419" spans="1:6" x14ac:dyDescent="0.25">
      <c r="A419" s="32">
        <f>'Raw Yahoox'!AE420</f>
        <v>418</v>
      </c>
      <c r="B419" s="44" t="str">
        <f>LEFT('Raw Yahoox'!AF420,4)</f>
        <v>MTSM</v>
      </c>
      <c r="C419" s="44" t="str">
        <f>'Raw Yahoox'!AG420</f>
        <v>PT Metro Realty Tbk</v>
      </c>
      <c r="D419" s="44">
        <f>'Raw Yahoox'!AH420</f>
        <v>414</v>
      </c>
      <c r="E419" s="31">
        <f>'Raw Yahoox'!AI420</f>
        <v>9.6398999999999999E-2</v>
      </c>
      <c r="F419" s="72">
        <f>'Raw Yahoox'!AJ420</f>
        <v>0.87561</v>
      </c>
    </row>
    <row r="420" spans="1:6" x14ac:dyDescent="0.25">
      <c r="A420" s="32">
        <f>'Raw Yahoox'!AE421</f>
        <v>419</v>
      </c>
      <c r="B420" s="44" t="str">
        <f>LEFT('Raw Yahoox'!AF421,4)</f>
        <v>MTDL</v>
      </c>
      <c r="C420" s="44" t="str">
        <f>'Raw Yahoox'!AG421</f>
        <v>PT Metrodata Electronics Tbk</v>
      </c>
      <c r="D420" s="44">
        <f>'Raw Yahoox'!AH421</f>
        <v>3680</v>
      </c>
      <c r="E420" s="31">
        <f>'Raw Yahoox'!AI421</f>
        <v>9.0359999999999996</v>
      </c>
      <c r="F420" s="72">
        <f>'Raw Yahoox'!AJ421</f>
        <v>16.784479999999999</v>
      </c>
    </row>
    <row r="421" spans="1:6" x14ac:dyDescent="0.25">
      <c r="A421" s="32">
        <f>'Raw Yahoox'!AE422</f>
        <v>420</v>
      </c>
      <c r="B421" s="44" t="str">
        <f>LEFT('Raw Yahoox'!AF422,4)</f>
        <v>MTLA</v>
      </c>
      <c r="C421" s="44" t="str">
        <f>'Raw Yahoox'!AG422</f>
        <v>PT Metropolitan Land Tbk</v>
      </c>
      <c r="D421" s="44">
        <f>'Raw Yahoox'!AH422</f>
        <v>404</v>
      </c>
      <c r="E421" s="31">
        <f>'Raw Yahoox'!AI422</f>
        <v>3.093</v>
      </c>
      <c r="F421" s="72">
        <f>'Raw Yahoox'!AJ422</f>
        <v>2.8887616000000001E-2</v>
      </c>
    </row>
    <row r="422" spans="1:6" x14ac:dyDescent="0.25">
      <c r="A422" s="32">
        <f>'Raw Yahoox'!AE423</f>
        <v>421</v>
      </c>
      <c r="B422" s="44" t="str">
        <f>LEFT('Raw Yahoox'!AF423,4)</f>
        <v>MIDI</v>
      </c>
      <c r="C422" s="44" t="str">
        <f>'Raw Yahoox'!AG423</f>
        <v>PT Midi Utama Indonesia Tbk</v>
      </c>
      <c r="D422" s="44">
        <f>'Raw Yahoox'!AH423</f>
        <v>2150</v>
      </c>
      <c r="E422" s="31">
        <f>'Raw Yahoox'!AI423</f>
        <v>6.1970000000000001</v>
      </c>
      <c r="F422" s="72">
        <f>'Raw Yahoox'!AJ423</f>
        <v>2.6294499999999998</v>
      </c>
    </row>
    <row r="423" spans="1:6" x14ac:dyDescent="0.25">
      <c r="A423" s="32">
        <f>'Raw Yahoox'!AE424</f>
        <v>422</v>
      </c>
      <c r="B423" s="44" t="str">
        <f>LEFT('Raw Yahoox'!AF424,4)</f>
        <v>SDPC</v>
      </c>
      <c r="C423" s="44" t="str">
        <f>'Raw Yahoox'!AG424</f>
        <v>PT Millennium Pharmacon International Tbk</v>
      </c>
      <c r="D423" s="44">
        <f>'Raw Yahoox'!AH424</f>
        <v>146</v>
      </c>
      <c r="E423" s="31">
        <f>'Raw Yahoox'!AI424</f>
        <v>0.186004</v>
      </c>
      <c r="F423" s="72">
        <f>'Raw Yahoox'!AJ424</f>
        <v>0.25112000000000001</v>
      </c>
    </row>
    <row r="424" spans="1:6" x14ac:dyDescent="0.25">
      <c r="A424" s="32">
        <f>'Raw Yahoox'!AE425</f>
        <v>423</v>
      </c>
      <c r="B424" s="44" t="str">
        <f>LEFT('Raw Yahoox'!AF425,4)</f>
        <v>PADI</v>
      </c>
      <c r="C424" s="44" t="str">
        <f>'Raw Yahoox'!AG425</f>
        <v>PT Minna Padi Investama Sekuritas Tbk</v>
      </c>
      <c r="D424" s="44">
        <f>'Raw Yahoox'!AH425</f>
        <v>50</v>
      </c>
      <c r="E424" s="31">
        <f>'Raw Yahoox'!AI425</f>
        <v>0.56535999999999997</v>
      </c>
      <c r="F424" s="72">
        <f>'Raw Yahoox'!AJ425</f>
        <v>2.198E-4</v>
      </c>
    </row>
    <row r="425" spans="1:6" x14ac:dyDescent="0.25">
      <c r="A425" s="32">
        <f>'Raw Yahoox'!AE426</f>
        <v>424</v>
      </c>
      <c r="B425" s="44" t="str">
        <f>LEFT('Raw Yahoox'!AF426,4)</f>
        <v>KOPI</v>
      </c>
      <c r="C425" s="44" t="str">
        <f>'Raw Yahoox'!AG426</f>
        <v>PT Mitra Energi Persada Tbk</v>
      </c>
      <c r="D425" s="44">
        <f>'Raw Yahoox'!AH426</f>
        <v>655</v>
      </c>
      <c r="E425" s="31">
        <f>'Raw Yahoox'!AI426</f>
        <v>0.45671</v>
      </c>
      <c r="F425" s="72">
        <f>'Raw Yahoox'!AJ426</f>
        <v>2.2957749999999999E-3</v>
      </c>
    </row>
    <row r="426" spans="1:6" x14ac:dyDescent="0.25">
      <c r="A426" s="32">
        <f>'Raw Yahoox'!AE427</f>
        <v>425</v>
      </c>
      <c r="B426" s="44" t="str">
        <f>LEFT('Raw Yahoox'!AF427,4)</f>
        <v>MIRA</v>
      </c>
      <c r="C426" s="44" t="str">
        <f>'Raw Yahoox'!AG427</f>
        <v>PT Mitra International Resources Tbk</v>
      </c>
      <c r="D426" s="44">
        <f>'Raw Yahoox'!AH427</f>
        <v>50</v>
      </c>
      <c r="E426" s="31">
        <f>'Raw Yahoox'!AI427</f>
        <v>0.198073</v>
      </c>
      <c r="F426" s="72">
        <f>'Raw Yahoox'!AJ427</f>
        <v>3.9493000000000002E-3</v>
      </c>
    </row>
    <row r="427" spans="1:6" x14ac:dyDescent="0.25">
      <c r="A427" s="32">
        <f>'Raw Yahoox'!AE428</f>
        <v>426</v>
      </c>
      <c r="B427" s="44" t="str">
        <f>LEFT('Raw Yahoox'!AF428,4)</f>
        <v>MITI</v>
      </c>
      <c r="C427" s="44" t="str">
        <f>'Raw Yahoox'!AG428</f>
        <v>PT Mitra Investindo Tbk</v>
      </c>
      <c r="D427" s="44">
        <f>'Raw Yahoox'!AH428</f>
        <v>206</v>
      </c>
      <c r="E427" s="31">
        <f>'Raw Yahoox'!AI428</f>
        <v>0.50325599999999993</v>
      </c>
      <c r="F427" s="72">
        <f>'Raw Yahoox'!AJ428</f>
        <v>16.411608000000001</v>
      </c>
    </row>
    <row r="428" spans="1:6" x14ac:dyDescent="0.25">
      <c r="A428" s="32">
        <f>'Raw Yahoox'!AE429</f>
        <v>427</v>
      </c>
      <c r="B428" s="44" t="str">
        <f>LEFT('Raw Yahoox'!AF429,4)</f>
        <v>MIKA</v>
      </c>
      <c r="C428" s="44" t="str">
        <f>'Raw Yahoox'!AG429</f>
        <v>PT Mitra Keluarga Karyasehat Tbk</v>
      </c>
      <c r="D428" s="44">
        <f>'Raw Yahoox'!AH429</f>
        <v>2240</v>
      </c>
      <c r="E428" s="31">
        <f>'Raw Yahoox'!AI429</f>
        <v>31.733000000000001</v>
      </c>
      <c r="F428" s="72">
        <f>'Raw Yahoox'!AJ429</f>
        <v>54.55744</v>
      </c>
    </row>
    <row r="429" spans="1:6" x14ac:dyDescent="0.25">
      <c r="A429" s="32">
        <f>'Raw Yahoox'!AE430</f>
        <v>428</v>
      </c>
      <c r="B429" s="44" t="str">
        <f>LEFT('Raw Yahoox'!AF430,4)</f>
        <v>MKNT</v>
      </c>
      <c r="C429" s="44" t="str">
        <f>'Raw Yahoox'!AG430</f>
        <v>PT Mitra Komunikasi Nusantara Tbk</v>
      </c>
      <c r="D429" s="44">
        <f>'Raw Yahoox'!AH430</f>
        <v>50</v>
      </c>
      <c r="E429" s="31">
        <f>'Raw Yahoox'!AI430</f>
        <v>0.27500000000000002</v>
      </c>
      <c r="F429" s="72">
        <f>'Raw Yahoox'!AJ430</f>
        <v>6.8750000000000006E-2</v>
      </c>
    </row>
    <row r="430" spans="1:6" x14ac:dyDescent="0.25">
      <c r="A430" s="32">
        <f>'Raw Yahoox'!AE431</f>
        <v>429</v>
      </c>
      <c r="B430" s="44" t="str">
        <f>LEFT('Raw Yahoox'!AF431,4)</f>
        <v>MPMX</v>
      </c>
      <c r="C430" s="44" t="str">
        <f>'Raw Yahoox'!AG431</f>
        <v>PT Mitra Pinasthika Mustika Tbk</v>
      </c>
      <c r="D430" s="44">
        <f>'Raw Yahoox'!AH431</f>
        <v>1150</v>
      </c>
      <c r="E430" s="31">
        <f>'Raw Yahoox'!AI431</f>
        <v>4.9569999999999999</v>
      </c>
      <c r="F430" s="72">
        <f>'Raw Yahoox'!AJ431</f>
        <v>16.970549999999999</v>
      </c>
    </row>
    <row r="431" spans="1:6" x14ac:dyDescent="0.25">
      <c r="A431" s="32">
        <f>'Raw Yahoox'!AE432</f>
        <v>430</v>
      </c>
      <c r="B431" s="44" t="str">
        <f>LEFT('Raw Yahoox'!AF432,4)</f>
        <v>MBSS</v>
      </c>
      <c r="C431" s="44" t="str">
        <f>'Raw Yahoox'!AG432</f>
        <v>PT Mitrabahtera Segara Sejati Tbk</v>
      </c>
      <c r="D431" s="44">
        <f>'Raw Yahoox'!AH432</f>
        <v>955</v>
      </c>
      <c r="E431" s="31">
        <f>'Raw Yahoox'!AI432</f>
        <v>1.671</v>
      </c>
      <c r="F431" s="72">
        <f>'Raw Yahoox'!AJ432</f>
        <v>4.3280599999999998</v>
      </c>
    </row>
    <row r="432" spans="1:6" x14ac:dyDescent="0.25">
      <c r="A432" s="32">
        <f>'Raw Yahoox'!AE433</f>
        <v>431</v>
      </c>
      <c r="B432" s="44" t="str">
        <f>LEFT('Raw Yahoox'!AF433,4)</f>
        <v>MBAP</v>
      </c>
      <c r="C432" s="44" t="str">
        <f>'Raw Yahoox'!AG433</f>
        <v>PT Mitrabara Adiperdana Tbk</v>
      </c>
      <c r="D432" s="44">
        <f>'Raw Yahoox'!AH433</f>
        <v>3610</v>
      </c>
      <c r="E432" s="31">
        <f>'Raw Yahoox'!AI433</f>
        <v>4.43</v>
      </c>
      <c r="F432" s="72">
        <f>'Raw Yahoox'!AJ433</f>
        <v>0.15726965000000001</v>
      </c>
    </row>
    <row r="433" spans="1:6" x14ac:dyDescent="0.25">
      <c r="A433" s="32">
        <f>'Raw Yahoox'!AE434</f>
        <v>432</v>
      </c>
      <c r="B433" s="44" t="str">
        <f>LEFT('Raw Yahoox'!AF434,4)</f>
        <v>BHIT</v>
      </c>
      <c r="C433" s="44" t="str">
        <f>'Raw Yahoox'!AG434</f>
        <v>PT MNC Investama Tbk</v>
      </c>
      <c r="D433" s="44">
        <f>'Raw Yahoox'!AH434</f>
        <v>58</v>
      </c>
      <c r="E433" s="31">
        <f>'Raw Yahoox'!AI434</f>
        <v>4.992</v>
      </c>
      <c r="F433" s="72">
        <f>'Raw Yahoox'!AJ434</f>
        <v>14.891847999999998</v>
      </c>
    </row>
    <row r="434" spans="1:6" x14ac:dyDescent="0.25">
      <c r="A434" s="32">
        <f>'Raw Yahoox'!AE435</f>
        <v>433</v>
      </c>
      <c r="B434" s="44" t="str">
        <f>LEFT('Raw Yahoox'!AF435,4)</f>
        <v>BCAP</v>
      </c>
      <c r="C434" s="44" t="str">
        <f>'Raw Yahoox'!AG435</f>
        <v>PT MNC Kapital Indonesia Tbk</v>
      </c>
      <c r="D434" s="44">
        <f>'Raw Yahoox'!AH435</f>
        <v>75</v>
      </c>
      <c r="E434" s="31">
        <f>'Raw Yahoox'!AI435</f>
        <v>3.1589999999999998</v>
      </c>
      <c r="F434" s="72">
        <f>'Raw Yahoox'!AJ435</f>
        <v>1.9642500000000001</v>
      </c>
    </row>
    <row r="435" spans="1:6" x14ac:dyDescent="0.25">
      <c r="A435" s="32">
        <f>'Raw Yahoox'!AE436</f>
        <v>434</v>
      </c>
      <c r="B435" s="44" t="str">
        <f>LEFT('Raw Yahoox'!AF436,4)</f>
        <v>KPIG</v>
      </c>
      <c r="C435" s="44" t="str">
        <f>'Raw Yahoox'!AG436</f>
        <v>PT MNC Land Tbk</v>
      </c>
      <c r="D435" s="44">
        <f>'Raw Yahoox'!AH436</f>
        <v>93</v>
      </c>
      <c r="E435" s="31">
        <f>'Raw Yahoox'!AI436</f>
        <v>7.4980000000000002</v>
      </c>
      <c r="F435" s="72">
        <f>'Raw Yahoox'!AJ436</f>
        <v>3.0337530000000004</v>
      </c>
    </row>
    <row r="436" spans="1:6" x14ac:dyDescent="0.25">
      <c r="A436" s="32">
        <f>'Raw Yahoox'!AE437</f>
        <v>435</v>
      </c>
      <c r="B436" s="44" t="str">
        <f>LEFT('Raw Yahoox'!AF437,4)</f>
        <v>MSKY</v>
      </c>
      <c r="C436" s="44" t="str">
        <f>'Raw Yahoox'!AG437</f>
        <v>PT MNC Sky Vision Tbk</v>
      </c>
      <c r="D436" s="44">
        <f>'Raw Yahoox'!AH437</f>
        <v>310</v>
      </c>
      <c r="E436" s="31">
        <f>'Raw Yahoox'!AI437</f>
        <v>3.0910000000000002</v>
      </c>
      <c r="F436" s="72">
        <f>'Raw Yahoox'!AJ437</f>
        <v>6.2536299999999996E-3</v>
      </c>
    </row>
    <row r="437" spans="1:6" x14ac:dyDescent="0.25">
      <c r="A437" s="32">
        <f>'Raw Yahoox'!AE438</f>
        <v>436</v>
      </c>
      <c r="B437" s="44" t="str">
        <f>LEFT('Raw Yahoox'!AF438,4)</f>
        <v>IPTV</v>
      </c>
      <c r="C437" s="44" t="str">
        <f>'Raw Yahoox'!AG438</f>
        <v>PT MNC Vision Networks Tbk</v>
      </c>
      <c r="D437" s="44">
        <f>'Raw Yahoox'!AH438</f>
        <v>189</v>
      </c>
      <c r="E437" s="31">
        <f>'Raw Yahoox'!AI438</f>
        <v>7.9749999999999996</v>
      </c>
      <c r="F437" s="72">
        <f>'Raw Yahoox'!AJ438</f>
        <v>3.0134159999999999</v>
      </c>
    </row>
    <row r="438" spans="1:6" x14ac:dyDescent="0.25">
      <c r="A438" s="32">
        <f>'Raw Yahoox'!AE439</f>
        <v>437</v>
      </c>
      <c r="B438" s="44" t="str">
        <f>LEFT('Raw Yahoox'!AF439,4)</f>
        <v>MDRN</v>
      </c>
      <c r="C438" s="44" t="str">
        <f>'Raw Yahoox'!AG439</f>
        <v>PT Modern Internasional Tbk</v>
      </c>
      <c r="D438" s="44">
        <f>'Raw Yahoox'!AH439</f>
        <v>50</v>
      </c>
      <c r="E438" s="31">
        <f>'Raw Yahoox'!AI439</f>
        <v>0.251608</v>
      </c>
      <c r="F438" s="72">
        <f>'Raw Yahoox'!AJ439</f>
        <v>2.1549999999999999E-5</v>
      </c>
    </row>
    <row r="439" spans="1:6" x14ac:dyDescent="0.25">
      <c r="A439" s="32">
        <f>'Raw Yahoox'!AE440</f>
        <v>438</v>
      </c>
      <c r="B439" s="44" t="str">
        <f>LEFT('Raw Yahoox'!AF440,4)</f>
        <v>ENZO</v>
      </c>
      <c r="C439" s="44" t="str">
        <f>'Raw Yahoox'!AG440</f>
        <v>PT Morenzo Abadi Perkasa Tbk</v>
      </c>
      <c r="D439" s="44">
        <f>'Raw Yahoox'!AH440</f>
        <v>50</v>
      </c>
      <c r="E439" s="31">
        <f>'Raw Yahoox'!AI440</f>
        <v>0.108128</v>
      </c>
      <c r="F439" s="72">
        <f>'Raw Yahoox'!AJ440</f>
        <v>0.3024</v>
      </c>
    </row>
    <row r="440" spans="1:6" x14ac:dyDescent="0.25">
      <c r="A440" s="32">
        <f>'Raw Yahoox'!AE441</f>
        <v>439</v>
      </c>
      <c r="B440" s="44" t="str">
        <f>LEFT('Raw Yahoox'!AF441,4)</f>
        <v>KEJU</v>
      </c>
      <c r="C440" s="44" t="str">
        <f>'Raw Yahoox'!AG441</f>
        <v>PT Mulia Boga Raya Tbk</v>
      </c>
      <c r="D440" s="44">
        <f>'Raw Yahoox'!AH441</f>
        <v>1190</v>
      </c>
      <c r="E440" s="31">
        <f>'Raw Yahoox'!AI441</f>
        <v>1.7849999999999999</v>
      </c>
      <c r="F440" s="72">
        <f>'Raw Yahoox'!AJ441</f>
        <v>9.3284100000000005E-3</v>
      </c>
    </row>
    <row r="441" spans="1:6" x14ac:dyDescent="0.25">
      <c r="A441" s="32">
        <f>'Raw Yahoox'!AE442</f>
        <v>440</v>
      </c>
      <c r="B441" s="44" t="str">
        <f>LEFT('Raw Yahoox'!AF442,4)</f>
        <v>MLIA</v>
      </c>
      <c r="C441" s="44" t="str">
        <f>'Raw Yahoox'!AG442</f>
        <v>PT Mulia Industrindo Tbk</v>
      </c>
      <c r="D441" s="44">
        <f>'Raw Yahoox'!AH442</f>
        <v>2120</v>
      </c>
      <c r="E441" s="31">
        <f>'Raw Yahoox'!AI442</f>
        <v>2.8010000000000002</v>
      </c>
      <c r="F441" s="72">
        <f>'Raw Yahoox'!AJ442</f>
        <v>16.353680000000001</v>
      </c>
    </row>
    <row r="442" spans="1:6" x14ac:dyDescent="0.25">
      <c r="A442" s="32">
        <f>'Raw Yahoox'!AE443</f>
        <v>441</v>
      </c>
      <c r="B442" s="44" t="str">
        <f>LEFT('Raw Yahoox'!AF443,4)</f>
        <v>MAGP</v>
      </c>
      <c r="C442" s="44" t="str">
        <f>'Raw Yahoox'!AG443</f>
        <v>PT Multi Agro Gemilang Plantation Tbk</v>
      </c>
      <c r="D442" s="44">
        <f>'Raw Yahoox'!AH443</f>
        <v>50</v>
      </c>
      <c r="E442" s="31">
        <f>'Raw Yahoox'!AI443</f>
        <v>0.45</v>
      </c>
      <c r="F442" s="72">
        <f>'Raw Yahoox'!AJ443</f>
        <v>3.1149999999999998E-5</v>
      </c>
    </row>
    <row r="443" spans="1:6" x14ac:dyDescent="0.25">
      <c r="A443" s="32">
        <f>'Raw Yahoox'!AE444</f>
        <v>442</v>
      </c>
      <c r="B443" s="44" t="str">
        <f>LEFT('Raw Yahoox'!AF444,4)</f>
        <v>MLBI</v>
      </c>
      <c r="C443" s="44" t="str">
        <f>'Raw Yahoox'!AG444</f>
        <v>PT Multi Bintang Indonesia Tbk</v>
      </c>
      <c r="D443" s="44">
        <f>'Raw Yahoox'!AH444</f>
        <v>7650</v>
      </c>
      <c r="E443" s="31">
        <f>'Raw Yahoox'!AI444</f>
        <v>16.119</v>
      </c>
      <c r="F443" s="72">
        <f>'Raw Yahoox'!AJ444</f>
        <v>6.0978150000000002E-2</v>
      </c>
    </row>
    <row r="444" spans="1:6" x14ac:dyDescent="0.25">
      <c r="A444" s="32">
        <f>'Raw Yahoox'!AE445</f>
        <v>443</v>
      </c>
      <c r="B444" s="44" t="str">
        <f>LEFT('Raw Yahoox'!AF445,4)</f>
        <v>MICE</v>
      </c>
      <c r="C444" s="44" t="str">
        <f>'Raw Yahoox'!AG445</f>
        <v>PT Multi Indocitra Tbk</v>
      </c>
      <c r="D444" s="44">
        <f>'Raw Yahoox'!AH445</f>
        <v>426</v>
      </c>
      <c r="E444" s="31">
        <f>'Raw Yahoox'!AI445</f>
        <v>0.25215100000000001</v>
      </c>
      <c r="F444" s="72">
        <f>'Raw Yahoox'!AJ445</f>
        <v>1.1818944E-2</v>
      </c>
    </row>
    <row r="445" spans="1:6" x14ac:dyDescent="0.25">
      <c r="A445" s="32">
        <f>'Raw Yahoox'!AE446</f>
        <v>444</v>
      </c>
      <c r="B445" s="44" t="str">
        <f>LEFT('Raw Yahoox'!AF446,4)</f>
        <v>LPIN</v>
      </c>
      <c r="C445" s="44" t="str">
        <f>'Raw Yahoox'!AG446</f>
        <v>PT Multi Prima Sejahtera Tbk</v>
      </c>
      <c r="D445" s="44">
        <f>'Raw Yahoox'!AH446</f>
        <v>1210</v>
      </c>
      <c r="E445" s="31">
        <f>'Raw Yahoox'!AI446</f>
        <v>0.51424999999999998</v>
      </c>
      <c r="F445" s="72">
        <f>'Raw Yahoox'!AJ446</f>
        <v>4.8278999999999996</v>
      </c>
    </row>
    <row r="446" spans="1:6" x14ac:dyDescent="0.25">
      <c r="A446" s="32">
        <f>'Raw Yahoox'!AE447</f>
        <v>445</v>
      </c>
      <c r="B446" s="44" t="str">
        <f>LEFT('Raw Yahoox'!AF447,4)</f>
        <v>MFMI</v>
      </c>
      <c r="C446" s="44" t="str">
        <f>'Raw Yahoox'!AG447</f>
        <v>PT Multifiling Mitra Indonesia Tbk</v>
      </c>
      <c r="D446" s="44">
        <f>'Raw Yahoox'!AH447</f>
        <v>945</v>
      </c>
      <c r="E446" s="31">
        <f>'Raw Yahoox'!AI447</f>
        <v>0.71591399999999994</v>
      </c>
      <c r="F446" s="72">
        <f>'Raw Yahoox'!AJ447</f>
        <v>2.9172149999999999E-3</v>
      </c>
    </row>
    <row r="447" spans="1:6" x14ac:dyDescent="0.25">
      <c r="A447" s="32">
        <f>'Raw Yahoox'!AE448</f>
        <v>446</v>
      </c>
      <c r="B447" s="44" t="str">
        <f>LEFT('Raw Yahoox'!AF448,4)</f>
        <v>MLPL</v>
      </c>
      <c r="C447" s="44" t="str">
        <f>'Raw Yahoox'!AG448</f>
        <v>PT Multipolar Tbk</v>
      </c>
      <c r="D447" s="44">
        <f>'Raw Yahoox'!AH448</f>
        <v>360</v>
      </c>
      <c r="E447" s="31">
        <f>'Raw Yahoox'!AI448</f>
        <v>5.27</v>
      </c>
      <c r="F447" s="72">
        <f>'Raw Yahoox'!AJ448</f>
        <v>97.711200000000005</v>
      </c>
    </row>
    <row r="448" spans="1:6" x14ac:dyDescent="0.25">
      <c r="A448" s="32">
        <f>'Raw Yahoox'!AE449</f>
        <v>447</v>
      </c>
      <c r="B448" s="44" t="str">
        <f>LEFT('Raw Yahoox'!AF449,4)</f>
        <v>MLPT</v>
      </c>
      <c r="C448" s="44" t="str">
        <f>'Raw Yahoox'!AG449</f>
        <v>PT Multipolar Technology Tbk</v>
      </c>
      <c r="D448" s="44">
        <f>'Raw Yahoox'!AH449</f>
        <v>3400</v>
      </c>
      <c r="E448" s="31">
        <f>'Raw Yahoox'!AI449</f>
        <v>6.375</v>
      </c>
      <c r="F448" s="72">
        <f>'Raw Yahoox'!AJ449</f>
        <v>0.33645039999999998</v>
      </c>
    </row>
    <row r="449" spans="1:6" x14ac:dyDescent="0.25">
      <c r="A449" s="32">
        <f>'Raw Yahoox'!AE450</f>
        <v>448</v>
      </c>
      <c r="B449" s="44" t="str">
        <f>LEFT('Raw Yahoox'!AF450,4)</f>
        <v>MASA</v>
      </c>
      <c r="C449" s="44" t="str">
        <f>'Raw Yahoox'!AG450</f>
        <v>PT Multistrada Arah Sarana Tbk</v>
      </c>
      <c r="D449" s="44">
        <f>'Raw Yahoox'!AH450</f>
        <v>5825</v>
      </c>
      <c r="E449" s="31">
        <f>'Raw Yahoox'!AI450</f>
        <v>53.491</v>
      </c>
      <c r="F449" s="72">
        <f>'Raw Yahoox'!AJ450</f>
        <v>3.6691675E-2</v>
      </c>
    </row>
    <row r="450" spans="1:6" x14ac:dyDescent="0.25">
      <c r="A450" s="32">
        <f>'Raw Yahoox'!AE451</f>
        <v>449</v>
      </c>
      <c r="B450" s="44" t="str">
        <f>LEFT('Raw Yahoox'!AF451,4)</f>
        <v>MRAT</v>
      </c>
      <c r="C450" s="44" t="str">
        <f>'Raw Yahoox'!AG451</f>
        <v>PT Mustika Ratu Tbk</v>
      </c>
      <c r="D450" s="44">
        <f>'Raw Yahoox'!AH451</f>
        <v>284</v>
      </c>
      <c r="E450" s="31">
        <f>'Raw Yahoox'!AI451</f>
        <v>0.12155200000000001</v>
      </c>
      <c r="F450" s="72">
        <f>'Raw Yahoox'!AJ451</f>
        <v>0.46178399999999997</v>
      </c>
    </row>
    <row r="451" spans="1:6" x14ac:dyDescent="0.25">
      <c r="A451" s="32">
        <f>'Raw Yahoox'!AE452</f>
        <v>450</v>
      </c>
      <c r="B451" s="44" t="str">
        <f>LEFT('Raw Yahoox'!AF452,4)</f>
        <v>CITY</v>
      </c>
      <c r="C451" s="44" t="str">
        <f>'Raw Yahoox'!AG452</f>
        <v>PT Natura City Developments Tbk</v>
      </c>
      <c r="D451" s="44">
        <f>'Raw Yahoox'!AH452</f>
        <v>178</v>
      </c>
      <c r="E451" s="31">
        <f>'Raw Yahoox'!AI452</f>
        <v>0.96212399999999998</v>
      </c>
      <c r="F451" s="72">
        <f>'Raw Yahoox'!AJ452</f>
        <v>1.7394871999999999E-2</v>
      </c>
    </row>
    <row r="452" spans="1:6" x14ac:dyDescent="0.25">
      <c r="A452" s="32">
        <f>'Raw Yahoox'!AE453</f>
        <v>451</v>
      </c>
      <c r="B452" s="44" t="str">
        <f>LEFT('Raw Yahoox'!AF453,4)</f>
        <v>NFCX</v>
      </c>
      <c r="C452" s="44" t="str">
        <f>'Raw Yahoox'!AG453</f>
        <v>PT NFC Indonesia Tbk</v>
      </c>
      <c r="D452" s="44">
        <f>'Raw Yahoox'!AH453</f>
        <v>9425</v>
      </c>
      <c r="E452" s="31">
        <f>'Raw Yahoox'!AI453</f>
        <v>6.2430000000000003</v>
      </c>
      <c r="F452" s="72">
        <f>'Raw Yahoox'!AJ453</f>
        <v>0.30716074999999998</v>
      </c>
    </row>
    <row r="453" spans="1:6" x14ac:dyDescent="0.25">
      <c r="A453" s="32">
        <f>'Raw Yahoox'!AE454</f>
        <v>452</v>
      </c>
      <c r="B453" s="44" t="str">
        <f>LEFT('Raw Yahoox'!AF454,4)</f>
        <v>ROTI</v>
      </c>
      <c r="C453" s="44" t="str">
        <f>'Raw Yahoox'!AG454</f>
        <v>PT Nippon Indosari Corpindo Tbk</v>
      </c>
      <c r="D453" s="44">
        <f>'Raw Yahoox'!AH454</f>
        <v>1285</v>
      </c>
      <c r="E453" s="31">
        <f>'Raw Yahoox'!AI454</f>
        <v>7.95</v>
      </c>
      <c r="F453" s="72">
        <f>'Raw Yahoox'!AJ454</f>
        <v>3.4669300000000001</v>
      </c>
    </row>
    <row r="454" spans="1:6" x14ac:dyDescent="0.25">
      <c r="A454" s="32">
        <f>'Raw Yahoox'!AE455</f>
        <v>453</v>
      </c>
      <c r="B454" s="44" t="str">
        <f>LEFT('Raw Yahoox'!AF455,4)</f>
        <v>DGIK</v>
      </c>
      <c r="C454" s="44" t="str">
        <f>'Raw Yahoox'!AG455</f>
        <v>PT Nusa Konstruksi Enjiniring Tbk</v>
      </c>
      <c r="D454" s="44">
        <f>'Raw Yahoox'!AH455</f>
        <v>206</v>
      </c>
      <c r="E454" s="31">
        <f>'Raw Yahoox'!AI455</f>
        <v>1.137</v>
      </c>
      <c r="F454" s="72">
        <f>'Raw Yahoox'!AJ455</f>
        <v>35.075620000000001</v>
      </c>
    </row>
    <row r="455" spans="1:6" x14ac:dyDescent="0.25">
      <c r="A455" s="32">
        <f>'Raw Yahoox'!AE456</f>
        <v>454</v>
      </c>
      <c r="B455" s="44" t="str">
        <f>LEFT('Raw Yahoox'!AF456,4)</f>
        <v>NPGF</v>
      </c>
      <c r="C455" s="44" t="str">
        <f>'Raw Yahoox'!AG456</f>
        <v>PT Nusa Palapa Gemilang Tbk</v>
      </c>
      <c r="D455" s="44">
        <f>'Raw Yahoox'!AH456</f>
        <v>92</v>
      </c>
      <c r="E455" s="31">
        <f>'Raw Yahoox'!AI456</f>
        <v>0.29810199999999998</v>
      </c>
      <c r="F455" s="72">
        <f>'Raw Yahoox'!AJ456</f>
        <v>1.570624</v>
      </c>
    </row>
    <row r="456" spans="1:6" x14ac:dyDescent="0.25">
      <c r="A456" s="32">
        <f>'Raw Yahoox'!AE457</f>
        <v>455</v>
      </c>
      <c r="B456" s="44" t="str">
        <f>LEFT('Raw Yahoox'!AF457,4)</f>
        <v>NRCA</v>
      </c>
      <c r="C456" s="44" t="str">
        <f>'Raw Yahoox'!AG457</f>
        <v>PT Nusa Raya Cipta Tbk</v>
      </c>
      <c r="D456" s="44">
        <f>'Raw Yahoox'!AH457</f>
        <v>350</v>
      </c>
      <c r="E456" s="31">
        <f>'Raw Yahoox'!AI457</f>
        <v>0.8459779999999999</v>
      </c>
      <c r="F456" s="72">
        <f>'Raw Yahoox'!AJ457</f>
        <v>2.8115850000000001E-2</v>
      </c>
    </row>
    <row r="457" spans="1:6" x14ac:dyDescent="0.25">
      <c r="A457" s="32">
        <f>'Raw Yahoox'!AE458</f>
        <v>456</v>
      </c>
      <c r="B457" s="44" t="str">
        <f>LEFT('Raw Yahoox'!AF458,4)</f>
        <v>NZIA</v>
      </c>
      <c r="C457" s="44" t="str">
        <f>'Raw Yahoox'!AG458</f>
        <v>PT Nusantara Almazia, Tbk.</v>
      </c>
      <c r="D457" s="44">
        <f>'Raw Yahoox'!AH458</f>
        <v>157</v>
      </c>
      <c r="E457" s="31">
        <f>'Raw Yahoox'!AI458</f>
        <v>0.34501399999999999</v>
      </c>
      <c r="F457" s="72">
        <f>'Raw Yahoox'!AJ458</f>
        <v>2.1882659999999999E-3</v>
      </c>
    </row>
    <row r="458" spans="1:6" x14ac:dyDescent="0.25">
      <c r="A458" s="32">
        <f>'Raw Yahoox'!AE459</f>
        <v>457</v>
      </c>
      <c r="B458" s="44" t="str">
        <f>LEFT('Raw Yahoox'!AF459,4)</f>
        <v>META</v>
      </c>
      <c r="C458" s="44" t="str">
        <f>'Raw Yahoox'!AG459</f>
        <v>PT Nusantara Infrastructure Tbk</v>
      </c>
      <c r="D458" s="44">
        <f>'Raw Yahoox'!AH459</f>
        <v>115</v>
      </c>
      <c r="E458" s="31">
        <f>'Raw Yahoox'!AI459</f>
        <v>1.992</v>
      </c>
      <c r="F458" s="72">
        <f>'Raw Yahoox'!AJ459</f>
        <v>0.41411500000000001</v>
      </c>
    </row>
    <row r="459" spans="1:6" x14ac:dyDescent="0.25">
      <c r="A459" s="32">
        <f>'Raw Yahoox'!AE460</f>
        <v>458</v>
      </c>
      <c r="B459" s="44" t="str">
        <f>LEFT('Raw Yahoox'!AF460,4)</f>
        <v>PORT</v>
      </c>
      <c r="C459" s="44" t="str">
        <f>'Raw Yahoox'!AG460</f>
        <v>PT Nusantara Pelabuhan Handal Tbk</v>
      </c>
      <c r="D459" s="44">
        <f>'Raw Yahoox'!AH460</f>
        <v>580</v>
      </c>
      <c r="E459" s="31">
        <f>'Raw Yahoox'!AI460</f>
        <v>1.6319999999999999</v>
      </c>
      <c r="F459" s="72">
        <f>'Raw Yahoox'!AJ460</f>
        <v>2.3339200000000002E-3</v>
      </c>
    </row>
    <row r="460" spans="1:6" x14ac:dyDescent="0.25">
      <c r="A460" s="32">
        <f>'Raw Yahoox'!AE461</f>
        <v>459</v>
      </c>
      <c r="B460" s="44" t="str">
        <f>LEFT('Raw Yahoox'!AF461,4)</f>
        <v>OBMD</v>
      </c>
      <c r="C460" s="44" t="str">
        <f>'Raw Yahoox'!AG461</f>
        <v>PT OBM Drilchem Tbk</v>
      </c>
      <c r="D460" s="44">
        <f>'Raw Yahoox'!AH461</f>
        <v>141</v>
      </c>
      <c r="E460" s="31">
        <f>'Raw Yahoox'!AI461</f>
        <v>0.103212</v>
      </c>
      <c r="F460" s="72">
        <f>'Raw Yahoox'!AJ461</f>
        <v>3.5075159999999999</v>
      </c>
    </row>
    <row r="461" spans="1:6" x14ac:dyDescent="0.25">
      <c r="A461" s="32">
        <f>'Raw Yahoox'!AE462</f>
        <v>460</v>
      </c>
      <c r="B461" s="44" t="str">
        <f>LEFT('Raw Yahoox'!AF462,4)</f>
        <v>OPMS</v>
      </c>
      <c r="C461" s="44" t="str">
        <f>'Raw Yahoox'!AG462</f>
        <v>PT Optima Prima Metal Sinergi Tbk</v>
      </c>
      <c r="D461" s="44">
        <f>'Raw Yahoox'!AH462</f>
        <v>150</v>
      </c>
      <c r="E461" s="31">
        <f>'Raw Yahoox'!AI462</f>
        <v>0.15</v>
      </c>
      <c r="F461" s="72">
        <f>'Raw Yahoox'!AJ462</f>
        <v>5.1414</v>
      </c>
    </row>
    <row r="462" spans="1:6" x14ac:dyDescent="0.25">
      <c r="A462" s="32">
        <f>'Raw Yahoox'!AE463</f>
        <v>461</v>
      </c>
      <c r="B462" s="44" t="str">
        <f>LEFT('Raw Yahoox'!AF463,4)</f>
        <v>TKIM</v>
      </c>
      <c r="C462" s="44" t="str">
        <f>'Raw Yahoox'!AG463</f>
        <v>PT Pabrik Kertas Tjiwi Kimia Tbk</v>
      </c>
      <c r="D462" s="44">
        <f>'Raw Yahoox'!AH463</f>
        <v>7275</v>
      </c>
      <c r="E462" s="31">
        <f>'Raw Yahoox'!AI463</f>
        <v>22.649000000000001</v>
      </c>
      <c r="F462" s="72">
        <f>'Raw Yahoox'!AJ463</f>
        <v>35.08005</v>
      </c>
    </row>
    <row r="463" spans="1:6" x14ac:dyDescent="0.25">
      <c r="A463" s="32">
        <f>'Raw Yahoox'!AE464</f>
        <v>462</v>
      </c>
      <c r="B463" s="44" t="str">
        <f>LEFT('Raw Yahoox'!AF464,4)</f>
        <v>APIC</v>
      </c>
      <c r="C463" s="44" t="str">
        <f>'Raw Yahoox'!AG464</f>
        <v>PT Pacific Strategic Financial Tbk</v>
      </c>
      <c r="D463" s="44">
        <f>'Raw Yahoox'!AH464</f>
        <v>1090</v>
      </c>
      <c r="E463" s="31">
        <f>'Raw Yahoox'!AI464</f>
        <v>12.824999999999999</v>
      </c>
      <c r="F463" s="72">
        <f>'Raw Yahoox'!AJ464</f>
        <v>11.443910000000001</v>
      </c>
    </row>
    <row r="464" spans="1:6" x14ac:dyDescent="0.25">
      <c r="A464" s="32">
        <f>'Raw Yahoox'!AE465</f>
        <v>463</v>
      </c>
      <c r="B464" s="44" t="str">
        <f>LEFT('Raw Yahoox'!AF465,4)</f>
        <v>UANG</v>
      </c>
      <c r="C464" s="44" t="str">
        <f>'Raw Yahoox'!AG465</f>
        <v>PT Pakuan, Tbk</v>
      </c>
      <c r="D464" s="44">
        <f>'Raw Yahoox'!AH465</f>
        <v>815</v>
      </c>
      <c r="E464" s="31">
        <f>'Raw Yahoox'!AI465</f>
        <v>0.98614999999999997</v>
      </c>
      <c r="F464" s="72">
        <f>'Raw Yahoox'!AJ465</f>
        <v>1.911175E-3</v>
      </c>
    </row>
    <row r="465" spans="1:6" x14ac:dyDescent="0.25">
      <c r="A465" s="32">
        <f>'Raw Yahoox'!AE466</f>
        <v>464</v>
      </c>
      <c r="B465" s="44" t="str">
        <f>LEFT('Raw Yahoox'!AF466,4)</f>
        <v>PWON</v>
      </c>
      <c r="C465" s="44" t="str">
        <f>'Raw Yahoox'!AG466</f>
        <v>PT Pakuwon Jati Tbk</v>
      </c>
      <c r="D465" s="44">
        <f>'Raw Yahoox'!AH466</f>
        <v>470</v>
      </c>
      <c r="E465" s="31">
        <f>'Raw Yahoox'!AI466</f>
        <v>22.635000000000002</v>
      </c>
      <c r="F465" s="72">
        <f>'Raw Yahoox'!AJ466</f>
        <v>21.5871</v>
      </c>
    </row>
    <row r="466" spans="1:6" x14ac:dyDescent="0.25">
      <c r="A466" s="32">
        <f>'Raw Yahoox'!AE467</f>
        <v>465</v>
      </c>
      <c r="B466" s="44" t="str">
        <f>LEFT('Raw Yahoox'!AF467,4)</f>
        <v>PSGO</v>
      </c>
      <c r="C466" s="44" t="str">
        <f>'Raw Yahoox'!AG467</f>
        <v>PT Palma Serasih Tbk</v>
      </c>
      <c r="D466" s="44">
        <f>'Raw Yahoox'!AH467</f>
        <v>242</v>
      </c>
      <c r="E466" s="31">
        <f>'Raw Yahoox'!AI467</f>
        <v>4.5620000000000003</v>
      </c>
      <c r="F466" s="72">
        <f>'Raw Yahoox'!AJ467</f>
        <v>4.6202639999999997</v>
      </c>
    </row>
    <row r="467" spans="1:6" x14ac:dyDescent="0.25">
      <c r="A467" s="32">
        <f>'Raw Yahoox'!AE468</f>
        <v>466</v>
      </c>
      <c r="B467" s="44" t="str">
        <f>LEFT('Raw Yahoox'!AF468,4)</f>
        <v>NICL</v>
      </c>
      <c r="C467" s="44" t="str">
        <f>'Raw Yahoox'!AG468</f>
        <v>PT PAM Mineral Tbk</v>
      </c>
      <c r="D467" s="44">
        <f>'Raw Yahoox'!AH468</f>
        <v>70</v>
      </c>
      <c r="E467" s="31">
        <f>'Raw Yahoox'!AI468</f>
        <v>0.67637499999999995</v>
      </c>
      <c r="F467" s="72">
        <f>'Raw Yahoox'!AJ468</f>
        <v>3.3768699999999998</v>
      </c>
    </row>
    <row r="468" spans="1:6" x14ac:dyDescent="0.25">
      <c r="A468" s="32">
        <f>'Raw Yahoox'!AE469</f>
        <v>467</v>
      </c>
      <c r="B468" s="44" t="str">
        <f>LEFT('Raw Yahoox'!AF469,4)</f>
        <v>PBRX</v>
      </c>
      <c r="C468" s="44" t="str">
        <f>'Raw Yahoox'!AG469</f>
        <v>PT Pan Brothers Tbk</v>
      </c>
      <c r="D468" s="44">
        <f>'Raw Yahoox'!AH469</f>
        <v>158</v>
      </c>
      <c r="E468" s="31">
        <f>'Raw Yahoox'!AI469</f>
        <v>1.024</v>
      </c>
      <c r="F468" s="72">
        <f>'Raw Yahoox'!AJ469</f>
        <v>1.3110839999999999</v>
      </c>
    </row>
    <row r="469" spans="1:6" x14ac:dyDescent="0.25">
      <c r="A469" s="32">
        <f>'Raw Yahoox'!AE470</f>
        <v>468</v>
      </c>
      <c r="B469" s="44" t="str">
        <f>LEFT('Raw Yahoox'!AF470,4)</f>
        <v>MGLV</v>
      </c>
      <c r="C469" s="44" t="str">
        <f>'Raw Yahoox'!AG470</f>
        <v>PT Panca Anugrah Wisesa Tbk</v>
      </c>
      <c r="D469" s="44">
        <f>'Raw Yahoox'!AH470</f>
        <v>210</v>
      </c>
      <c r="E469" s="31">
        <f>'Raw Yahoox'!AI470</f>
        <v>0.39900000000000002</v>
      </c>
      <c r="F469" s="72">
        <f>'Raw Yahoox'!AJ470</f>
        <v>8.9212200000000005E-3</v>
      </c>
    </row>
    <row r="470" spans="1:6" x14ac:dyDescent="0.25">
      <c r="A470" s="32">
        <f>'Raw Yahoox'!AE471</f>
        <v>469</v>
      </c>
      <c r="B470" s="44" t="str">
        <f>LEFT('Raw Yahoox'!AF471,4)</f>
        <v>PBID</v>
      </c>
      <c r="C470" s="44" t="str">
        <f>'Raw Yahoox'!AG471</f>
        <v>PT Panca Budi Idaman Tbk</v>
      </c>
      <c r="D470" s="44">
        <f>'Raw Yahoox'!AH471</f>
        <v>1640</v>
      </c>
      <c r="E470" s="31">
        <f>'Raw Yahoox'!AI471</f>
        <v>3.0750000000000002</v>
      </c>
      <c r="F470" s="72">
        <f>'Raw Yahoox'!AJ471</f>
        <v>2.1434799999999998</v>
      </c>
    </row>
    <row r="471" spans="1:6" x14ac:dyDescent="0.25">
      <c r="A471" s="32">
        <f>'Raw Yahoox'!AE472</f>
        <v>470</v>
      </c>
      <c r="B471" s="44" t="str">
        <f>LEFT('Raw Yahoox'!AF472,4)</f>
        <v>PEGE</v>
      </c>
      <c r="C471" s="44" t="str">
        <f>'Raw Yahoox'!AG472</f>
        <v>PT Panca Global Kapital Tbk</v>
      </c>
      <c r="D471" s="44">
        <f>'Raw Yahoox'!AH472</f>
        <v>1230</v>
      </c>
      <c r="E471" s="31">
        <f>'Raw Yahoox'!AI472</f>
        <v>3.4849999999999999</v>
      </c>
      <c r="F471" s="72">
        <f>'Raw Yahoox'!AJ472</f>
        <v>7.6133309999999996E-2</v>
      </c>
    </row>
    <row r="472" spans="1:6" x14ac:dyDescent="0.25">
      <c r="A472" s="32">
        <f>'Raw Yahoox'!AE473</f>
        <v>471</v>
      </c>
      <c r="B472" s="44" t="str">
        <f>LEFT('Raw Yahoox'!AF473,4)</f>
        <v>PMMP</v>
      </c>
      <c r="C472" s="44" t="str">
        <f>'Raw Yahoox'!AG473</f>
        <v>PT Panca Mitra Multiperdana Tbk</v>
      </c>
      <c r="D472" s="44">
        <f>'Raw Yahoox'!AH473</f>
        <v>476</v>
      </c>
      <c r="E472" s="31">
        <f>'Raw Yahoox'!AI473</f>
        <v>1.1200000000000001</v>
      </c>
      <c r="F472" s="72">
        <f>'Raw Yahoox'!AJ473</f>
        <v>12.540696000000001</v>
      </c>
    </row>
    <row r="473" spans="1:6" x14ac:dyDescent="0.25">
      <c r="A473" s="32">
        <f>'Raw Yahoox'!AE474</f>
        <v>472</v>
      </c>
      <c r="B473" s="44" t="str">
        <f>LEFT('Raw Yahoox'!AF474,4)</f>
        <v>PNLF</v>
      </c>
      <c r="C473" s="44" t="str">
        <f>'Raw Yahoox'!AG474</f>
        <v>PT Panin Financial Tbk</v>
      </c>
      <c r="D473" s="44">
        <f>'Raw Yahoox'!AH474</f>
        <v>168</v>
      </c>
      <c r="E473" s="31">
        <f>'Raw Yahoox'!AI474</f>
        <v>5.38</v>
      </c>
      <c r="F473" s="72">
        <f>'Raw Yahoox'!AJ474</f>
        <v>6.4837920000000002</v>
      </c>
    </row>
    <row r="474" spans="1:6" x14ac:dyDescent="0.25">
      <c r="A474" s="32">
        <f>'Raw Yahoox'!AE475</f>
        <v>473</v>
      </c>
      <c r="B474" s="44" t="str">
        <f>LEFT('Raw Yahoox'!AF475,4)</f>
        <v>PANS</v>
      </c>
      <c r="C474" s="44" t="str">
        <f>'Raw Yahoox'!AG475</f>
        <v>PT Panin Sekuritas Tbk</v>
      </c>
      <c r="D474" s="44">
        <f>'Raw Yahoox'!AH475</f>
        <v>1335</v>
      </c>
      <c r="E474" s="31">
        <f>'Raw Yahoox'!AI475</f>
        <v>0.95396599999999998</v>
      </c>
      <c r="F474" s="72">
        <f>'Raw Yahoox'!AJ475</f>
        <v>2.6836169999999999E-2</v>
      </c>
    </row>
    <row r="475" spans="1:6" x14ac:dyDescent="0.25">
      <c r="A475" s="32">
        <f>'Raw Yahoox'!AE476</f>
        <v>474</v>
      </c>
      <c r="B475" s="44" t="str">
        <f>LEFT('Raw Yahoox'!AF476,4)</f>
        <v>PNIN</v>
      </c>
      <c r="C475" s="44" t="str">
        <f>'Raw Yahoox'!AG476</f>
        <v>PT Paninvest Tbk</v>
      </c>
      <c r="D475" s="44">
        <f>'Raw Yahoox'!AH476</f>
        <v>690</v>
      </c>
      <c r="E475" s="31">
        <f>'Raw Yahoox'!AI476</f>
        <v>2.8069999999999999</v>
      </c>
      <c r="F475" s="72">
        <f>'Raw Yahoox'!AJ476</f>
        <v>5.0305830000000003E-2</v>
      </c>
    </row>
    <row r="476" spans="1:6" x14ac:dyDescent="0.25">
      <c r="A476" s="32">
        <f>'Raw Yahoox'!AE477</f>
        <v>475</v>
      </c>
      <c r="B476" s="44" t="str">
        <f>LEFT('Raw Yahoox'!AF477,4)</f>
        <v>PANR</v>
      </c>
      <c r="C476" s="44" t="str">
        <f>'Raw Yahoox'!AG477</f>
        <v>PT Panorama Sentrawisata Tbk</v>
      </c>
      <c r="D476" s="44">
        <f>'Raw Yahoox'!AH477</f>
        <v>240</v>
      </c>
      <c r="E476" s="31">
        <f>'Raw Yahoox'!AI477</f>
        <v>0.28799999999999998</v>
      </c>
      <c r="F476" s="72">
        <f>'Raw Yahoox'!AJ477</f>
        <v>2.4271199999999999</v>
      </c>
    </row>
    <row r="477" spans="1:6" x14ac:dyDescent="0.25">
      <c r="A477" s="32">
        <f>'Raw Yahoox'!AE478</f>
        <v>476</v>
      </c>
      <c r="B477" s="44" t="str">
        <f>LEFT('Raw Yahoox'!AF478,4)</f>
        <v>PBSA</v>
      </c>
      <c r="C477" s="44" t="str">
        <f>'Raw Yahoox'!AG478</f>
        <v>PT Paramita Bangun Sarana Tbk</v>
      </c>
      <c r="D477" s="44">
        <f>'Raw Yahoox'!AH478</f>
        <v>635</v>
      </c>
      <c r="E477" s="31">
        <f>'Raw Yahoox'!AI478</f>
        <v>0.95250000000000001</v>
      </c>
      <c r="F477" s="72">
        <f>'Raw Yahoox'!AJ478</f>
        <v>1.78816E-3</v>
      </c>
    </row>
    <row r="478" spans="1:6" x14ac:dyDescent="0.25">
      <c r="A478" s="32">
        <f>'Raw Yahoox'!AE479</f>
        <v>477</v>
      </c>
      <c r="B478" s="44" t="str">
        <f>LEFT('Raw Yahoox'!AF479,4)</f>
        <v>PICO</v>
      </c>
      <c r="C478" s="44" t="str">
        <f>'Raw Yahoox'!AG479</f>
        <v>PT Pelangi Indah Canindo Tbk</v>
      </c>
      <c r="D478" s="44">
        <f>'Raw Yahoox'!AH479</f>
        <v>99</v>
      </c>
      <c r="E478" s="31">
        <f>'Raw Yahoox'!AI479</f>
        <v>5.6269E-2</v>
      </c>
      <c r="F478" s="72">
        <f>'Raw Yahoox'!AJ479</f>
        <v>7.3389689999999999E-3</v>
      </c>
    </row>
    <row r="479" spans="1:6" x14ac:dyDescent="0.25">
      <c r="A479" s="32">
        <f>'Raw Yahoox'!AE480</f>
        <v>478</v>
      </c>
      <c r="B479" s="44" t="str">
        <f>LEFT('Raw Yahoox'!AF480,4)</f>
        <v>NIKL</v>
      </c>
      <c r="C479" s="44" t="str">
        <f>'Raw Yahoox'!AG480</f>
        <v>PT Pelat Timah Nusantara Tbk</v>
      </c>
      <c r="D479" s="44">
        <f>'Raw Yahoox'!AH480</f>
        <v>1030</v>
      </c>
      <c r="E479" s="31">
        <f>'Raw Yahoox'!AI480</f>
        <v>2.5990000000000002</v>
      </c>
      <c r="F479" s="72">
        <f>'Raw Yahoox'!AJ480</f>
        <v>6.335942E-2</v>
      </c>
    </row>
    <row r="480" spans="1:6" x14ac:dyDescent="0.25">
      <c r="A480" s="32">
        <f>'Raw Yahoox'!AE481</f>
        <v>479</v>
      </c>
      <c r="B480" s="44" t="str">
        <f>LEFT('Raw Yahoox'!AF481,4)</f>
        <v>BBRM</v>
      </c>
      <c r="C480" s="44" t="str">
        <f>'Raw Yahoox'!AG481</f>
        <v>PT Pelayaran Nasional Bina Buana Raya Tbk</v>
      </c>
      <c r="D480" s="44">
        <f>'Raw Yahoox'!AH481</f>
        <v>50</v>
      </c>
      <c r="E480" s="31">
        <f>'Raw Yahoox'!AI481</f>
        <v>0.17785300000000001</v>
      </c>
      <c r="F480" s="72">
        <f>'Raw Yahoox'!AJ481</f>
        <v>3.7819500000000001E-3</v>
      </c>
    </row>
    <row r="481" spans="1:6" x14ac:dyDescent="0.25">
      <c r="A481" s="32">
        <f>'Raw Yahoox'!AE482</f>
        <v>480</v>
      </c>
      <c r="B481" s="44" t="str">
        <f>LEFT('Raw Yahoox'!AF482,4)</f>
        <v>NELY</v>
      </c>
      <c r="C481" s="44" t="str">
        <f>'Raw Yahoox'!AG482</f>
        <v>PT Pelayaran Nelly Dwi Putri Tbk</v>
      </c>
      <c r="D481" s="44">
        <f>'Raw Yahoox'!AH482</f>
        <v>410</v>
      </c>
      <c r="E481" s="31">
        <f>'Raw Yahoox'!AI482</f>
        <v>0.96350000000000002</v>
      </c>
      <c r="F481" s="72">
        <f>'Raw Yahoox'!AJ482</f>
        <v>1.79375</v>
      </c>
    </row>
    <row r="482" spans="1:6" x14ac:dyDescent="0.25">
      <c r="A482" s="32">
        <f>'Raw Yahoox'!AE483</f>
        <v>481</v>
      </c>
      <c r="B482" s="44" t="str">
        <f>LEFT('Raw Yahoox'!AF483,4)</f>
        <v>TAMU</v>
      </c>
      <c r="C482" s="44" t="str">
        <f>'Raw Yahoox'!AG483</f>
        <v>PT Pelayaran Tamarin Samudra Tbk</v>
      </c>
      <c r="D482" s="44">
        <f>'Raw Yahoox'!AH483</f>
        <v>50</v>
      </c>
      <c r="E482" s="31">
        <f>'Raw Yahoox'!AI483</f>
        <v>1.875</v>
      </c>
      <c r="F482" s="72">
        <f>'Raw Yahoox'!AJ483</f>
        <v>6.9589999999999995E-4</v>
      </c>
    </row>
    <row r="483" spans="1:6" x14ac:dyDescent="0.25">
      <c r="A483" s="32">
        <f>'Raw Yahoox'!AE484</f>
        <v>482</v>
      </c>
      <c r="B483" s="44" t="str">
        <f>LEFT('Raw Yahoox'!AF484,4)</f>
        <v>PSSI</v>
      </c>
      <c r="C483" s="44" t="str">
        <f>'Raw Yahoox'!AG484</f>
        <v>PT Pelita Samudera Shipping Tbk</v>
      </c>
      <c r="D483" s="44">
        <f>'Raw Yahoox'!AH484</f>
        <v>420</v>
      </c>
      <c r="E483" s="31">
        <f>'Raw Yahoox'!AI484</f>
        <v>2.262</v>
      </c>
      <c r="F483" s="72">
        <f>'Raw Yahoox'!AJ484</f>
        <v>2.4994200000000002</v>
      </c>
    </row>
    <row r="484" spans="1:6" x14ac:dyDescent="0.25">
      <c r="A484" s="32">
        <f>'Raw Yahoox'!AE485</f>
        <v>483</v>
      </c>
      <c r="B484" s="44" t="str">
        <f>LEFT('Raw Yahoox'!AF485,4)</f>
        <v>PGLI</v>
      </c>
      <c r="C484" s="44" t="str">
        <f>'Raw Yahoox'!AG485</f>
        <v>PT Pembangunan Graha Lestari Indah Tbk</v>
      </c>
      <c r="D484" s="44">
        <f>'Raw Yahoox'!AH485</f>
        <v>224</v>
      </c>
      <c r="E484" s="31">
        <f>'Raw Yahoox'!AI485</f>
        <v>0.10931199999999999</v>
      </c>
      <c r="F484" s="72">
        <f>'Raw Yahoox'!AJ485</f>
        <v>2.157792E-3</v>
      </c>
    </row>
    <row r="485" spans="1:6" x14ac:dyDescent="0.25">
      <c r="A485" s="32">
        <f>'Raw Yahoox'!AE486</f>
        <v>484</v>
      </c>
      <c r="B485" s="44" t="str">
        <f>LEFT('Raw Yahoox'!AF486,4)</f>
        <v>PJAA</v>
      </c>
      <c r="C485" s="44" t="str">
        <f>'Raw Yahoox'!AG486</f>
        <v>PT Pembangunan Jaya Ancol Tbk</v>
      </c>
      <c r="D485" s="44">
        <f>'Raw Yahoox'!AH486</f>
        <v>565</v>
      </c>
      <c r="E485" s="31">
        <f>'Raw Yahoox'!AI486</f>
        <v>0.90400000000000003</v>
      </c>
      <c r="F485" s="72">
        <f>'Raw Yahoox'!AJ486</f>
        <v>1.7904284999999999E-2</v>
      </c>
    </row>
    <row r="486" spans="1:6" x14ac:dyDescent="0.25">
      <c r="A486" s="32">
        <f>'Raw Yahoox'!AE487</f>
        <v>485</v>
      </c>
      <c r="B486" s="44" t="str">
        <f>LEFT('Raw Yahoox'!AF487,4)</f>
        <v>PPRO</v>
      </c>
      <c r="C486" s="44" t="str">
        <f>'Raw Yahoox'!AG487</f>
        <v>PT Pembangunan Perumahan Properti Tbk</v>
      </c>
      <c r="D486" s="44">
        <f>'Raw Yahoox'!AH487</f>
        <v>67</v>
      </c>
      <c r="E486" s="31">
        <f>'Raw Yahoox'!AI487</f>
        <v>4.1319999999999997</v>
      </c>
      <c r="F486" s="72">
        <f>'Raw Yahoox'!AJ487</f>
        <v>4.0165829999999998</v>
      </c>
    </row>
    <row r="487" spans="1:6" x14ac:dyDescent="0.25">
      <c r="A487" s="32">
        <f>'Raw Yahoox'!AE488</f>
        <v>486</v>
      </c>
      <c r="B487" s="44" t="str">
        <f>LEFT('Raw Yahoox'!AF488,4)</f>
        <v>KONI</v>
      </c>
      <c r="C487" s="44" t="str">
        <f>'Raw Yahoox'!AG488</f>
        <v>PT Perdana Bangun Pusaka Tbk</v>
      </c>
      <c r="D487" s="44">
        <f>'Raw Yahoox'!AH488</f>
        <v>985</v>
      </c>
      <c r="E487" s="31">
        <f>'Raw Yahoox'!AI488</f>
        <v>0.30731999999999998</v>
      </c>
      <c r="F487" s="72">
        <f>'Raw Yahoox'!AJ488</f>
        <v>1.0963049999999999E-3</v>
      </c>
    </row>
    <row r="488" spans="1:6" x14ac:dyDescent="0.25">
      <c r="A488" s="32">
        <f>'Raw Yahoox'!AE489</f>
        <v>487</v>
      </c>
      <c r="B488" s="44" t="str">
        <f>LEFT('Raw Yahoox'!AF489,4)</f>
        <v>GPRA</v>
      </c>
      <c r="C488" s="44" t="str">
        <f>'Raw Yahoox'!AG489</f>
        <v>PT Perdana Gapuraprima Tbk</v>
      </c>
      <c r="D488" s="44">
        <f>'Raw Yahoox'!AH489</f>
        <v>91</v>
      </c>
      <c r="E488" s="31">
        <f>'Raw Yahoox'!AI489</f>
        <v>0.38917599999999997</v>
      </c>
      <c r="F488" s="72">
        <f>'Raw Yahoox'!AJ489</f>
        <v>2.3621780000000001</v>
      </c>
    </row>
    <row r="489" spans="1:6" x14ac:dyDescent="0.25">
      <c r="A489" s="32">
        <f>'Raw Yahoox'!AE490</f>
        <v>488</v>
      </c>
      <c r="B489" s="44" t="str">
        <f>LEFT('Raw Yahoox'!AF490,4)</f>
        <v>PKPK</v>
      </c>
      <c r="C489" s="44" t="str">
        <f>'Raw Yahoox'!AG490</f>
        <v>PT Perdana Karya Perkasa Tbk</v>
      </c>
      <c r="D489" s="44">
        <f>'Raw Yahoox'!AH490</f>
        <v>166</v>
      </c>
      <c r="E489" s="31">
        <f>'Raw Yahoox'!AI490</f>
        <v>8.9535000000000003E-2</v>
      </c>
      <c r="F489" s="72">
        <f>'Raw Yahoox'!AJ490</f>
        <v>15.788425999999999</v>
      </c>
    </row>
    <row r="490" spans="1:6" x14ac:dyDescent="0.25">
      <c r="A490" s="32">
        <f>'Raw Yahoox'!AE491</f>
        <v>489</v>
      </c>
      <c r="B490" s="44" t="str">
        <f>LEFT('Raw Yahoox'!AF491,4)</f>
        <v>TRIN</v>
      </c>
      <c r="C490" s="44" t="str">
        <f>'Raw Yahoox'!AG491</f>
        <v>PT Perintis Triniti Properti Tbk</v>
      </c>
      <c r="D490" s="44">
        <f>'Raw Yahoox'!AH491</f>
        <v>244</v>
      </c>
      <c r="E490" s="31">
        <f>'Raw Yahoox'!AI491</f>
        <v>1.0669999999999999</v>
      </c>
      <c r="F490" s="72">
        <f>'Raw Yahoox'!AJ491</f>
        <v>2.9541080000000002</v>
      </c>
    </row>
    <row r="491" spans="1:6" x14ac:dyDescent="0.25">
      <c r="A491" s="32">
        <f>'Raw Yahoox'!AE492</f>
        <v>490</v>
      </c>
      <c r="B491" s="44" t="str">
        <f>LEFT('Raw Yahoox'!AF492,4)</f>
        <v>BINO</v>
      </c>
      <c r="C491" s="44" t="str">
        <f>'Raw Yahoox'!AG492</f>
        <v>PT Perma Plasindo Tbk</v>
      </c>
      <c r="D491" s="44">
        <f>'Raw Yahoox'!AH492</f>
        <v>140</v>
      </c>
      <c r="E491" s="31">
        <f>'Raw Yahoox'!AI492</f>
        <v>0.30449999999999999</v>
      </c>
      <c r="F491" s="72">
        <f>'Raw Yahoox'!AJ492</f>
        <v>11.123279999999999</v>
      </c>
    </row>
    <row r="492" spans="1:6" x14ac:dyDescent="0.25">
      <c r="A492" s="32">
        <f>'Raw Yahoox'!AE493</f>
        <v>491</v>
      </c>
      <c r="B492" s="44" t="str">
        <f>LEFT('Raw Yahoox'!AF493,4)</f>
        <v>PGAS</v>
      </c>
      <c r="C492" s="44" t="str">
        <f>'Raw Yahoox'!AG493</f>
        <v>PT Perusahaan Gas Negara Tbk</v>
      </c>
      <c r="D492" s="44">
        <f>'Raw Yahoox'!AH493</f>
        <v>1480</v>
      </c>
      <c r="E492" s="31">
        <f>'Raw Yahoox'!AI493</f>
        <v>35.877000000000002</v>
      </c>
      <c r="F492" s="72">
        <f>'Raw Yahoox'!AJ493</f>
        <v>256.49435999999997</v>
      </c>
    </row>
    <row r="493" spans="1:6" x14ac:dyDescent="0.25">
      <c r="A493" s="32">
        <f>'Raw Yahoox'!AE494</f>
        <v>492</v>
      </c>
      <c r="B493" s="44" t="str">
        <f>LEFT('Raw Yahoox'!AF494,4)</f>
        <v>LSIP</v>
      </c>
      <c r="C493" s="44" t="str">
        <f>'Raw Yahoox'!AG494</f>
        <v>PT Perusahaan Perkebunan London Sumatra Indonesia Tbk</v>
      </c>
      <c r="D493" s="44">
        <f>'Raw Yahoox'!AH494</f>
        <v>1215</v>
      </c>
      <c r="E493" s="31">
        <f>'Raw Yahoox'!AI494</f>
        <v>8.2859999999999996</v>
      </c>
      <c r="F493" s="72">
        <f>'Raw Yahoox'!AJ494</f>
        <v>41.031765</v>
      </c>
    </row>
    <row r="494" spans="1:6" x14ac:dyDescent="0.25">
      <c r="A494" s="32">
        <f>'Raw Yahoox'!AE495</f>
        <v>493</v>
      </c>
      <c r="B494" s="44" t="str">
        <f>LEFT('Raw Yahoox'!AF495,4)</f>
        <v>PTRO</v>
      </c>
      <c r="C494" s="44" t="str">
        <f>'Raw Yahoox'!AG495</f>
        <v>PT Petrosea Tbk</v>
      </c>
      <c r="D494" s="44">
        <f>'Raw Yahoox'!AH495</f>
        <v>2300</v>
      </c>
      <c r="E494" s="31">
        <f>'Raw Yahoox'!AI495</f>
        <v>2.2810000000000001</v>
      </c>
      <c r="F494" s="72">
        <f>'Raw Yahoox'!AJ495</f>
        <v>2.8267000000000002</v>
      </c>
    </row>
    <row r="495" spans="1:6" x14ac:dyDescent="0.25">
      <c r="A495" s="32">
        <f>'Raw Yahoox'!AE496</f>
        <v>494</v>
      </c>
      <c r="B495" s="44" t="str">
        <f>LEFT('Raw Yahoox'!AF496,4)</f>
        <v>PEHA</v>
      </c>
      <c r="C495" s="44" t="str">
        <f>'Raw Yahoox'!AG496</f>
        <v>PT Phapros, Tbk</v>
      </c>
      <c r="D495" s="44">
        <f>'Raw Yahoox'!AH496</f>
        <v>1130</v>
      </c>
      <c r="E495" s="31">
        <f>'Raw Yahoox'!AI496</f>
        <v>0.94920000000000004</v>
      </c>
      <c r="F495" s="72">
        <f>'Raw Yahoox'!AJ496</f>
        <v>4.5428259999999998E-2</v>
      </c>
    </row>
    <row r="496" spans="1:6" x14ac:dyDescent="0.25">
      <c r="A496" s="32">
        <f>'Raw Yahoox'!AE497</f>
        <v>495</v>
      </c>
      <c r="B496" s="44" t="str">
        <f>LEFT('Raw Yahoox'!AF497,4)</f>
        <v>RODA</v>
      </c>
      <c r="C496" s="44" t="str">
        <f>'Raw Yahoox'!AG497</f>
        <v>PT Pikko Land Development Tbk</v>
      </c>
      <c r="D496" s="44">
        <f>'Raw Yahoox'!AH497</f>
        <v>93</v>
      </c>
      <c r="E496" s="31">
        <f>'Raw Yahoox'!AI497</f>
        <v>1.264</v>
      </c>
      <c r="F496" s="72">
        <f>'Raw Yahoox'!AJ497</f>
        <v>3.1758570000000002</v>
      </c>
    </row>
    <row r="497" spans="1:6" x14ac:dyDescent="0.25">
      <c r="A497" s="32">
        <f>'Raw Yahoox'!AE498</f>
        <v>496</v>
      </c>
      <c r="B497" s="44" t="str">
        <f>LEFT('Raw Yahoox'!AF498,4)</f>
        <v>PNGO</v>
      </c>
      <c r="C497" s="44" t="str">
        <f>'Raw Yahoox'!AG498</f>
        <v>PT PINAGO UTAMA Tbk</v>
      </c>
      <c r="D497" s="44">
        <f>'Raw Yahoox'!AH498</f>
        <v>1520</v>
      </c>
      <c r="E497" s="31">
        <f>'Raw Yahoox'!AI498</f>
        <v>1.1870000000000001</v>
      </c>
      <c r="F497" s="72">
        <f>'Raw Yahoox'!AJ498</f>
        <v>4.4627199999999999E-3</v>
      </c>
    </row>
    <row r="498" spans="1:6" x14ac:dyDescent="0.25">
      <c r="A498" s="32">
        <f>'Raw Yahoox'!AE499</f>
        <v>497</v>
      </c>
      <c r="B498" s="44" t="str">
        <f>LEFT('Raw Yahoox'!AF499,4)</f>
        <v>PTSP</v>
      </c>
      <c r="C498" s="44" t="str">
        <f>'Raw Yahoox'!AG499</f>
        <v>PT Pioneerindo Gourmet International Tbk</v>
      </c>
      <c r="D498" s="44">
        <f>'Raw Yahoox'!AH499</f>
        <v>5900</v>
      </c>
      <c r="E498" s="31">
        <f>'Raw Yahoox'!AI499</f>
        <v>1.3029999999999999</v>
      </c>
      <c r="F498" s="72">
        <f>'Raw Yahoox'!AJ499</f>
        <v>1.1563999999999999E-3</v>
      </c>
    </row>
    <row r="499" spans="1:6" x14ac:dyDescent="0.25">
      <c r="A499" s="32">
        <f>'Raw Yahoox'!AE500</f>
        <v>498</v>
      </c>
      <c r="B499" s="44" t="str">
        <f>LEFT('Raw Yahoox'!AF500,4)</f>
        <v>PLAN</v>
      </c>
      <c r="C499" s="44" t="str">
        <f>'Raw Yahoox'!AG500</f>
        <v>PT Planet Properindo Jaya Tbk</v>
      </c>
      <c r="D499" s="44">
        <f>'Raw Yahoox'!AH500</f>
        <v>37</v>
      </c>
      <c r="E499" s="31">
        <f>'Raw Yahoox'!AI500</f>
        <v>3.3036000000000003E-2</v>
      </c>
      <c r="F499" s="72">
        <f>'Raw Yahoox'!AJ500</f>
        <v>0.33621899999999999</v>
      </c>
    </row>
    <row r="500" spans="1:6" x14ac:dyDescent="0.25">
      <c r="A500" s="32">
        <f>'Raw Yahoox'!AE501</f>
        <v>499</v>
      </c>
      <c r="B500" s="44" t="str">
        <f>LEFT('Raw Yahoox'!AF501,4)</f>
        <v>POLI</v>
      </c>
      <c r="C500" s="44" t="str">
        <f>'Raw Yahoox'!AG501</f>
        <v>PT Pollux Investasi Internasional, Tbk</v>
      </c>
      <c r="D500" s="44">
        <f>'Raw Yahoox'!AH501</f>
        <v>1425</v>
      </c>
      <c r="E500" s="31">
        <f>'Raw Yahoox'!AI501</f>
        <v>2.8650000000000002</v>
      </c>
      <c r="F500" s="72">
        <f>'Raw Yahoox'!AJ501</f>
        <v>2.1275249999999999E-2</v>
      </c>
    </row>
    <row r="501" spans="1:6" x14ac:dyDescent="0.25">
      <c r="A501" s="32">
        <f>'Raw Yahoox'!AE502</f>
        <v>500</v>
      </c>
      <c r="B501" s="44" t="str">
        <f>LEFT('Raw Yahoox'!AF502,4)</f>
        <v>POLL</v>
      </c>
      <c r="C501" s="44" t="str">
        <f>'Raw Yahoox'!AG502</f>
        <v>PT Pollux Properties Indonesia Tbk</v>
      </c>
      <c r="D501" s="44">
        <f>'Raw Yahoox'!AH502</f>
        <v>1455</v>
      </c>
      <c r="E501" s="31">
        <f>'Raw Yahoox'!AI502</f>
        <v>12.103999999999999</v>
      </c>
      <c r="F501" s="72">
        <f>'Raw Yahoox'!AJ502</f>
        <v>8.0432400000000008</v>
      </c>
    </row>
    <row r="502" spans="1:6" x14ac:dyDescent="0.25">
      <c r="A502" s="32">
        <f>'Raw Yahoox'!AE503</f>
        <v>501</v>
      </c>
      <c r="B502" s="44" t="str">
        <f>LEFT('Raw Yahoox'!AF503,4)</f>
        <v>POLA</v>
      </c>
      <c r="C502" s="44" t="str">
        <f>'Raw Yahoox'!AG503</f>
        <v>PT Pool Advista Finance Tbk</v>
      </c>
      <c r="D502" s="44">
        <f>'Raw Yahoox'!AH503</f>
        <v>250</v>
      </c>
      <c r="E502" s="31">
        <f>'Raw Yahoox'!AI503</f>
        <v>0.68214300000000005</v>
      </c>
      <c r="F502" s="72">
        <f>'Raw Yahoox'!AJ503</f>
        <v>0.97724999999999995</v>
      </c>
    </row>
    <row r="503" spans="1:6" x14ac:dyDescent="0.25">
      <c r="A503" s="32">
        <f>'Raw Yahoox'!AE504</f>
        <v>502</v>
      </c>
      <c r="B503" s="44" t="str">
        <f>LEFT('Raw Yahoox'!AF504,4)</f>
        <v>PTPP</v>
      </c>
      <c r="C503" s="44" t="str">
        <f>'Raw Yahoox'!AG504</f>
        <v>PT PP (Persero) Tbk</v>
      </c>
      <c r="D503" s="44">
        <f>'Raw Yahoox'!AH504</f>
        <v>1010</v>
      </c>
      <c r="E503" s="31">
        <f>'Raw Yahoox'!AI504</f>
        <v>6.2469999999999999</v>
      </c>
      <c r="F503" s="72">
        <f>'Raw Yahoox'!AJ504</f>
        <v>36.507460000000002</v>
      </c>
    </row>
    <row r="504" spans="1:6" x14ac:dyDescent="0.25">
      <c r="A504" s="32">
        <f>'Raw Yahoox'!AE505</f>
        <v>503</v>
      </c>
      <c r="B504" s="44" t="str">
        <f>LEFT('Raw Yahoox'!AF505,4)</f>
        <v>PPRE</v>
      </c>
      <c r="C504" s="44" t="str">
        <f>'Raw Yahoox'!AG505</f>
        <v>PT PP Presisi Tbk</v>
      </c>
      <c r="D504" s="44">
        <f>'Raw Yahoox'!AH505</f>
        <v>185</v>
      </c>
      <c r="E504" s="31">
        <f>'Raw Yahoox'!AI505</f>
        <v>1.871</v>
      </c>
      <c r="F504" s="72">
        <f>'Raw Yahoox'!AJ505</f>
        <v>2.9862700000000002</v>
      </c>
    </row>
    <row r="505" spans="1:6" x14ac:dyDescent="0.25">
      <c r="A505" s="32">
        <f>'Raw Yahoox'!AE506</f>
        <v>504</v>
      </c>
      <c r="B505" s="44" t="str">
        <f>LEFT('Raw Yahoox'!AF506,4)</f>
        <v>PGUN</v>
      </c>
      <c r="C505" s="44" t="str">
        <f>'Raw Yahoox'!AG506</f>
        <v>PT Pradiksi Gunatama Tbk</v>
      </c>
      <c r="D505" s="44">
        <f>'Raw Yahoox'!AH506</f>
        <v>320</v>
      </c>
      <c r="E505" s="31">
        <f>'Raw Yahoox'!AI506</f>
        <v>1.599</v>
      </c>
      <c r="F505" s="72">
        <f>'Raw Yahoox'!AJ506</f>
        <v>8.0252799999999992E-3</v>
      </c>
    </row>
    <row r="506" spans="1:6" x14ac:dyDescent="0.25">
      <c r="A506" s="32">
        <f>'Raw Yahoox'!AE507</f>
        <v>505</v>
      </c>
      <c r="B506" s="44" t="str">
        <f>LEFT('Raw Yahoox'!AF507,4)</f>
        <v>PSDN</v>
      </c>
      <c r="C506" s="44" t="str">
        <f>'Raw Yahoox'!AG507</f>
        <v>PT Prasidha Aneka Niaga Tbk</v>
      </c>
      <c r="D506" s="44">
        <f>'Raw Yahoox'!AH507</f>
        <v>142</v>
      </c>
      <c r="E506" s="31">
        <f>'Raw Yahoox'!AI507</f>
        <v>0.20448</v>
      </c>
      <c r="F506" s="72">
        <f>'Raw Yahoox'!AJ507</f>
        <v>3.9199100000000004E-3</v>
      </c>
    </row>
    <row r="507" spans="1:6" x14ac:dyDescent="0.25">
      <c r="A507" s="32">
        <f>'Raw Yahoox'!AE508</f>
        <v>506</v>
      </c>
      <c r="B507" s="44" t="str">
        <f>LEFT('Raw Yahoox'!AF508,4)</f>
        <v>PANI</v>
      </c>
      <c r="C507" s="44" t="str">
        <f>'Raw Yahoox'!AG508</f>
        <v>PT Pratama Abadi Nusa Industri Tbk</v>
      </c>
      <c r="D507" s="44">
        <f>'Raw Yahoox'!AH508</f>
        <v>1775</v>
      </c>
      <c r="E507" s="31">
        <f>'Raw Yahoox'!AI508</f>
        <v>0.72775000000000001</v>
      </c>
      <c r="F507" s="72">
        <f>'Raw Yahoox'!AJ508</f>
        <v>7.3121124999999995E-2</v>
      </c>
    </row>
    <row r="508" spans="1:6" x14ac:dyDescent="0.25">
      <c r="A508" s="32">
        <f>'Raw Yahoox'!AE509</f>
        <v>507</v>
      </c>
      <c r="B508" s="44" t="str">
        <f>LEFT('Raw Yahoox'!AF509,4)</f>
        <v>PTPW</v>
      </c>
      <c r="C508" s="44" t="str">
        <f>'Raw Yahoox'!AG509</f>
        <v>PT Pratama Widya Tbk</v>
      </c>
      <c r="D508" s="44">
        <f>'Raw Yahoox'!AH509</f>
        <v>740</v>
      </c>
      <c r="E508" s="31">
        <f>'Raw Yahoox'!AI509</f>
        <v>0.64985900000000008</v>
      </c>
      <c r="F508" s="72">
        <f>'Raw Yahoox'!AJ509</f>
        <v>2.252782E-2</v>
      </c>
    </row>
    <row r="509" spans="1:6" x14ac:dyDescent="0.25">
      <c r="A509" s="32">
        <f>'Raw Yahoox'!AE510</f>
        <v>508</v>
      </c>
      <c r="B509" s="44" t="str">
        <f>LEFT('Raw Yahoox'!AF510,4)</f>
        <v>MCOL</v>
      </c>
      <c r="C509" s="44" t="str">
        <f>'Raw Yahoox'!AG510</f>
        <v>PT Prima Andalan Mandiri Tbk</v>
      </c>
      <c r="D509" s="44">
        <f>'Raw Yahoox'!AH510</f>
        <v>3570</v>
      </c>
      <c r="E509" s="31">
        <f>'Raw Yahoox'!AI510</f>
        <v>12.693</v>
      </c>
      <c r="F509" s="72">
        <f>'Raw Yahoox'!AJ510</f>
        <v>7.8825599999999998</v>
      </c>
    </row>
    <row r="510" spans="1:6" x14ac:dyDescent="0.25">
      <c r="A510" s="32">
        <f>'Raw Yahoox'!AE511</f>
        <v>509</v>
      </c>
      <c r="B510" s="44" t="str">
        <f>LEFT('Raw Yahoox'!AF511,4)</f>
        <v>PCAR</v>
      </c>
      <c r="C510" s="44" t="str">
        <f>'Raw Yahoox'!AG511</f>
        <v>PT Prima Cakrawala Abadi Tbk</v>
      </c>
      <c r="D510" s="44">
        <f>'Raw Yahoox'!AH511</f>
        <v>270</v>
      </c>
      <c r="E510" s="31">
        <f>'Raw Yahoox'!AI511</f>
        <v>0.31500099999999998</v>
      </c>
      <c r="F510" s="72">
        <f>'Raw Yahoox'!AJ511</f>
        <v>3.3814800000000001E-3</v>
      </c>
    </row>
    <row r="511" spans="1:6" x14ac:dyDescent="0.25">
      <c r="A511" s="32">
        <f>'Raw Yahoox'!AE512</f>
        <v>510</v>
      </c>
      <c r="B511" s="44" t="str">
        <f>LEFT('Raw Yahoox'!AF512,4)</f>
        <v>PPGL</v>
      </c>
      <c r="C511" s="44" t="str">
        <f>'Raw Yahoox'!AG512</f>
        <v>PT Prima Globalindo Logistik Tbk</v>
      </c>
      <c r="D511" s="44">
        <f>'Raw Yahoox'!AH512</f>
        <v>138</v>
      </c>
      <c r="E511" s="31">
        <f>'Raw Yahoox'!AI512</f>
        <v>0.103503</v>
      </c>
      <c r="F511" s="72">
        <f>'Raw Yahoox'!AJ512</f>
        <v>0.79708800000000002</v>
      </c>
    </row>
    <row r="512" spans="1:6" x14ac:dyDescent="0.25">
      <c r="A512" s="32">
        <f>'Raw Yahoox'!AE513</f>
        <v>511</v>
      </c>
      <c r="B512" s="44" t="str">
        <f>LEFT('Raw Yahoox'!AF513,4)</f>
        <v>BIMA</v>
      </c>
      <c r="C512" s="44" t="str">
        <f>'Raw Yahoox'!AG513</f>
        <v>PT Primarindo Asia Infrastructure Tbk.</v>
      </c>
      <c r="D512" s="44">
        <f>'Raw Yahoox'!AH513</f>
        <v>182</v>
      </c>
      <c r="E512" s="31">
        <f>'Raw Yahoox'!AI513</f>
        <v>0.11068800000000001</v>
      </c>
      <c r="F512" s="72">
        <f>'Raw Yahoox'!AJ513</f>
        <v>6.2003760000000003</v>
      </c>
    </row>
    <row r="513" spans="1:6" x14ac:dyDescent="0.25">
      <c r="A513" s="32">
        <f>'Raw Yahoox'!AE514</f>
        <v>512</v>
      </c>
      <c r="B513" s="44" t="str">
        <f>LEFT('Raw Yahoox'!AF514,4)</f>
        <v>PRDA</v>
      </c>
      <c r="C513" s="44" t="str">
        <f>'Raw Yahoox'!AG514</f>
        <v>PT Prodia Widyahusada Tbk</v>
      </c>
      <c r="D513" s="44">
        <f>'Raw Yahoox'!AH514</f>
        <v>9350</v>
      </c>
      <c r="E513" s="31">
        <f>'Raw Yahoox'!AI514</f>
        <v>8.766</v>
      </c>
      <c r="F513" s="72">
        <f>'Raw Yahoox'!AJ514</f>
        <v>14.6234</v>
      </c>
    </row>
    <row r="514" spans="1:6" x14ac:dyDescent="0.25">
      <c r="A514" s="32">
        <f>'Raw Yahoox'!AE515</f>
        <v>513</v>
      </c>
      <c r="B514" s="44" t="str">
        <f>LEFT('Raw Yahoox'!AF515,4)</f>
        <v>OASA</v>
      </c>
      <c r="C514" s="44" t="str">
        <f>'Raw Yahoox'!AG515</f>
        <v>PT Protech Mitra Perkasa Tbk</v>
      </c>
      <c r="D514" s="44">
        <f>'Raw Yahoox'!AH515</f>
        <v>650</v>
      </c>
      <c r="E514" s="31">
        <f>'Raw Yahoox'!AI515</f>
        <v>0.23308999999999999</v>
      </c>
      <c r="F514" s="72">
        <f>'Raw Yahoox'!AJ515</f>
        <v>1.2941499999999999</v>
      </c>
    </row>
    <row r="515" spans="1:6" x14ac:dyDescent="0.25">
      <c r="A515" s="32">
        <f>'Raw Yahoox'!AE516</f>
        <v>514</v>
      </c>
      <c r="B515" s="44" t="str">
        <f>LEFT('Raw Yahoox'!AF516,4)</f>
        <v>PALM</v>
      </c>
      <c r="C515" s="44" t="str">
        <f>'Raw Yahoox'!AG516</f>
        <v>PT Provident Agro Tbk</v>
      </c>
      <c r="D515" s="44">
        <f>'Raw Yahoox'!AH516</f>
        <v>885</v>
      </c>
      <c r="E515" s="31">
        <f>'Raw Yahoox'!AI516</f>
        <v>6.2619999999999996</v>
      </c>
      <c r="F515" s="72">
        <f>'Raw Yahoox'!AJ516</f>
        <v>7.1490299999999989</v>
      </c>
    </row>
    <row r="516" spans="1:6" x14ac:dyDescent="0.25">
      <c r="A516" s="32">
        <f>'Raw Yahoox'!AE517</f>
        <v>515</v>
      </c>
      <c r="B516" s="44" t="str">
        <f>LEFT('Raw Yahoox'!AF517,4)</f>
        <v>PNSE</v>
      </c>
      <c r="C516" s="44" t="str">
        <f>'Raw Yahoox'!AG517</f>
        <v>PT Pudjiadi and Sons Tbk</v>
      </c>
      <c r="D516" s="44">
        <f>'Raw Yahoox'!AH517</f>
        <v>600</v>
      </c>
      <c r="E516" s="31">
        <f>'Raw Yahoox'!AI517</f>
        <v>0.478688</v>
      </c>
      <c r="F516" s="72">
        <f>'Raw Yahoox'!AJ517</f>
        <v>2.0760000000000002E-3</v>
      </c>
    </row>
    <row r="517" spans="1:6" x14ac:dyDescent="0.25">
      <c r="A517" s="32">
        <f>'Raw Yahoox'!AE518</f>
        <v>516</v>
      </c>
      <c r="B517" s="44" t="str">
        <f>LEFT('Raw Yahoox'!AF518,4)</f>
        <v>PUDP</v>
      </c>
      <c r="C517" s="44" t="str">
        <f>'Raw Yahoox'!AG518</f>
        <v>PT Pudjiadi Prestige Tbk</v>
      </c>
      <c r="D517" s="44">
        <f>'Raw Yahoox'!AH518</f>
        <v>344</v>
      </c>
      <c r="E517" s="31">
        <f>'Raw Yahoox'!AI518</f>
        <v>0.113369</v>
      </c>
      <c r="F517" s="72">
        <f>'Raw Yahoox'!AJ518</f>
        <v>0.64706399999999997</v>
      </c>
    </row>
    <row r="518" spans="1:6" x14ac:dyDescent="0.25">
      <c r="A518" s="32">
        <f>'Raw Yahoox'!AE519</f>
        <v>517</v>
      </c>
      <c r="B518" s="44" t="str">
        <f>LEFT('Raw Yahoox'!AF519,4)</f>
        <v>DMAS</v>
      </c>
      <c r="C518" s="44" t="str">
        <f>'Raw Yahoox'!AG519</f>
        <v>PT Puradelta Lestari Tbk</v>
      </c>
      <c r="D518" s="44">
        <f>'Raw Yahoox'!AH519</f>
        <v>195</v>
      </c>
      <c r="E518" s="31">
        <f>'Raw Yahoox'!AI519</f>
        <v>9.3989999999999991</v>
      </c>
      <c r="F518" s="72">
        <f>'Raw Yahoox'!AJ519</f>
        <v>6.2585249999999997</v>
      </c>
    </row>
    <row r="519" spans="1:6" x14ac:dyDescent="0.25">
      <c r="A519" s="32">
        <f>'Raw Yahoox'!AE520</f>
        <v>518</v>
      </c>
      <c r="B519" s="44" t="str">
        <f>LEFT('Raw Yahoox'!AF520,4)</f>
        <v>PURI</v>
      </c>
      <c r="C519" s="44" t="str">
        <f>'Raw Yahoox'!AG520</f>
        <v>PT Puri Global Sukses Tbk</v>
      </c>
      <c r="D519" s="44">
        <f>'Raw Yahoox'!AH520</f>
        <v>362</v>
      </c>
      <c r="E519" s="31">
        <f>'Raw Yahoox'!AI520</f>
        <v>0.36199999999999999</v>
      </c>
      <c r="F519" s="72">
        <f>'Raw Yahoox'!AJ520</f>
        <v>7.6852599999999995E-4</v>
      </c>
    </row>
    <row r="520" spans="1:6" x14ac:dyDescent="0.25">
      <c r="A520" s="32">
        <f>'Raw Yahoox'!AE521</f>
        <v>519</v>
      </c>
      <c r="B520" s="44" t="str">
        <f>LEFT('Raw Yahoox'!AF521,4)</f>
        <v>PMJS</v>
      </c>
      <c r="C520" s="44" t="str">
        <f>'Raw Yahoox'!AG521</f>
        <v>PT Putra Mandiri Jembar Tbk</v>
      </c>
      <c r="D520" s="44">
        <f>'Raw Yahoox'!AH521</f>
        <v>153</v>
      </c>
      <c r="E520" s="31">
        <f>'Raw Yahoox'!AI521</f>
        <v>2.105</v>
      </c>
      <c r="F520" s="72">
        <f>'Raw Yahoox'!AJ521</f>
        <v>0.76591799999999999</v>
      </c>
    </row>
    <row r="521" spans="1:6" x14ac:dyDescent="0.25">
      <c r="A521" s="32">
        <f>'Raw Yahoox'!AE522</f>
        <v>520</v>
      </c>
      <c r="B521" s="44" t="str">
        <f>LEFT('Raw Yahoox'!AF522,4)</f>
        <v>PURA</v>
      </c>
      <c r="C521" s="44" t="str">
        <f>'Raw Yahoox'!AG522</f>
        <v>PT Putra Rajawali Kencana Tbk</v>
      </c>
      <c r="D521" s="44">
        <f>'Raw Yahoox'!AH522</f>
        <v>70</v>
      </c>
      <c r="E521" s="31">
        <f>'Raw Yahoox'!AI522</f>
        <v>0.41039499999999995</v>
      </c>
      <c r="F521" s="72">
        <f>'Raw Yahoox'!AJ522</f>
        <v>20.734559999999998</v>
      </c>
    </row>
    <row r="522" spans="1:6" x14ac:dyDescent="0.25">
      <c r="A522" s="32">
        <f>'Raw Yahoox'!AE523</f>
        <v>521</v>
      </c>
      <c r="B522" s="44" t="str">
        <f>LEFT('Raw Yahoox'!AF523,4)</f>
        <v>PYFA</v>
      </c>
      <c r="C522" s="44" t="str">
        <f>'Raw Yahoox'!AG523</f>
        <v>PT Pyridam Farma Tbk</v>
      </c>
      <c r="D522" s="44">
        <f>'Raw Yahoox'!AH523</f>
        <v>1015</v>
      </c>
      <c r="E522" s="31">
        <f>'Raw Yahoox'!AI523</f>
        <v>0.54310599999999998</v>
      </c>
      <c r="F522" s="72">
        <f>'Raw Yahoox'!AJ523</f>
        <v>2.5150684999999999E-2</v>
      </c>
    </row>
    <row r="523" spans="1:6" x14ac:dyDescent="0.25">
      <c r="A523" s="32">
        <f>'Raw Yahoox'!AE524</f>
        <v>522</v>
      </c>
      <c r="B523" s="44" t="str">
        <f>LEFT('Raw Yahoox'!AF524,4)</f>
        <v>HDFA</v>
      </c>
      <c r="C523" s="44" t="str">
        <f>'Raw Yahoox'!AG524</f>
        <v>PT Radana Bhaskara Finance Tbk</v>
      </c>
      <c r="D523" s="44">
        <f>'Raw Yahoox'!AH524</f>
        <v>238</v>
      </c>
      <c r="E523" s="31">
        <f>'Raw Yahoox'!AI524</f>
        <v>1.5569999999999999</v>
      </c>
      <c r="F523" s="72">
        <f>'Raw Yahoox'!AJ524</f>
        <v>1.8307911999999999E-2</v>
      </c>
    </row>
    <row r="524" spans="1:6" x14ac:dyDescent="0.25">
      <c r="A524" s="32">
        <f>'Raw Yahoox'!AE525</f>
        <v>523</v>
      </c>
      <c r="B524" s="44" t="str">
        <f>LEFT('Raw Yahoox'!AF525,4)</f>
        <v>RUIS</v>
      </c>
      <c r="C524" s="44" t="str">
        <f>'Raw Yahoox'!AG525</f>
        <v>PT Radiant Utama Interinsco Tbk</v>
      </c>
      <c r="D524" s="44">
        <f>'Raw Yahoox'!AH525</f>
        <v>204</v>
      </c>
      <c r="E524" s="31">
        <f>'Raw Yahoox'!AI525</f>
        <v>0.15708000000000003</v>
      </c>
      <c r="F524" s="72">
        <f>'Raw Yahoox'!AJ525</f>
        <v>7.012908E-3</v>
      </c>
    </row>
    <row r="525" spans="1:6" x14ac:dyDescent="0.25">
      <c r="A525" s="32">
        <f>'Raw Yahoox'!AE526</f>
        <v>524</v>
      </c>
      <c r="B525" s="44" t="str">
        <f>LEFT('Raw Yahoox'!AF526,4)</f>
        <v>RALS</v>
      </c>
      <c r="C525" s="44" t="str">
        <f>'Raw Yahoox'!AG526</f>
        <v>PT Ramayana Lestari Sentosa Tbk</v>
      </c>
      <c r="D525" s="44">
        <f>'Raw Yahoox'!AH526</f>
        <v>670</v>
      </c>
      <c r="E525" s="31">
        <f>'Raw Yahoox'!AI526</f>
        <v>4.7539999999999996</v>
      </c>
      <c r="F525" s="72">
        <f>'Raw Yahoox'!AJ526</f>
        <v>5.2186300000000001</v>
      </c>
    </row>
    <row r="526" spans="1:6" x14ac:dyDescent="0.25">
      <c r="A526" s="32">
        <f>'Raw Yahoox'!AE527</f>
        <v>525</v>
      </c>
      <c r="B526" s="44" t="str">
        <f>LEFT('Raw Yahoox'!AF527,4)</f>
        <v>PSKT</v>
      </c>
      <c r="C526" s="44" t="str">
        <f>'Raw Yahoox'!AG527</f>
        <v>PT Red Planet Indonesia Tbk</v>
      </c>
      <c r="D526" s="44">
        <f>'Raw Yahoox'!AH527</f>
        <v>50</v>
      </c>
      <c r="E526" s="31">
        <f>'Raw Yahoox'!AI527</f>
        <v>0.51755999999999991</v>
      </c>
      <c r="F526" s="72">
        <f>'Raw Yahoox'!AJ527</f>
        <v>6.6149999999999995E-5</v>
      </c>
    </row>
    <row r="527" spans="1:6" x14ac:dyDescent="0.25">
      <c r="A527" s="32">
        <f>'Raw Yahoox'!AE528</f>
        <v>526</v>
      </c>
      <c r="B527" s="44" t="str">
        <f>LEFT('Raw Yahoox'!AF528,4)</f>
        <v>RELI</v>
      </c>
      <c r="C527" s="44" t="str">
        <f>'Raw Yahoox'!AG528</f>
        <v>PT Reliance Sekuritas Indonesia Tbk</v>
      </c>
      <c r="D527" s="44">
        <f>'Raw Yahoox'!AH528</f>
        <v>456</v>
      </c>
      <c r="E527" s="31">
        <f>'Raw Yahoox'!AI528</f>
        <v>0.82079999999999997</v>
      </c>
      <c r="F527" s="72">
        <f>'Raw Yahoox'!AJ528</f>
        <v>1.2129599999999999E-3</v>
      </c>
    </row>
    <row r="528" spans="1:6" x14ac:dyDescent="0.25">
      <c r="A528" s="32">
        <f>'Raw Yahoox'!AE529</f>
        <v>527</v>
      </c>
      <c r="B528" s="44" t="str">
        <f>LEFT('Raw Yahoox'!AF529,4)</f>
        <v>REAL</v>
      </c>
      <c r="C528" s="44" t="str">
        <f>'Raw Yahoox'!AG529</f>
        <v>PT Repower Asia Indonesia Tbk</v>
      </c>
      <c r="D528" s="44">
        <f>'Raw Yahoox'!AH529</f>
        <v>75</v>
      </c>
      <c r="E528" s="31">
        <f>'Raw Yahoox'!AI529</f>
        <v>0.49752099999999999</v>
      </c>
      <c r="F528" s="72">
        <f>'Raw Yahoox'!AJ529</f>
        <v>11.083275</v>
      </c>
    </row>
    <row r="529" spans="1:6" x14ac:dyDescent="0.25">
      <c r="A529" s="32">
        <f>'Raw Yahoox'!AE530</f>
        <v>528</v>
      </c>
      <c r="B529" s="44" t="str">
        <f>LEFT('Raw Yahoox'!AF530,4)</f>
        <v>KKGI</v>
      </c>
      <c r="C529" s="44" t="str">
        <f>'Raw Yahoox'!AG530</f>
        <v>PT Resource Alam Indonesia Tbk</v>
      </c>
      <c r="D529" s="44">
        <f>'Raw Yahoox'!AH530</f>
        <v>272</v>
      </c>
      <c r="E529" s="31">
        <f>'Raw Yahoox'!AI530</f>
        <v>1.351</v>
      </c>
      <c r="F529" s="72">
        <f>'Raw Yahoox'!AJ530</f>
        <v>0.368288</v>
      </c>
    </row>
    <row r="530" spans="1:6" x14ac:dyDescent="0.25">
      <c r="A530" s="32">
        <f>'Raw Yahoox'!AE531</f>
        <v>529</v>
      </c>
      <c r="B530" s="44" t="str">
        <f>LEFT('Raw Yahoox'!AF531,4)</f>
        <v>RICY</v>
      </c>
      <c r="C530" s="44" t="str">
        <f>'Raw Yahoox'!AG531</f>
        <v>PT Ricky Putra Globalindo Tbk</v>
      </c>
      <c r="D530" s="44">
        <f>'Raw Yahoox'!AH531</f>
        <v>96</v>
      </c>
      <c r="E530" s="31">
        <f>'Raw Yahoox'!AI531</f>
        <v>6.1605E-2</v>
      </c>
      <c r="F530" s="72">
        <f>'Raw Yahoox'!AJ531</f>
        <v>0.47039999999999998</v>
      </c>
    </row>
    <row r="531" spans="1:6" x14ac:dyDescent="0.25">
      <c r="A531" s="32">
        <f>'Raw Yahoox'!AE532</f>
        <v>530</v>
      </c>
      <c r="B531" s="44" t="str">
        <f>LEFT('Raw Yahoox'!AF532,4)</f>
        <v>RIGS</v>
      </c>
      <c r="C531" s="44" t="str">
        <f>'Raw Yahoox'!AG532</f>
        <v>PT Rig Tenders Indonesia Tbk</v>
      </c>
      <c r="D531" s="44">
        <f>'Raw Yahoox'!AH532</f>
        <v>322</v>
      </c>
      <c r="E531" s="31">
        <f>'Raw Yahoox'!AI532</f>
        <v>0.19613999999999998</v>
      </c>
      <c r="F531" s="72">
        <f>'Raw Yahoox'!AJ532</f>
        <v>0.48847400000000002</v>
      </c>
    </row>
    <row r="532" spans="1:6" x14ac:dyDescent="0.25">
      <c r="A532" s="32">
        <f>'Raw Yahoox'!AE533</f>
        <v>531</v>
      </c>
      <c r="B532" s="44" t="str">
        <f>LEFT('Raw Yahoox'!AF533,4)</f>
        <v>RBMS</v>
      </c>
      <c r="C532" s="44" t="str">
        <f>'Raw Yahoox'!AG533</f>
        <v>PT Ristia Bintang Mahkotasejati Tbk</v>
      </c>
      <c r="D532" s="44">
        <f>'Raw Yahoox'!AH533</f>
        <v>58</v>
      </c>
      <c r="E532" s="31">
        <f>'Raw Yahoox'!AI533</f>
        <v>0.15406</v>
      </c>
      <c r="F532" s="72">
        <f>'Raw Yahoox'!AJ533</f>
        <v>1.7293860000000001</v>
      </c>
    </row>
    <row r="533" spans="1:6" x14ac:dyDescent="0.25">
      <c r="A533" s="32">
        <f>'Raw Yahoox'!AE534</f>
        <v>532</v>
      </c>
      <c r="B533" s="44" t="str">
        <f>LEFT('Raw Yahoox'!AF534,4)</f>
        <v>RMKE</v>
      </c>
      <c r="C533" s="44" t="str">
        <f>'Raw Yahoox'!AG534</f>
        <v>PT RMK Energy Tbk</v>
      </c>
      <c r="D533" s="44">
        <f>'Raw Yahoox'!AH534</f>
        <v>220</v>
      </c>
      <c r="E533" s="31">
        <f>'Raw Yahoox'!AI534</f>
        <v>0.96250000000000002</v>
      </c>
      <c r="F533" s="72">
        <f>'Raw Yahoox'!AJ534</f>
        <v>12.914440000000001</v>
      </c>
    </row>
    <row r="534" spans="1:6" x14ac:dyDescent="0.25">
      <c r="A534" s="32">
        <f>'Raw Yahoox'!AE535</f>
        <v>533</v>
      </c>
      <c r="B534" s="44" t="str">
        <f>LEFT('Raw Yahoox'!AF535,4)</f>
        <v>ROCK</v>
      </c>
      <c r="C534" s="44" t="str">
        <f>'Raw Yahoox'!AG535</f>
        <v>PT Rockfields Properti Indonesia Tbk.</v>
      </c>
      <c r="D534" s="44">
        <f>'Raw Yahoox'!AH535</f>
        <v>715</v>
      </c>
      <c r="E534" s="31">
        <f>'Raw Yahoox'!AI535</f>
        <v>1.026</v>
      </c>
      <c r="F534" s="72">
        <f>'Raw Yahoox'!AJ535</f>
        <v>3.1989100000000001E-3</v>
      </c>
    </row>
    <row r="535" spans="1:6" x14ac:dyDescent="0.25">
      <c r="A535" s="32">
        <f>'Raw Yahoox'!AE536</f>
        <v>534</v>
      </c>
      <c r="B535" s="44" t="str">
        <f>LEFT('Raw Yahoox'!AF536,4)</f>
        <v>RDTX</v>
      </c>
      <c r="C535" s="44" t="str">
        <f>'Raw Yahoox'!AG536</f>
        <v>PT Roda Vivatex Tbk</v>
      </c>
      <c r="D535" s="44">
        <f>'Raw Yahoox'!AH536</f>
        <v>6625</v>
      </c>
      <c r="E535" s="31">
        <f>'Raw Yahoox'!AI536</f>
        <v>1.7809999999999999</v>
      </c>
      <c r="F535" s="72">
        <f>'Raw Yahoox'!AJ536</f>
        <v>9.5863749999999994E-3</v>
      </c>
    </row>
    <row r="536" spans="1:6" x14ac:dyDescent="0.25">
      <c r="A536" s="32">
        <f>'Raw Yahoox'!AE537</f>
        <v>535</v>
      </c>
      <c r="B536" s="44" t="str">
        <f>LEFT('Raw Yahoox'!AF537,4)</f>
        <v>PRIM</v>
      </c>
      <c r="C536" s="44" t="str">
        <f>'Raw Yahoox'!AG537</f>
        <v>PT Royal Prima Tbk</v>
      </c>
      <c r="D536" s="44">
        <f>'Raw Yahoox'!AH537</f>
        <v>476</v>
      </c>
      <c r="E536" s="31">
        <f>'Raw Yahoox'!AI537</f>
        <v>1.615</v>
      </c>
      <c r="F536" s="72">
        <f>'Raw Yahoox'!AJ537</f>
        <v>6.6606680000000003</v>
      </c>
    </row>
    <row r="537" spans="1:6" x14ac:dyDescent="0.25">
      <c r="A537" s="32">
        <f>'Raw Yahoox'!AE538</f>
        <v>536</v>
      </c>
      <c r="B537" s="44" t="str">
        <f>LEFT('Raw Yahoox'!AF538,4)</f>
        <v>INDO</v>
      </c>
      <c r="C537" s="44" t="str">
        <f>'Raw Yahoox'!AG538</f>
        <v>PT Royalindo Investa Wijaya Tbk</v>
      </c>
      <c r="D537" s="44">
        <f>'Raw Yahoox'!AH538</f>
        <v>106</v>
      </c>
      <c r="E537" s="31">
        <f>'Raw Yahoox'!AI538</f>
        <v>0.457538</v>
      </c>
      <c r="F537" s="72">
        <f>'Raw Yahoox'!AJ538</f>
        <v>3.0791940000000002</v>
      </c>
    </row>
    <row r="538" spans="1:6" x14ac:dyDescent="0.25">
      <c r="A538" s="32">
        <f>'Raw Yahoox'!AE539</f>
        <v>537</v>
      </c>
      <c r="B538" s="44" t="str">
        <f>LEFT('Raw Yahoox'!AF539,4)</f>
        <v>RAJA</v>
      </c>
      <c r="C538" s="44" t="str">
        <f>'Raw Yahoox'!AG539</f>
        <v>PT Rukun Raharja Tbk</v>
      </c>
      <c r="D538" s="44">
        <f>'Raw Yahoox'!AH539</f>
        <v>186</v>
      </c>
      <c r="E538" s="31">
        <f>'Raw Yahoox'!AI539</f>
        <v>0.78623699999999996</v>
      </c>
      <c r="F538" s="72">
        <f>'Raw Yahoox'!AJ539</f>
        <v>3.7127460000000001</v>
      </c>
    </row>
    <row r="539" spans="1:6" x14ac:dyDescent="0.25">
      <c r="A539" s="32">
        <f>'Raw Yahoox'!AE540</f>
        <v>538</v>
      </c>
      <c r="B539" s="44" t="str">
        <f>LEFT('Raw Yahoox'!AF540,4)</f>
        <v>SIMP</v>
      </c>
      <c r="C539" s="44" t="str">
        <f>'Raw Yahoox'!AG540</f>
        <v>PT Salim Ivomas Pratama Tbk</v>
      </c>
      <c r="D539" s="44">
        <f>'Raw Yahoox'!AH540</f>
        <v>460</v>
      </c>
      <c r="E539" s="31">
        <f>'Raw Yahoox'!AI540</f>
        <v>7.1310000000000002</v>
      </c>
      <c r="F539" s="72">
        <f>'Raw Yahoox'!AJ540</f>
        <v>5.0908199999999999</v>
      </c>
    </row>
    <row r="540" spans="1:6" x14ac:dyDescent="0.25">
      <c r="A540" s="32">
        <f>'Raw Yahoox'!AE541</f>
        <v>539</v>
      </c>
      <c r="B540" s="44" t="str">
        <f>LEFT('Raw Yahoox'!AF541,4)</f>
        <v>MYOH</v>
      </c>
      <c r="C540" s="44" t="str">
        <f>'Raw Yahoox'!AG541</f>
        <v>PT Samindo Resources Tbk</v>
      </c>
      <c r="D540" s="44">
        <f>'Raw Yahoox'!AH541</f>
        <v>1690</v>
      </c>
      <c r="E540" s="31">
        <f>'Raw Yahoox'!AI541</f>
        <v>3.7290000000000001</v>
      </c>
      <c r="F540" s="72">
        <f>'Raw Yahoox'!AJ541</f>
        <v>1.386983E-2</v>
      </c>
    </row>
    <row r="541" spans="1:6" x14ac:dyDescent="0.25">
      <c r="A541" s="32">
        <f>'Raw Yahoox'!AE542</f>
        <v>540</v>
      </c>
      <c r="B541" s="44" t="str">
        <f>LEFT('Raw Yahoox'!AF542,4)</f>
        <v>SGRO</v>
      </c>
      <c r="C541" s="44" t="str">
        <f>'Raw Yahoox'!AG542</f>
        <v>PT Sampoerna Agro Tbk</v>
      </c>
      <c r="D541" s="44">
        <f>'Raw Yahoox'!AH542</f>
        <v>2000</v>
      </c>
      <c r="E541" s="31">
        <f>'Raw Yahoox'!AI542</f>
        <v>3.637</v>
      </c>
      <c r="F541" s="72">
        <f>'Raw Yahoox'!AJ542</f>
        <v>6.1328000000000001E-2</v>
      </c>
    </row>
    <row r="542" spans="1:6" x14ac:dyDescent="0.25">
      <c r="A542" s="32">
        <f>'Raw Yahoox'!AE543</f>
        <v>541</v>
      </c>
      <c r="B542" s="44" t="str">
        <f>LEFT('Raw Yahoox'!AF543,4)</f>
        <v>SMDR</v>
      </c>
      <c r="C542" s="44" t="str">
        <f>'Raw Yahoox'!AG543</f>
        <v>PT Samudera Indonesia Tbk</v>
      </c>
      <c r="D542" s="44">
        <f>'Raw Yahoox'!AH543</f>
        <v>1115</v>
      </c>
      <c r="E542" s="31">
        <f>'Raw Yahoox'!AI543</f>
        <v>3.6520000000000001</v>
      </c>
      <c r="F542" s="72">
        <f>'Raw Yahoox'!AJ543</f>
        <v>16.028124999999999</v>
      </c>
    </row>
    <row r="543" spans="1:6" x14ac:dyDescent="0.25">
      <c r="A543" s="32">
        <f>'Raw Yahoox'!AE544</f>
        <v>542</v>
      </c>
      <c r="B543" s="44" t="str">
        <f>LEFT('Raw Yahoox'!AF544,4)</f>
        <v>MINA</v>
      </c>
      <c r="C543" s="44" t="str">
        <f>'Raw Yahoox'!AG544</f>
        <v>PT Sanurhasta Mitra Tbk</v>
      </c>
      <c r="D543" s="44">
        <f>'Raw Yahoox'!AH544</f>
        <v>50</v>
      </c>
      <c r="E543" s="31">
        <f>'Raw Yahoox'!AI544</f>
        <v>0.328125</v>
      </c>
      <c r="F543" s="72">
        <f>'Raw Yahoox'!AJ544</f>
        <v>0.60760000000000003</v>
      </c>
    </row>
    <row r="544" spans="1:6" x14ac:dyDescent="0.25">
      <c r="A544" s="32">
        <f>'Raw Yahoox'!AE545</f>
        <v>543</v>
      </c>
      <c r="B544" s="44" t="str">
        <f>LEFT('Raw Yahoox'!AF545,4)</f>
        <v>SAME</v>
      </c>
      <c r="C544" s="44" t="str">
        <f>'Raw Yahoox'!AG545</f>
        <v>PT Sarana Meditama Metropolitan Tbk</v>
      </c>
      <c r="D544" s="44">
        <f>'Raw Yahoox'!AH545</f>
        <v>432</v>
      </c>
      <c r="E544" s="31">
        <f>'Raw Yahoox'!AI545</f>
        <v>7.4</v>
      </c>
      <c r="F544" s="72">
        <f>'Raw Yahoox'!AJ545</f>
        <v>17.637695999999998</v>
      </c>
    </row>
    <row r="545" spans="1:6" x14ac:dyDescent="0.25">
      <c r="A545" s="32">
        <f>'Raw Yahoox'!AE546</f>
        <v>544</v>
      </c>
      <c r="B545" s="44" t="str">
        <f>LEFT('Raw Yahoox'!AF546,4)</f>
        <v>TOWR</v>
      </c>
      <c r="C545" s="44" t="str">
        <f>'Raw Yahoox'!AG546</f>
        <v>PT Sarana Menara Nusantara Tbk.</v>
      </c>
      <c r="D545" s="44">
        <f>'Raw Yahoox'!AH546</f>
        <v>1115</v>
      </c>
      <c r="E545" s="31">
        <f>'Raw Yahoox'!AI546</f>
        <v>55.526000000000003</v>
      </c>
      <c r="F545" s="72">
        <f>'Raw Yahoox'!AJ546</f>
        <v>89.068430000000006</v>
      </c>
    </row>
    <row r="546" spans="1:6" x14ac:dyDescent="0.25">
      <c r="A546" s="32">
        <f>'Raw Yahoox'!AE547</f>
        <v>545</v>
      </c>
      <c r="B546" s="44" t="str">
        <f>LEFT('Raw Yahoox'!AF547,4)</f>
        <v>BAJA</v>
      </c>
      <c r="C546" s="44" t="str">
        <f>'Raw Yahoox'!AG547</f>
        <v>PT Saranacentral Bajatama Tbk</v>
      </c>
      <c r="D546" s="44">
        <f>'Raw Yahoox'!AH547</f>
        <v>346</v>
      </c>
      <c r="E546" s="31">
        <f>'Raw Yahoox'!AI547</f>
        <v>0.62279999999999991</v>
      </c>
      <c r="F546" s="72">
        <f>'Raw Yahoox'!AJ547</f>
        <v>1.4213679999999997</v>
      </c>
    </row>
    <row r="547" spans="1:6" x14ac:dyDescent="0.25">
      <c r="A547" s="32">
        <f>'Raw Yahoox'!AE548</f>
        <v>546</v>
      </c>
      <c r="B547" s="44" t="str">
        <f>LEFT('Raw Yahoox'!AF548,4)</f>
        <v>SAMF</v>
      </c>
      <c r="C547" s="44" t="str">
        <f>'Raw Yahoox'!AG548</f>
        <v>PT Saraswanti Anugerah Makmur, Tbk</v>
      </c>
      <c r="D547" s="44">
        <f>'Raw Yahoox'!AH548</f>
        <v>995</v>
      </c>
      <c r="E547" s="31">
        <f>'Raw Yahoox'!AI548</f>
        <v>5.0990000000000002</v>
      </c>
      <c r="F547" s="72">
        <f>'Raw Yahoox'!AJ548</f>
        <v>14.943905000000001</v>
      </c>
    </row>
    <row r="548" spans="1:6" x14ac:dyDescent="0.25">
      <c r="A548" s="32">
        <f>'Raw Yahoox'!AE549</f>
        <v>547</v>
      </c>
      <c r="B548" s="44" t="str">
        <f>LEFT('Raw Yahoox'!AF549,4)</f>
        <v>SRTG</v>
      </c>
      <c r="C548" s="44" t="str">
        <f>'Raw Yahoox'!AG549</f>
        <v>PT Saratoga Investama Sedaya Tbk</v>
      </c>
      <c r="D548" s="44">
        <f>'Raw Yahoox'!AH549</f>
        <v>2800</v>
      </c>
      <c r="E548" s="31">
        <f>'Raw Yahoox'!AI549</f>
        <v>37.792000000000002</v>
      </c>
      <c r="F548" s="72">
        <f>'Raw Yahoox'!AJ549</f>
        <v>46.978400000000001</v>
      </c>
    </row>
    <row r="549" spans="1:6" x14ac:dyDescent="0.25">
      <c r="A549" s="32">
        <f>'Raw Yahoox'!AE550</f>
        <v>548</v>
      </c>
      <c r="B549" s="44" t="str">
        <f>LEFT('Raw Yahoox'!AF550,4)</f>
        <v>CLEO</v>
      </c>
      <c r="C549" s="44" t="str">
        <f>'Raw Yahoox'!AG550</f>
        <v>PT Sariguna Primatirta Tbk</v>
      </c>
      <c r="D549" s="44">
        <f>'Raw Yahoox'!AH550</f>
        <v>452</v>
      </c>
      <c r="E549" s="31">
        <f>'Raw Yahoox'!AI550</f>
        <v>5.4210000000000003</v>
      </c>
      <c r="F549" s="72">
        <f>'Raw Yahoox'!AJ550</f>
        <v>2.7296279999999999</v>
      </c>
    </row>
    <row r="550" spans="1:6" x14ac:dyDescent="0.25">
      <c r="A550" s="32">
        <f>'Raw Yahoox'!AE551</f>
        <v>549</v>
      </c>
      <c r="B550" s="44" t="str">
        <f>LEFT('Raw Yahoox'!AF551,4)</f>
        <v>PZZA</v>
      </c>
      <c r="C550" s="44" t="str">
        <f>'Raw Yahoox'!AG551</f>
        <v>PT Sarimelati Kencana Tbk.</v>
      </c>
      <c r="D550" s="44">
        <f>'Raw Yahoox'!AH551</f>
        <v>675</v>
      </c>
      <c r="E550" s="31">
        <f>'Raw Yahoox'!AI551</f>
        <v>2.0289999999999999</v>
      </c>
      <c r="F550" s="72">
        <f>'Raw Yahoox'!AJ551</f>
        <v>3.8105100000000003E-2</v>
      </c>
    </row>
    <row r="551" spans="1:6" x14ac:dyDescent="0.25">
      <c r="A551" s="32">
        <f>'Raw Yahoox'!AE552</f>
        <v>550</v>
      </c>
      <c r="B551" s="44" t="str">
        <f>LEFT('Raw Yahoox'!AF552,4)</f>
        <v>PTSN</v>
      </c>
      <c r="C551" s="44" t="str">
        <f>'Raw Yahoox'!AG552</f>
        <v>PT Sat Nusapersada Tbk</v>
      </c>
      <c r="D551" s="44">
        <f>'Raw Yahoox'!AH552</f>
        <v>232</v>
      </c>
      <c r="E551" s="31">
        <f>'Raw Yahoox'!AI552</f>
        <v>1.2330000000000001</v>
      </c>
      <c r="F551" s="72">
        <f>'Raw Yahoox'!AJ552</f>
        <v>0.64681599999999995</v>
      </c>
    </row>
    <row r="552" spans="1:6" x14ac:dyDescent="0.25">
      <c r="A552" s="32">
        <f>'Raw Yahoox'!AE553</f>
        <v>551</v>
      </c>
      <c r="B552" s="44" t="str">
        <f>LEFT('Raw Yahoox'!AF553,4)</f>
        <v>SAPX</v>
      </c>
      <c r="C552" s="44" t="str">
        <f>'Raw Yahoox'!AG553</f>
        <v>PT Satria Antaran Prima Tbk</v>
      </c>
      <c r="D552" s="44">
        <f>'Raw Yahoox'!AH553</f>
        <v>1250</v>
      </c>
      <c r="E552" s="31">
        <f>'Raw Yahoox'!AI553</f>
        <v>1.042</v>
      </c>
      <c r="F552" s="72">
        <f>'Raw Yahoox'!AJ553</f>
        <v>5.9737499999999999E-3</v>
      </c>
    </row>
    <row r="553" spans="1:6" x14ac:dyDescent="0.25">
      <c r="A553" s="32">
        <f>'Raw Yahoox'!AE554</f>
        <v>552</v>
      </c>
      <c r="B553" s="44" t="str">
        <f>LEFT('Raw Yahoox'!AF554,4)</f>
        <v>SOTS</v>
      </c>
      <c r="C553" s="44" t="str">
        <f>'Raw Yahoox'!AG554</f>
        <v>PT Satria Mega Kencana Tbk</v>
      </c>
      <c r="D553" s="44">
        <f>'Raw Yahoox'!AH554</f>
        <v>278</v>
      </c>
      <c r="E553" s="31">
        <f>'Raw Yahoox'!AI554</f>
        <v>0.27800000000000002</v>
      </c>
      <c r="F553" s="72">
        <f>'Raw Yahoox'!AJ554</f>
        <v>7.7895600000000003E-4</v>
      </c>
    </row>
    <row r="554" spans="1:6" x14ac:dyDescent="0.25">
      <c r="A554" s="32">
        <f>'Raw Yahoox'!AE555</f>
        <v>553</v>
      </c>
      <c r="B554" s="44" t="str">
        <f>LEFT('Raw Yahoox'!AF555,4)</f>
        <v>SMKL</v>
      </c>
      <c r="C554" s="44" t="str">
        <f>'Raw Yahoox'!AG555</f>
        <v>PT Satyamitra Kemas Lestari Tbk</v>
      </c>
      <c r="D554" s="44">
        <f>'Raw Yahoox'!AH555</f>
        <v>452</v>
      </c>
      <c r="E554" s="31">
        <f>'Raw Yahoox'!AI555</f>
        <v>1.5369999999999999</v>
      </c>
      <c r="F554" s="72">
        <f>'Raw Yahoox'!AJ555</f>
        <v>0.536524</v>
      </c>
    </row>
    <row r="555" spans="1:6" x14ac:dyDescent="0.25">
      <c r="A555" s="32">
        <f>'Raw Yahoox'!AE556</f>
        <v>554</v>
      </c>
      <c r="B555" s="44" t="str">
        <f>LEFT('Raw Yahoox'!AF556,4)</f>
        <v>SSMS</v>
      </c>
      <c r="C555" s="44" t="str">
        <f>'Raw Yahoox'!AG556</f>
        <v>PT Sawit Sumbermas Sarana Tbk.</v>
      </c>
      <c r="D555" s="44">
        <f>'Raw Yahoox'!AH556</f>
        <v>1075</v>
      </c>
      <c r="E555" s="31">
        <f>'Raw Yahoox'!AI556</f>
        <v>10.239000000000001</v>
      </c>
      <c r="F555" s="72">
        <f>'Raw Yahoox'!AJ556</f>
        <v>12.812925</v>
      </c>
    </row>
    <row r="556" spans="1:6" x14ac:dyDescent="0.25">
      <c r="A556" s="32">
        <f>'Raw Yahoox'!AE557</f>
        <v>555</v>
      </c>
      <c r="B556" s="44" t="str">
        <f>LEFT('Raw Yahoox'!AF557,4)</f>
        <v>SBAT</v>
      </c>
      <c r="C556" s="44" t="str">
        <f>'Raw Yahoox'!AG557</f>
        <v>PT Sejahtera Bintang Abadi Textile Tbk</v>
      </c>
      <c r="D556" s="44">
        <f>'Raw Yahoox'!AH557</f>
        <v>50</v>
      </c>
      <c r="E556" s="31">
        <f>'Raw Yahoox'!AI557</f>
        <v>0.237646</v>
      </c>
      <c r="F556" s="72">
        <f>'Raw Yahoox'!AJ557</f>
        <v>3.0184000000000002</v>
      </c>
    </row>
    <row r="557" spans="1:6" x14ac:dyDescent="0.25">
      <c r="A557" s="32">
        <f>'Raw Yahoox'!AE558</f>
        <v>556</v>
      </c>
      <c r="B557" s="44" t="str">
        <f>LEFT('Raw Yahoox'!AF558,4)</f>
        <v>SRAJ</v>
      </c>
      <c r="C557" s="44" t="str">
        <f>'Raw Yahoox'!AG558</f>
        <v>PT Sejahteraraya Anugrahjaya Tbk</v>
      </c>
      <c r="D557" s="44">
        <f>'Raw Yahoox'!AH558</f>
        <v>432</v>
      </c>
      <c r="E557" s="31">
        <f>'Raw Yahoox'!AI558</f>
        <v>5.1840000000000002</v>
      </c>
      <c r="F557" s="72">
        <f>'Raw Yahoox'!AJ558</f>
        <v>1.7547840000000003</v>
      </c>
    </row>
    <row r="558" spans="1:6" x14ac:dyDescent="0.25">
      <c r="A558" s="32">
        <f>'Raw Yahoox'!AE559</f>
        <v>557</v>
      </c>
      <c r="B558" s="44" t="str">
        <f>LEFT('Raw Yahoox'!AF559,4)</f>
        <v>SKBM</v>
      </c>
      <c r="C558" s="44" t="str">
        <f>'Raw Yahoox'!AG559</f>
        <v>PT Sekar Bumi Tbk</v>
      </c>
      <c r="D558" s="44">
        <f>'Raw Yahoox'!AH559</f>
        <v>362</v>
      </c>
      <c r="E558" s="31">
        <f>'Raw Yahoox'!AI559</f>
        <v>0.62629600000000007</v>
      </c>
      <c r="F558" s="72">
        <f>'Raw Yahoox'!AJ559</f>
        <v>2.63174E-3</v>
      </c>
    </row>
    <row r="559" spans="1:6" x14ac:dyDescent="0.25">
      <c r="A559" s="32">
        <f>'Raw Yahoox'!AE560</f>
        <v>558</v>
      </c>
      <c r="B559" s="44" t="str">
        <f>LEFT('Raw Yahoox'!AF560,4)</f>
        <v>SKLT</v>
      </c>
      <c r="C559" s="44" t="str">
        <f>'Raw Yahoox'!AG560</f>
        <v>PT Sekar Laut Tbk</v>
      </c>
      <c r="D559" s="44">
        <f>'Raw Yahoox'!AH560</f>
        <v>2120</v>
      </c>
      <c r="E559" s="31">
        <f>'Raw Yahoox'!AI560</f>
        <v>1.3180000000000001</v>
      </c>
      <c r="F559" s="72">
        <f>'Raw Yahoox'!AJ560</f>
        <v>8.8615999999999999E-4</v>
      </c>
    </row>
    <row r="560" spans="1:6" x14ac:dyDescent="0.25">
      <c r="A560" s="32">
        <f>'Raw Yahoox'!AE561</f>
        <v>559</v>
      </c>
      <c r="B560" s="44" t="str">
        <f>LEFT('Raw Yahoox'!AF561,4)</f>
        <v>SMSM</v>
      </c>
      <c r="C560" s="44" t="str">
        <f>'Raw Yahoox'!AG561</f>
        <v>PT Selamat Sempurna Tbk</v>
      </c>
      <c r="D560" s="44">
        <f>'Raw Yahoox'!AH561</f>
        <v>1375</v>
      </c>
      <c r="E560" s="31">
        <f>'Raw Yahoox'!AI561</f>
        <v>7.9180000000000001</v>
      </c>
      <c r="F560" s="72">
        <f>'Raw Yahoox'!AJ561</f>
        <v>1.7517499999999999</v>
      </c>
    </row>
    <row r="561" spans="1:6" x14ac:dyDescent="0.25">
      <c r="A561" s="32">
        <f>'Raw Yahoox'!AE562</f>
        <v>560</v>
      </c>
      <c r="B561" s="44" t="str">
        <f>LEFT('Raw Yahoox'!AF562,4)</f>
        <v>SCNP</v>
      </c>
      <c r="C561" s="44" t="str">
        <f>'Raw Yahoox'!AG562</f>
        <v>PT Selaras Citra Nusantara Perkasa Tbk</v>
      </c>
      <c r="D561" s="44">
        <f>'Raw Yahoox'!AH562</f>
        <v>199</v>
      </c>
      <c r="E561" s="31">
        <f>'Raw Yahoox'!AI562</f>
        <v>0.4975</v>
      </c>
      <c r="F561" s="72">
        <f>'Raw Yahoox'!AJ562</f>
        <v>1.218278</v>
      </c>
    </row>
    <row r="562" spans="1:6" x14ac:dyDescent="0.25">
      <c r="A562" s="32">
        <f>'Raw Yahoox'!AE563</f>
        <v>561</v>
      </c>
      <c r="B562" s="44" t="str">
        <f>LEFT('Raw Yahoox'!AF563,4)</f>
        <v>SMBR</v>
      </c>
      <c r="C562" s="44" t="str">
        <f>'Raw Yahoox'!AG563</f>
        <v>PT Semen Baturaja (Persero) Tbk</v>
      </c>
      <c r="D562" s="44">
        <f>'Raw Yahoox'!AH563</f>
        <v>645</v>
      </c>
      <c r="E562" s="31">
        <f>'Raw Yahoox'!AI563</f>
        <v>6.4059999999999997</v>
      </c>
      <c r="F562" s="72">
        <f>'Raw Yahoox'!AJ563</f>
        <v>7.1723999999999997</v>
      </c>
    </row>
    <row r="563" spans="1:6" x14ac:dyDescent="0.25">
      <c r="A563" s="32">
        <f>'Raw Yahoox'!AE564</f>
        <v>562</v>
      </c>
      <c r="B563" s="44" t="str">
        <f>LEFT('Raw Yahoox'!AF564,4)</f>
        <v>SMGR</v>
      </c>
      <c r="C563" s="44" t="str">
        <f>'Raw Yahoox'!AG564</f>
        <v>PT Semen Indonesia (Persero) Tbk</v>
      </c>
      <c r="D563" s="44">
        <f>'Raw Yahoox'!AH564</f>
        <v>7425</v>
      </c>
      <c r="E563" s="31">
        <f>'Raw Yahoox'!AI564</f>
        <v>44.042000000000002</v>
      </c>
      <c r="F563" s="72">
        <f>'Raw Yahoox'!AJ564</f>
        <v>133.46437499999999</v>
      </c>
    </row>
    <row r="564" spans="1:6" x14ac:dyDescent="0.25">
      <c r="A564" s="32">
        <f>'Raw Yahoox'!AE565</f>
        <v>563</v>
      </c>
      <c r="B564" s="44" t="str">
        <f>LEFT('Raw Yahoox'!AF565,4)</f>
        <v>FOOD</v>
      </c>
      <c r="C564" s="44" t="str">
        <f>'Raw Yahoox'!AG565</f>
        <v>PT Sentra Food Indonesia Tbk</v>
      </c>
      <c r="D564" s="44">
        <f>'Raw Yahoox'!AH565</f>
        <v>121</v>
      </c>
      <c r="E564" s="31">
        <f>'Raw Yahoox'!AI565</f>
        <v>7.8650000000000012E-2</v>
      </c>
      <c r="F564" s="72">
        <f>'Raw Yahoox'!AJ565</f>
        <v>2.235233</v>
      </c>
    </row>
    <row r="565" spans="1:6" x14ac:dyDescent="0.25">
      <c r="A565" s="32">
        <f>'Raw Yahoox'!AE566</f>
        <v>564</v>
      </c>
      <c r="B565" s="44" t="str">
        <f>LEFT('Raw Yahoox'!AF566,4)</f>
        <v>LUCK</v>
      </c>
      <c r="C565" s="44" t="str">
        <f>'Raw Yahoox'!AG566</f>
        <v>PT Sentral Mitra Informatika Tbk</v>
      </c>
      <c r="D565" s="44">
        <f>'Raw Yahoox'!AH566</f>
        <v>392</v>
      </c>
      <c r="E565" s="31">
        <f>'Raw Yahoox'!AI566</f>
        <v>0.28057399999999999</v>
      </c>
      <c r="F565" s="72">
        <f>'Raw Yahoox'!AJ566</f>
        <v>24.810856000000001</v>
      </c>
    </row>
    <row r="566" spans="1:6" x14ac:dyDescent="0.25">
      <c r="A566" s="32">
        <f>'Raw Yahoox'!AE567</f>
        <v>565</v>
      </c>
      <c r="B566" s="44" t="str">
        <f>LEFT('Raw Yahoox'!AF567,4)</f>
        <v>BKSL</v>
      </c>
      <c r="C566" s="44" t="str">
        <f>'Raw Yahoox'!AG567</f>
        <v>PT Sentul City Tbk</v>
      </c>
      <c r="D566" s="44">
        <f>'Raw Yahoox'!AH567</f>
        <v>61</v>
      </c>
      <c r="E566" s="31">
        <f>'Raw Yahoox'!AI567</f>
        <v>3.9009999999999998</v>
      </c>
      <c r="F566" s="72">
        <f>'Raw Yahoox'!AJ567</f>
        <v>6.3971920000000004</v>
      </c>
    </row>
    <row r="567" spans="1:6" x14ac:dyDescent="0.25">
      <c r="A567" s="32">
        <f>'Raw Yahoox'!AE568</f>
        <v>566</v>
      </c>
      <c r="B567" s="44" t="str">
        <f>LEFT('Raw Yahoox'!AF568,4)</f>
        <v>BATA</v>
      </c>
      <c r="C567" s="44" t="str">
        <f>'Raw Yahoox'!AG568</f>
        <v>PT Sepatu Bata Tbk.</v>
      </c>
      <c r="D567" s="44">
        <f>'Raw Yahoox'!AH568</f>
        <v>498</v>
      </c>
      <c r="E567" s="31">
        <f>'Raw Yahoox'!AI568</f>
        <v>0.64739999999999998</v>
      </c>
      <c r="F567" s="72">
        <f>'Raw Yahoox'!AJ568</f>
        <v>1.418802E-3</v>
      </c>
    </row>
    <row r="568" spans="1:6" x14ac:dyDescent="0.25">
      <c r="A568" s="32">
        <f>'Raw Yahoox'!AE569</f>
        <v>567</v>
      </c>
      <c r="B568" s="44" t="str">
        <f>LEFT('Raw Yahoox'!AF569,4)</f>
        <v>SOSS</v>
      </c>
      <c r="C568" s="44" t="str">
        <f>'Raw Yahoox'!AG569</f>
        <v>PT Shield on Service Tbk</v>
      </c>
      <c r="D568" s="44">
        <f>'Raw Yahoox'!AH569</f>
        <v>382</v>
      </c>
      <c r="E568" s="31">
        <f>'Raw Yahoox'!AI569</f>
        <v>0.25175800000000004</v>
      </c>
      <c r="F568" s="72">
        <f>'Raw Yahoox'!AJ569</f>
        <v>4.9109920000000003E-3</v>
      </c>
    </row>
    <row r="569" spans="1:6" x14ac:dyDescent="0.25">
      <c r="A569" s="32">
        <f>'Raw Yahoox'!AE570</f>
        <v>568</v>
      </c>
      <c r="B569" s="44" t="str">
        <f>LEFT('Raw Yahoox'!AF570,4)</f>
        <v>STTP</v>
      </c>
      <c r="C569" s="44" t="str">
        <f>'Raw Yahoox'!AG570</f>
        <v>PT Siantar Top Tbk</v>
      </c>
      <c r="D569" s="44">
        <f>'Raw Yahoox'!AH570</f>
        <v>7275</v>
      </c>
      <c r="E569" s="31">
        <f>'Raw Yahoox'!AI570</f>
        <v>9.5299999999999994</v>
      </c>
      <c r="F569" s="72">
        <f>'Raw Yahoox'!AJ570</f>
        <v>8.2207500000000002E-4</v>
      </c>
    </row>
    <row r="570" spans="1:6" x14ac:dyDescent="0.25">
      <c r="A570" s="32">
        <f>'Raw Yahoox'!AE571</f>
        <v>569</v>
      </c>
      <c r="B570" s="44" t="str">
        <f>LEFT('Raw Yahoox'!AF571,4)</f>
        <v>SDMU</v>
      </c>
      <c r="C570" s="44" t="str">
        <f>'Raw Yahoox'!AG571</f>
        <v>PT Sidomulyo Selaras Tbk</v>
      </c>
      <c r="D570" s="44">
        <f>'Raw Yahoox'!AH571</f>
        <v>87</v>
      </c>
      <c r="E570" s="31">
        <f>'Raw Yahoox'!AI571</f>
        <v>9.8763999999999991E-2</v>
      </c>
      <c r="F570" s="72">
        <f>'Raw Yahoox'!AJ571</f>
        <v>0.90288599999999997</v>
      </c>
    </row>
    <row r="571" spans="1:6" x14ac:dyDescent="0.25">
      <c r="A571" s="32">
        <f>'Raw Yahoox'!AE572</f>
        <v>570</v>
      </c>
      <c r="B571" s="44" t="str">
        <f>LEFT('Raw Yahoox'!AF572,4)</f>
        <v>SHIP</v>
      </c>
      <c r="C571" s="44" t="str">
        <f>'Raw Yahoox'!AG572</f>
        <v>PT Sillo Maritime Perdana Tbk</v>
      </c>
      <c r="D571" s="44">
        <f>'Raw Yahoox'!AH572</f>
        <v>1095</v>
      </c>
      <c r="E571" s="31">
        <f>'Raw Yahoox'!AI572</f>
        <v>2.9780000000000002</v>
      </c>
      <c r="F571" s="72">
        <f>'Raw Yahoox'!AJ572</f>
        <v>2.3027850000000001</v>
      </c>
    </row>
    <row r="572" spans="1:6" x14ac:dyDescent="0.25">
      <c r="A572" s="32">
        <f>'Raw Yahoox'!AE573</f>
        <v>571</v>
      </c>
      <c r="B572" s="44" t="str">
        <f>LEFT('Raw Yahoox'!AF573,4)</f>
        <v>SILO</v>
      </c>
      <c r="C572" s="44" t="str">
        <f>'Raw Yahoox'!AG573</f>
        <v>PT Siloam International Hospitals Tbk</v>
      </c>
      <c r="D572" s="44">
        <f>'Raw Yahoox'!AH573</f>
        <v>8650</v>
      </c>
      <c r="E572" s="31">
        <f>'Raw Yahoox'!AI573</f>
        <v>13.976000000000001</v>
      </c>
      <c r="F572" s="72">
        <f>'Raw Yahoox'!AJ573</f>
        <v>0.52271084999999995</v>
      </c>
    </row>
    <row r="573" spans="1:6" x14ac:dyDescent="0.25">
      <c r="A573" s="32">
        <f>'Raw Yahoox'!AE574</f>
        <v>572</v>
      </c>
      <c r="B573" s="44" t="str">
        <f>LEFT('Raw Yahoox'!AF574,4)</f>
        <v>SMAR</v>
      </c>
      <c r="C573" s="44" t="str">
        <f>'Raw Yahoox'!AG574</f>
        <v>PT Sinar Mas Agro Resources and Technology Tbk</v>
      </c>
      <c r="D573" s="44">
        <f>'Raw Yahoox'!AH574</f>
        <v>4250</v>
      </c>
      <c r="E573" s="31">
        <f>'Raw Yahoox'!AI574</f>
        <v>12.207000000000001</v>
      </c>
      <c r="F573" s="72">
        <f>'Raw Yahoox'!AJ574</f>
        <v>1.300075E-2</v>
      </c>
    </row>
    <row r="574" spans="1:6" x14ac:dyDescent="0.25">
      <c r="A574" s="32">
        <f>'Raw Yahoox'!AE575</f>
        <v>573</v>
      </c>
      <c r="B574" s="44" t="str">
        <f>LEFT('Raw Yahoox'!AF575,4)</f>
        <v>SMMA</v>
      </c>
      <c r="C574" s="44" t="str">
        <f>'Raw Yahoox'!AG575</f>
        <v>PT Sinar Mas Multiartha Tbk</v>
      </c>
      <c r="D574" s="44">
        <f>'Raw Yahoox'!AH575</f>
        <v>11150</v>
      </c>
      <c r="E574" s="31">
        <f>'Raw Yahoox'!AI575</f>
        <v>70.998999999999995</v>
      </c>
      <c r="F574" s="72">
        <f>'Raw Yahoox'!AJ575</f>
        <v>2.6537000000000002E-3</v>
      </c>
    </row>
    <row r="575" spans="1:6" x14ac:dyDescent="0.25">
      <c r="A575" s="32">
        <f>'Raw Yahoox'!AE576</f>
        <v>574</v>
      </c>
      <c r="B575" s="44" t="str">
        <f>LEFT('Raw Yahoox'!AF576,4)</f>
        <v>ESIP</v>
      </c>
      <c r="C575" s="44" t="str">
        <f>'Raw Yahoox'!AG576</f>
        <v>PT Sinergi Inti Plastindo Tbk</v>
      </c>
      <c r="D575" s="44">
        <f>'Raw Yahoox'!AH576</f>
        <v>153</v>
      </c>
      <c r="E575" s="31">
        <f>'Raw Yahoox'!AI576</f>
        <v>9.7973000000000005E-2</v>
      </c>
      <c r="F575" s="72">
        <f>'Raw Yahoox'!AJ576</f>
        <v>4.8975299999999988</v>
      </c>
    </row>
    <row r="576" spans="1:6" x14ac:dyDescent="0.25">
      <c r="A576" s="32">
        <f>'Raw Yahoox'!AE577</f>
        <v>575</v>
      </c>
      <c r="B576" s="44" t="str">
        <f>LEFT('Raw Yahoox'!AF577,4)</f>
        <v>SINI</v>
      </c>
      <c r="C576" s="44" t="str">
        <f>'Raw Yahoox'!AG577</f>
        <v>PT Singaraja Putra Tbk</v>
      </c>
      <c r="D576" s="44">
        <f>'Raw Yahoox'!AH577</f>
        <v>256</v>
      </c>
      <c r="E576" s="31">
        <f>'Raw Yahoox'!AI577</f>
        <v>0.11988500000000001</v>
      </c>
      <c r="F576" s="72">
        <f>'Raw Yahoox'!AJ577</f>
        <v>7.0809599999999996E-4</v>
      </c>
    </row>
    <row r="577" spans="1:6" x14ac:dyDescent="0.25">
      <c r="A577" s="32">
        <f>'Raw Yahoox'!AE578</f>
        <v>576</v>
      </c>
      <c r="B577" s="44" t="str">
        <f>LEFT('Raw Yahoox'!AF578,4)</f>
        <v>TARA</v>
      </c>
      <c r="C577" s="44" t="str">
        <f>'Raw Yahoox'!AG578</f>
        <v>PT Sitara Propertindo Tbk</v>
      </c>
      <c r="D577" s="44">
        <f>'Raw Yahoox'!AH578</f>
        <v>50</v>
      </c>
      <c r="E577" s="31">
        <f>'Raw Yahoox'!AI578</f>
        <v>0.50348000000000004</v>
      </c>
      <c r="F577" s="72">
        <f>'Raw Yahoox'!AJ578</f>
        <v>9.4879999999999997E-4</v>
      </c>
    </row>
    <row r="578" spans="1:6" x14ac:dyDescent="0.25">
      <c r="A578" s="32">
        <f>'Raw Yahoox'!AE579</f>
        <v>577</v>
      </c>
      <c r="B578" s="44" t="str">
        <f>LEFT('Raw Yahoox'!AF579,4)</f>
        <v>JSKY</v>
      </c>
      <c r="C578" s="44" t="str">
        <f>'Raw Yahoox'!AG579</f>
        <v>PT Sky Energy Indonesia Tbk</v>
      </c>
      <c r="D578" s="44">
        <f>'Raw Yahoox'!AH579</f>
        <v>104</v>
      </c>
      <c r="E578" s="31">
        <f>'Raw Yahoox'!AI579</f>
        <v>0.21138399999999999</v>
      </c>
      <c r="F578" s="72">
        <f>'Raw Yahoox'!AJ579</f>
        <v>4.7457279999999997</v>
      </c>
    </row>
    <row r="579" spans="1:6" x14ac:dyDescent="0.25">
      <c r="A579" s="32">
        <f>'Raw Yahoox'!AE580</f>
        <v>578</v>
      </c>
      <c r="B579" s="44" t="str">
        <f>LEFT('Raw Yahoox'!AF580,4)</f>
        <v>SULI</v>
      </c>
      <c r="C579" s="44" t="str">
        <f>'Raw Yahoox'!AG580</f>
        <v>PT SLJ Global Tbk</v>
      </c>
      <c r="D579" s="44">
        <f>'Raw Yahoox'!AH580</f>
        <v>50</v>
      </c>
      <c r="E579" s="31">
        <f>'Raw Yahoox'!AI580</f>
        <v>0.199346</v>
      </c>
      <c r="F579" s="72">
        <f>'Raw Yahoox'!AJ580</f>
        <v>0.26519999999999999</v>
      </c>
    </row>
    <row r="580" spans="1:6" x14ac:dyDescent="0.25">
      <c r="A580" s="32">
        <f>'Raw Yahoox'!AE581</f>
        <v>579</v>
      </c>
      <c r="B580" s="44" t="str">
        <f>LEFT('Raw Yahoox'!AF581,4)</f>
        <v>FREN</v>
      </c>
      <c r="C580" s="44" t="str">
        <f>'Raw Yahoox'!AG581</f>
        <v>PT Smartfren Telecom Tbk</v>
      </c>
      <c r="D580" s="44">
        <f>'Raw Yahoox'!AH581</f>
        <v>88</v>
      </c>
      <c r="E580" s="31">
        <f>'Raw Yahoox'!AI581</f>
        <v>27.111000000000001</v>
      </c>
      <c r="F580" s="72">
        <f>'Raw Yahoox'!AJ581</f>
        <v>1.0357600000000001E-7</v>
      </c>
    </row>
    <row r="581" spans="1:6" x14ac:dyDescent="0.25">
      <c r="A581" s="32">
        <f>'Raw Yahoox'!AE582</f>
        <v>580</v>
      </c>
      <c r="B581" s="44" t="str">
        <f>LEFT('Raw Yahoox'!AF582,4)</f>
        <v>SOCI</v>
      </c>
      <c r="C581" s="44" t="str">
        <f>'Raw Yahoox'!AG582</f>
        <v>PT Soechi Lines Tbk</v>
      </c>
      <c r="D581" s="44">
        <f>'Raw Yahoox'!AH582</f>
        <v>206</v>
      </c>
      <c r="E581" s="31">
        <f>'Raw Yahoox'!AI582</f>
        <v>1.47</v>
      </c>
      <c r="F581" s="72">
        <f>'Raw Yahoox'!AJ582</f>
        <v>6.5792279999999996</v>
      </c>
    </row>
    <row r="582" spans="1:6" x14ac:dyDescent="0.25">
      <c r="A582" s="32">
        <f>'Raw Yahoox'!AE583</f>
        <v>581</v>
      </c>
      <c r="B582" s="44" t="str">
        <f>LEFT('Raw Yahoox'!AF583,4)</f>
        <v>SOHO</v>
      </c>
      <c r="C582" s="44" t="str">
        <f>'Raw Yahoox'!AG583</f>
        <v>PT Soho Global Health Tbk</v>
      </c>
      <c r="D582" s="44">
        <f>'Raw Yahoox'!AH583</f>
        <v>6300</v>
      </c>
      <c r="E582" s="31">
        <f>'Raw Yahoox'!AI583</f>
        <v>7.9960000000000004</v>
      </c>
      <c r="F582" s="72">
        <f>'Raw Yahoox'!AJ583</f>
        <v>1.197E-2</v>
      </c>
    </row>
    <row r="583" spans="1:6" x14ac:dyDescent="0.25">
      <c r="A583" s="32">
        <f>'Raw Yahoox'!AE584</f>
        <v>582</v>
      </c>
      <c r="B583" s="44" t="str">
        <f>LEFT('Raw Yahoox'!AF584,4)</f>
        <v>SMCB</v>
      </c>
      <c r="C583" s="44" t="str">
        <f>'Raw Yahoox'!AG584</f>
        <v>PT Solusi Bangun Indonesia Tbk</v>
      </c>
      <c r="D583" s="44">
        <f>'Raw Yahoox'!AH584</f>
        <v>1660</v>
      </c>
      <c r="E583" s="31">
        <f>'Raw Yahoox'!AI584</f>
        <v>14.972</v>
      </c>
      <c r="F583" s="72">
        <f>'Raw Yahoox'!AJ584</f>
        <v>2.1463800000000002</v>
      </c>
    </row>
    <row r="584" spans="1:6" x14ac:dyDescent="0.25">
      <c r="A584" s="32">
        <f>'Raw Yahoox'!AE585</f>
        <v>583</v>
      </c>
      <c r="B584" s="44" t="str">
        <f>LEFT('Raw Yahoox'!AF585,4)</f>
        <v>WIFI</v>
      </c>
      <c r="C584" s="44" t="str">
        <f>'Raw Yahoox'!AG585</f>
        <v>PT Solusi Sinergi Digital Tbk</v>
      </c>
      <c r="D584" s="44">
        <f>'Raw Yahoox'!AH585</f>
        <v>550</v>
      </c>
      <c r="E584" s="31">
        <f>'Raw Yahoox'!AI585</f>
        <v>1.123</v>
      </c>
      <c r="F584" s="72">
        <f>'Raw Yahoox'!AJ585</f>
        <v>29.7319</v>
      </c>
    </row>
    <row r="585" spans="1:6" x14ac:dyDescent="0.25">
      <c r="A585" s="32">
        <f>'Raw Yahoox'!AE586</f>
        <v>584</v>
      </c>
      <c r="B585" s="44" t="str">
        <f>LEFT('Raw Yahoox'!AF586,4)</f>
        <v>SUPR</v>
      </c>
      <c r="C585" s="44" t="str">
        <f>'Raw Yahoox'!AG586</f>
        <v>PT Solusi Tunas Pratama Tbk</v>
      </c>
      <c r="D585" s="44">
        <f>'Raw Yahoox'!AH586</f>
        <v>15450</v>
      </c>
      <c r="E585" s="31">
        <f>'Raw Yahoox'!AI586</f>
        <v>17.576000000000001</v>
      </c>
      <c r="F585" s="72">
        <f>'Raw Yahoox'!AJ586</f>
        <v>3.9119399999999999E-2</v>
      </c>
    </row>
    <row r="586" spans="1:6" x14ac:dyDescent="0.25">
      <c r="A586" s="32">
        <f>'Raw Yahoox'!AE587</f>
        <v>585</v>
      </c>
      <c r="B586" s="44" t="str">
        <f>LEFT('Raw Yahoox'!AF587,4)</f>
        <v>SONA</v>
      </c>
      <c r="C586" s="44" t="str">
        <f>'Raw Yahoox'!AG587</f>
        <v>PT Sona Topas Tourism Industry Tbk</v>
      </c>
      <c r="D586" s="44">
        <f>'Raw Yahoox'!AH587</f>
        <v>4890</v>
      </c>
      <c r="E586" s="31">
        <f>'Raw Yahoox'!AI587</f>
        <v>1.62</v>
      </c>
      <c r="F586" s="72">
        <f>'Raw Yahoox'!AJ587</f>
        <v>3.4230000000000003E-4</v>
      </c>
    </row>
    <row r="587" spans="1:6" x14ac:dyDescent="0.25">
      <c r="A587" s="32">
        <f>'Raw Yahoox'!AE588</f>
        <v>586</v>
      </c>
      <c r="B587" s="44" t="str">
        <f>LEFT('Raw Yahoox'!AF588,4)</f>
        <v>SIPD</v>
      </c>
      <c r="C587" s="44" t="str">
        <f>'Raw Yahoox'!AG588</f>
        <v>PT Sreeya Sewu Indonesia Tbk</v>
      </c>
      <c r="D587" s="44">
        <f>'Raw Yahoox'!AH588</f>
        <v>1700</v>
      </c>
      <c r="E587" s="31">
        <f>'Raw Yahoox'!AI588</f>
        <v>2.2759999999999998</v>
      </c>
      <c r="F587" s="72">
        <f>'Raw Yahoox'!AJ588</f>
        <v>5.2189999999999997E-3</v>
      </c>
    </row>
    <row r="588" spans="1:6" x14ac:dyDescent="0.25">
      <c r="A588" s="32">
        <f>'Raw Yahoox'!AE589</f>
        <v>587</v>
      </c>
      <c r="B588" s="44" t="str">
        <f>LEFT('Raw Yahoox'!AF589,4)</f>
        <v>SWAT</v>
      </c>
      <c r="C588" s="44" t="str">
        <f>'Raw Yahoox'!AG589</f>
        <v>PT Sriwahana Adityakarta Tbk</v>
      </c>
      <c r="D588" s="44">
        <f>'Raw Yahoox'!AH589</f>
        <v>178</v>
      </c>
      <c r="E588" s="31">
        <f>'Raw Yahoox'!AI589</f>
        <v>0.53741799999999995</v>
      </c>
      <c r="F588" s="72">
        <f>'Raw Yahoox'!AJ589</f>
        <v>23.406288000000004</v>
      </c>
    </row>
    <row r="589" spans="1:6" x14ac:dyDescent="0.25">
      <c r="A589" s="32">
        <f>'Raw Yahoox'!AE590</f>
        <v>588</v>
      </c>
      <c r="B589" s="44" t="str">
        <f>LEFT('Raw Yahoox'!AF590,4)</f>
        <v>LPLI</v>
      </c>
      <c r="C589" s="44" t="str">
        <f>'Raw Yahoox'!AG590</f>
        <v>PT Star Pacific Tbk</v>
      </c>
      <c r="D589" s="44">
        <f>'Raw Yahoox'!AH590</f>
        <v>278</v>
      </c>
      <c r="E589" s="31">
        <f>'Raw Yahoox'!AI590</f>
        <v>0.32538</v>
      </c>
      <c r="F589" s="72">
        <f>'Raw Yahoox'!AJ590</f>
        <v>9.6466E-3</v>
      </c>
    </row>
    <row r="590" spans="1:6" x14ac:dyDescent="0.25">
      <c r="A590" s="32">
        <f>'Raw Yahoox'!AE591</f>
        <v>589</v>
      </c>
      <c r="B590" s="44" t="str">
        <f>LEFT('Raw Yahoox'!AF591,4)</f>
        <v>SAFE</v>
      </c>
      <c r="C590" s="44" t="str">
        <f>'Raw Yahoox'!AG591</f>
        <v>PT Steady Safe Tbk</v>
      </c>
      <c r="D590" s="44">
        <f>'Raw Yahoox'!AH591</f>
        <v>244</v>
      </c>
      <c r="E590" s="31">
        <f>'Raw Yahoox'!AI591</f>
        <v>0.15009500000000001</v>
      </c>
      <c r="F590" s="72">
        <f>'Raw Yahoox'!AJ591</f>
        <v>0.27108399999999999</v>
      </c>
    </row>
    <row r="591" spans="1:6" x14ac:dyDescent="0.25">
      <c r="A591" s="32">
        <f>'Raw Yahoox'!AE592</f>
        <v>590</v>
      </c>
      <c r="B591" s="44" t="str">
        <f>LEFT('Raw Yahoox'!AF592,4)</f>
        <v>ISSP</v>
      </c>
      <c r="C591" s="44" t="str">
        <f>'Raw Yahoox'!AG592</f>
        <v>PT Steel Pipe Industry of Indonesia Tbk</v>
      </c>
      <c r="D591" s="44">
        <f>'Raw Yahoox'!AH592</f>
        <v>410</v>
      </c>
      <c r="E591" s="31">
        <f>'Raw Yahoox'!AI592</f>
        <v>2.8969999999999998</v>
      </c>
      <c r="F591" s="72">
        <f>'Raw Yahoox'!AJ592</f>
        <v>16.305289999999999</v>
      </c>
    </row>
    <row r="592" spans="1:6" x14ac:dyDescent="0.25">
      <c r="A592" s="32">
        <f>'Raw Yahoox'!AE593</f>
        <v>591</v>
      </c>
      <c r="B592" s="44" t="str">
        <f>LEFT('Raw Yahoox'!AF593,4)</f>
        <v>AMRT</v>
      </c>
      <c r="C592" s="44" t="str">
        <f>'Raw Yahoox'!AG593</f>
        <v>PT Sumber Alfaria Trijaya Tbk</v>
      </c>
      <c r="D592" s="44">
        <f>'Raw Yahoox'!AH593</f>
        <v>1150</v>
      </c>
      <c r="E592" s="31">
        <f>'Raw Yahoox'!AI593</f>
        <v>47.753</v>
      </c>
      <c r="F592" s="72">
        <f>'Raw Yahoox'!AJ593</f>
        <v>15.696350000000001</v>
      </c>
    </row>
    <row r="593" spans="1:6" x14ac:dyDescent="0.25">
      <c r="A593" s="32">
        <f>'Raw Yahoox'!AE594</f>
        <v>592</v>
      </c>
      <c r="B593" s="44" t="str">
        <f>LEFT('Raw Yahoox'!AF594,4)</f>
        <v>ITMA</v>
      </c>
      <c r="C593" s="44" t="str">
        <f>'Raw Yahoox'!AG594</f>
        <v>PT Sumber Energi Andalan Tbk</v>
      </c>
      <c r="D593" s="44">
        <f>'Raw Yahoox'!AH594</f>
        <v>515</v>
      </c>
      <c r="E593" s="31">
        <f>'Raw Yahoox'!AI594</f>
        <v>0.448411</v>
      </c>
      <c r="F593" s="72">
        <f>'Raw Yahoox'!AJ594</f>
        <v>1.0496729999999999E-2</v>
      </c>
    </row>
    <row r="594" spans="1:6" x14ac:dyDescent="0.25">
      <c r="A594" s="32">
        <f>'Raw Yahoox'!AE595</f>
        <v>593</v>
      </c>
      <c r="B594" s="44" t="str">
        <f>LEFT('Raw Yahoox'!AF595,4)</f>
        <v>SGER</v>
      </c>
      <c r="C594" s="44" t="str">
        <f>'Raw Yahoox'!AG595</f>
        <v>PT Sumber Global Energy Tbk</v>
      </c>
      <c r="D594" s="44">
        <f>'Raw Yahoox'!AH595</f>
        <v>1225</v>
      </c>
      <c r="E594" s="31">
        <f>'Raw Yahoox'!AI595</f>
        <v>2.4</v>
      </c>
      <c r="F594" s="72">
        <f>'Raw Yahoox'!AJ595</f>
        <v>8.9155499999999996</v>
      </c>
    </row>
    <row r="595" spans="1:6" x14ac:dyDescent="0.25">
      <c r="A595" s="32">
        <f>'Raw Yahoox'!AE596</f>
        <v>594</v>
      </c>
      <c r="B595" s="44" t="str">
        <f>LEFT('Raw Yahoox'!AF596,4)</f>
        <v>IKBI</v>
      </c>
      <c r="C595" s="44" t="str">
        <f>'Raw Yahoox'!AG596</f>
        <v>PT Sumi Indo Kabel Tbk</v>
      </c>
      <c r="D595" s="44">
        <f>'Raw Yahoox'!AH596</f>
        <v>238</v>
      </c>
      <c r="E595" s="31">
        <f>'Raw Yahoox'!AI596</f>
        <v>0.29131200000000002</v>
      </c>
      <c r="F595" s="72">
        <f>'Raw Yahoox'!AJ596</f>
        <v>1.04363E-3</v>
      </c>
    </row>
    <row r="596" spans="1:6" x14ac:dyDescent="0.25">
      <c r="A596" s="32">
        <f>'Raw Yahoox'!AE597</f>
        <v>595</v>
      </c>
      <c r="B596" s="44" t="str">
        <f>LEFT('Raw Yahoox'!AF597,4)</f>
        <v>SMRA</v>
      </c>
      <c r="C596" s="44" t="str">
        <f>'Raw Yahoox'!AG597</f>
        <v>PT Summarecon Agung Tbk</v>
      </c>
      <c r="D596" s="44">
        <f>'Raw Yahoox'!AH597</f>
        <v>855</v>
      </c>
      <c r="E596" s="31">
        <f>'Raw Yahoox'!AI597</f>
        <v>14.115</v>
      </c>
      <c r="F596" s="72">
        <f>'Raw Yahoox'!AJ597</f>
        <v>36.424709999999997</v>
      </c>
    </row>
    <row r="597" spans="1:6" x14ac:dyDescent="0.25">
      <c r="A597" s="32">
        <f>'Raw Yahoox'!AE598</f>
        <v>596</v>
      </c>
      <c r="B597" s="44" t="str">
        <f>LEFT('Raw Yahoox'!AF598,4)</f>
        <v>TOYS</v>
      </c>
      <c r="C597" s="44" t="str">
        <f>'Raw Yahoox'!AG598</f>
        <v>PT Sunindo Adipersada Tbk</v>
      </c>
      <c r="D597" s="44">
        <f>'Raw Yahoox'!AH598</f>
        <v>270</v>
      </c>
      <c r="E597" s="31">
        <f>'Raw Yahoox'!AI598</f>
        <v>0.38744999999999996</v>
      </c>
      <c r="F597" s="72">
        <f>'Raw Yahoox'!AJ598</f>
        <v>37.799729999999997</v>
      </c>
    </row>
    <row r="598" spans="1:6" x14ac:dyDescent="0.25">
      <c r="A598" s="32">
        <f>'Raw Yahoox'!AE599</f>
        <v>597</v>
      </c>
      <c r="B598" s="44" t="str">
        <f>LEFT('Raw Yahoox'!AF599,4)</f>
        <v>SSTM</v>
      </c>
      <c r="C598" s="44" t="str">
        <f>'Raw Yahoox'!AG599</f>
        <v>PT Sunson Textile Manufacturer Tbk</v>
      </c>
      <c r="D598" s="44">
        <f>'Raw Yahoox'!AH599</f>
        <v>835</v>
      </c>
      <c r="E598" s="31">
        <f>'Raw Yahoox'!AI599</f>
        <v>0.97771000000000008</v>
      </c>
      <c r="F598" s="72">
        <f>'Raw Yahoox'!AJ599</f>
        <v>1.4103150000000001E-3</v>
      </c>
    </row>
    <row r="599" spans="1:6" x14ac:dyDescent="0.25">
      <c r="A599" s="32">
        <f>'Raw Yahoox'!AE600</f>
        <v>598</v>
      </c>
      <c r="B599" s="44" t="str">
        <f>LEFT('Raw Yahoox'!AF600,4)</f>
        <v>SNLK</v>
      </c>
      <c r="C599" s="44" t="str">
        <f>'Raw Yahoox'!AG600</f>
        <v>PT Sunter Lakeside Hotel Tbk</v>
      </c>
      <c r="D599" s="44">
        <f>'Raw Yahoox'!AH600</f>
        <v>1695</v>
      </c>
      <c r="E599" s="31">
        <f>'Raw Yahoox'!AI600</f>
        <v>0.79635199999999995</v>
      </c>
      <c r="F599" s="72">
        <f>'Raw Yahoox'!AJ600</f>
        <v>4.2442799999999998</v>
      </c>
    </row>
    <row r="600" spans="1:6" x14ac:dyDescent="0.25">
      <c r="A600" s="32">
        <f>'Raw Yahoox'!AE601</f>
        <v>599</v>
      </c>
      <c r="B600" s="44" t="str">
        <f>LEFT('Raw Yahoox'!AF601,4)</f>
        <v>SPMA</v>
      </c>
      <c r="C600" s="44" t="str">
        <f>'Raw Yahoox'!AG601</f>
        <v>PT Suparma Tbk</v>
      </c>
      <c r="D600" s="44">
        <f>'Raw Yahoox'!AH601</f>
        <v>735</v>
      </c>
      <c r="E600" s="31">
        <f>'Raw Yahoox'!AI601</f>
        <v>2.052</v>
      </c>
      <c r="F600" s="72">
        <f>'Raw Yahoox'!AJ601</f>
        <v>1.6713899999999999</v>
      </c>
    </row>
    <row r="601" spans="1:6" x14ac:dyDescent="0.25">
      <c r="A601" s="32">
        <f>'Raw Yahoox'!AE602</f>
        <v>600</v>
      </c>
      <c r="B601" s="44" t="str">
        <f>LEFT('Raw Yahoox'!AF602,4)</f>
        <v>SURE</v>
      </c>
      <c r="C601" s="44" t="str">
        <f>'Raw Yahoox'!AG602</f>
        <v>PT Super Energy Tbk</v>
      </c>
      <c r="D601" s="44">
        <f>'Raw Yahoox'!AH602</f>
        <v>2010</v>
      </c>
      <c r="E601" s="31">
        <f>'Raw Yahoox'!AI602</f>
        <v>3.01</v>
      </c>
      <c r="F601" s="72">
        <f>'Raw Yahoox'!AJ602</f>
        <v>1.2260999999999999E-4</v>
      </c>
    </row>
    <row r="602" spans="1:6" x14ac:dyDescent="0.25">
      <c r="A602" s="32">
        <f>'Raw Yahoox'!AE603</f>
        <v>601</v>
      </c>
      <c r="B602" s="44" t="str">
        <f>LEFT('Raw Yahoox'!AF603,4)</f>
        <v>SKRN</v>
      </c>
      <c r="C602" s="44" t="str">
        <f>'Raw Yahoox'!AG603</f>
        <v>PT Superkrane Mitra Utama Tbk</v>
      </c>
      <c r="D602" s="44">
        <f>'Raw Yahoox'!AH603</f>
        <v>890</v>
      </c>
      <c r="E602" s="31">
        <f>'Raw Yahoox'!AI603</f>
        <v>1.335</v>
      </c>
      <c r="F602" s="72">
        <f>'Raw Yahoox'!AJ603</f>
        <v>1.4435800000000001</v>
      </c>
    </row>
    <row r="603" spans="1:6" x14ac:dyDescent="0.25">
      <c r="A603" s="32">
        <f>'Raw Yahoox'!AE604</f>
        <v>602</v>
      </c>
      <c r="B603" s="44" t="str">
        <f>LEFT('Raw Yahoox'!AF604,4)</f>
        <v>RANC</v>
      </c>
      <c r="C603" s="44" t="str">
        <f>'Raw Yahoox'!AG604</f>
        <v>PT Supra Boga Lestari Tbk</v>
      </c>
      <c r="D603" s="44">
        <f>'Raw Yahoox'!AH604</f>
        <v>1935</v>
      </c>
      <c r="E603" s="31">
        <f>'Raw Yahoox'!AI604</f>
        <v>3.0270000000000001</v>
      </c>
      <c r="F603" s="72">
        <f>'Raw Yahoox'!AJ604</f>
        <v>3.69198</v>
      </c>
    </row>
    <row r="604" spans="1:6" x14ac:dyDescent="0.25">
      <c r="A604" s="32">
        <f>'Raw Yahoox'!AE605</f>
        <v>603</v>
      </c>
      <c r="B604" s="44" t="str">
        <f>LEFT('Raw Yahoox'!AF605,4)</f>
        <v>SCCO</v>
      </c>
      <c r="C604" s="44" t="str">
        <f>'Raw Yahoox'!AG605</f>
        <v>PT Supreme Cable Manufacturing &amp; Commerce Tbk</v>
      </c>
      <c r="D604" s="44">
        <f>'Raw Yahoox'!AH605</f>
        <v>10400</v>
      </c>
      <c r="E604" s="31">
        <f>'Raw Yahoox'!AI605</f>
        <v>2.1379999999999999</v>
      </c>
      <c r="F604" s="72">
        <f>'Raw Yahoox'!AJ605</f>
        <v>1.6743999999999999E-3</v>
      </c>
    </row>
    <row r="605" spans="1:6" x14ac:dyDescent="0.25">
      <c r="A605" s="32">
        <f>'Raw Yahoox'!AE606</f>
        <v>604</v>
      </c>
      <c r="B605" s="44" t="str">
        <f>LEFT('Raw Yahoox'!AF606,4)</f>
        <v>SBMA</v>
      </c>
      <c r="C605" s="44" t="str">
        <f>'Raw Yahoox'!AG606</f>
        <v>PT Surya Biru Murni Acetylene Tbk</v>
      </c>
      <c r="D605" s="44">
        <f>'Raw Yahoox'!AH606</f>
        <v>470</v>
      </c>
      <c r="E605" s="31">
        <f>'Raw Yahoox'!AI606</f>
        <v>0.43634800000000001</v>
      </c>
      <c r="F605" s="72">
        <f>'Raw Yahoox'!AJ606</f>
        <v>7.8316100000000004</v>
      </c>
    </row>
    <row r="606" spans="1:6" x14ac:dyDescent="0.25">
      <c r="A606" s="32">
        <f>'Raw Yahoox'!AE607</f>
        <v>605</v>
      </c>
      <c r="B606" s="44" t="str">
        <f>LEFT('Raw Yahoox'!AF607,4)</f>
        <v>SCMA</v>
      </c>
      <c r="C606" s="44" t="str">
        <f>'Raw Yahoox'!AG607</f>
        <v>PT Surya Citra Media Tbk</v>
      </c>
      <c r="D606" s="44">
        <f>'Raw Yahoox'!AH607</f>
        <v>366</v>
      </c>
      <c r="E606" s="31">
        <f>'Raw Yahoox'!AI607</f>
        <v>23.137</v>
      </c>
      <c r="F606" s="72">
        <f>'Raw Yahoox'!AJ607</f>
        <v>40.119456</v>
      </c>
    </row>
    <row r="607" spans="1:6" x14ac:dyDescent="0.25">
      <c r="A607" s="32">
        <f>'Raw Yahoox'!AE608</f>
        <v>606</v>
      </c>
      <c r="B607" s="44" t="str">
        <f>LEFT('Raw Yahoox'!AF608,4)</f>
        <v>ESSA</v>
      </c>
      <c r="C607" s="44" t="str">
        <f>'Raw Yahoox'!AG608</f>
        <v>PT Surya Esa Perkasa Tbk</v>
      </c>
      <c r="D607" s="44">
        <f>'Raw Yahoox'!AH608</f>
        <v>520</v>
      </c>
      <c r="E607" s="31">
        <f>'Raw Yahoox'!AI608</f>
        <v>8.1440000000000001</v>
      </c>
      <c r="F607" s="72">
        <f>'Raw Yahoox'!AJ608</f>
        <v>46.297159999999998</v>
      </c>
    </row>
    <row r="608" spans="1:6" x14ac:dyDescent="0.25">
      <c r="A608" s="32">
        <f>'Raw Yahoox'!AE609</f>
        <v>607</v>
      </c>
      <c r="B608" s="44" t="str">
        <f>LEFT('Raw Yahoox'!AF609,4)</f>
        <v>SFAN</v>
      </c>
      <c r="C608" s="44" t="str">
        <f>'Raw Yahoox'!AG609</f>
        <v>PT Surya Fajar Capital Tbk</v>
      </c>
      <c r="D608" s="44">
        <f>'Raw Yahoox'!AH609</f>
        <v>1495</v>
      </c>
      <c r="E608" s="31">
        <f>'Raw Yahoox'!AI609</f>
        <v>2.0329999999999999</v>
      </c>
      <c r="F608" s="72">
        <f>'Raw Yahoox'!AJ609</f>
        <v>1.5562949999999998</v>
      </c>
    </row>
    <row r="609" spans="1:6" x14ac:dyDescent="0.25">
      <c r="A609" s="32">
        <f>'Raw Yahoox'!AE610</f>
        <v>608</v>
      </c>
      <c r="B609" s="44" t="str">
        <f>LEFT('Raw Yahoox'!AF610,4)</f>
        <v>NATO</v>
      </c>
      <c r="C609" s="44" t="str">
        <f>'Raw Yahoox'!AG610</f>
        <v>PT Surya Permata Andalan Tbk</v>
      </c>
      <c r="D609" s="44">
        <f>'Raw Yahoox'!AH610</f>
        <v>725</v>
      </c>
      <c r="E609" s="31">
        <f>'Raw Yahoox'!AI610</f>
        <v>5.8010000000000002</v>
      </c>
      <c r="F609" s="72">
        <f>'Raw Yahoox'!AJ610</f>
        <v>207.13612499999999</v>
      </c>
    </row>
    <row r="610" spans="1:6" x14ac:dyDescent="0.25">
      <c r="A610" s="32">
        <f>'Raw Yahoox'!AE611</f>
        <v>609</v>
      </c>
      <c r="B610" s="44" t="str">
        <f>LEFT('Raw Yahoox'!AF611,4)</f>
        <v>SPTO</v>
      </c>
      <c r="C610" s="44" t="str">
        <f>'Raw Yahoox'!AG611</f>
        <v>PT Surya Pertiwi Tbk</v>
      </c>
      <c r="D610" s="44">
        <f>'Raw Yahoox'!AH611</f>
        <v>660</v>
      </c>
      <c r="E610" s="31">
        <f>'Raw Yahoox'!AI611</f>
        <v>1.782</v>
      </c>
      <c r="F610" s="72">
        <f>'Raw Yahoox'!AJ611</f>
        <v>5.0360639999999998E-2</v>
      </c>
    </row>
    <row r="611" spans="1:6" x14ac:dyDescent="0.25">
      <c r="A611" s="32">
        <f>'Raw Yahoox'!AE612</f>
        <v>610</v>
      </c>
      <c r="B611" s="44" t="str">
        <f>LEFT('Raw Yahoox'!AF612,4)</f>
        <v>SSIA</v>
      </c>
      <c r="C611" s="44" t="str">
        <f>'Raw Yahoox'!AG612</f>
        <v>PT Surya Semesta Internusa Tbk</v>
      </c>
      <c r="D611" s="44">
        <f>'Raw Yahoox'!AH612</f>
        <v>476</v>
      </c>
      <c r="E611" s="31">
        <f>'Raw Yahoox'!AI612</f>
        <v>2.165</v>
      </c>
      <c r="F611" s="72">
        <f>'Raw Yahoox'!AJ612</f>
        <v>1.9054279999999999</v>
      </c>
    </row>
    <row r="612" spans="1:6" x14ac:dyDescent="0.25">
      <c r="A612" s="32">
        <f>'Raw Yahoox'!AE613</f>
        <v>611</v>
      </c>
      <c r="B612" s="44" t="str">
        <f>LEFT('Raw Yahoox'!AF613,4)</f>
        <v>TOTO</v>
      </c>
      <c r="C612" s="44" t="str">
        <f>'Raw Yahoox'!AG613</f>
        <v>PT Surya Toto Indonesia Tbk</v>
      </c>
      <c r="D612" s="44">
        <f>'Raw Yahoox'!AH613</f>
        <v>216</v>
      </c>
      <c r="E612" s="31">
        <f>'Raw Yahoox'!AI613</f>
        <v>2.2290000000000001</v>
      </c>
      <c r="F612" s="72">
        <f>'Raw Yahoox'!AJ613</f>
        <v>1.1218392000000001E-2</v>
      </c>
    </row>
    <row r="613" spans="1:6" x14ac:dyDescent="0.25">
      <c r="A613" s="32">
        <f>'Raw Yahoox'!AE614</f>
        <v>612</v>
      </c>
      <c r="B613" s="44" t="str">
        <f>LEFT('Raw Yahoox'!AF614,4)</f>
        <v>SMDM</v>
      </c>
      <c r="C613" s="44" t="str">
        <f>'Raw Yahoox'!AG614</f>
        <v>PT Suryamas Dutamakmur Tbk</v>
      </c>
      <c r="D613" s="44">
        <f>'Raw Yahoox'!AH614</f>
        <v>187</v>
      </c>
      <c r="E613" s="31">
        <f>'Raw Yahoox'!AI614</f>
        <v>0.89239000000000002</v>
      </c>
      <c r="F613" s="72">
        <f>'Raw Yahoox'!AJ614</f>
        <v>0.41626200000000002</v>
      </c>
    </row>
    <row r="614" spans="1:6" x14ac:dyDescent="0.25">
      <c r="A614" s="32">
        <f>'Raw Yahoox'!AE615</f>
        <v>613</v>
      </c>
      <c r="B614" s="44" t="str">
        <f>LEFT('Raw Yahoox'!AF615,4)</f>
        <v>INDX</v>
      </c>
      <c r="C614" s="44" t="str">
        <f>'Raw Yahoox'!AG615</f>
        <v>PT Tanah Laut Tbk</v>
      </c>
      <c r="D614" s="44">
        <f>'Raw Yahoox'!AH615</f>
        <v>139</v>
      </c>
      <c r="E614" s="31">
        <f>'Raw Yahoox'!AI615</f>
        <v>6.087E-2</v>
      </c>
      <c r="F614" s="72">
        <f>'Raw Yahoox'!AJ615</f>
        <v>1.4371210000000001</v>
      </c>
    </row>
    <row r="615" spans="1:6" x14ac:dyDescent="0.25">
      <c r="A615" s="32">
        <f>'Raw Yahoox'!AE616</f>
        <v>614</v>
      </c>
      <c r="B615" s="44" t="str">
        <f>LEFT('Raw Yahoox'!AF616,4)</f>
        <v>TOBA</v>
      </c>
      <c r="C615" s="44" t="str">
        <f>'Raw Yahoox'!AG616</f>
        <v>PT TBS Energi Utama Tbk</v>
      </c>
      <c r="D615" s="44">
        <f>'Raw Yahoox'!AH616</f>
        <v>1230</v>
      </c>
      <c r="E615" s="31">
        <f>'Raw Yahoox'!AI616</f>
        <v>9.9009999999999998</v>
      </c>
      <c r="F615" s="72">
        <f>'Raw Yahoox'!AJ616</f>
        <v>8.36646</v>
      </c>
    </row>
    <row r="616" spans="1:6" x14ac:dyDescent="0.25">
      <c r="A616" s="32">
        <f>'Raw Yahoox'!AE617</f>
        <v>615</v>
      </c>
      <c r="B616" s="44" t="str">
        <f>LEFT('Raw Yahoox'!AF617,4)</f>
        <v>TFAS</v>
      </c>
      <c r="C616" s="44" t="str">
        <f>'Raw Yahoox'!AG617</f>
        <v>PT Telefast Indonesia Tbk</v>
      </c>
      <c r="D616" s="44">
        <f>'Raw Yahoox'!AH617</f>
        <v>5050</v>
      </c>
      <c r="E616" s="31">
        <f>'Raw Yahoox'!AI617</f>
        <v>8.3670000000000009</v>
      </c>
      <c r="F616" s="72">
        <f>'Raw Yahoox'!AJ617</f>
        <v>0.14029910000000001</v>
      </c>
    </row>
    <row r="617" spans="1:6" x14ac:dyDescent="0.25">
      <c r="A617" s="32">
        <f>'Raw Yahoox'!AE618</f>
        <v>616</v>
      </c>
      <c r="B617" s="44" t="str">
        <f>LEFT('Raw Yahoox'!AF618,4)</f>
        <v>TMAS</v>
      </c>
      <c r="C617" s="44" t="str">
        <f>'Raw Yahoox'!AG618</f>
        <v>PT Temas Tbk.</v>
      </c>
      <c r="D617" s="44">
        <f>'Raw Yahoox'!AH618</f>
        <v>1515</v>
      </c>
      <c r="E617" s="31">
        <f>'Raw Yahoox'!AI618</f>
        <v>8.6430000000000007</v>
      </c>
      <c r="F617" s="72">
        <f>'Raw Yahoox'!AJ618</f>
        <v>39.123359999999998</v>
      </c>
    </row>
    <row r="618" spans="1:6" x14ac:dyDescent="0.25">
      <c r="A618" s="32">
        <f>'Raw Yahoox'!AE619</f>
        <v>617</v>
      </c>
      <c r="B618" s="44" t="str">
        <f>LEFT('Raw Yahoox'!AF619,4)</f>
        <v>TBMS</v>
      </c>
      <c r="C618" s="44" t="str">
        <f>'Raw Yahoox'!AG619</f>
        <v>PT Tembaga Mulia Semanan Tbk</v>
      </c>
      <c r="D618" s="44">
        <f>'Raw Yahoox'!AH619</f>
        <v>1685</v>
      </c>
      <c r="E618" s="31">
        <f>'Raw Yahoox'!AI619</f>
        <v>0.61896799999999996</v>
      </c>
      <c r="F618" s="72">
        <f>'Raw Yahoox'!AJ619</f>
        <v>1.81643E-3</v>
      </c>
    </row>
    <row r="619" spans="1:6" x14ac:dyDescent="0.25">
      <c r="A619" s="32">
        <f>'Raw Yahoox'!AE620</f>
        <v>618</v>
      </c>
      <c r="B619" s="44" t="str">
        <f>LEFT('Raw Yahoox'!AF620,4)</f>
        <v>TMPO</v>
      </c>
      <c r="C619" s="44" t="str">
        <f>'Raw Yahoox'!AG620</f>
        <v>PT Tempo Inti Media Tbk</v>
      </c>
      <c r="D619" s="44">
        <f>'Raw Yahoox'!AH620</f>
        <v>146</v>
      </c>
      <c r="E619" s="31">
        <f>'Raw Yahoox'!AI620</f>
        <v>0.15451599999999999</v>
      </c>
      <c r="F619" s="72">
        <f>'Raw Yahoox'!AJ620</f>
        <v>7.26788E-3</v>
      </c>
    </row>
    <row r="620" spans="1:6" x14ac:dyDescent="0.25">
      <c r="A620" s="32">
        <f>'Raw Yahoox'!AE621</f>
        <v>619</v>
      </c>
      <c r="B620" s="44" t="str">
        <f>LEFT('Raw Yahoox'!AF621,4)</f>
        <v>TSPC</v>
      </c>
      <c r="C620" s="44" t="str">
        <f>'Raw Yahoox'!AG621</f>
        <v>PT Tempo Scan Pacific Tbk</v>
      </c>
      <c r="D620" s="44">
        <f>'Raw Yahoox'!AH621</f>
        <v>1470</v>
      </c>
      <c r="E620" s="31">
        <f>'Raw Yahoox'!AI621</f>
        <v>6.6289999999999996</v>
      </c>
      <c r="F620" s="72">
        <f>'Raw Yahoox'!AJ621</f>
        <v>0.12281556</v>
      </c>
    </row>
    <row r="621" spans="1:6" x14ac:dyDescent="0.25">
      <c r="A621" s="32">
        <f>'Raw Yahoox'!AE622</f>
        <v>620</v>
      </c>
      <c r="B621" s="44" t="str">
        <f>LEFT('Raw Yahoox'!AF622,4)</f>
        <v>TFCO</v>
      </c>
      <c r="C621" s="44" t="str">
        <f>'Raw Yahoox'!AG622</f>
        <v>PT Tifico Fiber Indonesia Tbk</v>
      </c>
      <c r="D621" s="44">
        <f>'Raw Yahoox'!AH622</f>
        <v>720</v>
      </c>
      <c r="E621" s="31">
        <f>'Raw Yahoox'!AI622</f>
        <v>3.4729999999999999</v>
      </c>
      <c r="F621" s="72">
        <f>'Raw Yahoox'!AJ622</f>
        <v>5.9256000000000001E-4</v>
      </c>
    </row>
    <row r="622" spans="1:6" x14ac:dyDescent="0.25">
      <c r="A622" s="32">
        <f>'Raw Yahoox'!AE623</f>
        <v>621</v>
      </c>
      <c r="B622" s="44" t="str">
        <f>LEFT('Raw Yahoox'!AF623,4)</f>
        <v>TGKA</v>
      </c>
      <c r="C622" s="44" t="str">
        <f>'Raw Yahoox'!AG623</f>
        <v>PT Tigaraksa Satria Tbk</v>
      </c>
      <c r="D622" s="44">
        <f>'Raw Yahoox'!AH623</f>
        <v>7050</v>
      </c>
      <c r="E622" s="31">
        <f>'Raw Yahoox'!AI623</f>
        <v>6.4749999999999996</v>
      </c>
      <c r="F622" s="72">
        <f>'Raw Yahoox'!AJ623</f>
        <v>2.6437499999999998E-3</v>
      </c>
    </row>
    <row r="623" spans="1:6" x14ac:dyDescent="0.25">
      <c r="A623" s="32">
        <f>'Raw Yahoox'!AE624</f>
        <v>622</v>
      </c>
      <c r="B623" s="44" t="str">
        <f>LEFT('Raw Yahoox'!AF624,4)</f>
        <v>TINS</v>
      </c>
      <c r="C623" s="44" t="str">
        <f>'Raw Yahoox'!AG624</f>
        <v>PT TIMAH Tbk</v>
      </c>
      <c r="D623" s="44">
        <f>'Raw Yahoox'!AH624</f>
        <v>1490</v>
      </c>
      <c r="E623" s="31">
        <f>'Raw Yahoox'!AI624</f>
        <v>11.097</v>
      </c>
      <c r="F623" s="72">
        <f>'Raw Yahoox'!AJ624</f>
        <v>57.281559999999999</v>
      </c>
    </row>
    <row r="624" spans="1:6" x14ac:dyDescent="0.25">
      <c r="A624" s="32">
        <f>'Raw Yahoox'!AE625</f>
        <v>623</v>
      </c>
      <c r="B624" s="44" t="str">
        <f>LEFT('Raw Yahoox'!AF625,4)</f>
        <v>TIRA</v>
      </c>
      <c r="C624" s="44" t="str">
        <f>'Raw Yahoox'!AG625</f>
        <v>PT Tira Austenite Tbk</v>
      </c>
      <c r="D624" s="44">
        <f>'Raw Yahoox'!AH625</f>
        <v>448</v>
      </c>
      <c r="E624" s="31">
        <f>'Raw Yahoox'!AI625</f>
        <v>0.26342399999999999</v>
      </c>
      <c r="F624" s="72">
        <f>'Raw Yahoox'!AJ625</f>
        <v>4.0651519999999998E-3</v>
      </c>
    </row>
    <row r="625" spans="1:6" x14ac:dyDescent="0.25">
      <c r="A625" s="32">
        <f>'Raw Yahoox'!AE626</f>
        <v>624</v>
      </c>
      <c r="B625" s="44" t="str">
        <f>LEFT('Raw Yahoox'!AF626,4)</f>
        <v>TIRT</v>
      </c>
      <c r="C625" s="44" t="str">
        <f>'Raw Yahoox'!AG626</f>
        <v>PT Tirta Mahakam Resources Tbk</v>
      </c>
      <c r="D625" s="44">
        <f>'Raw Yahoox'!AH626</f>
        <v>81</v>
      </c>
      <c r="E625" s="31">
        <f>'Raw Yahoox'!AI626</f>
        <v>8.1952999999999998E-2</v>
      </c>
      <c r="F625" s="72">
        <f>'Raw Yahoox'!AJ626</f>
        <v>1.3207860000000002</v>
      </c>
    </row>
    <row r="626" spans="1:6" x14ac:dyDescent="0.25">
      <c r="A626" s="32">
        <f>'Raw Yahoox'!AE627</f>
        <v>625</v>
      </c>
      <c r="B626" s="44" t="str">
        <f>LEFT('Raw Yahoox'!AF627,4)</f>
        <v>INRU</v>
      </c>
      <c r="C626" s="44" t="str">
        <f>'Raw Yahoox'!AG627</f>
        <v>PT Toba Pulp Lestari Tbk</v>
      </c>
      <c r="D626" s="44">
        <f>'Raw Yahoox'!AH627</f>
        <v>720</v>
      </c>
      <c r="E626" s="31">
        <f>'Raw Yahoox'!AI627</f>
        <v>0.99999400000000005</v>
      </c>
      <c r="F626" s="72">
        <f>'Raw Yahoox'!AJ627</f>
        <v>1.49832E-3</v>
      </c>
    </row>
    <row r="627" spans="1:6" x14ac:dyDescent="0.25">
      <c r="A627" s="32">
        <f>'Raw Yahoox'!AE628</f>
        <v>626</v>
      </c>
      <c r="B627" s="44" t="str">
        <f>LEFT('Raw Yahoox'!AF628,4)</f>
        <v>TOTL</v>
      </c>
      <c r="C627" s="44" t="str">
        <f>'Raw Yahoox'!AG628</f>
        <v>PT Total Bangun Persada Tbk</v>
      </c>
      <c r="D627" s="44">
        <f>'Raw Yahoox'!AH628</f>
        <v>314</v>
      </c>
      <c r="E627" s="31">
        <f>'Raw Yahoox'!AI628</f>
        <v>1.071</v>
      </c>
      <c r="F627" s="72">
        <f>'Raw Yahoox'!AJ628</f>
        <v>0.51778599999999997</v>
      </c>
    </row>
    <row r="628" spans="1:6" x14ac:dyDescent="0.25">
      <c r="A628" s="32">
        <f>'Raw Yahoox'!AE629</f>
        <v>627</v>
      </c>
      <c r="B628" s="44" t="str">
        <f>LEFT('Raw Yahoox'!AF629,4)</f>
        <v>TOPS</v>
      </c>
      <c r="C628" s="44" t="str">
        <f>'Raw Yahoox'!AG629</f>
        <v>PT Totalindo Eka Persada Tbk</v>
      </c>
      <c r="D628" s="44">
        <f>'Raw Yahoox'!AH629</f>
        <v>50</v>
      </c>
      <c r="E628" s="31">
        <f>'Raw Yahoox'!AI629</f>
        <v>1.667</v>
      </c>
      <c r="F628" s="72">
        <f>'Raw Yahoox'!AJ629</f>
        <v>6.1320499999999996</v>
      </c>
    </row>
    <row r="629" spans="1:6" x14ac:dyDescent="0.25">
      <c r="A629" s="32">
        <f>'Raw Yahoox'!AE630</f>
        <v>628</v>
      </c>
      <c r="B629" s="44" t="str">
        <f>LEFT('Raw Yahoox'!AF630,4)</f>
        <v>PGJO</v>
      </c>
      <c r="C629" s="44" t="str">
        <f>'Raw Yahoox'!AG630</f>
        <v>PT Tourindo Guide Indonesia Tbk</v>
      </c>
      <c r="D629" s="44">
        <f>'Raw Yahoox'!AH630</f>
        <v>77</v>
      </c>
      <c r="E629" s="31">
        <f>'Raw Yahoox'!AI630</f>
        <v>5.5737000000000002E-2</v>
      </c>
      <c r="F629" s="72">
        <f>'Raw Yahoox'!AJ630</f>
        <v>3.3434939999999998E-3</v>
      </c>
    </row>
    <row r="630" spans="1:6" x14ac:dyDescent="0.25">
      <c r="A630" s="32">
        <f>'Raw Yahoox'!AE631</f>
        <v>629</v>
      </c>
      <c r="B630" s="44" t="str">
        <f>LEFT('Raw Yahoox'!AF631,4)</f>
        <v>TBIG</v>
      </c>
      <c r="C630" s="44" t="str">
        <f>'Raw Yahoox'!AG631</f>
        <v>PT Tower Bersama Infrastructure Tbk</v>
      </c>
      <c r="D630" s="44">
        <f>'Raw Yahoox'!AH631</f>
        <v>3090</v>
      </c>
      <c r="E630" s="31">
        <f>'Raw Yahoox'!AI631</f>
        <v>66.84</v>
      </c>
      <c r="F630" s="72">
        <f>'Raw Yahoox'!AJ631</f>
        <v>141.32114999999999</v>
      </c>
    </row>
    <row r="631" spans="1:6" x14ac:dyDescent="0.25">
      <c r="A631" s="32">
        <f>'Raw Yahoox'!AE632</f>
        <v>630</v>
      </c>
      <c r="B631" s="44" t="str">
        <f>LEFT('Raw Yahoox'!AF632,4)</f>
        <v>TPMA</v>
      </c>
      <c r="C631" s="44" t="str">
        <f>'Raw Yahoox'!AG632</f>
        <v>PT Trans Power Marine Tbk</v>
      </c>
      <c r="D631" s="44">
        <f>'Raw Yahoox'!AH632</f>
        <v>378</v>
      </c>
      <c r="E631" s="31">
        <f>'Raw Yahoox'!AI632</f>
        <v>0.99538699999999991</v>
      </c>
      <c r="F631" s="72">
        <f>'Raw Yahoox'!AJ632</f>
        <v>1.68588</v>
      </c>
    </row>
    <row r="632" spans="1:6" x14ac:dyDescent="0.25">
      <c r="A632" s="32">
        <f>'Raw Yahoox'!AE633</f>
        <v>631</v>
      </c>
      <c r="B632" s="44" t="str">
        <f>LEFT('Raw Yahoox'!AF633,4)</f>
        <v>TCPI</v>
      </c>
      <c r="C632" s="44" t="str">
        <f>'Raw Yahoox'!AG633</f>
        <v>PT Transcoal Pacific Tbk</v>
      </c>
      <c r="D632" s="44">
        <f>'Raw Yahoox'!AH633</f>
        <v>9800</v>
      </c>
      <c r="E632" s="31">
        <f>'Raw Yahoox'!AI633</f>
        <v>49</v>
      </c>
      <c r="F632" s="72">
        <f>'Raw Yahoox'!AJ633</f>
        <v>129.5658</v>
      </c>
    </row>
    <row r="633" spans="1:6" x14ac:dyDescent="0.25">
      <c r="A633" s="32">
        <f>'Raw Yahoox'!AE634</f>
        <v>632</v>
      </c>
      <c r="B633" s="44" t="str">
        <f>LEFT('Raw Yahoox'!AF634,4)</f>
        <v>TRJA</v>
      </c>
      <c r="C633" s="44" t="str">
        <f>'Raw Yahoox'!AG634</f>
        <v>PT Transkon Jaya Tbk</v>
      </c>
      <c r="D633" s="44">
        <f>'Raw Yahoox'!AH634</f>
        <v>550</v>
      </c>
      <c r="E633" s="31">
        <f>'Raw Yahoox'!AI634</f>
        <v>0.83060999999999996</v>
      </c>
      <c r="F633" s="72">
        <f>'Raw Yahoox'!AJ634</f>
        <v>12.357950000000001</v>
      </c>
    </row>
    <row r="634" spans="1:6" x14ac:dyDescent="0.25">
      <c r="A634" s="32">
        <f>'Raw Yahoox'!AE635</f>
        <v>633</v>
      </c>
      <c r="B634" s="44" t="str">
        <f>LEFT('Raw Yahoox'!AF635,4)</f>
        <v>ALTO</v>
      </c>
      <c r="C634" s="44" t="str">
        <f>'Raw Yahoox'!AG635</f>
        <v>PT Tri Banyan Tirta Tbk</v>
      </c>
      <c r="D634" s="44">
        <f>'Raw Yahoox'!AH635</f>
        <v>274</v>
      </c>
      <c r="E634" s="31">
        <f>'Raw Yahoox'!AI635</f>
        <v>0.60057199999999999</v>
      </c>
      <c r="F634" s="72">
        <f>'Raw Yahoox'!AJ635</f>
        <v>1.4127440000000001E-3</v>
      </c>
    </row>
    <row r="635" spans="1:6" x14ac:dyDescent="0.25">
      <c r="A635" s="32">
        <f>'Raw Yahoox'!AE636</f>
        <v>634</v>
      </c>
      <c r="B635" s="44" t="str">
        <f>LEFT('Raw Yahoox'!AF636,4)</f>
        <v>TRST</v>
      </c>
      <c r="C635" s="44" t="str">
        <f>'Raw Yahoox'!AG636</f>
        <v>PT Trias Sentosa Tbk</v>
      </c>
      <c r="D635" s="44">
        <f>'Raw Yahoox'!AH636</f>
        <v>570</v>
      </c>
      <c r="E635" s="31">
        <f>'Raw Yahoox'!AI636</f>
        <v>1.601</v>
      </c>
      <c r="F635" s="72">
        <f>'Raw Yahoox'!AJ636</f>
        <v>4.3650599999999996E-3</v>
      </c>
    </row>
    <row r="636" spans="1:6" x14ac:dyDescent="0.25">
      <c r="A636" s="32">
        <f>'Raw Yahoox'!AE637</f>
        <v>635</v>
      </c>
      <c r="B636" s="44" t="str">
        <f>LEFT('Raw Yahoox'!AF637,4)</f>
        <v>UVCR</v>
      </c>
      <c r="C636" s="44" t="str">
        <f>'Raw Yahoox'!AG637</f>
        <v>PT Trimegah Karya Pratama Tbk</v>
      </c>
      <c r="D636" s="44">
        <f>'Raw Yahoox'!AH637</f>
        <v>396</v>
      </c>
      <c r="E636" s="31">
        <f>'Raw Yahoox'!AI637</f>
        <v>0.79200000000000004</v>
      </c>
      <c r="F636" s="72">
        <f>'Raw Yahoox'!AJ637</f>
        <v>7.6222079999999997</v>
      </c>
    </row>
    <row r="637" spans="1:6" x14ac:dyDescent="0.25">
      <c r="A637" s="32">
        <f>'Raw Yahoox'!AE638</f>
        <v>636</v>
      </c>
      <c r="B637" s="44" t="str">
        <f>LEFT('Raw Yahoox'!AF638,4)</f>
        <v>TRIM</v>
      </c>
      <c r="C637" s="44" t="str">
        <f>'Raw Yahoox'!AG638</f>
        <v>PT Trimegah Sekuritas Indonesia Tbk</v>
      </c>
      <c r="D637" s="44">
        <f>'Raw Yahoox'!AH638</f>
        <v>368</v>
      </c>
      <c r="E637" s="31">
        <f>'Raw Yahoox'!AI638</f>
        <v>2.6160000000000001</v>
      </c>
      <c r="F637" s="72">
        <f>'Raw Yahoox'!AJ638</f>
        <v>26.937232000000002</v>
      </c>
    </row>
    <row r="638" spans="1:6" x14ac:dyDescent="0.25">
      <c r="A638" s="32">
        <f>'Raw Yahoox'!AE639</f>
        <v>637</v>
      </c>
      <c r="B638" s="44" t="str">
        <f>LEFT('Raw Yahoox'!AF639,4)</f>
        <v>ATAP</v>
      </c>
      <c r="C638" s="44" t="str">
        <f>'Raw Yahoox'!AG639</f>
        <v>PT Trimitra Prawara Goldland Tbk</v>
      </c>
      <c r="D638" s="44">
        <f>'Raw Yahoox'!AH639</f>
        <v>151</v>
      </c>
      <c r="E638" s="31">
        <f>'Raw Yahoox'!AI639</f>
        <v>0.18875</v>
      </c>
      <c r="F638" s="72">
        <f>'Raw Yahoox'!AJ639</f>
        <v>2.1848190000000001</v>
      </c>
    </row>
    <row r="639" spans="1:6" x14ac:dyDescent="0.25">
      <c r="A639" s="32">
        <f>'Raw Yahoox'!AE640</f>
        <v>638</v>
      </c>
      <c r="B639" s="44" t="str">
        <f>LEFT('Raw Yahoox'!AF640,4)</f>
        <v>LAND</v>
      </c>
      <c r="C639" s="44" t="str">
        <f>'Raw Yahoox'!AG640</f>
        <v>PT Trimitra Propertindo Tbk</v>
      </c>
      <c r="D639" s="44">
        <f>'Raw Yahoox'!AH640</f>
        <v>89</v>
      </c>
      <c r="E639" s="31">
        <f>'Raw Yahoox'!AI640</f>
        <v>0.24854300000000001</v>
      </c>
      <c r="F639" s="72">
        <f>'Raw Yahoox'!AJ640</f>
        <v>1.4862110000000002</v>
      </c>
    </row>
    <row r="640" spans="1:6" x14ac:dyDescent="0.25">
      <c r="A640" s="32">
        <f>'Raw Yahoox'!AE641</f>
        <v>639</v>
      </c>
      <c r="B640" s="44" t="str">
        <f>LEFT('Raw Yahoox'!AF641,4)</f>
        <v>TNCA</v>
      </c>
      <c r="C640" s="44" t="str">
        <f>'Raw Yahoox'!AG641</f>
        <v>PT Trimuda Nuansa Citra Tbk</v>
      </c>
      <c r="D640" s="44">
        <f>'Raw Yahoox'!AH641</f>
        <v>2100</v>
      </c>
      <c r="E640" s="31">
        <f>'Raw Yahoox'!AI641</f>
        <v>0.88544400000000001</v>
      </c>
      <c r="F640" s="72">
        <f>'Raw Yahoox'!AJ641</f>
        <v>18.450600000000001</v>
      </c>
    </row>
    <row r="641" spans="1:6" x14ac:dyDescent="0.25">
      <c r="A641" s="32">
        <f>'Raw Yahoox'!AE642</f>
        <v>640</v>
      </c>
      <c r="B641" s="44" t="str">
        <f>LEFT('Raw Yahoox'!AF642,4)</f>
        <v>PURE</v>
      </c>
      <c r="C641" s="44" t="str">
        <f>'Raw Yahoox'!AG642</f>
        <v>PT Trinitan Metals and Minerals Tbk</v>
      </c>
      <c r="D641" s="44">
        <f>'Raw Yahoox'!AH642</f>
        <v>83</v>
      </c>
      <c r="E641" s="31">
        <f>'Raw Yahoox'!AI642</f>
        <v>0.11414000000000001</v>
      </c>
      <c r="F641" s="72">
        <f>'Raw Yahoox'!AJ642</f>
        <v>1.075016</v>
      </c>
    </row>
    <row r="642" spans="1:6" x14ac:dyDescent="0.25">
      <c r="A642" s="32">
        <f>'Raw Yahoox'!AE643</f>
        <v>641</v>
      </c>
      <c r="B642" s="44" t="str">
        <f>LEFT('Raw Yahoox'!AF643,4)</f>
        <v>TRUE</v>
      </c>
      <c r="C642" s="44" t="str">
        <f>'Raw Yahoox'!AG643</f>
        <v>PT Triniti Dinamik</v>
      </c>
      <c r="D642" s="44">
        <f>'Raw Yahoox'!AH643</f>
        <v>110</v>
      </c>
      <c r="E642" s="31">
        <f>'Raw Yahoox'!AI643</f>
        <v>0.66614700000000004</v>
      </c>
      <c r="F642" s="72">
        <f>'Raw Yahoox'!AJ643</f>
        <v>10.86327</v>
      </c>
    </row>
    <row r="643" spans="1:6" x14ac:dyDescent="0.25">
      <c r="A643" s="32">
        <f>'Raw Yahoox'!AE644</f>
        <v>642</v>
      </c>
      <c r="B643" s="44" t="str">
        <f>LEFT('Raw Yahoox'!AF644,4)</f>
        <v>TAPG</v>
      </c>
      <c r="C643" s="44" t="str">
        <f>'Raw Yahoox'!AG644</f>
        <v>PT Triputra Agro Persada Tbk</v>
      </c>
      <c r="D643" s="44">
        <f>'Raw Yahoox'!AH644</f>
        <v>610</v>
      </c>
      <c r="E643" s="31">
        <f>'Raw Yahoox'!AI644</f>
        <v>12.11</v>
      </c>
      <c r="F643" s="72">
        <f>'Raw Yahoox'!AJ644</f>
        <v>41.557470000000002</v>
      </c>
    </row>
    <row r="644" spans="1:6" x14ac:dyDescent="0.25">
      <c r="A644" s="32">
        <f>'Raw Yahoox'!AE645</f>
        <v>643</v>
      </c>
      <c r="B644" s="44" t="str">
        <f>LEFT('Raw Yahoox'!AF645,4)</f>
        <v>TRIS</v>
      </c>
      <c r="C644" s="44" t="str">
        <f>'Raw Yahoox'!AG645</f>
        <v>PT Trisula International Tbk</v>
      </c>
      <c r="D644" s="44">
        <f>'Raw Yahoox'!AH645</f>
        <v>230</v>
      </c>
      <c r="E644" s="31">
        <f>'Raw Yahoox'!AI645</f>
        <v>0.72237899999999999</v>
      </c>
      <c r="F644" s="72">
        <f>'Raw Yahoox'!AJ645</f>
        <v>2.2291599999999998</v>
      </c>
    </row>
    <row r="645" spans="1:6" x14ac:dyDescent="0.25">
      <c r="A645" s="32">
        <f>'Raw Yahoox'!AE646</f>
        <v>644</v>
      </c>
      <c r="B645" s="44" t="str">
        <f>LEFT('Raw Yahoox'!AF646,4)</f>
        <v>BELL</v>
      </c>
      <c r="C645" s="44" t="str">
        <f>'Raw Yahoox'!AG646</f>
        <v>PT Trisula Textile Industries Tbk</v>
      </c>
      <c r="D645" s="44">
        <f>'Raw Yahoox'!AH646</f>
        <v>146</v>
      </c>
      <c r="E645" s="31">
        <f>'Raw Yahoox'!AI646</f>
        <v>1.0580000000000001</v>
      </c>
      <c r="F645" s="72">
        <f>'Raw Yahoox'!AJ646</f>
        <v>0.169068</v>
      </c>
    </row>
    <row r="646" spans="1:6" x14ac:dyDescent="0.25">
      <c r="A646" s="32">
        <f>'Raw Yahoox'!AE647</f>
        <v>645</v>
      </c>
      <c r="B646" s="44" t="str">
        <f>LEFT('Raw Yahoox'!AF647,4)</f>
        <v>TRUS</v>
      </c>
      <c r="C646" s="44" t="str">
        <f>'Raw Yahoox'!AG647</f>
        <v>PT Trust Finance Indonesia Tbk</v>
      </c>
      <c r="D646" s="44">
        <f>'Raw Yahoox'!AH647</f>
        <v>424</v>
      </c>
      <c r="E646" s="31">
        <f>'Raw Yahoox'!AI647</f>
        <v>0.3392</v>
      </c>
      <c r="F646" s="72">
        <f>'Raw Yahoox'!AJ647</f>
        <v>3.4042959999999998E-3</v>
      </c>
    </row>
    <row r="647" spans="1:6" x14ac:dyDescent="0.25">
      <c r="A647" s="32">
        <f>'Raw Yahoox'!AE648</f>
        <v>646</v>
      </c>
      <c r="B647" s="44" t="str">
        <f>LEFT('Raw Yahoox'!AF648,4)</f>
        <v>TALF</v>
      </c>
      <c r="C647" s="44" t="str">
        <f>'Raw Yahoox'!AG648</f>
        <v>PT Tunas Alfin Tbk</v>
      </c>
      <c r="D647" s="44">
        <f>'Raw Yahoox'!AH648</f>
        <v>300</v>
      </c>
      <c r="E647" s="31">
        <f>'Raw Yahoox'!AI648</f>
        <v>0.406032</v>
      </c>
      <c r="F647" s="72">
        <f>'Raw Yahoox'!AJ648</f>
        <v>1.5693E-3</v>
      </c>
    </row>
    <row r="648" spans="1:6" x14ac:dyDescent="0.25">
      <c r="A648" s="32">
        <f>'Raw Yahoox'!AE649</f>
        <v>647</v>
      </c>
      <c r="B648" s="44" t="str">
        <f>LEFT('Raw Yahoox'!AF649,4)</f>
        <v>TBLA</v>
      </c>
      <c r="C648" s="44" t="str">
        <f>'Raw Yahoox'!AG649</f>
        <v>PT Tunas Baru Lampung Tbk</v>
      </c>
      <c r="D648" s="44">
        <f>'Raw Yahoox'!AH649</f>
        <v>790</v>
      </c>
      <c r="E648" s="31">
        <f>'Raw Yahoox'!AI649</f>
        <v>4.1689999999999996</v>
      </c>
      <c r="F648" s="72">
        <f>'Raw Yahoox'!AJ649</f>
        <v>1.5555099999999999</v>
      </c>
    </row>
    <row r="649" spans="1:6" x14ac:dyDescent="0.25">
      <c r="A649" s="32">
        <f>'Raw Yahoox'!AE650</f>
        <v>648</v>
      </c>
      <c r="B649" s="44" t="str">
        <f>LEFT('Raw Yahoox'!AF650,4)</f>
        <v>TURI</v>
      </c>
      <c r="C649" s="44" t="str">
        <f>'Raw Yahoox'!AG650</f>
        <v>PT Tunas Ridean Tbk</v>
      </c>
      <c r="D649" s="44">
        <f>'Raw Yahoox'!AH650</f>
        <v>1290</v>
      </c>
      <c r="E649" s="31">
        <f>'Raw Yahoox'!AI650</f>
        <v>7.1980000000000004</v>
      </c>
      <c r="F649" s="72">
        <f>'Raw Yahoox'!AJ650</f>
        <v>2.544138E-2</v>
      </c>
    </row>
    <row r="650" spans="1:6" x14ac:dyDescent="0.25">
      <c r="A650" s="32">
        <f>'Raw Yahoox'!AE651</f>
        <v>649</v>
      </c>
      <c r="B650" s="44" t="str">
        <f>LEFT('Raw Yahoox'!AF651,4)</f>
        <v>UNIQ</v>
      </c>
      <c r="C650" s="44" t="str">
        <f>'Raw Yahoox'!AG651</f>
        <v>PT Ulima Nitra Tbk</v>
      </c>
      <c r="D650" s="44">
        <f>'Raw Yahoox'!AH651</f>
        <v>90</v>
      </c>
      <c r="E650" s="31">
        <f>'Raw Yahoox'!AI651</f>
        <v>0.28250799999999998</v>
      </c>
      <c r="F650" s="72">
        <f>'Raw Yahoox'!AJ651</f>
        <v>0.61424999999999996</v>
      </c>
    </row>
    <row r="651" spans="1:6" x14ac:dyDescent="0.25">
      <c r="A651" s="32">
        <f>'Raw Yahoox'!AE652</f>
        <v>650</v>
      </c>
      <c r="B651" s="44" t="str">
        <f>LEFT('Raw Yahoox'!AF652,4)</f>
        <v>ULTJ</v>
      </c>
      <c r="C651" s="44" t="str">
        <f>'Raw Yahoox'!AG652</f>
        <v>PT Ultrajaya Milk Industry &amp; Trading Company Tbk</v>
      </c>
      <c r="D651" s="44">
        <f>'Raw Yahoox'!AH652</f>
        <v>1550</v>
      </c>
      <c r="E651" s="31">
        <f>'Raw Yahoox'!AI652</f>
        <v>16.117000000000001</v>
      </c>
      <c r="F651" s="72">
        <f>'Raw Yahoox'!AJ652</f>
        <v>0.11026080000000001</v>
      </c>
    </row>
    <row r="652" spans="1:6" x14ac:dyDescent="0.25">
      <c r="A652" s="32">
        <f>'Raw Yahoox'!AE653</f>
        <v>651</v>
      </c>
      <c r="B652" s="44" t="str">
        <f>LEFT('Raw Yahoox'!AF653,4)</f>
        <v>UNIC</v>
      </c>
      <c r="C652" s="44" t="str">
        <f>'Raw Yahoox'!AG653</f>
        <v>PT Unggul Indah Cahaya Tbk</v>
      </c>
      <c r="D652" s="44">
        <f>'Raw Yahoox'!AH653</f>
        <v>12100</v>
      </c>
      <c r="E652" s="31">
        <f>'Raw Yahoox'!AI653</f>
        <v>4.6379999999999999</v>
      </c>
      <c r="F652" s="72">
        <f>'Raw Yahoox'!AJ653</f>
        <v>7.9255000000000003E-3</v>
      </c>
    </row>
    <row r="653" spans="1:6" x14ac:dyDescent="0.25">
      <c r="A653" s="32">
        <f>'Raw Yahoox'!AE654</f>
        <v>652</v>
      </c>
      <c r="B653" s="44" t="str">
        <f>LEFT('Raw Yahoox'!AF654,4)</f>
        <v>UCID</v>
      </c>
      <c r="C653" s="44" t="str">
        <f>'Raw Yahoox'!AG654</f>
        <v>PT Uni-Charm Indonesia Tbk</v>
      </c>
      <c r="D653" s="44">
        <f>'Raw Yahoox'!AH654</f>
        <v>1480</v>
      </c>
      <c r="E653" s="31">
        <f>'Raw Yahoox'!AI654</f>
        <v>6.1319999999999997</v>
      </c>
      <c r="F653" s="72">
        <f>'Raw Yahoox'!AJ654</f>
        <v>7.0831320000000003E-2</v>
      </c>
    </row>
    <row r="654" spans="1:6" x14ac:dyDescent="0.25">
      <c r="A654" s="32">
        <f>'Raw Yahoox'!AE655</f>
        <v>653</v>
      </c>
      <c r="B654" s="44" t="str">
        <f>LEFT('Raw Yahoox'!AF655,4)</f>
        <v>UNVR</v>
      </c>
      <c r="C654" s="44" t="str">
        <f>'Raw Yahoox'!AG655</f>
        <v>PT Unilever Indonesia Tbk</v>
      </c>
      <c r="D654" s="44">
        <f>'Raw Yahoox'!AH655</f>
        <v>4150</v>
      </c>
      <c r="E654" s="31">
        <f>'Raw Yahoox'!AI655</f>
        <v>158.32300000000001</v>
      </c>
      <c r="F654" s="72">
        <f>'Raw Yahoox'!AJ655</f>
        <v>152.93995000000001</v>
      </c>
    </row>
    <row r="655" spans="1:6" x14ac:dyDescent="0.25">
      <c r="A655" s="32">
        <f>'Raw Yahoox'!AE656</f>
        <v>654</v>
      </c>
      <c r="B655" s="44" t="str">
        <f>LEFT('Raw Yahoox'!AF656,4)</f>
        <v>UNTR</v>
      </c>
      <c r="C655" s="44" t="str">
        <f>'Raw Yahoox'!AG656</f>
        <v>PT United Tractors Tbk</v>
      </c>
      <c r="D655" s="44">
        <f>'Raw Yahoox'!AH656</f>
        <v>21725</v>
      </c>
      <c r="E655" s="31">
        <f>'Raw Yahoox'!AI656</f>
        <v>81.037000000000006</v>
      </c>
      <c r="F655" s="72">
        <f>'Raw Yahoox'!AJ656</f>
        <v>120.83445</v>
      </c>
    </row>
    <row r="656" spans="1:6" x14ac:dyDescent="0.25">
      <c r="A656" s="32">
        <f>'Raw Yahoox'!AE657</f>
        <v>655</v>
      </c>
      <c r="B656" s="44" t="str">
        <f>LEFT('Raw Yahoox'!AF657,4)</f>
        <v>URBN</v>
      </c>
      <c r="C656" s="44" t="str">
        <f>'Raw Yahoox'!AG657</f>
        <v>PT Urban Jakarta Propertindo Tbk</v>
      </c>
      <c r="D656" s="44">
        <f>'Raw Yahoox'!AH657</f>
        <v>710</v>
      </c>
      <c r="E656" s="31">
        <f>'Raw Yahoox'!AI657</f>
        <v>2.2949999999999999</v>
      </c>
      <c r="F656" s="72">
        <f>'Raw Yahoox'!AJ657</f>
        <v>4.6724389999999998E-2</v>
      </c>
    </row>
    <row r="657" spans="1:6" x14ac:dyDescent="0.25">
      <c r="A657" s="32">
        <f>'Raw Yahoox'!AE658</f>
        <v>656</v>
      </c>
      <c r="B657" s="44" t="str">
        <f>LEFT('Raw Yahoox'!AF658,4)</f>
        <v>INCO</v>
      </c>
      <c r="C657" s="44" t="str">
        <f>'Raw Yahoox'!AG658</f>
        <v>PT Vale Indonesia Tbk</v>
      </c>
      <c r="D657" s="44">
        <f>'Raw Yahoox'!AH658</f>
        <v>4660</v>
      </c>
      <c r="E657" s="31">
        <f>'Raw Yahoox'!AI658</f>
        <v>46.302999999999997</v>
      </c>
      <c r="F657" s="72">
        <f>'Raw Yahoox'!AJ658</f>
        <v>58.688040000000001</v>
      </c>
    </row>
    <row r="658" spans="1:6" x14ac:dyDescent="0.25">
      <c r="A658" s="32">
        <f>'Raw Yahoox'!AE659</f>
        <v>657</v>
      </c>
      <c r="B658" s="44" t="str">
        <f>LEFT('Raw Yahoox'!AF659,4)</f>
        <v>VICI</v>
      </c>
      <c r="C658" s="44" t="str">
        <f>'Raw Yahoox'!AG659</f>
        <v>PT Victoria Care Indonesia Tbk</v>
      </c>
      <c r="D658" s="44">
        <f>'Raw Yahoox'!AH659</f>
        <v>520</v>
      </c>
      <c r="E658" s="31">
        <f>'Raw Yahoox'!AI659</f>
        <v>3.488</v>
      </c>
      <c r="F658" s="72">
        <f>'Raw Yahoox'!AJ659</f>
        <v>2.1257600000000001</v>
      </c>
    </row>
    <row r="659" spans="1:6" x14ac:dyDescent="0.25">
      <c r="A659" s="32">
        <f>'Raw Yahoox'!AE660</f>
        <v>658</v>
      </c>
      <c r="B659" s="44" t="str">
        <f>LEFT('Raw Yahoox'!AF660,4)</f>
        <v>VINS</v>
      </c>
      <c r="C659" s="44" t="str">
        <f>'Raw Yahoox'!AG660</f>
        <v>PT Victoria Insurance Tbk</v>
      </c>
      <c r="D659" s="44">
        <f>'Raw Yahoox'!AH660</f>
        <v>198</v>
      </c>
      <c r="E659" s="31">
        <f>'Raw Yahoox'!AI660</f>
        <v>0.28919299999999998</v>
      </c>
      <c r="F659" s="72">
        <f>'Raw Yahoox'!AJ660</f>
        <v>0.65300400000000003</v>
      </c>
    </row>
    <row r="660" spans="1:6" x14ac:dyDescent="0.25">
      <c r="A660" s="32">
        <f>'Raw Yahoox'!AE661</f>
        <v>659</v>
      </c>
      <c r="B660" s="44" t="str">
        <f>LEFT('Raw Yahoox'!AF661,4)</f>
        <v>VICO</v>
      </c>
      <c r="C660" s="44" t="str">
        <f>'Raw Yahoox'!AG661</f>
        <v>PT Victoria Investama Tbk</v>
      </c>
      <c r="D660" s="44">
        <f>'Raw Yahoox'!AH661</f>
        <v>268</v>
      </c>
      <c r="E660" s="31">
        <f>'Raw Yahoox'!AI661</f>
        <v>2.452</v>
      </c>
      <c r="F660" s="72">
        <f>'Raw Yahoox'!AJ661</f>
        <v>3.905564</v>
      </c>
    </row>
    <row r="661" spans="1:6" x14ac:dyDescent="0.25">
      <c r="A661" s="32">
        <f>'Raw Yahoox'!AE662</f>
        <v>660</v>
      </c>
      <c r="B661" s="44" t="str">
        <f>LEFT('Raw Yahoox'!AF662,4)</f>
        <v>VIVA</v>
      </c>
      <c r="C661" s="44" t="str">
        <f>'Raw Yahoox'!AG662</f>
        <v>PT Visi Media Asia Tbk</v>
      </c>
      <c r="D661" s="44">
        <f>'Raw Yahoox'!AH662</f>
        <v>50</v>
      </c>
      <c r="E661" s="31">
        <f>'Raw Yahoox'!AI662</f>
        <v>0.82321500000000003</v>
      </c>
      <c r="F661" s="72">
        <f>'Raw Yahoox'!AJ662</f>
        <v>0.37540000000000001</v>
      </c>
    </row>
    <row r="662" spans="1:6" x14ac:dyDescent="0.25">
      <c r="A662" s="32">
        <f>'Raw Yahoox'!AE663</f>
        <v>661</v>
      </c>
      <c r="B662" s="44" t="str">
        <f>LEFT('Raw Yahoox'!AF663,4)</f>
        <v>GOLD</v>
      </c>
      <c r="C662" s="44" t="str">
        <f>'Raw Yahoox'!AG663</f>
        <v>PT Visi Telekomunikasi Infrastruktur Tbk</v>
      </c>
      <c r="D662" s="44">
        <f>'Raw Yahoox'!AH663</f>
        <v>382</v>
      </c>
      <c r="E662" s="31">
        <f>'Raw Yahoox'!AI663</f>
        <v>0.48792099999999999</v>
      </c>
      <c r="F662" s="72">
        <f>'Raw Yahoox'!AJ663</f>
        <v>6.9294799999999998E-4</v>
      </c>
    </row>
    <row r="663" spans="1:6" x14ac:dyDescent="0.25">
      <c r="A663" s="32">
        <f>'Raw Yahoox'!AE664</f>
        <v>662</v>
      </c>
      <c r="B663" s="44" t="str">
        <f>LEFT('Raw Yahoox'!AF664,4)</f>
        <v>VOKS</v>
      </c>
      <c r="C663" s="44" t="str">
        <f>'Raw Yahoox'!AG664</f>
        <v>PT Voksel Electric Tbk</v>
      </c>
      <c r="D663" s="44">
        <f>'Raw Yahoox'!AH664</f>
        <v>192</v>
      </c>
      <c r="E663" s="31">
        <f>'Raw Yahoox'!AI664</f>
        <v>0.797875</v>
      </c>
      <c r="F663" s="72">
        <f>'Raw Yahoox'!AJ664</f>
        <v>1.1566656E-2</v>
      </c>
    </row>
    <row r="664" spans="1:6" x14ac:dyDescent="0.25">
      <c r="A664" s="32">
        <f>'Raw Yahoox'!AE665</f>
        <v>663</v>
      </c>
      <c r="B664" s="44" t="str">
        <f>LEFT('Raw Yahoox'!AF665,4)</f>
        <v>COCO</v>
      </c>
      <c r="C664" s="44" t="str">
        <f>'Raw Yahoox'!AG665</f>
        <v>PT Wahana Interfood Nusantara Tbk</v>
      </c>
      <c r="D664" s="44">
        <f>'Raw Yahoox'!AH665</f>
        <v>284</v>
      </c>
      <c r="E664" s="31">
        <f>'Raw Yahoox'!AI665</f>
        <v>0.15912100000000001</v>
      </c>
      <c r="F664" s="72">
        <f>'Raw Yahoox'!AJ665</f>
        <v>4.478396</v>
      </c>
    </row>
    <row r="665" spans="1:6" x14ac:dyDescent="0.25">
      <c r="A665" s="32">
        <f>'Raw Yahoox'!AE666</f>
        <v>664</v>
      </c>
      <c r="B665" s="44" t="str">
        <f>LEFT('Raw Yahoox'!AF666,4)</f>
        <v>NASI</v>
      </c>
      <c r="C665" s="44" t="str">
        <f>'Raw Yahoox'!AG666</f>
        <v>PT Wahana Inti Makmur Tbk</v>
      </c>
      <c r="D665" s="44">
        <f>'Raw Yahoox'!AH666</f>
        <v>216</v>
      </c>
      <c r="E665" s="31">
        <f>'Raw Yahoox'!AI666</f>
        <v>0</v>
      </c>
      <c r="F665" s="72">
        <f>'Raw Yahoox'!AJ666</f>
        <v>17.297495999999999</v>
      </c>
    </row>
    <row r="666" spans="1:6" x14ac:dyDescent="0.25">
      <c r="A666" s="32">
        <f>'Raw Yahoox'!AE667</f>
        <v>665</v>
      </c>
      <c r="B666" s="44" t="str">
        <f>LEFT('Raw Yahoox'!AF667,4)</f>
        <v>WOMF</v>
      </c>
      <c r="C666" s="44" t="str">
        <f>'Raw Yahoox'!AG667</f>
        <v>PT Wahana Ottomitra Multiartha Tbk</v>
      </c>
      <c r="D666" s="44">
        <f>'Raw Yahoox'!AH667</f>
        <v>242</v>
      </c>
      <c r="E666" s="31">
        <f>'Raw Yahoox'!AI667</f>
        <v>0.84251799999999999</v>
      </c>
      <c r="F666" s="72">
        <f>'Raw Yahoox'!AJ667</f>
        <v>1.0893388E-2</v>
      </c>
    </row>
    <row r="667" spans="1:6" x14ac:dyDescent="0.25">
      <c r="A667" s="32">
        <f>'Raw Yahoox'!AE668</f>
        <v>666</v>
      </c>
      <c r="B667" s="44" t="str">
        <f>LEFT('Raw Yahoox'!AF668,4)</f>
        <v>WAPO</v>
      </c>
      <c r="C667" s="44" t="str">
        <f>'Raw Yahoox'!AG668</f>
        <v>PT Wahana Pronatural Tbk</v>
      </c>
      <c r="D667" s="44">
        <f>'Raw Yahoox'!AH668</f>
        <v>191</v>
      </c>
      <c r="E667" s="31">
        <f>'Raw Yahoox'!AI668</f>
        <v>0.237016</v>
      </c>
      <c r="F667" s="72">
        <f>'Raw Yahoox'!AJ668</f>
        <v>3.4349440000000002</v>
      </c>
    </row>
    <row r="668" spans="1:6" x14ac:dyDescent="0.25">
      <c r="A668" s="32">
        <f>'Raw Yahoox'!AE669</f>
        <v>667</v>
      </c>
      <c r="B668" s="44" t="str">
        <f>LEFT('Raw Yahoox'!AF669,4)</f>
        <v>WSBP</v>
      </c>
      <c r="C668" s="44" t="str">
        <f>'Raw Yahoox'!AG669</f>
        <v>PT Waskita Beton Precast Tbk</v>
      </c>
      <c r="D668" s="44">
        <f>'Raw Yahoox'!AH669</f>
        <v>119</v>
      </c>
      <c r="E668" s="31">
        <f>'Raw Yahoox'!AI669</f>
        <v>2.9169999999999998</v>
      </c>
      <c r="F668" s="72">
        <f>'Raw Yahoox'!AJ669</f>
        <v>6.2181069999999998</v>
      </c>
    </row>
    <row r="669" spans="1:6" x14ac:dyDescent="0.25">
      <c r="A669" s="32">
        <f>'Raw Yahoox'!AE670</f>
        <v>668</v>
      </c>
      <c r="B669" s="44" t="str">
        <f>LEFT('Raw Yahoox'!AF670,4)</f>
        <v>WSKT</v>
      </c>
      <c r="C669" s="44" t="str">
        <f>'Raw Yahoox'!AG670</f>
        <v>PT Waskita Karya (Persero) Tbk</v>
      </c>
      <c r="D669" s="44">
        <f>'Raw Yahoox'!AH670</f>
        <v>755</v>
      </c>
      <c r="E669" s="31">
        <f>'Raw Yahoox'!AI670</f>
        <v>10.247999999999999</v>
      </c>
      <c r="F669" s="72">
        <f>'Raw Yahoox'!AJ670</f>
        <v>38.565399999999997</v>
      </c>
    </row>
    <row r="670" spans="1:6" x14ac:dyDescent="0.25">
      <c r="A670" s="32">
        <f>'Raw Yahoox'!AE671</f>
        <v>669</v>
      </c>
      <c r="B670" s="44" t="str">
        <f>LEFT('Raw Yahoox'!AF671,4)</f>
        <v>WEHA</v>
      </c>
      <c r="C670" s="44" t="str">
        <f>'Raw Yahoox'!AG671</f>
        <v>PT WEHA Transportasi Indonesia Tbk</v>
      </c>
      <c r="D670" s="44">
        <f>'Raw Yahoox'!AH671</f>
        <v>220</v>
      </c>
      <c r="E670" s="31">
        <f>'Raw Yahoox'!AI671</f>
        <v>0.19500999999999999</v>
      </c>
      <c r="F670" s="72">
        <f>'Raw Yahoox'!AJ671</f>
        <v>6.7544399999999998</v>
      </c>
    </row>
    <row r="671" spans="1:6" x14ac:dyDescent="0.25">
      <c r="A671" s="32">
        <f>'Raw Yahoox'!AE672</f>
        <v>670</v>
      </c>
      <c r="B671" s="44" t="str">
        <f>LEFT('Raw Yahoox'!AF672,4)</f>
        <v>WICO</v>
      </c>
      <c r="C671" s="44" t="str">
        <f>'Raw Yahoox'!AG672</f>
        <v>Pt Wicaksana Overseas International Tbk</v>
      </c>
      <c r="D671" s="44">
        <f>'Raw Yahoox'!AH672</f>
        <v>414</v>
      </c>
      <c r="E671" s="31">
        <f>'Raw Yahoox'!AI672</f>
        <v>0.52534500000000006</v>
      </c>
      <c r="F671" s="72">
        <f>'Raw Yahoox'!AJ672</f>
        <v>2.9683800000000001E-4</v>
      </c>
    </row>
    <row r="672" spans="1:6" x14ac:dyDescent="0.25">
      <c r="A672" s="32">
        <f>'Raw Yahoox'!AE673</f>
        <v>671</v>
      </c>
      <c r="B672" s="44" t="str">
        <f>LEFT('Raw Yahoox'!AF673,4)</f>
        <v>WMPP</v>
      </c>
      <c r="C672" s="44" t="str">
        <f>'Raw Yahoox'!AG673</f>
        <v>PT Widodo Makmur Perkasa Tbk</v>
      </c>
      <c r="D672" s="44">
        <f>'Raw Yahoox'!AH673</f>
        <v>149</v>
      </c>
      <c r="E672" s="31">
        <f>'Raw Yahoox'!AI673</f>
        <v>4.383</v>
      </c>
      <c r="F672" s="72">
        <f>'Raw Yahoox'!AJ673</f>
        <v>21.120601000000001</v>
      </c>
    </row>
    <row r="673" spans="1:6" x14ac:dyDescent="0.25">
      <c r="A673" s="32">
        <f>'Raw Yahoox'!AE674</f>
        <v>672</v>
      </c>
      <c r="B673" s="44" t="str">
        <f>LEFT('Raw Yahoox'!AF674,4)</f>
        <v>WMUU</v>
      </c>
      <c r="C673" s="44" t="str">
        <f>'Raw Yahoox'!AG674</f>
        <v>PT Widodo Makmur Unggas Tbk</v>
      </c>
      <c r="D673" s="44">
        <f>'Raw Yahoox'!AH674</f>
        <v>153</v>
      </c>
      <c r="E673" s="31">
        <f>'Raw Yahoox'!AI674</f>
        <v>1.98</v>
      </c>
      <c r="F673" s="72">
        <f>'Raw Yahoox'!AJ674</f>
        <v>6.037839</v>
      </c>
    </row>
    <row r="674" spans="1:6" x14ac:dyDescent="0.25">
      <c r="A674" s="32">
        <f>'Raw Yahoox'!AE675</f>
        <v>673</v>
      </c>
      <c r="B674" s="44" t="str">
        <f>LEFT('Raw Yahoox'!AF675,4)</f>
        <v>WIKA</v>
      </c>
      <c r="C674" s="44" t="str">
        <f>'Raw Yahoox'!AG675</f>
        <v>PT Wijaya Karya (Persero) Tbk.</v>
      </c>
      <c r="D674" s="44">
        <f>'Raw Yahoox'!AH675</f>
        <v>1090</v>
      </c>
      <c r="E674" s="31">
        <f>'Raw Yahoox'!AI675</f>
        <v>9.7759999999999998</v>
      </c>
      <c r="F674" s="72">
        <f>'Raw Yahoox'!AJ675</f>
        <v>46.358789999999999</v>
      </c>
    </row>
    <row r="675" spans="1:6" x14ac:dyDescent="0.25">
      <c r="A675" s="32">
        <f>'Raw Yahoox'!AE676</f>
        <v>674</v>
      </c>
      <c r="B675" s="44" t="str">
        <f>LEFT('Raw Yahoox'!AF676,4)</f>
        <v>WEGE</v>
      </c>
      <c r="C675" s="44" t="str">
        <f>'Raw Yahoox'!AG676</f>
        <v>PT Wijaya Karya Bangunan Gedung Tbk.</v>
      </c>
      <c r="D675" s="44">
        <f>'Raw Yahoox'!AH676</f>
        <v>206</v>
      </c>
      <c r="E675" s="31">
        <f>'Raw Yahoox'!AI676</f>
        <v>1.972</v>
      </c>
      <c r="F675" s="72">
        <f>'Raw Yahoox'!AJ676</f>
        <v>4.8496519999999999</v>
      </c>
    </row>
    <row r="676" spans="1:6" x14ac:dyDescent="0.25">
      <c r="A676" s="32">
        <f>'Raw Yahoox'!AE677</f>
        <v>675</v>
      </c>
      <c r="B676" s="44" t="str">
        <f>LEFT('Raw Yahoox'!AF677,4)</f>
        <v>WTON</v>
      </c>
      <c r="C676" s="44" t="str">
        <f>'Raw Yahoox'!AG677</f>
        <v>PT Wijaya Karya Beton Tbk</v>
      </c>
      <c r="D676" s="44">
        <f>'Raw Yahoox'!AH677</f>
        <v>272</v>
      </c>
      <c r="E676" s="31">
        <f>'Raw Yahoox'!AI677</f>
        <v>2.371</v>
      </c>
      <c r="F676" s="72">
        <f>'Raw Yahoox'!AJ677</f>
        <v>4.76816</v>
      </c>
    </row>
    <row r="677" spans="1:6" x14ac:dyDescent="0.25">
      <c r="A677" s="32">
        <f>'Raw Yahoox'!AE678</f>
        <v>676</v>
      </c>
      <c r="B677" s="44" t="str">
        <f>LEFT('Raw Yahoox'!AF678,4)</f>
        <v>CEKA</v>
      </c>
      <c r="C677" s="44" t="str">
        <f>'Raw Yahoox'!AG678</f>
        <v>PT Wilmar Cahaya Indonesia Tbk.</v>
      </c>
      <c r="D677" s="44">
        <f>'Raw Yahoox'!AH678</f>
        <v>1900</v>
      </c>
      <c r="E677" s="31">
        <f>'Raw Yahoox'!AI678</f>
        <v>1.131</v>
      </c>
      <c r="F677" s="72">
        <f>'Raw Yahoox'!AJ678</f>
        <v>1.2061199999999999E-2</v>
      </c>
    </row>
    <row r="678" spans="1:6" x14ac:dyDescent="0.25">
      <c r="A678" s="32">
        <f>'Raw Yahoox'!AE679</f>
        <v>677</v>
      </c>
      <c r="B678" s="44" t="str">
        <f>LEFT('Raw Yahoox'!AF679,4)</f>
        <v>SQMI</v>
      </c>
      <c r="C678" s="44" t="str">
        <f>'Raw Yahoox'!AG679</f>
        <v>PT Wilton Makmur indonesia Tbk.</v>
      </c>
      <c r="D678" s="44">
        <f>'Raw Yahoox'!AH679</f>
        <v>70</v>
      </c>
      <c r="E678" s="31">
        <f>'Raw Yahoox'!AI679</f>
        <v>1.0880000000000001</v>
      </c>
      <c r="F678" s="72">
        <f>'Raw Yahoox'!AJ679</f>
        <v>3.35825</v>
      </c>
    </row>
    <row r="679" spans="1:6" x14ac:dyDescent="0.25">
      <c r="A679" s="32">
        <f>'Raw Yahoox'!AE680</f>
        <v>678</v>
      </c>
      <c r="B679" s="44" t="str">
        <f>LEFT('Raw Yahoox'!AF680,4)</f>
        <v>WINS</v>
      </c>
      <c r="C679" s="44" t="str">
        <f>'Raw Yahoox'!AG680</f>
        <v>PT Wintermar Offshore Marine Tbk</v>
      </c>
      <c r="D679" s="44">
        <f>'Raw Yahoox'!AH680</f>
        <v>212</v>
      </c>
      <c r="E679" s="31">
        <f>'Raw Yahoox'!AI680</f>
        <v>0.9198869999999999</v>
      </c>
      <c r="F679" s="72">
        <f>'Raw Yahoox'!AJ680</f>
        <v>10.013396</v>
      </c>
    </row>
    <row r="680" spans="1:6" x14ac:dyDescent="0.25">
      <c r="A680" s="32">
        <f>'Raw Yahoox'!AE681</f>
        <v>679</v>
      </c>
      <c r="B680" s="44" t="str">
        <f>LEFT('Raw Yahoox'!AF681,4)</f>
        <v>WGSH</v>
      </c>
      <c r="C680" s="44" t="str">
        <f>'Raw Yahoox'!AG681</f>
        <v>PT Wira Global Solusi Tbk</v>
      </c>
      <c r="D680" s="44">
        <f>'Raw Yahoox'!AH681</f>
        <v>154</v>
      </c>
      <c r="E680" s="31">
        <f>'Raw Yahoox'!AI681</f>
        <v>0.16054499999999999</v>
      </c>
      <c r="F680" s="72">
        <f>'Raw Yahoox'!AJ681</f>
        <v>7.4395860000000003</v>
      </c>
    </row>
    <row r="681" spans="1:6" x14ac:dyDescent="0.25">
      <c r="A681" s="32">
        <f>'Raw Yahoox'!AE682</f>
        <v>680</v>
      </c>
      <c r="B681" s="44" t="str">
        <f>LEFT('Raw Yahoox'!AF682,4)</f>
        <v>WIIM</v>
      </c>
      <c r="C681" s="44" t="str">
        <f>'Raw Yahoox'!AG682</f>
        <v>PT Wismilak Inti Makmur Tbk</v>
      </c>
      <c r="D681" s="44">
        <f>'Raw Yahoox'!AH682</f>
        <v>468</v>
      </c>
      <c r="E681" s="31">
        <f>'Raw Yahoox'!AI682</f>
        <v>0.98273900000000003</v>
      </c>
      <c r="F681" s="72">
        <f>'Raw Yahoox'!AJ682</f>
        <v>3.3513480000000002</v>
      </c>
    </row>
    <row r="682" spans="1:6" x14ac:dyDescent="0.25">
      <c r="A682" s="32">
        <f>'Raw Yahoox'!AE683</f>
        <v>681</v>
      </c>
      <c r="B682" s="44" t="str">
        <f>LEFT('Raw Yahoox'!AF683,4)</f>
        <v>EXCL</v>
      </c>
      <c r="C682" s="44" t="str">
        <f>'Raw Yahoox'!AG683</f>
        <v>PT XL Axiata Tbk</v>
      </c>
      <c r="D682" s="44">
        <f>'Raw Yahoox'!AH683</f>
        <v>3230</v>
      </c>
      <c r="E682" s="31">
        <f>'Raw Yahoox'!AI683</f>
        <v>34.457999999999998</v>
      </c>
      <c r="F682" s="72">
        <f>'Raw Yahoox'!AJ683</f>
        <v>76.066500000000005</v>
      </c>
    </row>
    <row r="683" spans="1:6" x14ac:dyDescent="0.25">
      <c r="A683" s="32">
        <f>'Raw Yahoox'!AE684</f>
        <v>682</v>
      </c>
      <c r="B683" s="44" t="str">
        <f>LEFT('Raw Yahoox'!AF684,4)</f>
        <v>YPAS</v>
      </c>
      <c r="C683" s="44" t="str">
        <f>'Raw Yahoox'!AG684</f>
        <v>PT Yanaprima Hastapersada Tbk</v>
      </c>
      <c r="D683" s="44">
        <f>'Raw Yahoox'!AH684</f>
        <v>835</v>
      </c>
      <c r="E683" s="31">
        <f>'Raw Yahoox'!AI684</f>
        <v>0.55777999999999994</v>
      </c>
      <c r="F683" s="72">
        <f>'Raw Yahoox'!AJ684</f>
        <v>6.7860450000000001E-3</v>
      </c>
    </row>
    <row r="684" spans="1:6" x14ac:dyDescent="0.25">
      <c r="A684" s="32">
        <f>'Raw Yahoox'!AE685</f>
        <v>683</v>
      </c>
      <c r="B684" s="44" t="str">
        <f>LEFT('Raw Yahoox'!AF685,4)</f>
        <v>YELO</v>
      </c>
      <c r="C684" s="44" t="str">
        <f>'Raw Yahoox'!AG685</f>
        <v>PT Yelooo Integra Datanet Tbk</v>
      </c>
      <c r="D684" s="44">
        <f>'Raw Yahoox'!AH685</f>
        <v>157</v>
      </c>
      <c r="E684" s="31">
        <f>'Raw Yahoox'!AI685</f>
        <v>0.30030499999999999</v>
      </c>
      <c r="F684" s="72">
        <f>'Raw Yahoox'!AJ685</f>
        <v>16.622375000000002</v>
      </c>
    </row>
    <row r="685" spans="1:6" x14ac:dyDescent="0.25">
      <c r="A685" s="32">
        <f>'Raw Yahoox'!AE686</f>
        <v>684</v>
      </c>
      <c r="B685" s="44" t="str">
        <f>LEFT('Raw Yahoox'!AF686,4)</f>
        <v>YULE</v>
      </c>
      <c r="C685" s="44" t="str">
        <f>'Raw Yahoox'!AG686</f>
        <v>PT Yulie Sekuritas Indonesia Tbk</v>
      </c>
      <c r="D685" s="44">
        <f>'Raw Yahoox'!AH686</f>
        <v>1120</v>
      </c>
      <c r="E685" s="31">
        <f>'Raw Yahoox'!AI686</f>
        <v>1.9990000000000001</v>
      </c>
      <c r="F685" s="72">
        <f>'Raw Yahoox'!AJ686</f>
        <v>2.16384</v>
      </c>
    </row>
    <row r="686" spans="1:6" x14ac:dyDescent="0.25">
      <c r="A686" s="32">
        <f>'Raw Yahoox'!AE687</f>
        <v>685</v>
      </c>
      <c r="B686" s="44" t="str">
        <f>LEFT('Raw Yahoox'!AF687,4)</f>
        <v>ZBRA</v>
      </c>
      <c r="C686" s="44" t="str">
        <f>'Raw Yahoox'!AG687</f>
        <v>PT Zebra Nusantara Tbk</v>
      </c>
      <c r="D686" s="44">
        <f>'Raw Yahoox'!AH687</f>
        <v>660</v>
      </c>
      <c r="E686" s="31">
        <f>'Raw Yahoox'!AI687</f>
        <v>0.35257699999999997</v>
      </c>
      <c r="F686" s="72">
        <f>'Raw Yahoox'!AJ687</f>
        <v>6.0634199999999998</v>
      </c>
    </row>
    <row r="687" spans="1:6" x14ac:dyDescent="0.25">
      <c r="A687" s="32">
        <f>'Raw Yahoox'!AE688</f>
        <v>686</v>
      </c>
      <c r="B687" s="44" t="str">
        <f>LEFT('Raw Yahoox'!AF688,4)</f>
        <v>ZYRX</v>
      </c>
      <c r="C687" s="44" t="str">
        <f>'Raw Yahoox'!AG688</f>
        <v>PT Zyrexindo Mandiri Buana Tbk</v>
      </c>
      <c r="D687" s="44">
        <f>'Raw Yahoox'!AH688</f>
        <v>530</v>
      </c>
      <c r="E687" s="31">
        <f>'Raw Yahoox'!AI688</f>
        <v>0</v>
      </c>
      <c r="F687" s="72">
        <f>'Raw Yahoox'!AJ688</f>
        <v>5.7711699999999997</v>
      </c>
    </row>
    <row r="688" spans="1:6" x14ac:dyDescent="0.25">
      <c r="A688" s="32">
        <f>'Raw Yahoox'!AE689</f>
        <v>687</v>
      </c>
      <c r="B688" s="44" t="str">
        <f>LEFT('Raw Yahoox'!AF689,4)</f>
        <v>ANDI</v>
      </c>
      <c r="C688" s="44" t="str">
        <f>'Raw Yahoox'!AG689</f>
        <v>PT. Andira Agro, Tbk</v>
      </c>
      <c r="D688" s="44">
        <f>'Raw Yahoox'!AH689</f>
        <v>50</v>
      </c>
      <c r="E688" s="31">
        <f>'Raw Yahoox'!AI689</f>
        <v>0.46750000000000003</v>
      </c>
      <c r="F688" s="72">
        <f>'Raw Yahoox'!AJ689</f>
        <v>1.0838000000000001</v>
      </c>
    </row>
    <row r="689" spans="1:6" x14ac:dyDescent="0.25">
      <c r="A689" s="32">
        <f>'Raw Yahoox'!AE690</f>
        <v>688</v>
      </c>
      <c r="B689" s="44" t="str">
        <f>LEFT('Raw Yahoox'!AF690,4)</f>
        <v>BEKS</v>
      </c>
      <c r="C689" s="44" t="str">
        <f>'Raw Yahoox'!AG690</f>
        <v>PT. Bank Pembangunan Daerah Banten, Tbk</v>
      </c>
      <c r="D689" s="44">
        <f>'Raw Yahoox'!AH690</f>
        <v>64</v>
      </c>
      <c r="E689" s="31">
        <f>'Raw Yahoox'!AI690</f>
        <v>0.45427300000000004</v>
      </c>
      <c r="F689" s="72">
        <f>'Raw Yahoox'!AJ690</f>
        <v>16.693504000000001</v>
      </c>
    </row>
    <row r="690" spans="1:6" x14ac:dyDescent="0.25">
      <c r="A690" s="32">
        <f>'Raw Yahoox'!AE691</f>
        <v>689</v>
      </c>
      <c r="B690" s="44" t="str">
        <f>LEFT('Raw Yahoox'!AF691,4)</f>
        <v>BOSS</v>
      </c>
      <c r="C690" s="44" t="str">
        <f>'Raw Yahoox'!AG691</f>
        <v>PT. Borneo Olah Sarana Sukses Tbk</v>
      </c>
      <c r="D690" s="44">
        <f>'Raw Yahoox'!AH691</f>
        <v>68</v>
      </c>
      <c r="E690" s="31">
        <f>'Raw Yahoox'!AI691</f>
        <v>9.5200000000000007E-2</v>
      </c>
      <c r="F690" s="72">
        <f>'Raw Yahoox'!AJ691</f>
        <v>8.3372759999999992</v>
      </c>
    </row>
    <row r="691" spans="1:6" x14ac:dyDescent="0.25">
      <c r="A691" s="32">
        <f>'Raw Yahoox'!AE692</f>
        <v>690</v>
      </c>
      <c r="B691" s="44" t="str">
        <f>LEFT('Raw Yahoox'!AF692,4)</f>
        <v>TPIA</v>
      </c>
      <c r="C691" s="44" t="str">
        <f>'Raw Yahoox'!AG692</f>
        <v>PT. Chandra Asri Petrochemical Tbk</v>
      </c>
      <c r="D691" s="44">
        <f>'Raw Yahoox'!AH692</f>
        <v>7400</v>
      </c>
      <c r="E691" s="31">
        <f>'Raw Yahoox'!AI692</f>
        <v>160.04599999999999</v>
      </c>
      <c r="F691" s="72">
        <f>'Raw Yahoox'!AJ692</f>
        <v>27.4984</v>
      </c>
    </row>
    <row r="692" spans="1:6" x14ac:dyDescent="0.25">
      <c r="A692" s="32">
        <f>'Raw Yahoox'!AE693</f>
        <v>691</v>
      </c>
      <c r="B692" s="44" t="str">
        <f>LEFT('Raw Yahoox'!AF693,4)</f>
        <v>CFIN</v>
      </c>
      <c r="C692" s="44" t="str">
        <f>'Raw Yahoox'!AG693</f>
        <v>PT. Clipan Finance Indonesia Tbk</v>
      </c>
      <c r="D692" s="44">
        <f>'Raw Yahoox'!AH693</f>
        <v>254</v>
      </c>
      <c r="E692" s="31">
        <f>'Raw Yahoox'!AI693</f>
        <v>1.012</v>
      </c>
      <c r="F692" s="72">
        <f>'Raw Yahoox'!AJ693</f>
        <v>0.77393800000000001</v>
      </c>
    </row>
    <row r="693" spans="1:6" x14ac:dyDescent="0.25">
      <c r="A693" s="32">
        <f>'Raw Yahoox'!AE694</f>
        <v>692</v>
      </c>
      <c r="B693" s="44" t="str">
        <f>LEFT('Raw Yahoox'!AF694,4)</f>
        <v>GJTL</v>
      </c>
      <c r="C693" s="44" t="str">
        <f>'Raw Yahoox'!AG694</f>
        <v>PT. Gajah Tunggal Tbk</v>
      </c>
      <c r="D693" s="44">
        <f>'Raw Yahoox'!AH694</f>
        <v>665</v>
      </c>
      <c r="E693" s="31">
        <f>'Raw Yahoox'!AI694</f>
        <v>2.3170000000000002</v>
      </c>
      <c r="F693" s="72">
        <f>'Raw Yahoox'!AJ694</f>
        <v>3.70804</v>
      </c>
    </row>
    <row r="694" spans="1:6" x14ac:dyDescent="0.25">
      <c r="A694" s="32">
        <f>'Raw Yahoox'!AE695</f>
        <v>693</v>
      </c>
      <c r="B694" s="44" t="str">
        <f>LEFT('Raw Yahoox'!AF695,4)</f>
        <v>GPSO</v>
      </c>
      <c r="C694" s="44" t="str">
        <f>'Raw Yahoox'!AG695</f>
        <v>PT. Geoprima Solusi Tbk</v>
      </c>
      <c r="D694" s="44">
        <f>'Raw Yahoox'!AH695</f>
        <v>130</v>
      </c>
      <c r="E694" s="31">
        <f>'Raw Yahoox'!AI695</f>
        <v>8.6667000000000008E-2</v>
      </c>
      <c r="F694" s="72">
        <f>'Raw Yahoox'!AJ695</f>
        <v>0.46137</v>
      </c>
    </row>
    <row r="695" spans="1:6" x14ac:dyDescent="0.25">
      <c r="A695" s="32">
        <f>'Raw Yahoox'!AE696</f>
        <v>694</v>
      </c>
      <c r="B695" s="44" t="str">
        <f>LEFT('Raw Yahoox'!AF696,4)</f>
        <v>BMTR</v>
      </c>
      <c r="C695" s="44" t="str">
        <f>'Raw Yahoox'!AG696</f>
        <v>PT. Global Mediacom Tbk</v>
      </c>
      <c r="D695" s="44">
        <f>'Raw Yahoox'!AH696</f>
        <v>260</v>
      </c>
      <c r="E695" s="31">
        <f>'Raw Yahoox'!AI696</f>
        <v>4.2519999999999998</v>
      </c>
      <c r="F695" s="72">
        <f>'Raw Yahoox'!AJ696</f>
        <v>7.7077</v>
      </c>
    </row>
    <row r="696" spans="1:6" x14ac:dyDescent="0.25">
      <c r="A696" s="32">
        <f>'Raw Yahoox'!AE697</f>
        <v>695</v>
      </c>
      <c r="B696" s="44" t="str">
        <f>LEFT('Raw Yahoox'!AF697,4)</f>
        <v>INPS</v>
      </c>
      <c r="C696" s="44" t="str">
        <f>'Raw Yahoox'!AG697</f>
        <v>PT. Indah Prakasa Sentosa Tbk</v>
      </c>
      <c r="D696" s="44">
        <f>'Raw Yahoox'!AH697</f>
        <v>1790</v>
      </c>
      <c r="E696" s="31">
        <f>'Raw Yahoox'!AI697</f>
        <v>1.1639999999999999</v>
      </c>
      <c r="F696" s="72">
        <f>'Raw Yahoox'!AJ697</f>
        <v>5.6563999999999996E-4</v>
      </c>
    </row>
    <row r="697" spans="1:6" x14ac:dyDescent="0.25">
      <c r="A697" s="32">
        <f>'Raw Yahoox'!AE698</f>
        <v>696</v>
      </c>
      <c r="B697" s="44" t="str">
        <f>LEFT('Raw Yahoox'!AF698,4)</f>
        <v>INDY</v>
      </c>
      <c r="C697" s="44" t="str">
        <f>'Raw Yahoox'!AG698</f>
        <v>PT. Indika Energy Tbk</v>
      </c>
      <c r="D697" s="44">
        <f>'Raw Yahoox'!AH698</f>
        <v>1660</v>
      </c>
      <c r="E697" s="31">
        <f>'Raw Yahoox'!AI698</f>
        <v>8.6210000000000004</v>
      </c>
      <c r="F697" s="72">
        <f>'Raw Yahoox'!AJ698</f>
        <v>101.67832</v>
      </c>
    </row>
    <row r="698" spans="1:6" x14ac:dyDescent="0.25">
      <c r="A698" s="32">
        <f>'Raw Yahoox'!AE699</f>
        <v>697</v>
      </c>
      <c r="B698" s="44" t="str">
        <f>LEFT('Raw Yahoox'!AF699,4)</f>
        <v>INDR</v>
      </c>
      <c r="C698" s="44" t="str">
        <f>'Raw Yahoox'!AG699</f>
        <v>PT. Indo-Rama Synthetics Tbk</v>
      </c>
      <c r="D698" s="44">
        <f>'Raw Yahoox'!AH699</f>
        <v>4320</v>
      </c>
      <c r="E698" s="31">
        <f>'Raw Yahoox'!AI699</f>
        <v>2.827</v>
      </c>
      <c r="F698" s="72">
        <f>'Raw Yahoox'!AJ699</f>
        <v>7.9911360000000001E-2</v>
      </c>
    </row>
    <row r="699" spans="1:6" x14ac:dyDescent="0.25">
      <c r="A699" s="32">
        <f>'Raw Yahoox'!AE700</f>
        <v>698</v>
      </c>
      <c r="B699" s="44" t="str">
        <f>LEFT('Raw Yahoox'!AF700,4)</f>
        <v>IBST</v>
      </c>
      <c r="C699" s="44" t="str">
        <f>'Raw Yahoox'!AG700</f>
        <v>PT. Inti Bangun Sejahtera, Tbk.</v>
      </c>
      <c r="D699" s="44">
        <f>'Raw Yahoox'!AH700</f>
        <v>6225</v>
      </c>
      <c r="E699" s="31">
        <f>'Raw Yahoox'!AI700</f>
        <v>8.4090000000000007</v>
      </c>
      <c r="F699" s="72">
        <f>'Raw Yahoox'!AJ700</f>
        <v>7.3455000000000005E-4</v>
      </c>
    </row>
    <row r="700" spans="1:6" x14ac:dyDescent="0.25">
      <c r="A700" s="32">
        <f>'Raw Yahoox'!AE701</f>
        <v>699</v>
      </c>
      <c r="B700" s="44" t="str">
        <f>LEFT('Raw Yahoox'!AF701,4)</f>
        <v>JAST</v>
      </c>
      <c r="C700" s="44" t="str">
        <f>'Raw Yahoox'!AG701</f>
        <v>PT. Jasnita Telekomindo Tbk</v>
      </c>
      <c r="D700" s="44">
        <f>'Raw Yahoox'!AH701</f>
        <v>134</v>
      </c>
      <c r="E700" s="31">
        <f>'Raw Yahoox'!AI701</f>
        <v>0.109026</v>
      </c>
      <c r="F700" s="72">
        <f>'Raw Yahoox'!AJ701</f>
        <v>2.0925440000000002</v>
      </c>
    </row>
    <row r="701" spans="1:6" x14ac:dyDescent="0.25">
      <c r="A701" s="32">
        <f>'Raw Yahoox'!AE702</f>
        <v>700</v>
      </c>
      <c r="B701" s="44" t="str">
        <f>LEFT('Raw Yahoox'!AF702,4)</f>
        <v>TCID</v>
      </c>
      <c r="C701" s="44" t="str">
        <f>'Raw Yahoox'!AG702</f>
        <v>PT. Mandom Indonesia Tbk</v>
      </c>
      <c r="D701" s="44">
        <f>'Raw Yahoox'!AH702</f>
        <v>5275</v>
      </c>
      <c r="E701" s="31">
        <f>'Raw Yahoox'!AI702</f>
        <v>1.0609999999999999</v>
      </c>
      <c r="F701" s="72">
        <f>'Raw Yahoox'!AJ702</f>
        <v>2.5003500000000001E-2</v>
      </c>
    </row>
    <row r="702" spans="1:6" x14ac:dyDescent="0.25">
      <c r="A702" s="32">
        <f>'Raw Yahoox'!AE703</f>
        <v>701</v>
      </c>
      <c r="B702" s="44" t="str">
        <f>LEFT('Raw Yahoox'!AF703,4)</f>
        <v>MAPB</v>
      </c>
      <c r="C702" s="44" t="str">
        <f>'Raw Yahoox'!AG703</f>
        <v>PT. Map Boga Adiperkasa Tbk</v>
      </c>
      <c r="D702" s="44">
        <f>'Raw Yahoox'!AH703</f>
        <v>1595</v>
      </c>
      <c r="E702" s="31">
        <f>'Raw Yahoox'!AI703</f>
        <v>3.4630000000000001</v>
      </c>
      <c r="F702" s="72">
        <f>'Raw Yahoox'!AJ703</f>
        <v>1.7560950000000001E-3</v>
      </c>
    </row>
    <row r="703" spans="1:6" x14ac:dyDescent="0.25">
      <c r="A703" s="32">
        <f>'Raw Yahoox'!AE704</f>
        <v>702</v>
      </c>
      <c r="B703" s="44" t="str">
        <f>LEFT('Raw Yahoox'!AF704,4)</f>
        <v>MNCN</v>
      </c>
      <c r="C703" s="44" t="str">
        <f>'Raw Yahoox'!AG704</f>
        <v>PT. Media Nusantara Citra Tbk</v>
      </c>
      <c r="D703" s="44">
        <f>'Raw Yahoox'!AH704</f>
        <v>920</v>
      </c>
      <c r="E703" s="31">
        <f>'Raw Yahoox'!AI704</f>
        <v>12.169</v>
      </c>
      <c r="F703" s="72">
        <f>'Raw Yahoox'!AJ704</f>
        <v>44.729480000000002</v>
      </c>
    </row>
    <row r="704" spans="1:6" x14ac:dyDescent="0.25">
      <c r="A704" s="32">
        <f>'Raw Yahoox'!AE705</f>
        <v>703</v>
      </c>
      <c r="B704" s="44" t="str">
        <f>LEFT('Raw Yahoox'!AF705,4)</f>
        <v>MAPI</v>
      </c>
      <c r="C704" s="44" t="str">
        <f>'Raw Yahoox'!AG705</f>
        <v>PT. Mitra Adiperkasa Tbk</v>
      </c>
      <c r="D704" s="44">
        <f>'Raw Yahoox'!AH705</f>
        <v>710</v>
      </c>
      <c r="E704" s="31">
        <f>'Raw Yahoox'!AI705</f>
        <v>11.743</v>
      </c>
      <c r="F704" s="72">
        <f>'Raw Yahoox'!AJ705</f>
        <v>15.3644</v>
      </c>
    </row>
    <row r="705" spans="1:6" x14ac:dyDescent="0.25">
      <c r="A705" s="32">
        <f>'Raw Yahoox'!AE706</f>
        <v>704</v>
      </c>
      <c r="B705" s="44" t="str">
        <f>LEFT('Raw Yahoox'!AF706,4)</f>
        <v>MSIN</v>
      </c>
      <c r="C705" s="44" t="str">
        <f>'Raw Yahoox'!AG706</f>
        <v>PT. MNC Studios International Tbk.</v>
      </c>
      <c r="D705" s="44">
        <f>'Raw Yahoox'!AH706</f>
        <v>1420</v>
      </c>
      <c r="E705" s="31">
        <f>'Raw Yahoox'!AI706</f>
        <v>15.991</v>
      </c>
      <c r="F705" s="72">
        <f>'Raw Yahoox'!AJ706</f>
        <v>31.00854</v>
      </c>
    </row>
    <row r="706" spans="1:6" x14ac:dyDescent="0.25">
      <c r="A706" s="32">
        <f>'Raw Yahoox'!AE707</f>
        <v>705</v>
      </c>
      <c r="B706" s="44" t="str">
        <f>LEFT('Raw Yahoox'!AF707,4)</f>
        <v>ADMG</v>
      </c>
      <c r="C706" s="44" t="str">
        <f>'Raw Yahoox'!AG707</f>
        <v>PT. Polychem Indonesia Tbk</v>
      </c>
      <c r="D706" s="44">
        <f>'Raw Yahoox'!AH707</f>
        <v>199</v>
      </c>
      <c r="E706" s="31">
        <f>'Raw Yahoox'!AI707</f>
        <v>0.77394700000000005</v>
      </c>
      <c r="F706" s="72">
        <f>'Raw Yahoox'!AJ707</f>
        <v>0.665655</v>
      </c>
    </row>
    <row r="707" spans="1:6" x14ac:dyDescent="0.25">
      <c r="A707" s="32">
        <f>'Raw Yahoox'!AE708</f>
        <v>706</v>
      </c>
      <c r="B707" s="44" t="str">
        <f>LEFT('Raw Yahoox'!AF708,4)</f>
        <v>PRAS</v>
      </c>
      <c r="C707" s="44" t="str">
        <f>'Raw Yahoox'!AG708</f>
        <v>PT. Prima Alloy Steel Universal Tbk.</v>
      </c>
      <c r="D707" s="44">
        <f>'Raw Yahoox'!AH708</f>
        <v>260</v>
      </c>
      <c r="E707" s="31">
        <f>'Raw Yahoox'!AI708</f>
        <v>0.18227099999999999</v>
      </c>
      <c r="F707" s="72">
        <f>'Raw Yahoox'!AJ708</f>
        <v>1.4403999999999999</v>
      </c>
    </row>
    <row r="708" spans="1:6" x14ac:dyDescent="0.25">
      <c r="A708" s="32">
        <f>'Raw Yahoox'!AE709</f>
        <v>707</v>
      </c>
      <c r="B708" s="44" t="str">
        <f>LEFT('Raw Yahoox'!AF709,4)</f>
        <v>HOTL</v>
      </c>
      <c r="C708" s="44" t="str">
        <f>'Raw Yahoox'!AG709</f>
        <v>PT. Saraswati Griya Lestari Tbk</v>
      </c>
      <c r="D708" s="44">
        <f>'Raw Yahoox'!AH709</f>
        <v>50</v>
      </c>
      <c r="E708" s="31">
        <f>'Raw Yahoox'!AI709</f>
        <v>0.17749999999999999</v>
      </c>
      <c r="F708" s="72">
        <f>'Raw Yahoox'!AJ709</f>
        <v>1.0959999999999999E-4</v>
      </c>
    </row>
    <row r="709" spans="1:6" x14ac:dyDescent="0.25">
      <c r="A709" s="32">
        <f>'Raw Yahoox'!AE710</f>
        <v>708</v>
      </c>
      <c r="B709" s="44" t="str">
        <f>LEFT('Raw Yahoox'!AF710,4)</f>
        <v>TGRA</v>
      </c>
      <c r="C709" s="44" t="str">
        <f>'Raw Yahoox'!AG710</f>
        <v>PT. Terregra Asia Energy Tbk</v>
      </c>
      <c r="D709" s="44">
        <f>'Raw Yahoox'!AH710</f>
        <v>77</v>
      </c>
      <c r="E709" s="31">
        <f>'Raw Yahoox'!AI710</f>
        <v>0.21174999999999999</v>
      </c>
      <c r="F709" s="72">
        <f>'Raw Yahoox'!AJ710</f>
        <v>1.1365970000000001</v>
      </c>
    </row>
    <row r="710" spans="1:6" x14ac:dyDescent="0.25">
      <c r="A710" s="32">
        <f>'Raw Yahoox'!AE711</f>
        <v>709</v>
      </c>
      <c r="B710" s="44" t="str">
        <f>LEFT('Raw Yahoox'!AF711,4)</f>
        <v>VRNA</v>
      </c>
      <c r="C710" s="44" t="str">
        <f>'Raw Yahoox'!AG711</f>
        <v>PT. Verena Multi Finance Tbk</v>
      </c>
      <c r="D710" s="44">
        <f>'Raw Yahoox'!AH711</f>
        <v>177</v>
      </c>
      <c r="E710" s="31">
        <f>'Raw Yahoox'!AI711</f>
        <v>1.0069999999999999</v>
      </c>
      <c r="F710" s="72">
        <f>'Raw Yahoox'!AJ711</f>
        <v>1.5836190000000001</v>
      </c>
    </row>
    <row r="711" spans="1:6" ht="15.75" thickBot="1" x14ac:dyDescent="0.3">
      <c r="A711" s="64"/>
      <c r="B711" s="65"/>
      <c r="C711" s="65"/>
      <c r="D711" s="65"/>
      <c r="E711" s="65"/>
      <c r="F711" s="66"/>
    </row>
  </sheetData>
  <conditionalFormatting sqref="A2:E2 A3:A709 C3:E709 B3:B710">
    <cfRule type="expression" dxfId="7" priority="1" stopIfTrue="1">
      <formula>MOD(ROW(),2)=1</formula>
    </cfRule>
  </conditionalFormatting>
  <conditionalFormatting sqref="F2:F709">
    <cfRule type="expression" dxfId="6" priority="2" stopIfTrue="1">
      <formula>MOD(ROW(),2)=1</formula>
    </cfRule>
  </conditionalFormatting>
  <conditionalFormatting sqref="A710 C710:F710">
    <cfRule type="expression" dxfId="5" priority="3" stopIfTrue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BC14-800E-4810-9721-797349ABB754}">
  <dimension ref="A1:E7"/>
  <sheetViews>
    <sheetView workbookViewId="0">
      <selection activeCell="D1" sqref="D1"/>
    </sheetView>
  </sheetViews>
  <sheetFormatPr defaultRowHeight="15" x14ac:dyDescent="0.25"/>
  <cols>
    <col min="3" max="3" width="15.5703125" bestFit="1" customWidth="1"/>
    <col min="4" max="4" width="12" bestFit="1" customWidth="1"/>
    <col min="5" max="5" width="13.28515625" bestFit="1" customWidth="1"/>
  </cols>
  <sheetData>
    <row r="1" spans="1:5" ht="17.25" x14ac:dyDescent="0.4">
      <c r="A1" s="67" t="str">
        <f>'Raw Yahoox'!AN2</f>
        <v>LB</v>
      </c>
      <c r="B1" s="68" t="str">
        <f>'Raw Yahoox'!AO2</f>
        <v>UB</v>
      </c>
      <c r="C1" s="68" t="str">
        <f>'Raw Yahoox'!AP2</f>
        <v>Cap Category</v>
      </c>
      <c r="D1" s="68" t="str">
        <f>'Raw Yahoox'!AQ2</f>
        <v>N of symbols</v>
      </c>
      <c r="E1" s="69" t="str">
        <f>'Raw Yahoox'!AR2</f>
        <v>Value&gt;Rp 1Bn</v>
      </c>
    </row>
    <row r="2" spans="1:5" x14ac:dyDescent="0.25">
      <c r="A2" s="56">
        <f>'Raw Yahoox'!AN3</f>
        <v>30</v>
      </c>
      <c r="B2" s="44">
        <f>'Raw Yahoox'!AO3</f>
        <v>5000</v>
      </c>
      <c r="C2" s="44" t="str">
        <f>'Raw Yahoox'!AP3</f>
        <v>Upper Big Cap</v>
      </c>
      <c r="D2" s="30">
        <f>'Raw Yahoox'!AQ3</f>
        <v>0</v>
      </c>
      <c r="E2" s="58">
        <f>'Raw Yahoox'!AR3</f>
        <v>0</v>
      </c>
    </row>
    <row r="3" spans="1:5" x14ac:dyDescent="0.25">
      <c r="A3" s="56">
        <f>'Raw Yahoox'!AN4</f>
        <v>10</v>
      </c>
      <c r="B3" s="44">
        <f>'Raw Yahoox'!AO4</f>
        <v>30</v>
      </c>
      <c r="C3" s="44" t="str">
        <f>'Raw Yahoox'!AP4</f>
        <v>Lower Big Cap</v>
      </c>
      <c r="D3" s="30">
        <f>'Raw Yahoox'!AQ4</f>
        <v>0</v>
      </c>
      <c r="E3" s="58">
        <f>'Raw Yahoox'!AR4</f>
        <v>0</v>
      </c>
    </row>
    <row r="4" spans="1:5" x14ac:dyDescent="0.25">
      <c r="A4" s="56">
        <f>'Raw Yahoox'!AN5</f>
        <v>5</v>
      </c>
      <c r="B4" s="44">
        <f>'Raw Yahoox'!AO5</f>
        <v>10</v>
      </c>
      <c r="C4" s="44" t="str">
        <f>'Raw Yahoox'!AP5</f>
        <v>Upper Mid Cap</v>
      </c>
      <c r="D4" s="30">
        <f>'Raw Yahoox'!AQ5</f>
        <v>0</v>
      </c>
      <c r="E4" s="58">
        <f>'Raw Yahoox'!AR5</f>
        <v>0</v>
      </c>
    </row>
    <row r="5" spans="1:5" x14ac:dyDescent="0.25">
      <c r="A5" s="56">
        <f>'Raw Yahoox'!AN6</f>
        <v>2</v>
      </c>
      <c r="B5" s="44">
        <f>'Raw Yahoox'!AO6</f>
        <v>5</v>
      </c>
      <c r="C5" s="44" t="str">
        <f>'Raw Yahoox'!AP6</f>
        <v>Lower Mid Cap</v>
      </c>
      <c r="D5" s="30">
        <f>'Raw Yahoox'!AQ6</f>
        <v>0</v>
      </c>
      <c r="E5" s="58">
        <f>'Raw Yahoox'!AR6</f>
        <v>0</v>
      </c>
    </row>
    <row r="6" spans="1:5" x14ac:dyDescent="0.25">
      <c r="A6" s="56">
        <f>'Raw Yahoox'!AN7</f>
        <v>1</v>
      </c>
      <c r="B6" s="44">
        <f>'Raw Yahoox'!AO7</f>
        <v>2</v>
      </c>
      <c r="C6" s="44" t="str">
        <f>'Raw Yahoox'!AP7</f>
        <v>Upper Small Cap</v>
      </c>
      <c r="D6" s="30">
        <f>'Raw Yahoox'!AQ7</f>
        <v>0</v>
      </c>
      <c r="E6" s="58">
        <f>'Raw Yahoox'!AR7</f>
        <v>0</v>
      </c>
    </row>
    <row r="7" spans="1:5" x14ac:dyDescent="0.25">
      <c r="A7" s="57">
        <f>'Raw Yahoox'!AN8</f>
        <v>0</v>
      </c>
      <c r="B7" s="45">
        <f>'Raw Yahoox'!AO8</f>
        <v>1</v>
      </c>
      <c r="C7" s="45" t="str">
        <f>'Raw Yahoox'!AP8</f>
        <v>Lower Small Cap</v>
      </c>
      <c r="D7" s="59">
        <f>'Raw Yahoox'!AQ8</f>
        <v>709</v>
      </c>
      <c r="E7" s="60">
        <f>'Raw Yahoox'!AR8</f>
        <v>375</v>
      </c>
    </row>
  </sheetData>
  <conditionalFormatting sqref="A2:E7">
    <cfRule type="expression" dxfId="4" priority="1" stopIfTrue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6CC4-AC87-481A-8AFF-B38AAC67FD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FACA-2F2D-4D71-927E-0CB0C0025F96}">
  <dimension ref="A1:AU735"/>
  <sheetViews>
    <sheetView zoomScale="95" zoomScaleNormal="95" workbookViewId="0">
      <pane xSplit="2" ySplit="2" topLeftCell="V3" activePane="bottomRight" state="frozen"/>
      <selection pane="topRight" activeCell="C1" sqref="C1"/>
      <selection pane="bottomLeft" activeCell="A3" sqref="A3"/>
      <selection pane="bottomRight" activeCell="AQ3" sqref="AQ3"/>
    </sheetView>
  </sheetViews>
  <sheetFormatPr defaultRowHeight="15" x14ac:dyDescent="0.25"/>
  <cols>
    <col min="4" max="4" width="20.7109375" customWidth="1"/>
    <col min="5" max="5" width="14.7109375" bestFit="1" customWidth="1"/>
    <col min="6" max="8" width="9.140625" customWidth="1"/>
    <col min="9" max="9" width="17" bestFit="1" customWidth="1"/>
    <col min="10" max="10" width="11" bestFit="1" customWidth="1"/>
    <col min="15" max="15" width="30.140625" bestFit="1" customWidth="1"/>
    <col min="16" max="16" width="17" bestFit="1" customWidth="1"/>
    <col min="17" max="17" width="9.85546875" bestFit="1" customWidth="1"/>
    <col min="18" max="18" width="11.85546875" bestFit="1" customWidth="1"/>
    <col min="19" max="19" width="10.28515625" bestFit="1" customWidth="1"/>
    <col min="20" max="20" width="19.28515625" bestFit="1" customWidth="1"/>
    <col min="21" max="21" width="13.42578125" bestFit="1" customWidth="1"/>
    <col min="24" max="24" width="20.7109375" customWidth="1"/>
    <col min="27" max="27" width="14.28515625" bestFit="1" customWidth="1"/>
    <col min="28" max="28" width="14.42578125" bestFit="1" customWidth="1"/>
    <col min="29" max="30" width="9.140625" customWidth="1"/>
    <col min="34" max="34" width="17" bestFit="1" customWidth="1"/>
    <col min="35" max="35" width="21" bestFit="1" customWidth="1"/>
    <col min="36" max="36" width="14.42578125" bestFit="1" customWidth="1"/>
    <col min="42" max="42" width="15.5703125" bestFit="1" customWidth="1"/>
    <col min="43" max="43" width="16" bestFit="1" customWidth="1"/>
    <col min="44" max="44" width="13.28515625" bestFit="1" customWidth="1"/>
  </cols>
  <sheetData>
    <row r="1" spans="1:47" s="19" customFormat="1" x14ac:dyDescent="0.25">
      <c r="A1" s="36"/>
      <c r="B1" s="36" t="s">
        <v>5777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 t="s">
        <v>5778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 t="s">
        <v>5779</v>
      </c>
      <c r="AF1" s="36"/>
      <c r="AG1" s="36"/>
      <c r="AH1" s="36"/>
      <c r="AI1" s="36"/>
      <c r="AJ1" s="36"/>
      <c r="AK1" s="36"/>
      <c r="AL1" s="36"/>
      <c r="AM1" s="70"/>
      <c r="AN1" s="52" t="s">
        <v>4037</v>
      </c>
      <c r="AO1" s="52"/>
      <c r="AP1" s="52"/>
      <c r="AQ1" s="52"/>
      <c r="AR1" s="52"/>
      <c r="AS1" s="53"/>
      <c r="AT1" s="36"/>
      <c r="AU1" s="36"/>
    </row>
    <row r="2" spans="1:47" s="48" customFormat="1" ht="17.25" x14ac:dyDescent="0.4">
      <c r="A2" s="47" t="s">
        <v>3154</v>
      </c>
      <c r="B2" s="47" t="s">
        <v>478</v>
      </c>
      <c r="C2" s="47" t="s">
        <v>0</v>
      </c>
      <c r="D2" s="47" t="s">
        <v>1</v>
      </c>
      <c r="E2" s="47" t="s">
        <v>2</v>
      </c>
      <c r="F2" s="47" t="s">
        <v>3</v>
      </c>
      <c r="G2" s="47" t="s">
        <v>4</v>
      </c>
      <c r="H2" s="47" t="s">
        <v>5</v>
      </c>
      <c r="I2" s="47" t="s">
        <v>6</v>
      </c>
      <c r="J2" s="47" t="s">
        <v>7</v>
      </c>
      <c r="K2" s="47"/>
      <c r="L2" s="47"/>
      <c r="M2" s="47" t="s">
        <v>478</v>
      </c>
      <c r="N2" s="47" t="s">
        <v>0</v>
      </c>
      <c r="O2" s="47" t="s">
        <v>1</v>
      </c>
      <c r="P2" s="47" t="s">
        <v>2</v>
      </c>
      <c r="Q2" s="47" t="s">
        <v>3</v>
      </c>
      <c r="R2" s="47" t="s">
        <v>4</v>
      </c>
      <c r="S2" s="47" t="s">
        <v>5</v>
      </c>
      <c r="T2" s="47" t="s">
        <v>6</v>
      </c>
      <c r="U2" s="47" t="s">
        <v>7</v>
      </c>
      <c r="V2" s="49" t="str">
        <f>U2</f>
        <v>Market Cap</v>
      </c>
      <c r="W2" s="49" t="str">
        <f>V2</f>
        <v>Market Cap</v>
      </c>
      <c r="X2" s="49" t="s">
        <v>5782</v>
      </c>
      <c r="Y2" s="49" t="s">
        <v>5</v>
      </c>
      <c r="Z2" s="49" t="str">
        <f>Y2</f>
        <v>Volume</v>
      </c>
      <c r="AA2" s="49" t="str">
        <f>Z2</f>
        <v>Volume</v>
      </c>
      <c r="AB2" s="49" t="s">
        <v>5781</v>
      </c>
      <c r="AC2" s="49"/>
      <c r="AD2" s="49"/>
      <c r="AE2" s="47" t="str">
        <f t="shared" ref="AE2:AE65" si="0">M2</f>
        <v>No</v>
      </c>
      <c r="AF2" s="47" t="str">
        <f t="shared" ref="AF2:AF65" si="1">N2</f>
        <v>Symbol</v>
      </c>
      <c r="AG2" s="47" t="str">
        <f t="shared" ref="AG2:AG65" si="2">O2</f>
        <v>Name</v>
      </c>
      <c r="AH2" s="47" t="str">
        <f t="shared" ref="AH2:AH65" si="3">P2</f>
        <v>Price (Intraday)</v>
      </c>
      <c r="AI2" s="47" t="s">
        <v>3192</v>
      </c>
      <c r="AJ2" s="47" t="str">
        <f t="shared" ref="AJ2:AJ65" si="4">AB2</f>
        <v>Value, in Rp Bn</v>
      </c>
      <c r="AK2" s="49"/>
      <c r="AL2" s="49"/>
      <c r="AM2" s="54"/>
      <c r="AN2" s="67" t="s">
        <v>4038</v>
      </c>
      <c r="AO2" s="68" t="s">
        <v>4039</v>
      </c>
      <c r="AP2" s="68" t="s">
        <v>2487</v>
      </c>
      <c r="AQ2" s="68" t="s">
        <v>5784</v>
      </c>
      <c r="AR2" s="69" t="str">
        <f>_xlfn.CONCAT("Value&gt;Rp ",AR11,"Bn")</f>
        <v>Value&gt;Rp 1Bn</v>
      </c>
      <c r="AS2" s="55"/>
      <c r="AT2" s="49"/>
      <c r="AU2" s="49"/>
    </row>
    <row r="3" spans="1:47" x14ac:dyDescent="0.25">
      <c r="A3" s="37"/>
      <c r="B3" s="37">
        <f>ROW(B1)</f>
        <v>1</v>
      </c>
      <c r="C3" s="37" t="s">
        <v>2468</v>
      </c>
      <c r="D3" s="37" t="s">
        <v>2469</v>
      </c>
      <c r="E3" s="38">
        <v>43</v>
      </c>
      <c r="F3" s="37">
        <v>0</v>
      </c>
      <c r="G3" s="39">
        <v>0</v>
      </c>
      <c r="H3" s="37" t="s">
        <v>4689</v>
      </c>
      <c r="I3" s="40" t="s">
        <v>4690</v>
      </c>
      <c r="J3" s="37" t="s">
        <v>4691</v>
      </c>
      <c r="K3" s="37"/>
      <c r="L3" s="37"/>
      <c r="M3" s="37">
        <f>ROW(M1)</f>
        <v>1</v>
      </c>
      <c r="N3" s="37" t="s">
        <v>4505</v>
      </c>
      <c r="O3" s="37" t="str">
        <f>INDEX($B$3:$J$1048576,MATCH($N3,$C$3:$C$1048576,0),MATCH(O$2,$B$2:$J$2,0))</f>
        <v>P.T. Bank Bumi Arta Tbk</v>
      </c>
      <c r="P3" s="37">
        <f t="shared" ref="P3:U18" si="5">INDEX($B$3:$J$1048576,MATCH($N3,$C$3:$C$1048576,0),MATCH(P$2,$B$2:$J$2,0))</f>
        <v>4280</v>
      </c>
      <c r="Q3" s="37">
        <f t="shared" si="5"/>
        <v>-90</v>
      </c>
      <c r="R3" s="37">
        <f t="shared" si="5"/>
        <v>-2.06E-2</v>
      </c>
      <c r="S3" s="37" t="str">
        <f t="shared" si="5"/>
        <v>7.335M</v>
      </c>
      <c r="T3" s="37" t="str">
        <f t="shared" si="5"/>
        <v>20.967M</v>
      </c>
      <c r="U3" s="37" t="str">
        <f t="shared" si="5"/>
        <v>9.887T</v>
      </c>
      <c r="V3" s="41">
        <f>IFERROR(VALUE(LEFT(U3,LEN(U3)-1)),0)</f>
        <v>9.8870000000000005</v>
      </c>
      <c r="W3" s="37" t="str">
        <f>RIGHT(U3,1)</f>
        <v>T</v>
      </c>
      <c r="X3" s="42">
        <f>IF(W3="T",V3*10^3,V3)</f>
        <v>9887</v>
      </c>
      <c r="Y3" s="37">
        <f>IFERROR(VALUE(LEFT(T3,LEN(T3)-1)),0)</f>
        <v>20.966999999999999</v>
      </c>
      <c r="Z3" s="37" t="str">
        <f>RIGHT(T3,1)</f>
        <v>M</v>
      </c>
      <c r="AA3" s="43">
        <f>VALUE(IF(Z3="M",Y3*10^6,Y3))</f>
        <v>20967000</v>
      </c>
      <c r="AB3" s="46">
        <f>AA3*P3/10^9</f>
        <v>89.738759999999999</v>
      </c>
      <c r="AC3" s="43"/>
      <c r="AD3" s="43"/>
      <c r="AE3" s="37">
        <f t="shared" si="0"/>
        <v>1</v>
      </c>
      <c r="AF3" s="37" t="str">
        <f t="shared" si="1"/>
        <v>BNBA.JK</v>
      </c>
      <c r="AG3" s="37" t="str">
        <f t="shared" si="2"/>
        <v>P.T. Bank Bumi Arta Tbk</v>
      </c>
      <c r="AH3" s="37">
        <f t="shared" si="3"/>
        <v>4280</v>
      </c>
      <c r="AI3" s="71">
        <f>X3/10^3</f>
        <v>9.8870000000000005</v>
      </c>
      <c r="AJ3" s="43">
        <f t="shared" si="4"/>
        <v>89.738759999999999</v>
      </c>
      <c r="AK3" s="37"/>
      <c r="AL3" s="37"/>
      <c r="AM3" s="32"/>
      <c r="AN3" s="56">
        <v>30</v>
      </c>
      <c r="AO3" s="44">
        <v>5000</v>
      </c>
      <c r="AP3" s="44" t="s">
        <v>4042</v>
      </c>
      <c r="AQ3" s="30">
        <f t="shared" ref="AQ3:AQ7" si="6">COUNTIFS($AI$3:$AI$711,"&gt;="&amp;AN3*10^3,$AI$3:$AI$711,"&lt;"&amp;AO3*10^3)</f>
        <v>0</v>
      </c>
      <c r="AR3" s="58">
        <f t="shared" ref="AR3:AR8" si="7">COUNTIFS($AI$3:$AI$711,"&gt;="&amp;AN3*10^3,$AI$3:$AI$711,"&lt;"&amp;AO3*10^3,$AJ$3:$AJ$711,"&gt;="&amp;$AR$11)</f>
        <v>0</v>
      </c>
      <c r="AS3" s="33"/>
      <c r="AT3" s="37"/>
      <c r="AU3" s="37"/>
    </row>
    <row r="4" spans="1:47" x14ac:dyDescent="0.25">
      <c r="A4" s="37"/>
      <c r="B4" s="37">
        <f t="shared" ref="B4:B67" si="8">ROW(B2)</f>
        <v>2</v>
      </c>
      <c r="C4" s="37" t="s">
        <v>2399</v>
      </c>
      <c r="D4" s="37" t="s">
        <v>2400</v>
      </c>
      <c r="E4" s="38">
        <v>37</v>
      </c>
      <c r="F4" s="37">
        <v>1</v>
      </c>
      <c r="G4" s="39">
        <v>2.7799999999999998E-2</v>
      </c>
      <c r="H4" s="40" t="s">
        <v>4692</v>
      </c>
      <c r="I4" s="40" t="s">
        <v>4693</v>
      </c>
      <c r="J4" s="37" t="s">
        <v>2403</v>
      </c>
      <c r="K4" s="37"/>
      <c r="L4" s="37"/>
      <c r="M4" s="37">
        <f t="shared" ref="M4:M67" si="9">ROW(M2)</f>
        <v>2</v>
      </c>
      <c r="N4" s="37" t="s">
        <v>331</v>
      </c>
      <c r="O4" s="37" t="str">
        <f t="shared" ref="O4:U19" si="10">INDEX($B$3:$J$1048576,MATCH($N4,$C$3:$C$1048576,0),MATCH(O$2,$B$2:$J$2,0))</f>
        <v>P.T. Bank Pan Indonesia Tbk</v>
      </c>
      <c r="P4" s="37">
        <f t="shared" si="5"/>
        <v>740</v>
      </c>
      <c r="Q4" s="37">
        <f t="shared" si="5"/>
        <v>-25</v>
      </c>
      <c r="R4" s="37">
        <f t="shared" si="5"/>
        <v>-3.27E-2</v>
      </c>
      <c r="S4" s="37" t="str">
        <f t="shared" si="5"/>
        <v>11.133M</v>
      </c>
      <c r="T4" s="37" t="str">
        <f t="shared" si="5"/>
        <v>9.643M</v>
      </c>
      <c r="U4" s="37" t="str">
        <f t="shared" si="5"/>
        <v>17.82T</v>
      </c>
      <c r="V4" s="41">
        <f t="shared" ref="V4:V67" si="11">IFERROR(VALUE(LEFT(U4,LEN(U4)-1)),0)</f>
        <v>17.82</v>
      </c>
      <c r="W4" s="37" t="str">
        <f t="shared" ref="W4:W67" si="12">RIGHT(U4,1)</f>
        <v>T</v>
      </c>
      <c r="X4" s="42">
        <f t="shared" ref="X4:X67" si="13">IF(W4="T",V4*10^3,V4)</f>
        <v>17820</v>
      </c>
      <c r="Y4" s="37">
        <f t="shared" ref="Y4:Y67" si="14">IFERROR(VALUE(LEFT(T4,LEN(T4)-1)),0)</f>
        <v>9.6430000000000007</v>
      </c>
      <c r="Z4" s="37" t="str">
        <f t="shared" ref="Z4:Z67" si="15">RIGHT(T4,1)</f>
        <v>M</v>
      </c>
      <c r="AA4" s="43">
        <f t="shared" ref="AA4:AA67" si="16">VALUE(IF(Z4="M",Y4*10^6,Y4))</f>
        <v>9643000</v>
      </c>
      <c r="AB4" s="46">
        <f t="shared" ref="AB4:AB67" si="17">AA4*P4/10^9</f>
        <v>7.1358199999999998</v>
      </c>
      <c r="AC4" s="43"/>
      <c r="AD4" s="43"/>
      <c r="AE4" s="37">
        <f t="shared" si="0"/>
        <v>2</v>
      </c>
      <c r="AF4" s="37" t="str">
        <f t="shared" si="1"/>
        <v>PNBN.JK</v>
      </c>
      <c r="AG4" s="37" t="str">
        <f t="shared" si="2"/>
        <v>P.T. Bank Pan Indonesia Tbk</v>
      </c>
      <c r="AH4" s="37">
        <f t="shared" si="3"/>
        <v>740</v>
      </c>
      <c r="AI4" s="71">
        <f t="shared" ref="AI4:AI67" si="18">X4/10^3</f>
        <v>17.82</v>
      </c>
      <c r="AJ4" s="43">
        <f t="shared" si="4"/>
        <v>7.1358199999999998</v>
      </c>
      <c r="AK4" s="37"/>
      <c r="AL4" s="37"/>
      <c r="AM4" s="32"/>
      <c r="AN4" s="56">
        <v>10</v>
      </c>
      <c r="AO4" s="44">
        <v>30</v>
      </c>
      <c r="AP4" s="44" t="s">
        <v>4043</v>
      </c>
      <c r="AQ4" s="30">
        <f t="shared" si="6"/>
        <v>0</v>
      </c>
      <c r="AR4" s="58">
        <f t="shared" si="7"/>
        <v>0</v>
      </c>
      <c r="AS4" s="33"/>
      <c r="AT4" s="37"/>
      <c r="AU4" s="37"/>
    </row>
    <row r="5" spans="1:47" x14ac:dyDescent="0.25">
      <c r="A5" s="37"/>
      <c r="B5" s="37">
        <f t="shared" si="8"/>
        <v>3</v>
      </c>
      <c r="C5" s="37" t="s">
        <v>2386</v>
      </c>
      <c r="D5" s="37" t="s">
        <v>2387</v>
      </c>
      <c r="E5" s="38">
        <v>51</v>
      </c>
      <c r="F5" s="37">
        <v>0</v>
      </c>
      <c r="G5" s="39">
        <v>0</v>
      </c>
      <c r="H5" s="40" t="s">
        <v>4694</v>
      </c>
      <c r="I5" s="40" t="s">
        <v>4695</v>
      </c>
      <c r="J5" s="37" t="s">
        <v>4696</v>
      </c>
      <c r="K5" s="37"/>
      <c r="L5" s="37"/>
      <c r="M5" s="37">
        <f t="shared" si="9"/>
        <v>3</v>
      </c>
      <c r="N5" s="37" t="s">
        <v>15</v>
      </c>
      <c r="O5" s="37" t="str">
        <f t="shared" si="10"/>
        <v>Perusahaan Perseroan (Persero) PT Telekomunikasi Indonesia Tbk</v>
      </c>
      <c r="P5" s="37">
        <f t="shared" si="5"/>
        <v>4100</v>
      </c>
      <c r="Q5" s="37">
        <f t="shared" si="5"/>
        <v>0</v>
      </c>
      <c r="R5" s="37">
        <f t="shared" si="5"/>
        <v>0</v>
      </c>
      <c r="S5" s="37" t="str">
        <f t="shared" si="5"/>
        <v>149.616M</v>
      </c>
      <c r="T5" s="37" t="str">
        <f t="shared" si="5"/>
        <v>106.582M</v>
      </c>
      <c r="U5" s="37" t="str">
        <f t="shared" si="5"/>
        <v>406.155T</v>
      </c>
      <c r="V5" s="41">
        <f t="shared" si="11"/>
        <v>406.15499999999997</v>
      </c>
      <c r="W5" s="37" t="str">
        <f t="shared" si="12"/>
        <v>T</v>
      </c>
      <c r="X5" s="42">
        <f t="shared" si="13"/>
        <v>406155</v>
      </c>
      <c r="Y5" s="37">
        <f t="shared" si="14"/>
        <v>106.58199999999999</v>
      </c>
      <c r="Z5" s="37" t="str">
        <f t="shared" si="15"/>
        <v>M</v>
      </c>
      <c r="AA5" s="43">
        <f t="shared" si="16"/>
        <v>106582000</v>
      </c>
      <c r="AB5" s="46">
        <f t="shared" si="17"/>
        <v>436.9862</v>
      </c>
      <c r="AC5" s="43"/>
      <c r="AD5" s="43"/>
      <c r="AE5" s="37">
        <f t="shared" si="0"/>
        <v>3</v>
      </c>
      <c r="AF5" s="37" t="str">
        <f t="shared" si="1"/>
        <v>TLKM.JK</v>
      </c>
      <c r="AG5" s="37" t="str">
        <f t="shared" si="2"/>
        <v>Perusahaan Perseroan (Persero) PT Telekomunikasi Indonesia Tbk</v>
      </c>
      <c r="AH5" s="37">
        <f t="shared" si="3"/>
        <v>4100</v>
      </c>
      <c r="AI5" s="71">
        <f t="shared" si="18"/>
        <v>406.15499999999997</v>
      </c>
      <c r="AJ5" s="43">
        <f t="shared" si="4"/>
        <v>436.9862</v>
      </c>
      <c r="AK5" s="37"/>
      <c r="AL5" s="37"/>
      <c r="AM5" s="32"/>
      <c r="AN5" s="56">
        <v>5</v>
      </c>
      <c r="AO5" s="44">
        <v>10</v>
      </c>
      <c r="AP5" s="44" t="s">
        <v>4044</v>
      </c>
      <c r="AQ5" s="30">
        <f t="shared" si="6"/>
        <v>0</v>
      </c>
      <c r="AR5" s="58">
        <f t="shared" si="7"/>
        <v>0</v>
      </c>
      <c r="AS5" s="33"/>
      <c r="AT5" s="37"/>
      <c r="AU5" s="37"/>
    </row>
    <row r="6" spans="1:47" x14ac:dyDescent="0.25">
      <c r="A6" s="37"/>
      <c r="B6" s="37">
        <f t="shared" si="8"/>
        <v>4</v>
      </c>
      <c r="C6" s="37" t="s">
        <v>2394</v>
      </c>
      <c r="D6" s="37" t="s">
        <v>2395</v>
      </c>
      <c r="E6" s="38">
        <v>72</v>
      </c>
      <c r="F6" s="37">
        <v>-2</v>
      </c>
      <c r="G6" s="39">
        <v>-2.7E-2</v>
      </c>
      <c r="H6" s="40" t="s">
        <v>4697</v>
      </c>
      <c r="I6" s="40" t="s">
        <v>4698</v>
      </c>
      <c r="J6" s="37" t="s">
        <v>4699</v>
      </c>
      <c r="K6" s="37"/>
      <c r="L6" s="37"/>
      <c r="M6" s="37">
        <f t="shared" si="9"/>
        <v>4</v>
      </c>
      <c r="N6" s="37" t="s">
        <v>5726</v>
      </c>
      <c r="O6" s="37" t="str">
        <f t="shared" si="10"/>
        <v>PT ABM Investama Tbk</v>
      </c>
      <c r="P6" s="37">
        <f t="shared" si="5"/>
        <v>1485</v>
      </c>
      <c r="Q6" s="37">
        <f t="shared" si="5"/>
        <v>5</v>
      </c>
      <c r="R6" s="37">
        <f t="shared" si="5"/>
        <v>3.3999999999999998E-3</v>
      </c>
      <c r="S6" s="37" t="str">
        <f t="shared" si="5"/>
        <v>1.753M</v>
      </c>
      <c r="T6" s="37" t="str">
        <f t="shared" si="5"/>
        <v>12.37M</v>
      </c>
      <c r="U6" s="37" t="str">
        <f t="shared" si="5"/>
        <v>4.088T</v>
      </c>
      <c r="V6" s="41">
        <f t="shared" si="11"/>
        <v>4.0880000000000001</v>
      </c>
      <c r="W6" s="37" t="str">
        <f t="shared" si="12"/>
        <v>T</v>
      </c>
      <c r="X6" s="42">
        <f t="shared" si="13"/>
        <v>4088</v>
      </c>
      <c r="Y6" s="37">
        <f t="shared" si="14"/>
        <v>12.37</v>
      </c>
      <c r="Z6" s="37" t="str">
        <f t="shared" si="15"/>
        <v>M</v>
      </c>
      <c r="AA6" s="43">
        <f t="shared" si="16"/>
        <v>12370000</v>
      </c>
      <c r="AB6" s="46">
        <f t="shared" si="17"/>
        <v>18.369450000000001</v>
      </c>
      <c r="AC6" s="43"/>
      <c r="AD6" s="43"/>
      <c r="AE6" s="37">
        <f t="shared" si="0"/>
        <v>4</v>
      </c>
      <c r="AF6" s="37" t="str">
        <f t="shared" si="1"/>
        <v>ABMM.JK</v>
      </c>
      <c r="AG6" s="37" t="str">
        <f t="shared" si="2"/>
        <v>PT ABM Investama Tbk</v>
      </c>
      <c r="AH6" s="37">
        <f t="shared" si="3"/>
        <v>1485</v>
      </c>
      <c r="AI6" s="71">
        <f t="shared" si="18"/>
        <v>4.0880000000000001</v>
      </c>
      <c r="AJ6" s="43">
        <f t="shared" si="4"/>
        <v>18.369450000000001</v>
      </c>
      <c r="AK6" s="37"/>
      <c r="AL6" s="37"/>
      <c r="AM6" s="32"/>
      <c r="AN6" s="56">
        <v>2</v>
      </c>
      <c r="AO6" s="44">
        <v>5</v>
      </c>
      <c r="AP6" s="44" t="s">
        <v>4045</v>
      </c>
      <c r="AQ6" s="30">
        <f t="shared" si="6"/>
        <v>0</v>
      </c>
      <c r="AR6" s="58">
        <f t="shared" si="7"/>
        <v>0</v>
      </c>
      <c r="AS6" s="33"/>
      <c r="AT6" s="37"/>
      <c r="AU6" s="37"/>
    </row>
    <row r="7" spans="1:47" x14ac:dyDescent="0.25">
      <c r="A7" s="37"/>
      <c r="B7" s="37">
        <f t="shared" si="8"/>
        <v>5</v>
      </c>
      <c r="C7" s="37" t="s">
        <v>2381</v>
      </c>
      <c r="D7" s="37" t="s">
        <v>2382</v>
      </c>
      <c r="E7" s="38">
        <v>77</v>
      </c>
      <c r="F7" s="37">
        <v>2</v>
      </c>
      <c r="G7" s="39">
        <v>2.6700000000000002E-2</v>
      </c>
      <c r="H7" s="40" t="s">
        <v>4700</v>
      </c>
      <c r="I7" s="40" t="s">
        <v>4701</v>
      </c>
      <c r="J7" s="37" t="s">
        <v>4702</v>
      </c>
      <c r="K7" s="37"/>
      <c r="L7" s="37"/>
      <c r="M7" s="37">
        <f t="shared" si="9"/>
        <v>5</v>
      </c>
      <c r="N7" s="37" t="s">
        <v>293</v>
      </c>
      <c r="O7" s="37" t="str">
        <f t="shared" si="10"/>
        <v>PT Ace Hardware Indonesia Tbk</v>
      </c>
      <c r="P7" s="37">
        <f t="shared" si="5"/>
        <v>1255</v>
      </c>
      <c r="Q7" s="37">
        <f t="shared" si="5"/>
        <v>-10</v>
      </c>
      <c r="R7" s="37">
        <f t="shared" si="5"/>
        <v>-7.9000000000000008E-3</v>
      </c>
      <c r="S7" s="37" t="str">
        <f t="shared" si="5"/>
        <v>18.49M</v>
      </c>
      <c r="T7" s="37" t="str">
        <f t="shared" si="5"/>
        <v>21.519M</v>
      </c>
      <c r="U7" s="37" t="str">
        <f t="shared" si="5"/>
        <v>21.486T</v>
      </c>
      <c r="V7" s="41">
        <f t="shared" si="11"/>
        <v>21.486000000000001</v>
      </c>
      <c r="W7" s="37" t="str">
        <f t="shared" si="12"/>
        <v>T</v>
      </c>
      <c r="X7" s="42">
        <f t="shared" si="13"/>
        <v>21486</v>
      </c>
      <c r="Y7" s="37">
        <f t="shared" si="14"/>
        <v>21.518999999999998</v>
      </c>
      <c r="Z7" s="37" t="str">
        <f t="shared" si="15"/>
        <v>M</v>
      </c>
      <c r="AA7" s="43">
        <f t="shared" si="16"/>
        <v>21519000</v>
      </c>
      <c r="AB7" s="46">
        <f t="shared" si="17"/>
        <v>27.006345</v>
      </c>
      <c r="AC7" s="43"/>
      <c r="AD7" s="43"/>
      <c r="AE7" s="37">
        <f t="shared" si="0"/>
        <v>5</v>
      </c>
      <c r="AF7" s="37" t="str">
        <f t="shared" si="1"/>
        <v>ACES.JK</v>
      </c>
      <c r="AG7" s="37" t="str">
        <f t="shared" si="2"/>
        <v>PT Ace Hardware Indonesia Tbk</v>
      </c>
      <c r="AH7" s="37">
        <f t="shared" si="3"/>
        <v>1255</v>
      </c>
      <c r="AI7" s="71">
        <f t="shared" si="18"/>
        <v>21.486000000000001</v>
      </c>
      <c r="AJ7" s="43">
        <f t="shared" si="4"/>
        <v>27.006345</v>
      </c>
      <c r="AK7" s="37"/>
      <c r="AL7" s="37"/>
      <c r="AM7" s="32"/>
      <c r="AN7" s="56">
        <v>1</v>
      </c>
      <c r="AO7" s="44">
        <v>2</v>
      </c>
      <c r="AP7" s="44" t="s">
        <v>4046</v>
      </c>
      <c r="AQ7" s="30">
        <f t="shared" si="6"/>
        <v>0</v>
      </c>
      <c r="AR7" s="58">
        <f t="shared" si="7"/>
        <v>0</v>
      </c>
      <c r="AS7" s="33"/>
      <c r="AT7" s="37"/>
      <c r="AU7" s="37"/>
    </row>
    <row r="8" spans="1:47" x14ac:dyDescent="0.25">
      <c r="A8" s="37"/>
      <c r="B8" s="37">
        <f t="shared" si="8"/>
        <v>6</v>
      </c>
      <c r="C8" s="37" t="s">
        <v>2353</v>
      </c>
      <c r="D8" s="37" t="s">
        <v>2354</v>
      </c>
      <c r="E8" s="38">
        <v>52</v>
      </c>
      <c r="F8" s="37">
        <v>0</v>
      </c>
      <c r="G8" s="39">
        <v>0</v>
      </c>
      <c r="H8" s="40">
        <v>871500</v>
      </c>
      <c r="I8" s="40" t="s">
        <v>4703</v>
      </c>
      <c r="J8" s="37" t="s">
        <v>4704</v>
      </c>
      <c r="K8" s="37"/>
      <c r="L8" s="37"/>
      <c r="M8" s="37">
        <f t="shared" si="9"/>
        <v>6</v>
      </c>
      <c r="N8" s="37" t="s">
        <v>4841</v>
      </c>
      <c r="O8" s="37" t="str">
        <f t="shared" si="10"/>
        <v>PT Ace Oldfields Tbk</v>
      </c>
      <c r="P8" s="37">
        <f t="shared" si="5"/>
        <v>117</v>
      </c>
      <c r="Q8" s="37">
        <f t="shared" si="5"/>
        <v>-1</v>
      </c>
      <c r="R8" s="37">
        <f t="shared" si="5"/>
        <v>-8.5000000000000006E-3</v>
      </c>
      <c r="S8" s="37" t="str">
        <f t="shared" si="5"/>
        <v>8.739M</v>
      </c>
      <c r="T8" s="37" t="str">
        <f t="shared" si="5"/>
        <v>177M</v>
      </c>
      <c r="U8" s="37" t="str">
        <f t="shared" si="5"/>
        <v>151.231B</v>
      </c>
      <c r="V8" s="41">
        <f t="shared" si="11"/>
        <v>151.23099999999999</v>
      </c>
      <c r="W8" s="37" t="str">
        <f t="shared" si="12"/>
        <v>B</v>
      </c>
      <c r="X8" s="42">
        <f t="shared" si="13"/>
        <v>151.23099999999999</v>
      </c>
      <c r="Y8" s="37">
        <f t="shared" si="14"/>
        <v>177</v>
      </c>
      <c r="Z8" s="37" t="str">
        <f t="shared" si="15"/>
        <v>M</v>
      </c>
      <c r="AA8" s="43">
        <f t="shared" si="16"/>
        <v>177000000</v>
      </c>
      <c r="AB8" s="46">
        <f t="shared" si="17"/>
        <v>20.709</v>
      </c>
      <c r="AC8" s="43"/>
      <c r="AD8" s="43"/>
      <c r="AE8" s="37">
        <f t="shared" si="0"/>
        <v>6</v>
      </c>
      <c r="AF8" s="37" t="str">
        <f t="shared" si="1"/>
        <v>KUAS.JK</v>
      </c>
      <c r="AG8" s="37" t="str">
        <f t="shared" si="2"/>
        <v>PT Ace Oldfields Tbk</v>
      </c>
      <c r="AH8" s="37">
        <f t="shared" si="3"/>
        <v>117</v>
      </c>
      <c r="AI8" s="71">
        <f t="shared" si="18"/>
        <v>0.151231</v>
      </c>
      <c r="AJ8" s="43">
        <f t="shared" si="4"/>
        <v>20.709</v>
      </c>
      <c r="AK8" s="37"/>
      <c r="AL8" s="37"/>
      <c r="AM8" s="32"/>
      <c r="AN8" s="57">
        <v>0</v>
      </c>
      <c r="AO8" s="45">
        <v>1</v>
      </c>
      <c r="AP8" s="45" t="s">
        <v>4047</v>
      </c>
      <c r="AQ8" s="59">
        <f>COUNTIFS($AI$3:$AI$711,"&gt;="&amp;AN8*10^3,$AI$3:$AI$711,"&lt;"&amp;AO8*10^3)</f>
        <v>709</v>
      </c>
      <c r="AR8" s="60">
        <f t="shared" si="7"/>
        <v>375</v>
      </c>
      <c r="AS8" s="33"/>
      <c r="AT8" s="37"/>
      <c r="AU8" s="37"/>
    </row>
    <row r="9" spans="1:47" x14ac:dyDescent="0.25">
      <c r="A9" s="37"/>
      <c r="B9" s="37">
        <f t="shared" si="8"/>
        <v>7</v>
      </c>
      <c r="C9" s="37" t="s">
        <v>2341</v>
      </c>
      <c r="D9" s="37" t="s">
        <v>2342</v>
      </c>
      <c r="E9" s="38">
        <v>77</v>
      </c>
      <c r="F9" s="37">
        <v>1</v>
      </c>
      <c r="G9" s="39">
        <v>1.32E-2</v>
      </c>
      <c r="H9" s="40">
        <v>95900</v>
      </c>
      <c r="I9" s="40">
        <v>434223</v>
      </c>
      <c r="J9" s="37" t="s">
        <v>4705</v>
      </c>
      <c r="K9" s="37"/>
      <c r="L9" s="37"/>
      <c r="M9" s="37">
        <f t="shared" si="9"/>
        <v>7</v>
      </c>
      <c r="N9" s="37" t="s">
        <v>958</v>
      </c>
      <c r="O9" s="37" t="str">
        <f t="shared" si="10"/>
        <v>PT Acset Indonusa Tbk</v>
      </c>
      <c r="P9" s="37">
        <f t="shared" si="5"/>
        <v>226</v>
      </c>
      <c r="Q9" s="37">
        <f t="shared" si="5"/>
        <v>4</v>
      </c>
      <c r="R9" s="37">
        <f t="shared" si="5"/>
        <v>1.7999999999999999E-2</v>
      </c>
      <c r="S9" s="37" t="str">
        <f t="shared" si="5"/>
        <v>5.29M</v>
      </c>
      <c r="T9" s="37" t="str">
        <f t="shared" si="5"/>
        <v>21.542M</v>
      </c>
      <c r="U9" s="37" t="str">
        <f t="shared" si="5"/>
        <v>2.865T</v>
      </c>
      <c r="V9" s="41">
        <f t="shared" si="11"/>
        <v>2.8650000000000002</v>
      </c>
      <c r="W9" s="37" t="str">
        <f t="shared" si="12"/>
        <v>T</v>
      </c>
      <c r="X9" s="42">
        <f t="shared" si="13"/>
        <v>2865</v>
      </c>
      <c r="Y9" s="37">
        <f t="shared" si="14"/>
        <v>21.542000000000002</v>
      </c>
      <c r="Z9" s="37" t="str">
        <f t="shared" si="15"/>
        <v>M</v>
      </c>
      <c r="AA9" s="43">
        <f t="shared" si="16"/>
        <v>21542000</v>
      </c>
      <c r="AB9" s="46">
        <f t="shared" si="17"/>
        <v>4.8684919999999998</v>
      </c>
      <c r="AC9" s="43"/>
      <c r="AD9" s="43"/>
      <c r="AE9" s="37">
        <f t="shared" si="0"/>
        <v>7</v>
      </c>
      <c r="AF9" s="37" t="str">
        <f t="shared" si="1"/>
        <v>ACST.JK</v>
      </c>
      <c r="AG9" s="37" t="str">
        <f t="shared" si="2"/>
        <v>PT Acset Indonusa Tbk</v>
      </c>
      <c r="AH9" s="37">
        <f t="shared" si="3"/>
        <v>226</v>
      </c>
      <c r="AI9" s="71">
        <f t="shared" si="18"/>
        <v>2.8650000000000002</v>
      </c>
      <c r="AJ9" s="43">
        <f t="shared" si="4"/>
        <v>4.8684919999999998</v>
      </c>
      <c r="AK9" s="37"/>
      <c r="AL9" s="37"/>
      <c r="AM9" s="32"/>
      <c r="AN9" s="44"/>
      <c r="AO9" s="44"/>
      <c r="AP9" s="44"/>
      <c r="AQ9" s="44"/>
      <c r="AR9" s="44"/>
      <c r="AS9" s="33"/>
      <c r="AT9" s="37"/>
      <c r="AU9" s="37"/>
    </row>
    <row r="10" spans="1:47" x14ac:dyDescent="0.25">
      <c r="A10" s="37"/>
      <c r="B10" s="37">
        <f t="shared" si="8"/>
        <v>8</v>
      </c>
      <c r="C10" s="37" t="s">
        <v>2320</v>
      </c>
      <c r="D10" s="37" t="s">
        <v>2321</v>
      </c>
      <c r="E10" s="38">
        <v>99</v>
      </c>
      <c r="F10" s="37">
        <v>-1</v>
      </c>
      <c r="G10" s="39">
        <v>-0.01</v>
      </c>
      <c r="H10" s="40">
        <v>7200</v>
      </c>
      <c r="I10" s="40">
        <v>741318</v>
      </c>
      <c r="J10" s="37" t="s">
        <v>4706</v>
      </c>
      <c r="K10" s="37"/>
      <c r="L10" s="37"/>
      <c r="M10" s="37">
        <f t="shared" si="9"/>
        <v>8</v>
      </c>
      <c r="N10" s="37" t="s">
        <v>131</v>
      </c>
      <c r="O10" s="37" t="str">
        <f t="shared" si="10"/>
        <v>PT Adaro Energy Tbk</v>
      </c>
      <c r="P10" s="37">
        <f t="shared" si="5"/>
        <v>2050</v>
      </c>
      <c r="Q10" s="37">
        <f t="shared" si="5"/>
        <v>10</v>
      </c>
      <c r="R10" s="37">
        <f t="shared" si="5"/>
        <v>4.8999999999999998E-3</v>
      </c>
      <c r="S10" s="37" t="str">
        <f t="shared" si="5"/>
        <v>156.302M</v>
      </c>
      <c r="T10" s="37" t="str">
        <f t="shared" si="5"/>
        <v>167.43M</v>
      </c>
      <c r="U10" s="37" t="str">
        <f t="shared" si="5"/>
        <v>65.571T</v>
      </c>
      <c r="V10" s="41">
        <f t="shared" si="11"/>
        <v>65.570999999999998</v>
      </c>
      <c r="W10" s="37" t="str">
        <f t="shared" si="12"/>
        <v>T</v>
      </c>
      <c r="X10" s="42">
        <f t="shared" si="13"/>
        <v>65571</v>
      </c>
      <c r="Y10" s="37">
        <f t="shared" si="14"/>
        <v>167.43</v>
      </c>
      <c r="Z10" s="37" t="str">
        <f t="shared" si="15"/>
        <v>M</v>
      </c>
      <c r="AA10" s="43">
        <f t="shared" si="16"/>
        <v>167430000</v>
      </c>
      <c r="AB10" s="46">
        <f t="shared" si="17"/>
        <v>343.23149999999998</v>
      </c>
      <c r="AC10" s="43"/>
      <c r="AD10" s="43"/>
      <c r="AE10" s="37">
        <f t="shared" si="0"/>
        <v>8</v>
      </c>
      <c r="AF10" s="37" t="str">
        <f t="shared" si="1"/>
        <v>ADRO.JK</v>
      </c>
      <c r="AG10" s="37" t="str">
        <f t="shared" si="2"/>
        <v>PT Adaro Energy Tbk</v>
      </c>
      <c r="AH10" s="37">
        <f t="shared" si="3"/>
        <v>2050</v>
      </c>
      <c r="AI10" s="71">
        <f t="shared" si="18"/>
        <v>65.570999999999998</v>
      </c>
      <c r="AJ10" s="43">
        <f t="shared" si="4"/>
        <v>343.23149999999998</v>
      </c>
      <c r="AK10" s="37"/>
      <c r="AL10" s="37"/>
      <c r="AM10" s="32"/>
      <c r="AN10" s="44"/>
      <c r="AO10" s="44"/>
      <c r="AP10" s="44"/>
      <c r="AQ10" s="30">
        <f>SUM(AQ3:AQ8)</f>
        <v>709</v>
      </c>
      <c r="AR10" s="30">
        <f>SUM(AR3:AR8)</f>
        <v>375</v>
      </c>
      <c r="AS10" s="33"/>
      <c r="AT10" s="37"/>
      <c r="AU10" s="37"/>
    </row>
    <row r="11" spans="1:47" x14ac:dyDescent="0.25">
      <c r="A11" s="37"/>
      <c r="B11" s="37">
        <f t="shared" si="8"/>
        <v>9</v>
      </c>
      <c r="C11" s="37" t="s">
        <v>4707</v>
      </c>
      <c r="D11" s="37" t="s">
        <v>4708</v>
      </c>
      <c r="E11" s="38">
        <v>50</v>
      </c>
      <c r="F11" s="37">
        <v>0</v>
      </c>
      <c r="G11" s="39">
        <v>0</v>
      </c>
      <c r="H11" s="40">
        <v>243300</v>
      </c>
      <c r="I11" s="37" t="s">
        <v>4709</v>
      </c>
      <c r="J11" s="37" t="s">
        <v>4710</v>
      </c>
      <c r="K11" s="37"/>
      <c r="L11" s="37"/>
      <c r="M11" s="37">
        <f t="shared" si="9"/>
        <v>9</v>
      </c>
      <c r="N11" s="37" t="s">
        <v>899</v>
      </c>
      <c r="O11" s="37" t="str">
        <f t="shared" si="10"/>
        <v>PT Adhi Karya (Persero) Tbk</v>
      </c>
      <c r="P11" s="37">
        <f t="shared" si="5"/>
        <v>980</v>
      </c>
      <c r="Q11" s="37">
        <f t="shared" si="5"/>
        <v>-30</v>
      </c>
      <c r="R11" s="37">
        <f t="shared" si="5"/>
        <v>-2.9700000000000001E-2</v>
      </c>
      <c r="S11" s="37" t="str">
        <f t="shared" si="5"/>
        <v>24.283M</v>
      </c>
      <c r="T11" s="37" t="str">
        <f t="shared" si="5"/>
        <v>30.938M</v>
      </c>
      <c r="U11" s="37" t="str">
        <f t="shared" si="5"/>
        <v>3.49T</v>
      </c>
      <c r="V11" s="41">
        <f t="shared" si="11"/>
        <v>3.49</v>
      </c>
      <c r="W11" s="37" t="str">
        <f t="shared" si="12"/>
        <v>T</v>
      </c>
      <c r="X11" s="42">
        <f t="shared" si="13"/>
        <v>3490</v>
      </c>
      <c r="Y11" s="37">
        <f t="shared" si="14"/>
        <v>30.937999999999999</v>
      </c>
      <c r="Z11" s="37" t="str">
        <f t="shared" si="15"/>
        <v>M</v>
      </c>
      <c r="AA11" s="43">
        <f t="shared" si="16"/>
        <v>30938000</v>
      </c>
      <c r="AB11" s="46">
        <f t="shared" si="17"/>
        <v>30.319240000000001</v>
      </c>
      <c r="AC11" s="43"/>
      <c r="AD11" s="43"/>
      <c r="AE11" s="37">
        <f t="shared" si="0"/>
        <v>9</v>
      </c>
      <c r="AF11" s="37" t="str">
        <f t="shared" si="1"/>
        <v>ADHI.JK</v>
      </c>
      <c r="AG11" s="37" t="str">
        <f t="shared" si="2"/>
        <v>PT Adhi Karya (Persero) Tbk</v>
      </c>
      <c r="AH11" s="37">
        <f t="shared" si="3"/>
        <v>980</v>
      </c>
      <c r="AI11" s="71">
        <f t="shared" si="18"/>
        <v>3.49</v>
      </c>
      <c r="AJ11" s="43">
        <f t="shared" si="4"/>
        <v>30.319240000000001</v>
      </c>
      <c r="AK11" s="37"/>
      <c r="AL11" s="37"/>
      <c r="AM11" s="32"/>
      <c r="AN11" s="44"/>
      <c r="AO11" s="44"/>
      <c r="AP11" s="44"/>
      <c r="AQ11" s="30" t="s">
        <v>5780</v>
      </c>
      <c r="AR11" s="30">
        <v>1</v>
      </c>
      <c r="AS11" s="33"/>
      <c r="AT11" s="37"/>
      <c r="AU11" s="37"/>
    </row>
    <row r="12" spans="1:47" x14ac:dyDescent="0.25">
      <c r="A12" s="37"/>
      <c r="B12" s="37">
        <f t="shared" si="8"/>
        <v>10</v>
      </c>
      <c r="C12" s="37" t="s">
        <v>2377</v>
      </c>
      <c r="D12" s="37" t="s">
        <v>2378</v>
      </c>
      <c r="E12" s="38">
        <v>139</v>
      </c>
      <c r="F12" s="37">
        <v>27</v>
      </c>
      <c r="G12" s="39">
        <v>0.24110000000000001</v>
      </c>
      <c r="H12" s="40" t="s">
        <v>4711</v>
      </c>
      <c r="I12" s="40" t="s">
        <v>4712</v>
      </c>
      <c r="J12" s="37" t="s">
        <v>4713</v>
      </c>
      <c r="K12" s="37"/>
      <c r="L12" s="37"/>
      <c r="M12" s="37">
        <f t="shared" si="9"/>
        <v>10</v>
      </c>
      <c r="N12" s="37" t="s">
        <v>487</v>
      </c>
      <c r="O12" s="37" t="str">
        <f t="shared" si="10"/>
        <v>PT Adi Sarana Armada Tbk</v>
      </c>
      <c r="P12" s="37">
        <f t="shared" si="5"/>
        <v>3530</v>
      </c>
      <c r="Q12" s="37">
        <f t="shared" si="5"/>
        <v>30</v>
      </c>
      <c r="R12" s="37">
        <f t="shared" si="5"/>
        <v>8.6E-3</v>
      </c>
      <c r="S12" s="37" t="str">
        <f t="shared" si="5"/>
        <v>4.397M</v>
      </c>
      <c r="T12" s="37" t="str">
        <f t="shared" si="5"/>
        <v>14.379M</v>
      </c>
      <c r="U12" s="37" t="str">
        <f t="shared" si="5"/>
        <v>12.573T</v>
      </c>
      <c r="V12" s="41">
        <f t="shared" si="11"/>
        <v>12.573</v>
      </c>
      <c r="W12" s="37" t="str">
        <f t="shared" si="12"/>
        <v>T</v>
      </c>
      <c r="X12" s="42">
        <f t="shared" si="13"/>
        <v>12573</v>
      </c>
      <c r="Y12" s="37">
        <f t="shared" si="14"/>
        <v>14.379</v>
      </c>
      <c r="Z12" s="37" t="str">
        <f t="shared" si="15"/>
        <v>M</v>
      </c>
      <c r="AA12" s="43">
        <f t="shared" si="16"/>
        <v>14379000</v>
      </c>
      <c r="AB12" s="46">
        <f t="shared" si="17"/>
        <v>50.757869999999997</v>
      </c>
      <c r="AC12" s="43"/>
      <c r="AD12" s="43"/>
      <c r="AE12" s="37">
        <f t="shared" si="0"/>
        <v>10</v>
      </c>
      <c r="AF12" s="37" t="str">
        <f t="shared" si="1"/>
        <v>ASSA.JK</v>
      </c>
      <c r="AG12" s="37" t="str">
        <f t="shared" si="2"/>
        <v>PT Adi Sarana Armada Tbk</v>
      </c>
      <c r="AH12" s="37">
        <f t="shared" si="3"/>
        <v>3530</v>
      </c>
      <c r="AI12" s="71">
        <f t="shared" si="18"/>
        <v>12.573</v>
      </c>
      <c r="AJ12" s="43">
        <f t="shared" si="4"/>
        <v>50.757869999999997</v>
      </c>
      <c r="AK12" s="37"/>
      <c r="AL12" s="37"/>
      <c r="AM12" s="32"/>
      <c r="AN12" s="44"/>
      <c r="AO12" s="44"/>
      <c r="AP12" s="44"/>
      <c r="AQ12" s="44"/>
      <c r="AR12" s="44"/>
      <c r="AS12" s="33"/>
      <c r="AT12" s="37"/>
      <c r="AU12" s="37"/>
    </row>
    <row r="13" spans="1:47" x14ac:dyDescent="0.25">
      <c r="A13" s="37"/>
      <c r="B13" s="37">
        <f t="shared" si="8"/>
        <v>11</v>
      </c>
      <c r="C13" s="37" t="s">
        <v>2329</v>
      </c>
      <c r="D13" s="37" t="s">
        <v>2330</v>
      </c>
      <c r="E13" s="38">
        <v>50</v>
      </c>
      <c r="F13" s="37">
        <v>0</v>
      </c>
      <c r="G13" s="39">
        <v>0</v>
      </c>
      <c r="H13" s="37" t="s">
        <v>4714</v>
      </c>
      <c r="I13" s="40" t="s">
        <v>4715</v>
      </c>
      <c r="J13" s="37" t="s">
        <v>2332</v>
      </c>
      <c r="K13" s="37"/>
      <c r="L13" s="37"/>
      <c r="M13" s="37">
        <f t="shared" si="9"/>
        <v>11</v>
      </c>
      <c r="N13" s="37" t="s">
        <v>638</v>
      </c>
      <c r="O13" s="37" t="str">
        <f t="shared" si="10"/>
        <v>PT Adira Dinamika Multi Finance Tbk</v>
      </c>
      <c r="P13" s="37">
        <f t="shared" si="5"/>
        <v>7700</v>
      </c>
      <c r="Q13" s="37">
        <f t="shared" si="5"/>
        <v>0</v>
      </c>
      <c r="R13" s="37">
        <f t="shared" si="5"/>
        <v>0</v>
      </c>
      <c r="S13" s="37">
        <f t="shared" si="5"/>
        <v>56400</v>
      </c>
      <c r="T13" s="37">
        <f t="shared" si="5"/>
        <v>134350</v>
      </c>
      <c r="U13" s="37" t="str">
        <f t="shared" si="5"/>
        <v>7.7T</v>
      </c>
      <c r="V13" s="41">
        <f t="shared" si="11"/>
        <v>7.7</v>
      </c>
      <c r="W13" s="37" t="str">
        <f t="shared" si="12"/>
        <v>T</v>
      </c>
      <c r="X13" s="42">
        <f t="shared" si="13"/>
        <v>7700</v>
      </c>
      <c r="Y13" s="37">
        <f t="shared" si="14"/>
        <v>13435</v>
      </c>
      <c r="Z13" s="37" t="str">
        <f t="shared" si="15"/>
        <v>0</v>
      </c>
      <c r="AA13" s="43">
        <f t="shared" si="16"/>
        <v>13435</v>
      </c>
      <c r="AB13" s="46">
        <f t="shared" si="17"/>
        <v>0.1034495</v>
      </c>
      <c r="AC13" s="43"/>
      <c r="AD13" s="43"/>
      <c r="AE13" s="37">
        <f t="shared" si="0"/>
        <v>11</v>
      </c>
      <c r="AF13" s="37" t="str">
        <f t="shared" si="1"/>
        <v>ADMF.JK</v>
      </c>
      <c r="AG13" s="37" t="str">
        <f t="shared" si="2"/>
        <v>PT Adira Dinamika Multi Finance Tbk</v>
      </c>
      <c r="AH13" s="37">
        <f t="shared" si="3"/>
        <v>7700</v>
      </c>
      <c r="AI13" s="71">
        <f t="shared" si="18"/>
        <v>7.7</v>
      </c>
      <c r="AJ13" s="43">
        <f t="shared" si="4"/>
        <v>0.1034495</v>
      </c>
      <c r="AK13" s="37"/>
      <c r="AL13" s="37"/>
      <c r="AM13" s="32"/>
      <c r="AN13" s="44"/>
      <c r="AO13" s="44"/>
      <c r="AP13" s="44"/>
      <c r="AQ13" s="44"/>
      <c r="AR13" s="44"/>
      <c r="AS13" s="33"/>
      <c r="AT13" s="37"/>
      <c r="AU13" s="37"/>
    </row>
    <row r="14" spans="1:47" x14ac:dyDescent="0.25">
      <c r="A14" s="37"/>
      <c r="B14" s="37">
        <f t="shared" si="8"/>
        <v>12</v>
      </c>
      <c r="C14" s="37" t="s">
        <v>2345</v>
      </c>
      <c r="D14" s="37" t="s">
        <v>2346</v>
      </c>
      <c r="E14" s="37">
        <v>96</v>
      </c>
      <c r="F14" s="37">
        <v>0</v>
      </c>
      <c r="G14" s="39">
        <v>0</v>
      </c>
      <c r="H14" s="37" t="s">
        <v>4716</v>
      </c>
      <c r="I14" s="37" t="s">
        <v>4717</v>
      </c>
      <c r="J14" s="37" t="s">
        <v>4718</v>
      </c>
      <c r="K14" s="37"/>
      <c r="L14" s="37"/>
      <c r="M14" s="37">
        <f t="shared" si="9"/>
        <v>12</v>
      </c>
      <c r="N14" s="37" t="s">
        <v>1756</v>
      </c>
      <c r="O14" s="37" t="str">
        <f t="shared" si="10"/>
        <v>PT Aesler Grup Internasional Tbk</v>
      </c>
      <c r="P14" s="37">
        <f t="shared" si="5"/>
        <v>330</v>
      </c>
      <c r="Q14" s="37">
        <f t="shared" si="5"/>
        <v>66</v>
      </c>
      <c r="R14" s="37">
        <f t="shared" si="5"/>
        <v>0.25</v>
      </c>
      <c r="S14" s="37" t="str">
        <f t="shared" si="5"/>
        <v>6.619M</v>
      </c>
      <c r="T14" s="37">
        <f t="shared" si="5"/>
        <v>957728</v>
      </c>
      <c r="U14" s="37" t="str">
        <f t="shared" si="5"/>
        <v>412.5B</v>
      </c>
      <c r="V14" s="41">
        <f t="shared" si="11"/>
        <v>412.5</v>
      </c>
      <c r="W14" s="37" t="str">
        <f t="shared" si="12"/>
        <v>B</v>
      </c>
      <c r="X14" s="42">
        <f t="shared" si="13"/>
        <v>412.5</v>
      </c>
      <c r="Y14" s="37">
        <f t="shared" si="14"/>
        <v>95772</v>
      </c>
      <c r="Z14" s="37" t="str">
        <f t="shared" si="15"/>
        <v>8</v>
      </c>
      <c r="AA14" s="43">
        <f t="shared" si="16"/>
        <v>95772</v>
      </c>
      <c r="AB14" s="46">
        <f t="shared" si="17"/>
        <v>3.1604760000000003E-2</v>
      </c>
      <c r="AC14" s="43"/>
      <c r="AD14" s="43"/>
      <c r="AE14" s="37">
        <f t="shared" si="0"/>
        <v>12</v>
      </c>
      <c r="AF14" s="37" t="str">
        <f t="shared" si="1"/>
        <v>RONY.JK</v>
      </c>
      <c r="AG14" s="37" t="str">
        <f t="shared" si="2"/>
        <v>PT Aesler Grup Internasional Tbk</v>
      </c>
      <c r="AH14" s="37">
        <f t="shared" si="3"/>
        <v>330</v>
      </c>
      <c r="AI14" s="71">
        <f t="shared" si="18"/>
        <v>0.41249999999999998</v>
      </c>
      <c r="AJ14" s="43">
        <f t="shared" si="4"/>
        <v>3.1604760000000003E-2</v>
      </c>
      <c r="AK14" s="37"/>
      <c r="AL14" s="37"/>
      <c r="AM14" s="32"/>
      <c r="AN14" s="44"/>
      <c r="AO14" s="44"/>
      <c r="AP14" s="44" t="s">
        <v>5783</v>
      </c>
      <c r="AQ14" s="51">
        <f>AQ10-COUNTA(AF3:AF711)</f>
        <v>0</v>
      </c>
      <c r="AR14" s="44"/>
      <c r="AS14" s="33"/>
      <c r="AT14" s="37"/>
      <c r="AU14" s="37"/>
    </row>
    <row r="15" spans="1:47" x14ac:dyDescent="0.25">
      <c r="A15" s="37"/>
      <c r="B15" s="37">
        <f t="shared" si="8"/>
        <v>13</v>
      </c>
      <c r="C15" s="37" t="s">
        <v>2336</v>
      </c>
      <c r="D15" s="37" t="s">
        <v>2337</v>
      </c>
      <c r="E15" s="38">
        <v>64</v>
      </c>
      <c r="F15" s="37">
        <v>5</v>
      </c>
      <c r="G15" s="39">
        <v>8.4699999999999998E-2</v>
      </c>
      <c r="H15" s="40" t="s">
        <v>4719</v>
      </c>
      <c r="I15" s="40" t="s">
        <v>4720</v>
      </c>
      <c r="J15" s="37" t="s">
        <v>4721</v>
      </c>
      <c r="K15" s="37"/>
      <c r="L15" s="37"/>
      <c r="M15" s="37">
        <f t="shared" si="9"/>
        <v>13</v>
      </c>
      <c r="N15" s="37" t="s">
        <v>2098</v>
      </c>
      <c r="O15" s="37" t="str">
        <f t="shared" si="10"/>
        <v>PT Agro Yasa Lestari Tbk</v>
      </c>
      <c r="P15" s="37">
        <f t="shared" si="5"/>
        <v>300</v>
      </c>
      <c r="Q15" s="37">
        <f t="shared" si="5"/>
        <v>-8</v>
      </c>
      <c r="R15" s="37">
        <f t="shared" si="5"/>
        <v>-2.5999999999999999E-2</v>
      </c>
      <c r="S15" s="37" t="str">
        <f t="shared" si="5"/>
        <v>29.4M</v>
      </c>
      <c r="T15" s="37" t="str">
        <f t="shared" si="5"/>
        <v>100.776M</v>
      </c>
      <c r="U15" s="37" t="str">
        <f t="shared" si="5"/>
        <v>256.027B</v>
      </c>
      <c r="V15" s="41">
        <f t="shared" si="11"/>
        <v>256.02699999999999</v>
      </c>
      <c r="W15" s="37" t="str">
        <f t="shared" si="12"/>
        <v>B</v>
      </c>
      <c r="X15" s="42">
        <f t="shared" si="13"/>
        <v>256.02699999999999</v>
      </c>
      <c r="Y15" s="37">
        <f t="shared" si="14"/>
        <v>100.776</v>
      </c>
      <c r="Z15" s="37" t="str">
        <f t="shared" si="15"/>
        <v>M</v>
      </c>
      <c r="AA15" s="43">
        <f t="shared" si="16"/>
        <v>100776000</v>
      </c>
      <c r="AB15" s="46">
        <f t="shared" si="17"/>
        <v>30.232800000000001</v>
      </c>
      <c r="AC15" s="43"/>
      <c r="AD15" s="43"/>
      <c r="AE15" s="37">
        <f t="shared" si="0"/>
        <v>13</v>
      </c>
      <c r="AF15" s="37" t="str">
        <f t="shared" si="1"/>
        <v>AYLS.JK</v>
      </c>
      <c r="AG15" s="37" t="str">
        <f t="shared" si="2"/>
        <v>PT Agro Yasa Lestari Tbk</v>
      </c>
      <c r="AH15" s="37">
        <f t="shared" si="3"/>
        <v>300</v>
      </c>
      <c r="AI15" s="71">
        <f t="shared" si="18"/>
        <v>0.256027</v>
      </c>
      <c r="AJ15" s="43">
        <f t="shared" si="4"/>
        <v>30.232800000000001</v>
      </c>
      <c r="AK15" s="37"/>
      <c r="AL15" s="37"/>
      <c r="AM15" s="32"/>
      <c r="AN15" s="44"/>
      <c r="AO15" s="44"/>
      <c r="AP15" s="44"/>
      <c r="AQ15" s="44"/>
      <c r="AR15" s="44"/>
      <c r="AS15" s="33"/>
      <c r="AT15" s="37"/>
      <c r="AU15" s="37"/>
    </row>
    <row r="16" spans="1:47" ht="15.75" thickBot="1" x14ac:dyDescent="0.3">
      <c r="A16" s="37"/>
      <c r="B16" s="37">
        <f t="shared" si="8"/>
        <v>14</v>
      </c>
      <c r="C16" s="37" t="s">
        <v>2333</v>
      </c>
      <c r="D16" s="37" t="s">
        <v>2334</v>
      </c>
      <c r="E16" s="38">
        <v>183</v>
      </c>
      <c r="F16" s="37">
        <v>1</v>
      </c>
      <c r="G16" s="39">
        <v>5.4999999999999997E-3</v>
      </c>
      <c r="H16" s="40">
        <v>57300</v>
      </c>
      <c r="I16" s="40">
        <v>260935</v>
      </c>
      <c r="J16" s="37" t="s">
        <v>4722</v>
      </c>
      <c r="K16" s="37"/>
      <c r="L16" s="37"/>
      <c r="M16" s="37">
        <f t="shared" si="9"/>
        <v>14</v>
      </c>
      <c r="N16" s="37" t="s">
        <v>5535</v>
      </c>
      <c r="O16" s="37" t="str">
        <f t="shared" si="10"/>
        <v>PT Agung Podomoro Land Tbk</v>
      </c>
      <c r="P16" s="37">
        <f t="shared" si="5"/>
        <v>124</v>
      </c>
      <c r="Q16" s="37">
        <f t="shared" si="5"/>
        <v>-1</v>
      </c>
      <c r="R16" s="37">
        <f t="shared" si="5"/>
        <v>-8.0000000000000002E-3</v>
      </c>
      <c r="S16" s="37" t="str">
        <f t="shared" si="5"/>
        <v>3.882M</v>
      </c>
      <c r="T16" s="37" t="str">
        <f t="shared" si="5"/>
        <v>19.921M</v>
      </c>
      <c r="U16" s="37" t="str">
        <f t="shared" si="5"/>
        <v>2.815T</v>
      </c>
      <c r="V16" s="41">
        <f t="shared" si="11"/>
        <v>2.8149999999999999</v>
      </c>
      <c r="W16" s="37" t="str">
        <f t="shared" si="12"/>
        <v>T</v>
      </c>
      <c r="X16" s="42">
        <f t="shared" si="13"/>
        <v>2815</v>
      </c>
      <c r="Y16" s="37">
        <f t="shared" si="14"/>
        <v>19.920999999999999</v>
      </c>
      <c r="Z16" s="37" t="str">
        <f t="shared" si="15"/>
        <v>M</v>
      </c>
      <c r="AA16" s="43">
        <f t="shared" si="16"/>
        <v>19921000</v>
      </c>
      <c r="AB16" s="46">
        <f t="shared" si="17"/>
        <v>2.4702039999999998</v>
      </c>
      <c r="AC16" s="43"/>
      <c r="AD16" s="43"/>
      <c r="AE16" s="37">
        <f t="shared" si="0"/>
        <v>14</v>
      </c>
      <c r="AF16" s="37" t="str">
        <f t="shared" si="1"/>
        <v>APLN.JK</v>
      </c>
      <c r="AG16" s="37" t="str">
        <f t="shared" si="2"/>
        <v>PT Agung Podomoro Land Tbk</v>
      </c>
      <c r="AH16" s="37">
        <f t="shared" si="3"/>
        <v>124</v>
      </c>
      <c r="AI16" s="71">
        <f t="shared" si="18"/>
        <v>2.8149999999999999</v>
      </c>
      <c r="AJ16" s="43">
        <f t="shared" si="4"/>
        <v>2.4702039999999998</v>
      </c>
      <c r="AK16" s="37"/>
      <c r="AL16" s="37"/>
      <c r="AM16" s="34"/>
      <c r="AN16" s="50"/>
      <c r="AO16" s="50"/>
      <c r="AP16" s="50"/>
      <c r="AQ16" s="50"/>
      <c r="AR16" s="50"/>
      <c r="AS16" s="35"/>
      <c r="AT16" s="37"/>
      <c r="AU16" s="37"/>
    </row>
    <row r="17" spans="1:47" x14ac:dyDescent="0.25">
      <c r="A17" s="37"/>
      <c r="B17" s="37">
        <f t="shared" si="8"/>
        <v>15</v>
      </c>
      <c r="C17" s="37" t="s">
        <v>2391</v>
      </c>
      <c r="D17" s="37" t="s">
        <v>2392</v>
      </c>
      <c r="E17" s="38">
        <v>340</v>
      </c>
      <c r="F17" s="38">
        <v>14</v>
      </c>
      <c r="G17" s="39">
        <v>4.2900000000000001E-2</v>
      </c>
      <c r="H17" s="40">
        <v>238300</v>
      </c>
      <c r="I17" s="40">
        <v>438512</v>
      </c>
      <c r="J17" s="37" t="s">
        <v>4723</v>
      </c>
      <c r="K17" s="37"/>
      <c r="L17" s="37"/>
      <c r="M17" s="37">
        <f t="shared" si="9"/>
        <v>15</v>
      </c>
      <c r="N17" s="37" t="s">
        <v>1060</v>
      </c>
      <c r="O17" s="37" t="str">
        <f t="shared" si="10"/>
        <v>PT Akasha Wira International Tbk</v>
      </c>
      <c r="P17" s="37">
        <f t="shared" si="5"/>
        <v>3010</v>
      </c>
      <c r="Q17" s="37">
        <f t="shared" si="5"/>
        <v>-200</v>
      </c>
      <c r="R17" s="37">
        <f t="shared" si="5"/>
        <v>-6.2300000000000001E-2</v>
      </c>
      <c r="S17" s="37">
        <f t="shared" si="5"/>
        <v>304100</v>
      </c>
      <c r="T17" s="37">
        <f t="shared" si="5"/>
        <v>372212</v>
      </c>
      <c r="U17" s="37" t="str">
        <f t="shared" si="5"/>
        <v>1.776T</v>
      </c>
      <c r="V17" s="41">
        <f t="shared" si="11"/>
        <v>1.776</v>
      </c>
      <c r="W17" s="37" t="str">
        <f t="shared" si="12"/>
        <v>T</v>
      </c>
      <c r="X17" s="42">
        <f t="shared" si="13"/>
        <v>1776</v>
      </c>
      <c r="Y17" s="37">
        <f t="shared" si="14"/>
        <v>37221</v>
      </c>
      <c r="Z17" s="37" t="str">
        <f t="shared" si="15"/>
        <v>2</v>
      </c>
      <c r="AA17" s="43">
        <f t="shared" si="16"/>
        <v>37221</v>
      </c>
      <c r="AB17" s="46">
        <f t="shared" si="17"/>
        <v>0.11203521</v>
      </c>
      <c r="AC17" s="43"/>
      <c r="AD17" s="43"/>
      <c r="AE17" s="37">
        <f t="shared" si="0"/>
        <v>15</v>
      </c>
      <c r="AF17" s="37" t="str">
        <f t="shared" si="1"/>
        <v>ADES.JK</v>
      </c>
      <c r="AG17" s="37" t="str">
        <f t="shared" si="2"/>
        <v>PT Akasha Wira International Tbk</v>
      </c>
      <c r="AH17" s="37">
        <f t="shared" si="3"/>
        <v>3010</v>
      </c>
      <c r="AI17" s="71">
        <f t="shared" si="18"/>
        <v>1.776</v>
      </c>
      <c r="AJ17" s="43">
        <f t="shared" si="4"/>
        <v>0.11203521</v>
      </c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</row>
    <row r="18" spans="1:47" x14ac:dyDescent="0.25">
      <c r="A18" s="37"/>
      <c r="B18" s="37">
        <f t="shared" si="8"/>
        <v>16</v>
      </c>
      <c r="C18" s="37" t="s">
        <v>2292</v>
      </c>
      <c r="D18" s="37" t="s">
        <v>2293</v>
      </c>
      <c r="E18" s="38">
        <v>157</v>
      </c>
      <c r="F18" s="37">
        <v>-3</v>
      </c>
      <c r="G18" s="39">
        <v>-1.8800000000000001E-2</v>
      </c>
      <c r="H18" s="37" t="s">
        <v>4724</v>
      </c>
      <c r="I18" s="40" t="s">
        <v>4725</v>
      </c>
      <c r="J18" s="37" t="s">
        <v>4726</v>
      </c>
      <c r="K18" s="37"/>
      <c r="L18" s="37"/>
      <c r="M18" s="37">
        <f t="shared" si="9"/>
        <v>16</v>
      </c>
      <c r="N18" s="37" t="s">
        <v>2275</v>
      </c>
      <c r="O18" s="37" t="str">
        <f t="shared" si="10"/>
        <v>PT Akbar Indo Makmur Stimec Tbk</v>
      </c>
      <c r="P18" s="37">
        <f t="shared" si="5"/>
        <v>400</v>
      </c>
      <c r="Q18" s="37">
        <f t="shared" si="5"/>
        <v>-12</v>
      </c>
      <c r="R18" s="37">
        <f t="shared" si="5"/>
        <v>-2.9100000000000001E-2</v>
      </c>
      <c r="S18" s="37" t="str">
        <f t="shared" si="5"/>
        <v>1.356M</v>
      </c>
      <c r="T18" s="37" t="str">
        <f t="shared" si="5"/>
        <v>1.283M</v>
      </c>
      <c r="U18" s="37" t="str">
        <f t="shared" si="5"/>
        <v>88B</v>
      </c>
      <c r="V18" s="41">
        <f t="shared" si="11"/>
        <v>88</v>
      </c>
      <c r="W18" s="37" t="str">
        <f t="shared" si="12"/>
        <v>B</v>
      </c>
      <c r="X18" s="42">
        <f t="shared" si="13"/>
        <v>88</v>
      </c>
      <c r="Y18" s="37">
        <f t="shared" si="14"/>
        <v>1.2829999999999999</v>
      </c>
      <c r="Z18" s="37" t="str">
        <f t="shared" si="15"/>
        <v>M</v>
      </c>
      <c r="AA18" s="43">
        <f t="shared" si="16"/>
        <v>1283000</v>
      </c>
      <c r="AB18" s="46">
        <f t="shared" si="17"/>
        <v>0.51319999999999999</v>
      </c>
      <c r="AC18" s="43"/>
      <c r="AD18" s="43"/>
      <c r="AE18" s="37">
        <f t="shared" si="0"/>
        <v>16</v>
      </c>
      <c r="AF18" s="37" t="str">
        <f t="shared" si="1"/>
        <v>AIMS.JK</v>
      </c>
      <c r="AG18" s="37" t="str">
        <f t="shared" si="2"/>
        <v>PT Akbar Indo Makmur Stimec Tbk</v>
      </c>
      <c r="AH18" s="37">
        <f t="shared" si="3"/>
        <v>400</v>
      </c>
      <c r="AI18" s="71">
        <f t="shared" si="18"/>
        <v>8.7999999999999995E-2</v>
      </c>
      <c r="AJ18" s="43">
        <f t="shared" si="4"/>
        <v>0.51319999999999999</v>
      </c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</row>
    <row r="19" spans="1:47" x14ac:dyDescent="0.25">
      <c r="A19" s="37"/>
      <c r="B19" s="37">
        <f t="shared" si="8"/>
        <v>17</v>
      </c>
      <c r="C19" s="37" t="s">
        <v>2363</v>
      </c>
      <c r="D19" s="37" t="s">
        <v>2364</v>
      </c>
      <c r="E19" s="38">
        <v>118</v>
      </c>
      <c r="F19" s="37">
        <v>20</v>
      </c>
      <c r="G19" s="39">
        <v>0.2041</v>
      </c>
      <c r="H19" s="37" t="s">
        <v>4727</v>
      </c>
      <c r="I19" s="40" t="s">
        <v>4728</v>
      </c>
      <c r="J19" s="37" t="s">
        <v>4729</v>
      </c>
      <c r="K19" s="37"/>
      <c r="L19" s="37"/>
      <c r="M19" s="37">
        <f t="shared" si="9"/>
        <v>17</v>
      </c>
      <c r="N19" s="37" t="s">
        <v>372</v>
      </c>
      <c r="O19" s="37" t="str">
        <f t="shared" si="10"/>
        <v>PT AKR Corporindo Tbk</v>
      </c>
      <c r="P19" s="37">
        <f t="shared" si="10"/>
        <v>4300</v>
      </c>
      <c r="Q19" s="37">
        <f t="shared" si="10"/>
        <v>80</v>
      </c>
      <c r="R19" s="37">
        <f t="shared" si="10"/>
        <v>1.9E-2</v>
      </c>
      <c r="S19" s="37" t="str">
        <f t="shared" si="10"/>
        <v>7.248M</v>
      </c>
      <c r="T19" s="37" t="str">
        <f t="shared" si="10"/>
        <v>11.104M</v>
      </c>
      <c r="U19" s="37" t="str">
        <f t="shared" si="10"/>
        <v>16.974T</v>
      </c>
      <c r="V19" s="41">
        <f t="shared" si="11"/>
        <v>16.974</v>
      </c>
      <c r="W19" s="37" t="str">
        <f t="shared" si="12"/>
        <v>T</v>
      </c>
      <c r="X19" s="42">
        <f t="shared" si="13"/>
        <v>16974</v>
      </c>
      <c r="Y19" s="37">
        <f t="shared" si="14"/>
        <v>11.103999999999999</v>
      </c>
      <c r="Z19" s="37" t="str">
        <f t="shared" si="15"/>
        <v>M</v>
      </c>
      <c r="AA19" s="43">
        <f t="shared" si="16"/>
        <v>11104000</v>
      </c>
      <c r="AB19" s="46">
        <f t="shared" si="17"/>
        <v>47.747199999999999</v>
      </c>
      <c r="AC19" s="43"/>
      <c r="AD19" s="43"/>
      <c r="AE19" s="37">
        <f t="shared" si="0"/>
        <v>17</v>
      </c>
      <c r="AF19" s="37" t="str">
        <f t="shared" si="1"/>
        <v>AKRA.JK</v>
      </c>
      <c r="AG19" s="37" t="str">
        <f t="shared" si="2"/>
        <v>PT AKR Corporindo Tbk</v>
      </c>
      <c r="AH19" s="37">
        <f t="shared" si="3"/>
        <v>4300</v>
      </c>
      <c r="AI19" s="71">
        <f t="shared" si="18"/>
        <v>16.974</v>
      </c>
      <c r="AJ19" s="43">
        <f t="shared" si="4"/>
        <v>47.747199999999999</v>
      </c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</row>
    <row r="20" spans="1:47" x14ac:dyDescent="0.25">
      <c r="A20" s="37"/>
      <c r="B20" s="37">
        <f t="shared" si="8"/>
        <v>18</v>
      </c>
      <c r="C20" s="37" t="s">
        <v>2307</v>
      </c>
      <c r="D20" s="37" t="s">
        <v>2308</v>
      </c>
      <c r="E20" s="38">
        <v>730</v>
      </c>
      <c r="F20" s="37">
        <v>20</v>
      </c>
      <c r="G20" s="39">
        <v>2.8199999999999999E-2</v>
      </c>
      <c r="H20" s="37">
        <v>900</v>
      </c>
      <c r="I20" s="40">
        <v>853426</v>
      </c>
      <c r="J20" s="37" t="s">
        <v>4730</v>
      </c>
      <c r="K20" s="37"/>
      <c r="L20" s="37"/>
      <c r="M20" s="37">
        <f t="shared" si="9"/>
        <v>18</v>
      </c>
      <c r="N20" s="37" t="s">
        <v>1593</v>
      </c>
      <c r="O20" s="37" t="str">
        <f t="shared" ref="O20:U35" si="19">INDEX($B$3:$J$1048576,MATCH($N20,$C$3:$C$1048576,0),MATCH(O$2,$B$2:$J$2,0))</f>
        <v>PT Aksara Global Development Tbk</v>
      </c>
      <c r="P20" s="37">
        <f t="shared" si="19"/>
        <v>50</v>
      </c>
      <c r="Q20" s="37">
        <f t="shared" si="19"/>
        <v>0</v>
      </c>
      <c r="R20" s="37">
        <f t="shared" si="19"/>
        <v>0</v>
      </c>
      <c r="S20" s="37" t="str">
        <f t="shared" si="19"/>
        <v>91.882M</v>
      </c>
      <c r="T20" s="37" t="str">
        <f t="shared" si="19"/>
        <v>3.288M</v>
      </c>
      <c r="U20" s="37" t="str">
        <f t="shared" si="19"/>
        <v>500.55B</v>
      </c>
      <c r="V20" s="41">
        <f t="shared" si="11"/>
        <v>500.55</v>
      </c>
      <c r="W20" s="37" t="str">
        <f t="shared" si="12"/>
        <v>B</v>
      </c>
      <c r="X20" s="42">
        <f t="shared" si="13"/>
        <v>500.55</v>
      </c>
      <c r="Y20" s="37">
        <f t="shared" si="14"/>
        <v>3.2879999999999998</v>
      </c>
      <c r="Z20" s="37" t="str">
        <f t="shared" si="15"/>
        <v>M</v>
      </c>
      <c r="AA20" s="43">
        <f t="shared" si="16"/>
        <v>3288000</v>
      </c>
      <c r="AB20" s="46">
        <f t="shared" si="17"/>
        <v>0.16439999999999999</v>
      </c>
      <c r="AC20" s="43"/>
      <c r="AD20" s="43"/>
      <c r="AE20" s="37">
        <f t="shared" si="0"/>
        <v>18</v>
      </c>
      <c r="AF20" s="37" t="str">
        <f t="shared" si="1"/>
        <v>GAMA.JK</v>
      </c>
      <c r="AG20" s="37" t="str">
        <f t="shared" si="2"/>
        <v>PT Aksara Global Development Tbk</v>
      </c>
      <c r="AH20" s="37">
        <f t="shared" si="3"/>
        <v>50</v>
      </c>
      <c r="AI20" s="71">
        <f t="shared" si="18"/>
        <v>0.50055000000000005</v>
      </c>
      <c r="AJ20" s="43">
        <f t="shared" si="4"/>
        <v>0.16439999999999999</v>
      </c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</row>
    <row r="21" spans="1:47" x14ac:dyDescent="0.25">
      <c r="A21" s="37"/>
      <c r="B21" s="37">
        <f t="shared" si="8"/>
        <v>19</v>
      </c>
      <c r="C21" s="37" t="s">
        <v>2266</v>
      </c>
      <c r="D21" s="37" t="s">
        <v>2267</v>
      </c>
      <c r="E21" s="38">
        <v>46</v>
      </c>
      <c r="F21" s="37">
        <v>0</v>
      </c>
      <c r="G21" s="39">
        <v>0</v>
      </c>
      <c r="H21" s="40" t="s">
        <v>4731</v>
      </c>
      <c r="I21" s="40" t="s">
        <v>4732</v>
      </c>
      <c r="J21" s="37" t="s">
        <v>4733</v>
      </c>
      <c r="K21" s="37"/>
      <c r="L21" s="37"/>
      <c r="M21" s="37">
        <f t="shared" si="9"/>
        <v>19</v>
      </c>
      <c r="N21" s="37" t="s">
        <v>2195</v>
      </c>
      <c r="O21" s="37" t="str">
        <f t="shared" si="19"/>
        <v>PT Alakasa Industrindo Tbk</v>
      </c>
      <c r="P21" s="37">
        <f t="shared" si="19"/>
        <v>244</v>
      </c>
      <c r="Q21" s="37">
        <f t="shared" si="19"/>
        <v>4</v>
      </c>
      <c r="R21" s="37">
        <f t="shared" si="19"/>
        <v>1.67E-2</v>
      </c>
      <c r="S21" s="37">
        <f t="shared" si="19"/>
        <v>160900</v>
      </c>
      <c r="T21" s="37">
        <f t="shared" si="19"/>
        <v>52117</v>
      </c>
      <c r="U21" s="37" t="str">
        <f t="shared" si="19"/>
        <v>123.87B</v>
      </c>
      <c r="V21" s="41">
        <f t="shared" si="11"/>
        <v>123.87</v>
      </c>
      <c r="W21" s="37" t="str">
        <f t="shared" si="12"/>
        <v>B</v>
      </c>
      <c r="X21" s="42">
        <f t="shared" si="13"/>
        <v>123.87</v>
      </c>
      <c r="Y21" s="37">
        <f t="shared" si="14"/>
        <v>5211</v>
      </c>
      <c r="Z21" s="37" t="str">
        <f t="shared" si="15"/>
        <v>7</v>
      </c>
      <c r="AA21" s="43">
        <f t="shared" si="16"/>
        <v>5211</v>
      </c>
      <c r="AB21" s="46">
        <f t="shared" si="17"/>
        <v>1.271484E-3</v>
      </c>
      <c r="AC21" s="43"/>
      <c r="AD21" s="43"/>
      <c r="AE21" s="37">
        <f t="shared" si="0"/>
        <v>19</v>
      </c>
      <c r="AF21" s="37" t="str">
        <f t="shared" si="1"/>
        <v>ALKA.JK</v>
      </c>
      <c r="AG21" s="37" t="str">
        <f t="shared" si="2"/>
        <v>PT Alakasa Industrindo Tbk</v>
      </c>
      <c r="AH21" s="37">
        <f t="shared" si="3"/>
        <v>244</v>
      </c>
      <c r="AI21" s="71">
        <f t="shared" si="18"/>
        <v>0.12387000000000001</v>
      </c>
      <c r="AJ21" s="43">
        <f t="shared" si="4"/>
        <v>1.271484E-3</v>
      </c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</row>
    <row r="22" spans="1:47" x14ac:dyDescent="0.25">
      <c r="A22" s="37"/>
      <c r="B22" s="37">
        <f t="shared" si="8"/>
        <v>20</v>
      </c>
      <c r="C22" s="37" t="s">
        <v>2324</v>
      </c>
      <c r="D22" s="37" t="s">
        <v>2325</v>
      </c>
      <c r="E22" s="38">
        <v>121</v>
      </c>
      <c r="F22" s="37">
        <v>5</v>
      </c>
      <c r="G22" s="39">
        <v>4.3099999999999999E-2</v>
      </c>
      <c r="H22" s="37" t="s">
        <v>4734</v>
      </c>
      <c r="I22" s="37" t="s">
        <v>4735</v>
      </c>
      <c r="J22" s="37" t="s">
        <v>4736</v>
      </c>
      <c r="K22" s="37"/>
      <c r="L22" s="37"/>
      <c r="M22" s="37">
        <f t="shared" si="9"/>
        <v>20</v>
      </c>
      <c r="N22" s="37" t="s">
        <v>5616</v>
      </c>
      <c r="O22" s="37" t="str">
        <f t="shared" si="19"/>
        <v>PT Alam Sutera Realty Tbk</v>
      </c>
      <c r="P22" s="37">
        <f t="shared" si="19"/>
        <v>168</v>
      </c>
      <c r="Q22" s="37">
        <f t="shared" si="19"/>
        <v>0</v>
      </c>
      <c r="R22" s="37">
        <f t="shared" si="19"/>
        <v>0</v>
      </c>
      <c r="S22" s="37" t="str">
        <f t="shared" si="19"/>
        <v>5.372M</v>
      </c>
      <c r="T22" s="37" t="str">
        <f t="shared" si="19"/>
        <v>42.243M</v>
      </c>
      <c r="U22" s="37" t="str">
        <f t="shared" si="19"/>
        <v>3.301T</v>
      </c>
      <c r="V22" s="41">
        <f t="shared" si="11"/>
        <v>3.3010000000000002</v>
      </c>
      <c r="W22" s="37" t="str">
        <f t="shared" si="12"/>
        <v>T</v>
      </c>
      <c r="X22" s="42">
        <f t="shared" si="13"/>
        <v>3301</v>
      </c>
      <c r="Y22" s="37">
        <f t="shared" si="14"/>
        <v>42.243000000000002</v>
      </c>
      <c r="Z22" s="37" t="str">
        <f t="shared" si="15"/>
        <v>M</v>
      </c>
      <c r="AA22" s="43">
        <f t="shared" si="16"/>
        <v>42243000</v>
      </c>
      <c r="AB22" s="46">
        <f t="shared" si="17"/>
        <v>7.0968239999999998</v>
      </c>
      <c r="AC22" s="43"/>
      <c r="AD22" s="43"/>
      <c r="AE22" s="37">
        <f t="shared" si="0"/>
        <v>20</v>
      </c>
      <c r="AF22" s="37" t="str">
        <f t="shared" si="1"/>
        <v>ASRI.JK</v>
      </c>
      <c r="AG22" s="37" t="str">
        <f t="shared" si="2"/>
        <v>PT Alam Sutera Realty Tbk</v>
      </c>
      <c r="AH22" s="37">
        <f t="shared" si="3"/>
        <v>168</v>
      </c>
      <c r="AI22" s="71">
        <f t="shared" si="18"/>
        <v>3.3010000000000002</v>
      </c>
      <c r="AJ22" s="43">
        <f t="shared" si="4"/>
        <v>7.0968239999999998</v>
      </c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</row>
    <row r="23" spans="1:47" x14ac:dyDescent="0.25">
      <c r="A23" s="37"/>
      <c r="B23" s="37">
        <f t="shared" si="8"/>
        <v>21</v>
      </c>
      <c r="C23" s="37" t="s">
        <v>2282</v>
      </c>
      <c r="D23" s="37" t="s">
        <v>2283</v>
      </c>
      <c r="E23" s="38">
        <v>95</v>
      </c>
      <c r="F23" s="37">
        <v>1</v>
      </c>
      <c r="G23" s="39">
        <v>1.06E-2</v>
      </c>
      <c r="H23" s="40" t="s">
        <v>4737</v>
      </c>
      <c r="I23" s="40" t="s">
        <v>4738</v>
      </c>
      <c r="J23" s="37" t="s">
        <v>4739</v>
      </c>
      <c r="K23" s="37"/>
      <c r="L23" s="37"/>
      <c r="M23" s="37">
        <f t="shared" si="9"/>
        <v>21</v>
      </c>
      <c r="N23" s="37" t="s">
        <v>1279</v>
      </c>
      <c r="O23" s="37" t="str">
        <f t="shared" si="19"/>
        <v>PT Alfa Energi Investama Tbk</v>
      </c>
      <c r="P23" s="37">
        <f t="shared" si="19"/>
        <v>472</v>
      </c>
      <c r="Q23" s="37">
        <f t="shared" si="19"/>
        <v>2</v>
      </c>
      <c r="R23" s="37">
        <f t="shared" si="19"/>
        <v>4.3E-3</v>
      </c>
      <c r="S23" s="37" t="str">
        <f t="shared" si="19"/>
        <v>1.529M</v>
      </c>
      <c r="T23" s="37" t="str">
        <f t="shared" si="19"/>
        <v>8.58M</v>
      </c>
      <c r="U23" s="37" t="str">
        <f t="shared" si="19"/>
        <v>696.37B</v>
      </c>
      <c r="V23" s="41">
        <f t="shared" si="11"/>
        <v>696.37</v>
      </c>
      <c r="W23" s="37" t="str">
        <f t="shared" si="12"/>
        <v>B</v>
      </c>
      <c r="X23" s="42">
        <f t="shared" si="13"/>
        <v>696.37</v>
      </c>
      <c r="Y23" s="37">
        <f t="shared" si="14"/>
        <v>8.58</v>
      </c>
      <c r="Z23" s="37" t="str">
        <f t="shared" si="15"/>
        <v>M</v>
      </c>
      <c r="AA23" s="43">
        <f t="shared" si="16"/>
        <v>8580000</v>
      </c>
      <c r="AB23" s="46">
        <f t="shared" si="17"/>
        <v>4.04976</v>
      </c>
      <c r="AC23" s="43"/>
      <c r="AD23" s="43"/>
      <c r="AE23" s="37">
        <f t="shared" si="0"/>
        <v>21</v>
      </c>
      <c r="AF23" s="37" t="str">
        <f t="shared" si="1"/>
        <v>FIRE.JK</v>
      </c>
      <c r="AG23" s="37" t="str">
        <f t="shared" si="2"/>
        <v>PT Alfa Energi Investama Tbk</v>
      </c>
      <c r="AH23" s="37">
        <f t="shared" si="3"/>
        <v>472</v>
      </c>
      <c r="AI23" s="71">
        <f t="shared" si="18"/>
        <v>0.69637000000000004</v>
      </c>
      <c r="AJ23" s="43">
        <f t="shared" si="4"/>
        <v>4.04976</v>
      </c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</row>
    <row r="24" spans="1:47" x14ac:dyDescent="0.25">
      <c r="A24" s="37"/>
      <c r="B24" s="37">
        <f t="shared" si="8"/>
        <v>22</v>
      </c>
      <c r="C24" s="37" t="s">
        <v>2358</v>
      </c>
      <c r="D24" s="37" t="s">
        <v>2359</v>
      </c>
      <c r="E24" s="38">
        <v>81</v>
      </c>
      <c r="F24" s="37">
        <v>0</v>
      </c>
      <c r="G24" s="39">
        <v>0</v>
      </c>
      <c r="H24" s="40" t="s">
        <v>4740</v>
      </c>
      <c r="I24" s="40" t="s">
        <v>4741</v>
      </c>
      <c r="J24" s="37" t="s">
        <v>4742</v>
      </c>
      <c r="K24" s="37"/>
      <c r="L24" s="37"/>
      <c r="M24" s="37">
        <f t="shared" si="9"/>
        <v>22</v>
      </c>
      <c r="N24" s="37" t="s">
        <v>1400</v>
      </c>
      <c r="O24" s="37" t="str">
        <f t="shared" si="19"/>
        <v>PT Alkindo Naratama Tbk</v>
      </c>
      <c r="P24" s="37">
        <f t="shared" si="19"/>
        <v>995</v>
      </c>
      <c r="Q24" s="37">
        <f t="shared" si="19"/>
        <v>-15</v>
      </c>
      <c r="R24" s="37">
        <f t="shared" si="19"/>
        <v>-1.49E-2</v>
      </c>
      <c r="S24" s="37" t="str">
        <f t="shared" si="19"/>
        <v>2.617M</v>
      </c>
      <c r="T24" s="37" t="str">
        <f t="shared" si="19"/>
        <v>7.132M</v>
      </c>
      <c r="U24" s="37" t="str">
        <f t="shared" si="19"/>
        <v>1.125T</v>
      </c>
      <c r="V24" s="41">
        <f t="shared" si="11"/>
        <v>1.125</v>
      </c>
      <c r="W24" s="37" t="str">
        <f t="shared" si="12"/>
        <v>T</v>
      </c>
      <c r="X24" s="42">
        <f t="shared" si="13"/>
        <v>1125</v>
      </c>
      <c r="Y24" s="37">
        <f t="shared" si="14"/>
        <v>7.1319999999999997</v>
      </c>
      <c r="Z24" s="37" t="str">
        <f t="shared" si="15"/>
        <v>M</v>
      </c>
      <c r="AA24" s="43">
        <f t="shared" si="16"/>
        <v>7132000</v>
      </c>
      <c r="AB24" s="46">
        <f t="shared" si="17"/>
        <v>7.0963399999999996</v>
      </c>
      <c r="AC24" s="43"/>
      <c r="AD24" s="43"/>
      <c r="AE24" s="37">
        <f t="shared" si="0"/>
        <v>22</v>
      </c>
      <c r="AF24" s="37" t="str">
        <f t="shared" si="1"/>
        <v>ALDO.JK</v>
      </c>
      <c r="AG24" s="37" t="str">
        <f t="shared" si="2"/>
        <v>PT Alkindo Naratama Tbk</v>
      </c>
      <c r="AH24" s="37">
        <f t="shared" si="3"/>
        <v>995</v>
      </c>
      <c r="AI24" s="71">
        <f t="shared" si="18"/>
        <v>1.125</v>
      </c>
      <c r="AJ24" s="43">
        <f t="shared" si="4"/>
        <v>7.0963399999999996</v>
      </c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</row>
    <row r="25" spans="1:47" x14ac:dyDescent="0.25">
      <c r="A25" s="37"/>
      <c r="B25" s="37">
        <f t="shared" si="8"/>
        <v>23</v>
      </c>
      <c r="C25" s="37" t="s">
        <v>2316</v>
      </c>
      <c r="D25" s="37" t="s">
        <v>2317</v>
      </c>
      <c r="E25" s="38">
        <v>310</v>
      </c>
      <c r="F25" s="37">
        <v>2</v>
      </c>
      <c r="G25" s="39">
        <v>6.4999999999999997E-3</v>
      </c>
      <c r="H25" s="40">
        <v>531800</v>
      </c>
      <c r="I25" s="40" t="s">
        <v>4743</v>
      </c>
      <c r="J25" s="37" t="s">
        <v>4744</v>
      </c>
      <c r="K25" s="37"/>
      <c r="L25" s="37"/>
      <c r="M25" s="37">
        <f t="shared" si="9"/>
        <v>23</v>
      </c>
      <c r="N25" s="37" t="s">
        <v>154</v>
      </c>
      <c r="O25" s="37" t="str">
        <f t="shared" si="19"/>
        <v>PT Allo Bank Indonesia Tbk</v>
      </c>
      <c r="P25" s="37">
        <f t="shared" si="19"/>
        <v>7225</v>
      </c>
      <c r="Q25" s="37">
        <f t="shared" si="19"/>
        <v>0</v>
      </c>
      <c r="R25" s="37">
        <f t="shared" si="19"/>
        <v>0</v>
      </c>
      <c r="S25" s="37" t="str">
        <f t="shared" si="19"/>
        <v>1.674M</v>
      </c>
      <c r="T25" s="37" t="str">
        <f t="shared" si="19"/>
        <v>6.059M</v>
      </c>
      <c r="U25" s="37" t="str">
        <f t="shared" si="19"/>
        <v>30.233T</v>
      </c>
      <c r="V25" s="41">
        <f t="shared" si="11"/>
        <v>30.233000000000001</v>
      </c>
      <c r="W25" s="37" t="str">
        <f t="shared" si="12"/>
        <v>T</v>
      </c>
      <c r="X25" s="42">
        <f t="shared" si="13"/>
        <v>30233</v>
      </c>
      <c r="Y25" s="37">
        <f t="shared" si="14"/>
        <v>6.0590000000000002</v>
      </c>
      <c r="Z25" s="37" t="str">
        <f t="shared" si="15"/>
        <v>M</v>
      </c>
      <c r="AA25" s="43">
        <f t="shared" si="16"/>
        <v>6059000</v>
      </c>
      <c r="AB25" s="46">
        <f t="shared" si="17"/>
        <v>43.776274999999998</v>
      </c>
      <c r="AC25" s="43"/>
      <c r="AD25" s="43"/>
      <c r="AE25" s="37">
        <f t="shared" si="0"/>
        <v>23</v>
      </c>
      <c r="AF25" s="37" t="str">
        <f t="shared" si="1"/>
        <v>BBHI.JK</v>
      </c>
      <c r="AG25" s="37" t="str">
        <f t="shared" si="2"/>
        <v>PT Allo Bank Indonesia Tbk</v>
      </c>
      <c r="AH25" s="37">
        <f t="shared" si="3"/>
        <v>7225</v>
      </c>
      <c r="AI25" s="71">
        <f t="shared" si="18"/>
        <v>30.233000000000001</v>
      </c>
      <c r="AJ25" s="43">
        <f t="shared" si="4"/>
        <v>43.776274999999998</v>
      </c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</row>
    <row r="26" spans="1:47" x14ac:dyDescent="0.25">
      <c r="A26" s="37"/>
      <c r="B26" s="37">
        <f t="shared" si="8"/>
        <v>24</v>
      </c>
      <c r="C26" s="37" t="s">
        <v>2435</v>
      </c>
      <c r="D26" s="37" t="s">
        <v>2436</v>
      </c>
      <c r="E26" s="38">
        <v>130</v>
      </c>
      <c r="F26" s="37">
        <v>2</v>
      </c>
      <c r="G26" s="39">
        <v>1.5599999999999999E-2</v>
      </c>
      <c r="H26" s="40">
        <v>62800</v>
      </c>
      <c r="I26" s="40" t="s">
        <v>4745</v>
      </c>
      <c r="J26" s="37" t="s">
        <v>4746</v>
      </c>
      <c r="K26" s="37"/>
      <c r="L26" s="37"/>
      <c r="M26" s="37">
        <f t="shared" si="9"/>
        <v>24</v>
      </c>
      <c r="N26" s="37" t="s">
        <v>2109</v>
      </c>
      <c r="O26" s="37" t="str">
        <f t="shared" si="19"/>
        <v>PT Alumindo Light Metal Industry Tbk</v>
      </c>
      <c r="P26" s="37">
        <f t="shared" si="19"/>
        <v>292</v>
      </c>
      <c r="Q26" s="37">
        <f t="shared" si="19"/>
        <v>2</v>
      </c>
      <c r="R26" s="37">
        <f t="shared" si="19"/>
        <v>6.8999999999999999E-3</v>
      </c>
      <c r="S26" s="37">
        <f t="shared" si="19"/>
        <v>15400</v>
      </c>
      <c r="T26" s="37">
        <f t="shared" si="19"/>
        <v>24015</v>
      </c>
      <c r="U26" s="37" t="str">
        <f t="shared" si="19"/>
        <v>179.872B</v>
      </c>
      <c r="V26" s="41">
        <f t="shared" si="11"/>
        <v>179.87200000000001</v>
      </c>
      <c r="W26" s="37" t="str">
        <f t="shared" si="12"/>
        <v>B</v>
      </c>
      <c r="X26" s="42">
        <f t="shared" si="13"/>
        <v>179.87200000000001</v>
      </c>
      <c r="Y26" s="37">
        <f t="shared" si="14"/>
        <v>2401</v>
      </c>
      <c r="Z26" s="37" t="str">
        <f t="shared" si="15"/>
        <v>5</v>
      </c>
      <c r="AA26" s="43">
        <f t="shared" si="16"/>
        <v>2401</v>
      </c>
      <c r="AB26" s="46">
        <f t="shared" si="17"/>
        <v>7.0109199999999995E-4</v>
      </c>
      <c r="AC26" s="43"/>
      <c r="AD26" s="43"/>
      <c r="AE26" s="37">
        <f t="shared" si="0"/>
        <v>24</v>
      </c>
      <c r="AF26" s="37" t="str">
        <f t="shared" si="1"/>
        <v>ALMI.JK</v>
      </c>
      <c r="AG26" s="37" t="str">
        <f t="shared" si="2"/>
        <v>PT Alumindo Light Metal Industry Tbk</v>
      </c>
      <c r="AH26" s="37">
        <f t="shared" si="3"/>
        <v>292</v>
      </c>
      <c r="AI26" s="71">
        <f t="shared" si="18"/>
        <v>0.179872</v>
      </c>
      <c r="AJ26" s="43">
        <f t="shared" si="4"/>
        <v>7.0109199999999995E-4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</row>
    <row r="27" spans="1:47" x14ac:dyDescent="0.25">
      <c r="A27" s="37"/>
      <c r="B27" s="37">
        <f t="shared" si="8"/>
        <v>25</v>
      </c>
      <c r="C27" s="37" t="s">
        <v>2275</v>
      </c>
      <c r="D27" s="37" t="s">
        <v>2276</v>
      </c>
      <c r="E27" s="38">
        <v>400</v>
      </c>
      <c r="F27" s="37">
        <v>-12</v>
      </c>
      <c r="G27" s="39">
        <v>-2.9100000000000001E-2</v>
      </c>
      <c r="H27" s="40" t="s">
        <v>4747</v>
      </c>
      <c r="I27" s="40" t="s">
        <v>4748</v>
      </c>
      <c r="J27" s="37" t="s">
        <v>4749</v>
      </c>
      <c r="K27" s="37"/>
      <c r="L27" s="37"/>
      <c r="M27" s="37">
        <f t="shared" si="9"/>
        <v>25</v>
      </c>
      <c r="N27" s="37" t="s">
        <v>1069</v>
      </c>
      <c r="O27" s="37" t="str">
        <f t="shared" si="19"/>
        <v>PT Anabatic Technologies Tbk</v>
      </c>
      <c r="P27" s="37">
        <f t="shared" si="19"/>
        <v>610</v>
      </c>
      <c r="Q27" s="37">
        <f t="shared" si="19"/>
        <v>5</v>
      </c>
      <c r="R27" s="37">
        <f t="shared" si="19"/>
        <v>8.3000000000000001E-3</v>
      </c>
      <c r="S27" s="37">
        <f t="shared" si="19"/>
        <v>63800</v>
      </c>
      <c r="T27" s="37">
        <f t="shared" si="19"/>
        <v>356360</v>
      </c>
      <c r="U27" s="37" t="str">
        <f t="shared" si="19"/>
        <v>1.412T</v>
      </c>
      <c r="V27" s="41">
        <f t="shared" si="11"/>
        <v>1.4119999999999999</v>
      </c>
      <c r="W27" s="37" t="str">
        <f t="shared" si="12"/>
        <v>T</v>
      </c>
      <c r="X27" s="42">
        <f t="shared" si="13"/>
        <v>1412</v>
      </c>
      <c r="Y27" s="37">
        <f t="shared" si="14"/>
        <v>35636</v>
      </c>
      <c r="Z27" s="37" t="str">
        <f t="shared" si="15"/>
        <v>0</v>
      </c>
      <c r="AA27" s="43">
        <f t="shared" si="16"/>
        <v>35636</v>
      </c>
      <c r="AB27" s="46">
        <f t="shared" si="17"/>
        <v>2.1737960000000001E-2</v>
      </c>
      <c r="AC27" s="43"/>
      <c r="AD27" s="43"/>
      <c r="AE27" s="37">
        <f t="shared" si="0"/>
        <v>25</v>
      </c>
      <c r="AF27" s="37" t="str">
        <f t="shared" si="1"/>
        <v>ATIC.JK</v>
      </c>
      <c r="AG27" s="37" t="str">
        <f t="shared" si="2"/>
        <v>PT Anabatic Technologies Tbk</v>
      </c>
      <c r="AH27" s="37">
        <f t="shared" si="3"/>
        <v>610</v>
      </c>
      <c r="AI27" s="71">
        <f t="shared" si="18"/>
        <v>1.4119999999999999</v>
      </c>
      <c r="AJ27" s="43">
        <f t="shared" si="4"/>
        <v>2.1737960000000001E-2</v>
      </c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</row>
    <row r="28" spans="1:47" x14ac:dyDescent="0.25">
      <c r="A28" s="37"/>
      <c r="B28" s="37">
        <f t="shared" si="8"/>
        <v>26</v>
      </c>
      <c r="C28" s="37" t="s">
        <v>2297</v>
      </c>
      <c r="D28" s="37" t="s">
        <v>2298</v>
      </c>
      <c r="E28" s="38">
        <v>166</v>
      </c>
      <c r="F28" s="37">
        <v>0</v>
      </c>
      <c r="G28" s="39">
        <v>0</v>
      </c>
      <c r="H28" s="37" t="s">
        <v>4750</v>
      </c>
      <c r="I28" s="40" t="s">
        <v>4751</v>
      </c>
      <c r="J28" s="37" t="s">
        <v>4752</v>
      </c>
      <c r="K28" s="37"/>
      <c r="L28" s="37"/>
      <c r="M28" s="37">
        <f t="shared" si="9"/>
        <v>26</v>
      </c>
      <c r="N28" s="37" t="s">
        <v>2122</v>
      </c>
      <c r="O28" s="37" t="str">
        <f t="shared" si="19"/>
        <v>PT Ancora Indonesia Resources Tbk</v>
      </c>
      <c r="P28" s="37">
        <f t="shared" si="19"/>
        <v>80</v>
      </c>
      <c r="Q28" s="37">
        <f t="shared" si="19"/>
        <v>-5</v>
      </c>
      <c r="R28" s="37">
        <f t="shared" si="19"/>
        <v>-5.8799999999999998E-2</v>
      </c>
      <c r="S28" s="37" t="str">
        <f t="shared" si="19"/>
        <v>66.621M</v>
      </c>
      <c r="T28" s="37" t="str">
        <f t="shared" si="19"/>
        <v>38.026M</v>
      </c>
      <c r="U28" s="37" t="str">
        <f t="shared" si="19"/>
        <v>141.274B</v>
      </c>
      <c r="V28" s="41">
        <f t="shared" si="11"/>
        <v>141.274</v>
      </c>
      <c r="W28" s="37" t="str">
        <f t="shared" si="12"/>
        <v>B</v>
      </c>
      <c r="X28" s="42">
        <f t="shared" si="13"/>
        <v>141.274</v>
      </c>
      <c r="Y28" s="37">
        <f t="shared" si="14"/>
        <v>38.026000000000003</v>
      </c>
      <c r="Z28" s="37" t="str">
        <f t="shared" si="15"/>
        <v>M</v>
      </c>
      <c r="AA28" s="43">
        <f t="shared" si="16"/>
        <v>38026000</v>
      </c>
      <c r="AB28" s="46">
        <f t="shared" si="17"/>
        <v>3.0420799999999999</v>
      </c>
      <c r="AC28" s="43"/>
      <c r="AD28" s="43"/>
      <c r="AE28" s="37">
        <f t="shared" si="0"/>
        <v>26</v>
      </c>
      <c r="AF28" s="37" t="str">
        <f t="shared" si="1"/>
        <v>OKAS.JK</v>
      </c>
      <c r="AG28" s="37" t="str">
        <f t="shared" si="2"/>
        <v>PT Ancora Indonesia Resources Tbk</v>
      </c>
      <c r="AH28" s="37">
        <f t="shared" si="3"/>
        <v>80</v>
      </c>
      <c r="AI28" s="71">
        <f t="shared" si="18"/>
        <v>0.14127400000000001</v>
      </c>
      <c r="AJ28" s="43">
        <f t="shared" si="4"/>
        <v>3.0420799999999999</v>
      </c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</row>
    <row r="29" spans="1:47" x14ac:dyDescent="0.25">
      <c r="A29" s="37"/>
      <c r="B29" s="37">
        <f t="shared" si="8"/>
        <v>27</v>
      </c>
      <c r="C29" s="37" t="s">
        <v>2250</v>
      </c>
      <c r="D29" s="37" t="s">
        <v>2251</v>
      </c>
      <c r="E29" s="38">
        <v>112</v>
      </c>
      <c r="F29" s="37">
        <v>2</v>
      </c>
      <c r="G29" s="39">
        <v>1.8200000000000001E-2</v>
      </c>
      <c r="H29" s="40" t="s">
        <v>4753</v>
      </c>
      <c r="I29" s="40" t="s">
        <v>4754</v>
      </c>
      <c r="J29" s="37" t="s">
        <v>4755</v>
      </c>
      <c r="K29" s="37"/>
      <c r="L29" s="37"/>
      <c r="M29" s="37">
        <f t="shared" si="9"/>
        <v>27</v>
      </c>
      <c r="N29" s="37" t="s">
        <v>2381</v>
      </c>
      <c r="O29" s="37" t="str">
        <f t="shared" si="19"/>
        <v>PT Andalan Sakti Primaindo, Tbk</v>
      </c>
      <c r="P29" s="37">
        <f t="shared" si="19"/>
        <v>77</v>
      </c>
      <c r="Q29" s="37">
        <f t="shared" si="19"/>
        <v>2</v>
      </c>
      <c r="R29" s="37">
        <f t="shared" si="19"/>
        <v>2.6700000000000002E-2</v>
      </c>
      <c r="S29" s="37" t="str">
        <f t="shared" si="19"/>
        <v>8.668M</v>
      </c>
      <c r="T29" s="37" t="str">
        <f t="shared" si="19"/>
        <v>26.945M</v>
      </c>
      <c r="U29" s="37" t="str">
        <f t="shared" si="19"/>
        <v>52.498B</v>
      </c>
      <c r="V29" s="41">
        <f t="shared" si="11"/>
        <v>52.497999999999998</v>
      </c>
      <c r="W29" s="37" t="str">
        <f t="shared" si="12"/>
        <v>B</v>
      </c>
      <c r="X29" s="42">
        <f t="shared" si="13"/>
        <v>52.497999999999998</v>
      </c>
      <c r="Y29" s="37">
        <f t="shared" si="14"/>
        <v>26.945</v>
      </c>
      <c r="Z29" s="37" t="str">
        <f t="shared" si="15"/>
        <v>M</v>
      </c>
      <c r="AA29" s="43">
        <f t="shared" si="16"/>
        <v>26945000</v>
      </c>
      <c r="AB29" s="46">
        <f t="shared" si="17"/>
        <v>2.0747650000000002</v>
      </c>
      <c r="AC29" s="43"/>
      <c r="AD29" s="43"/>
      <c r="AE29" s="37">
        <f t="shared" si="0"/>
        <v>27</v>
      </c>
      <c r="AF29" s="37" t="str">
        <f t="shared" si="1"/>
        <v>ASPI.JK</v>
      </c>
      <c r="AG29" s="37" t="str">
        <f t="shared" si="2"/>
        <v>PT Andalan Sakti Primaindo, Tbk</v>
      </c>
      <c r="AH29" s="37">
        <f t="shared" si="3"/>
        <v>77</v>
      </c>
      <c r="AI29" s="71">
        <f t="shared" si="18"/>
        <v>5.2497999999999996E-2</v>
      </c>
      <c r="AJ29" s="43">
        <f t="shared" si="4"/>
        <v>2.0747650000000002</v>
      </c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</row>
    <row r="30" spans="1:47" x14ac:dyDescent="0.25">
      <c r="A30" s="37"/>
      <c r="B30" s="37">
        <f t="shared" si="8"/>
        <v>28</v>
      </c>
      <c r="C30" s="37" t="s">
        <v>2145</v>
      </c>
      <c r="D30" s="37" t="s">
        <v>2146</v>
      </c>
      <c r="E30" s="38">
        <v>68</v>
      </c>
      <c r="F30" s="37">
        <v>-1</v>
      </c>
      <c r="G30" s="39">
        <v>-1.4500000000000001E-2</v>
      </c>
      <c r="H30" s="37" t="s">
        <v>4756</v>
      </c>
      <c r="I30" s="40" t="s">
        <v>4757</v>
      </c>
      <c r="J30" s="37" t="s">
        <v>4758</v>
      </c>
      <c r="K30" s="37"/>
      <c r="L30" s="37"/>
      <c r="M30" s="37">
        <f t="shared" si="9"/>
        <v>28</v>
      </c>
      <c r="N30" s="37" t="s">
        <v>832</v>
      </c>
      <c r="O30" s="37" t="str">
        <f t="shared" si="19"/>
        <v>PT Aneka Gas Industri Tbk</v>
      </c>
      <c r="P30" s="37">
        <f t="shared" si="19"/>
        <v>1725</v>
      </c>
      <c r="Q30" s="37">
        <f t="shared" si="19"/>
        <v>160</v>
      </c>
      <c r="R30" s="37">
        <f t="shared" si="19"/>
        <v>0.1022</v>
      </c>
      <c r="S30" s="37" t="str">
        <f t="shared" si="19"/>
        <v>69.695M</v>
      </c>
      <c r="T30" s="37" t="str">
        <f t="shared" si="19"/>
        <v>9.994M</v>
      </c>
      <c r="U30" s="37" t="str">
        <f t="shared" si="19"/>
        <v>5.25T</v>
      </c>
      <c r="V30" s="41">
        <f t="shared" si="11"/>
        <v>5.25</v>
      </c>
      <c r="W30" s="37" t="str">
        <f t="shared" si="12"/>
        <v>T</v>
      </c>
      <c r="X30" s="42">
        <f t="shared" si="13"/>
        <v>5250</v>
      </c>
      <c r="Y30" s="37">
        <f t="shared" si="14"/>
        <v>9.9939999999999998</v>
      </c>
      <c r="Z30" s="37" t="str">
        <f t="shared" si="15"/>
        <v>M</v>
      </c>
      <c r="AA30" s="43">
        <f t="shared" si="16"/>
        <v>9994000</v>
      </c>
      <c r="AB30" s="46">
        <f t="shared" si="17"/>
        <v>17.239650000000001</v>
      </c>
      <c r="AC30" s="43"/>
      <c r="AD30" s="43"/>
      <c r="AE30" s="37">
        <f t="shared" si="0"/>
        <v>28</v>
      </c>
      <c r="AF30" s="37" t="str">
        <f t="shared" si="1"/>
        <v>AGII.JK</v>
      </c>
      <c r="AG30" s="37" t="str">
        <f t="shared" si="2"/>
        <v>PT Aneka Gas Industri Tbk</v>
      </c>
      <c r="AH30" s="37">
        <f t="shared" si="3"/>
        <v>1725</v>
      </c>
      <c r="AI30" s="71">
        <f t="shared" si="18"/>
        <v>5.25</v>
      </c>
      <c r="AJ30" s="43">
        <f t="shared" si="4"/>
        <v>17.239650000000001</v>
      </c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</row>
    <row r="31" spans="1:47" x14ac:dyDescent="0.25">
      <c r="A31" s="37"/>
      <c r="B31" s="37">
        <f t="shared" si="8"/>
        <v>29</v>
      </c>
      <c r="C31" s="37" t="s">
        <v>2404</v>
      </c>
      <c r="D31" s="37" t="s">
        <v>2405</v>
      </c>
      <c r="E31" s="38">
        <v>414</v>
      </c>
      <c r="F31" s="37">
        <v>4</v>
      </c>
      <c r="G31" s="39">
        <v>9.7999999999999997E-3</v>
      </c>
      <c r="H31" s="40">
        <v>222300</v>
      </c>
      <c r="I31" s="40" t="s">
        <v>4759</v>
      </c>
      <c r="J31" s="37" t="s">
        <v>4760</v>
      </c>
      <c r="K31" s="37"/>
      <c r="L31" s="37"/>
      <c r="M31" s="37">
        <f t="shared" si="9"/>
        <v>29</v>
      </c>
      <c r="N31" s="37" t="s">
        <v>20</v>
      </c>
      <c r="O31" s="37" t="str">
        <f t="shared" si="19"/>
        <v>PT Aneka Tambang Tbk</v>
      </c>
      <c r="P31" s="37">
        <f t="shared" si="19"/>
        <v>2250</v>
      </c>
      <c r="Q31" s="37">
        <f t="shared" si="19"/>
        <v>-40</v>
      </c>
      <c r="R31" s="37">
        <f t="shared" si="19"/>
        <v>-1.7500000000000002E-2</v>
      </c>
      <c r="S31" s="37" t="str">
        <f t="shared" si="19"/>
        <v>50.858M</v>
      </c>
      <c r="T31" s="37" t="str">
        <f t="shared" si="19"/>
        <v>94.652M</v>
      </c>
      <c r="U31" s="37" t="str">
        <f t="shared" si="19"/>
        <v>318.805T</v>
      </c>
      <c r="V31" s="41">
        <f t="shared" si="11"/>
        <v>318.80500000000001</v>
      </c>
      <c r="W31" s="37" t="str">
        <f t="shared" si="12"/>
        <v>T</v>
      </c>
      <c r="X31" s="42">
        <f t="shared" si="13"/>
        <v>318805</v>
      </c>
      <c r="Y31" s="37">
        <f t="shared" si="14"/>
        <v>94.652000000000001</v>
      </c>
      <c r="Z31" s="37" t="str">
        <f t="shared" si="15"/>
        <v>M</v>
      </c>
      <c r="AA31" s="43">
        <f t="shared" si="16"/>
        <v>94652000</v>
      </c>
      <c r="AB31" s="46">
        <f t="shared" si="17"/>
        <v>212.96700000000001</v>
      </c>
      <c r="AC31" s="43"/>
      <c r="AD31" s="43"/>
      <c r="AE31" s="37">
        <f t="shared" si="0"/>
        <v>29</v>
      </c>
      <c r="AF31" s="37" t="str">
        <f t="shared" si="1"/>
        <v>ANTM.JK</v>
      </c>
      <c r="AG31" s="37" t="str">
        <f t="shared" si="2"/>
        <v>PT Aneka Tambang Tbk</v>
      </c>
      <c r="AH31" s="37">
        <f t="shared" si="3"/>
        <v>2250</v>
      </c>
      <c r="AI31" s="71">
        <f t="shared" si="18"/>
        <v>318.80500000000001</v>
      </c>
      <c r="AJ31" s="43">
        <f t="shared" si="4"/>
        <v>212.96700000000001</v>
      </c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</row>
    <row r="32" spans="1:47" x14ac:dyDescent="0.25">
      <c r="A32" s="37"/>
      <c r="B32" s="37">
        <f t="shared" si="8"/>
        <v>30</v>
      </c>
      <c r="C32" s="37" t="s">
        <v>2367</v>
      </c>
      <c r="D32" s="37" t="s">
        <v>2368</v>
      </c>
      <c r="E32" s="38">
        <v>153</v>
      </c>
      <c r="F32" s="37">
        <v>33</v>
      </c>
      <c r="G32" s="39">
        <v>0.27500000000000002</v>
      </c>
      <c r="H32" s="37" t="s">
        <v>4761</v>
      </c>
      <c r="I32" s="40" t="s">
        <v>4762</v>
      </c>
      <c r="J32" s="37" t="s">
        <v>4763</v>
      </c>
      <c r="K32" s="37"/>
      <c r="L32" s="37"/>
      <c r="M32" s="37">
        <f t="shared" si="9"/>
        <v>30</v>
      </c>
      <c r="N32" s="37" t="s">
        <v>1782</v>
      </c>
      <c r="O32" s="37" t="str">
        <f t="shared" si="19"/>
        <v>PT Anugerah Kagum Karya Utama Tbk</v>
      </c>
      <c r="P32" s="37">
        <f t="shared" si="19"/>
        <v>50</v>
      </c>
      <c r="Q32" s="37">
        <f t="shared" si="19"/>
        <v>0</v>
      </c>
      <c r="R32" s="37">
        <f t="shared" si="19"/>
        <v>0</v>
      </c>
      <c r="S32" s="37" t="str">
        <f t="shared" si="19"/>
        <v>143.656M</v>
      </c>
      <c r="T32" s="37" t="str">
        <f t="shared" si="19"/>
        <v>2.552M</v>
      </c>
      <c r="U32" s="37" t="str">
        <f t="shared" si="19"/>
        <v>322.473B</v>
      </c>
      <c r="V32" s="41">
        <f t="shared" si="11"/>
        <v>322.47300000000001</v>
      </c>
      <c r="W32" s="37" t="str">
        <f t="shared" si="12"/>
        <v>B</v>
      </c>
      <c r="X32" s="42">
        <f t="shared" si="13"/>
        <v>322.47300000000001</v>
      </c>
      <c r="Y32" s="37">
        <f t="shared" si="14"/>
        <v>2.552</v>
      </c>
      <c r="Z32" s="37" t="str">
        <f t="shared" si="15"/>
        <v>M</v>
      </c>
      <c r="AA32" s="43">
        <f t="shared" si="16"/>
        <v>2552000</v>
      </c>
      <c r="AB32" s="46">
        <f t="shared" si="17"/>
        <v>0.12759999999999999</v>
      </c>
      <c r="AC32" s="43"/>
      <c r="AD32" s="43"/>
      <c r="AE32" s="37">
        <f t="shared" si="0"/>
        <v>30</v>
      </c>
      <c r="AF32" s="37" t="str">
        <f t="shared" si="1"/>
        <v>AKKU.JK</v>
      </c>
      <c r="AG32" s="37" t="str">
        <f t="shared" si="2"/>
        <v>PT Anugerah Kagum Karya Utama Tbk</v>
      </c>
      <c r="AH32" s="37">
        <f t="shared" si="3"/>
        <v>50</v>
      </c>
      <c r="AI32" s="71">
        <f t="shared" si="18"/>
        <v>0.32247300000000001</v>
      </c>
      <c r="AJ32" s="43">
        <f t="shared" si="4"/>
        <v>0.12759999999999999</v>
      </c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</row>
    <row r="33" spans="1:47" x14ac:dyDescent="0.25">
      <c r="A33" s="37"/>
      <c r="B33" s="37">
        <f t="shared" si="8"/>
        <v>31</v>
      </c>
      <c r="C33" s="37" t="s">
        <v>2349</v>
      </c>
      <c r="D33" s="37" t="s">
        <v>2350</v>
      </c>
      <c r="E33" s="38">
        <v>87</v>
      </c>
      <c r="F33" s="37">
        <v>16</v>
      </c>
      <c r="G33" s="39">
        <v>0.22539999999999999</v>
      </c>
      <c r="H33" s="40" t="s">
        <v>4764</v>
      </c>
      <c r="I33" s="40" t="s">
        <v>4765</v>
      </c>
      <c r="J33" s="37" t="s">
        <v>4766</v>
      </c>
      <c r="K33" s="37"/>
      <c r="L33" s="37"/>
      <c r="M33" s="37">
        <f t="shared" si="9"/>
        <v>31</v>
      </c>
      <c r="N33" s="37" t="s">
        <v>1077</v>
      </c>
      <c r="O33" s="37" t="str">
        <f t="shared" si="19"/>
        <v>PT Apexindo Pratama Duta Tbk</v>
      </c>
      <c r="P33" s="37">
        <f t="shared" si="19"/>
        <v>650</v>
      </c>
      <c r="Q33" s="37">
        <f t="shared" si="19"/>
        <v>130</v>
      </c>
      <c r="R33" s="37">
        <f t="shared" si="19"/>
        <v>0.25</v>
      </c>
      <c r="S33" s="37" t="str">
        <f t="shared" si="19"/>
        <v>1.104M</v>
      </c>
      <c r="T33" s="37">
        <f t="shared" si="19"/>
        <v>51975</v>
      </c>
      <c r="U33" s="37" t="str">
        <f t="shared" si="19"/>
        <v>1.729T</v>
      </c>
      <c r="V33" s="41">
        <f t="shared" si="11"/>
        <v>1.7290000000000001</v>
      </c>
      <c r="W33" s="37" t="str">
        <f t="shared" si="12"/>
        <v>T</v>
      </c>
      <c r="X33" s="42">
        <f t="shared" si="13"/>
        <v>1729</v>
      </c>
      <c r="Y33" s="37">
        <f t="shared" si="14"/>
        <v>5197</v>
      </c>
      <c r="Z33" s="37" t="str">
        <f t="shared" si="15"/>
        <v>5</v>
      </c>
      <c r="AA33" s="43">
        <f t="shared" si="16"/>
        <v>5197</v>
      </c>
      <c r="AB33" s="46">
        <f t="shared" si="17"/>
        <v>3.3780500000000001E-3</v>
      </c>
      <c r="AC33" s="43"/>
      <c r="AD33" s="43"/>
      <c r="AE33" s="37">
        <f t="shared" si="0"/>
        <v>31</v>
      </c>
      <c r="AF33" s="37" t="str">
        <f t="shared" si="1"/>
        <v>APEX.JK</v>
      </c>
      <c r="AG33" s="37" t="str">
        <f t="shared" si="2"/>
        <v>PT Apexindo Pratama Duta Tbk</v>
      </c>
      <c r="AH33" s="37">
        <f t="shared" si="3"/>
        <v>650</v>
      </c>
      <c r="AI33" s="71">
        <f t="shared" si="18"/>
        <v>1.7290000000000001</v>
      </c>
      <c r="AJ33" s="43">
        <f t="shared" si="4"/>
        <v>3.3780500000000001E-3</v>
      </c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</row>
    <row r="34" spans="1:47" x14ac:dyDescent="0.25">
      <c r="A34" s="37"/>
      <c r="B34" s="37">
        <f t="shared" si="8"/>
        <v>32</v>
      </c>
      <c r="C34" s="37" t="s">
        <v>2411</v>
      </c>
      <c r="D34" s="37" t="s">
        <v>2412</v>
      </c>
      <c r="E34" s="38">
        <v>101</v>
      </c>
      <c r="F34" s="37">
        <v>-1</v>
      </c>
      <c r="G34" s="39">
        <v>-9.7999999999999997E-3</v>
      </c>
      <c r="H34" s="40" t="s">
        <v>4767</v>
      </c>
      <c r="I34" s="40" t="s">
        <v>4768</v>
      </c>
      <c r="J34" s="37" t="s">
        <v>4769</v>
      </c>
      <c r="K34" s="37"/>
      <c r="L34" s="37"/>
      <c r="M34" s="37">
        <f t="shared" si="9"/>
        <v>32</v>
      </c>
      <c r="N34" s="37" t="s">
        <v>399</v>
      </c>
      <c r="O34" s="37" t="str">
        <f t="shared" si="19"/>
        <v>PT Archi Indonesia Tbk</v>
      </c>
      <c r="P34" s="37">
        <f t="shared" si="19"/>
        <v>560</v>
      </c>
      <c r="Q34" s="37">
        <f t="shared" si="19"/>
        <v>10</v>
      </c>
      <c r="R34" s="37">
        <f t="shared" si="19"/>
        <v>1.8200000000000001E-2</v>
      </c>
      <c r="S34" s="37" t="str">
        <f t="shared" si="19"/>
        <v>2.721M</v>
      </c>
      <c r="T34" s="37" t="str">
        <f t="shared" si="19"/>
        <v>12.721M</v>
      </c>
      <c r="U34" s="37" t="str">
        <f t="shared" si="19"/>
        <v>13.908T</v>
      </c>
      <c r="V34" s="41">
        <f t="shared" si="11"/>
        <v>13.907999999999999</v>
      </c>
      <c r="W34" s="37" t="str">
        <f t="shared" si="12"/>
        <v>T</v>
      </c>
      <c r="X34" s="42">
        <f t="shared" si="13"/>
        <v>13908</v>
      </c>
      <c r="Y34" s="37">
        <f t="shared" si="14"/>
        <v>12.721</v>
      </c>
      <c r="Z34" s="37" t="str">
        <f t="shared" si="15"/>
        <v>M</v>
      </c>
      <c r="AA34" s="43">
        <f t="shared" si="16"/>
        <v>12721000</v>
      </c>
      <c r="AB34" s="46">
        <f t="shared" si="17"/>
        <v>7.1237599999999999</v>
      </c>
      <c r="AC34" s="43"/>
      <c r="AD34" s="43"/>
      <c r="AE34" s="37">
        <f t="shared" si="0"/>
        <v>32</v>
      </c>
      <c r="AF34" s="37" t="str">
        <f t="shared" si="1"/>
        <v>ARCI.JK</v>
      </c>
      <c r="AG34" s="37" t="str">
        <f t="shared" si="2"/>
        <v>PT Archi Indonesia Tbk</v>
      </c>
      <c r="AH34" s="37">
        <f t="shared" si="3"/>
        <v>560</v>
      </c>
      <c r="AI34" s="71">
        <f t="shared" si="18"/>
        <v>13.907999999999999</v>
      </c>
      <c r="AJ34" s="43">
        <f t="shared" si="4"/>
        <v>7.1237599999999999</v>
      </c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</row>
    <row r="35" spans="1:47" x14ac:dyDescent="0.25">
      <c r="A35" s="37"/>
      <c r="B35" s="37">
        <f t="shared" si="8"/>
        <v>33</v>
      </c>
      <c r="C35" s="37" t="s">
        <v>2246</v>
      </c>
      <c r="D35" s="37" t="s">
        <v>2247</v>
      </c>
      <c r="E35" s="37">
        <v>290</v>
      </c>
      <c r="F35" s="37">
        <v>-12</v>
      </c>
      <c r="G35" s="39">
        <v>-3.9699999999999999E-2</v>
      </c>
      <c r="H35" s="40">
        <v>8700</v>
      </c>
      <c r="I35" s="40" t="s">
        <v>4747</v>
      </c>
      <c r="J35" s="37" t="s">
        <v>4770</v>
      </c>
      <c r="K35" s="37"/>
      <c r="L35" s="37"/>
      <c r="M35" s="37">
        <f t="shared" si="9"/>
        <v>33</v>
      </c>
      <c r="N35" s="37" t="s">
        <v>1675</v>
      </c>
      <c r="O35" s="37" t="str">
        <f t="shared" si="19"/>
        <v>PT Argha Karya Prima Industry Tbk</v>
      </c>
      <c r="P35" s="37">
        <f t="shared" si="19"/>
        <v>1145</v>
      </c>
      <c r="Q35" s="37">
        <f t="shared" si="19"/>
        <v>10</v>
      </c>
      <c r="R35" s="37">
        <f t="shared" si="19"/>
        <v>8.8000000000000005E-3</v>
      </c>
      <c r="S35" s="37">
        <f t="shared" si="19"/>
        <v>12300</v>
      </c>
      <c r="T35" s="37">
        <f t="shared" si="19"/>
        <v>100768</v>
      </c>
      <c r="U35" s="37" t="str">
        <f t="shared" si="19"/>
        <v>701.024B</v>
      </c>
      <c r="V35" s="41">
        <f t="shared" si="11"/>
        <v>701.024</v>
      </c>
      <c r="W35" s="37" t="str">
        <f t="shared" si="12"/>
        <v>B</v>
      </c>
      <c r="X35" s="42">
        <f t="shared" si="13"/>
        <v>701.024</v>
      </c>
      <c r="Y35" s="37">
        <f t="shared" si="14"/>
        <v>10076</v>
      </c>
      <c r="Z35" s="37" t="str">
        <f t="shared" si="15"/>
        <v>8</v>
      </c>
      <c r="AA35" s="43">
        <f t="shared" si="16"/>
        <v>10076</v>
      </c>
      <c r="AB35" s="46">
        <f t="shared" si="17"/>
        <v>1.153702E-2</v>
      </c>
      <c r="AC35" s="43"/>
      <c r="AD35" s="43"/>
      <c r="AE35" s="37">
        <f t="shared" si="0"/>
        <v>33</v>
      </c>
      <c r="AF35" s="37" t="str">
        <f t="shared" si="1"/>
        <v>AKPI.JK</v>
      </c>
      <c r="AG35" s="37" t="str">
        <f t="shared" si="2"/>
        <v>PT Argha Karya Prima Industry Tbk</v>
      </c>
      <c r="AH35" s="37">
        <f t="shared" si="3"/>
        <v>1145</v>
      </c>
      <c r="AI35" s="71">
        <f t="shared" si="18"/>
        <v>0.70102399999999998</v>
      </c>
      <c r="AJ35" s="43">
        <f t="shared" si="4"/>
        <v>1.153702E-2</v>
      </c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</row>
    <row r="36" spans="1:47" x14ac:dyDescent="0.25">
      <c r="A36" s="37"/>
      <c r="B36" s="37">
        <f t="shared" si="8"/>
        <v>34</v>
      </c>
      <c r="C36" s="37" t="s">
        <v>4771</v>
      </c>
      <c r="D36" s="37" t="s">
        <v>4772</v>
      </c>
      <c r="E36" s="38">
        <v>131</v>
      </c>
      <c r="F36" s="37">
        <v>-9</v>
      </c>
      <c r="G36" s="39">
        <v>-6.4299999999999996E-2</v>
      </c>
      <c r="H36" s="40" t="s">
        <v>4773</v>
      </c>
      <c r="I36" s="40" t="s">
        <v>4774</v>
      </c>
      <c r="J36" s="37" t="s">
        <v>4775</v>
      </c>
      <c r="K36" s="37"/>
      <c r="L36" s="37"/>
      <c r="M36" s="37">
        <f t="shared" si="9"/>
        <v>34</v>
      </c>
      <c r="N36" s="37" t="s">
        <v>1514</v>
      </c>
      <c r="O36" s="37" t="str">
        <f t="shared" ref="O36:U51" si="20">INDEX($B$3:$J$1048576,MATCH($N36,$C$3:$C$1048576,0),MATCH(O$2,$B$2:$J$2,0))</f>
        <v>PT Argo Pantes Tbk</v>
      </c>
      <c r="P36" s="37">
        <f t="shared" si="20"/>
        <v>1660</v>
      </c>
      <c r="Q36" s="37">
        <f t="shared" si="20"/>
        <v>-10</v>
      </c>
      <c r="R36" s="37">
        <f t="shared" si="20"/>
        <v>-6.0000000000000001E-3</v>
      </c>
      <c r="S36" s="37">
        <f t="shared" si="20"/>
        <v>300</v>
      </c>
      <c r="T36" s="37">
        <f t="shared" si="20"/>
        <v>4107</v>
      </c>
      <c r="U36" s="37" t="str">
        <f t="shared" si="20"/>
        <v>557.025B</v>
      </c>
      <c r="V36" s="41">
        <f t="shared" si="11"/>
        <v>557.02499999999998</v>
      </c>
      <c r="W36" s="37" t="str">
        <f t="shared" si="12"/>
        <v>B</v>
      </c>
      <c r="X36" s="42">
        <f t="shared" si="13"/>
        <v>557.02499999999998</v>
      </c>
      <c r="Y36" s="37">
        <f t="shared" si="14"/>
        <v>410</v>
      </c>
      <c r="Z36" s="37" t="str">
        <f t="shared" si="15"/>
        <v>7</v>
      </c>
      <c r="AA36" s="43">
        <f t="shared" si="16"/>
        <v>410</v>
      </c>
      <c r="AB36" s="46">
        <f t="shared" si="17"/>
        <v>6.8059999999999996E-4</v>
      </c>
      <c r="AC36" s="43"/>
      <c r="AD36" s="43"/>
      <c r="AE36" s="37">
        <f t="shared" si="0"/>
        <v>34</v>
      </c>
      <c r="AF36" s="37" t="str">
        <f t="shared" si="1"/>
        <v>ARGO.JK</v>
      </c>
      <c r="AG36" s="37" t="str">
        <f t="shared" si="2"/>
        <v>PT Argo Pantes Tbk</v>
      </c>
      <c r="AH36" s="37">
        <f t="shared" si="3"/>
        <v>1660</v>
      </c>
      <c r="AI36" s="71">
        <f t="shared" si="18"/>
        <v>0.55702499999999999</v>
      </c>
      <c r="AJ36" s="43">
        <f t="shared" si="4"/>
        <v>6.8059999999999996E-4</v>
      </c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</row>
    <row r="37" spans="1:47" x14ac:dyDescent="0.25">
      <c r="A37" s="37"/>
      <c r="B37" s="37">
        <f t="shared" si="8"/>
        <v>35</v>
      </c>
      <c r="C37" s="37" t="s">
        <v>4776</v>
      </c>
      <c r="D37" s="37" t="s">
        <v>4777</v>
      </c>
      <c r="E37" s="38">
        <v>141</v>
      </c>
      <c r="F37" s="37">
        <v>-5</v>
      </c>
      <c r="G37" s="39">
        <v>-3.4200000000000001E-2</v>
      </c>
      <c r="H37" s="40" t="s">
        <v>2429</v>
      </c>
      <c r="I37" s="40" t="s">
        <v>4778</v>
      </c>
      <c r="J37" s="37" t="s">
        <v>4779</v>
      </c>
      <c r="K37" s="37"/>
      <c r="L37" s="37"/>
      <c r="M37" s="37">
        <f t="shared" si="9"/>
        <v>35</v>
      </c>
      <c r="N37" s="37" t="s">
        <v>1985</v>
      </c>
      <c r="O37" s="37" t="str">
        <f t="shared" si="20"/>
        <v>PT Arita Prima Indonesia Tbk</v>
      </c>
      <c r="P37" s="37">
        <f t="shared" si="20"/>
        <v>254</v>
      </c>
      <c r="Q37" s="37">
        <f t="shared" si="20"/>
        <v>8</v>
      </c>
      <c r="R37" s="37">
        <f t="shared" si="20"/>
        <v>3.2500000000000001E-2</v>
      </c>
      <c r="S37" s="37" t="str">
        <f t="shared" si="20"/>
        <v>2.464M</v>
      </c>
      <c r="T37" s="37" t="str">
        <f t="shared" si="20"/>
        <v>1.942M</v>
      </c>
      <c r="U37" s="37" t="str">
        <f t="shared" si="20"/>
        <v>273.243B</v>
      </c>
      <c r="V37" s="41">
        <f t="shared" si="11"/>
        <v>273.24299999999999</v>
      </c>
      <c r="W37" s="37" t="str">
        <f t="shared" si="12"/>
        <v>B</v>
      </c>
      <c r="X37" s="42">
        <f t="shared" si="13"/>
        <v>273.24299999999999</v>
      </c>
      <c r="Y37" s="37">
        <f t="shared" si="14"/>
        <v>1.9419999999999999</v>
      </c>
      <c r="Z37" s="37" t="str">
        <f t="shared" si="15"/>
        <v>M</v>
      </c>
      <c r="AA37" s="43">
        <f t="shared" si="16"/>
        <v>1942000</v>
      </c>
      <c r="AB37" s="46">
        <f t="shared" si="17"/>
        <v>0.49326799999999998</v>
      </c>
      <c r="AC37" s="43"/>
      <c r="AD37" s="43"/>
      <c r="AE37" s="37">
        <f t="shared" si="0"/>
        <v>35</v>
      </c>
      <c r="AF37" s="37" t="str">
        <f t="shared" si="1"/>
        <v>APII.JK</v>
      </c>
      <c r="AG37" s="37" t="str">
        <f t="shared" si="2"/>
        <v>PT Arita Prima Indonesia Tbk</v>
      </c>
      <c r="AH37" s="37">
        <f t="shared" si="3"/>
        <v>254</v>
      </c>
      <c r="AI37" s="71">
        <f t="shared" si="18"/>
        <v>0.27324300000000001</v>
      </c>
      <c r="AJ37" s="43">
        <f t="shared" si="4"/>
        <v>0.49326799999999998</v>
      </c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</row>
    <row r="38" spans="1:47" x14ac:dyDescent="0.25">
      <c r="A38" s="37"/>
      <c r="B38" s="37">
        <f t="shared" si="8"/>
        <v>36</v>
      </c>
      <c r="C38" s="37" t="s">
        <v>2302</v>
      </c>
      <c r="D38" s="37" t="s">
        <v>2303</v>
      </c>
      <c r="E38" s="38">
        <v>138</v>
      </c>
      <c r="F38" s="37">
        <v>0</v>
      </c>
      <c r="G38" s="39">
        <v>0</v>
      </c>
      <c r="H38" s="40" t="s">
        <v>4780</v>
      </c>
      <c r="I38" s="40" t="s">
        <v>4781</v>
      </c>
      <c r="J38" s="37" t="s">
        <v>4782</v>
      </c>
      <c r="K38" s="37"/>
      <c r="L38" s="37"/>
      <c r="M38" s="37">
        <f t="shared" si="9"/>
        <v>36</v>
      </c>
      <c r="N38" s="37" t="s">
        <v>1366</v>
      </c>
      <c r="O38" s="37" t="str">
        <f t="shared" si="20"/>
        <v>PT Arkadia Digital Media Tbk</v>
      </c>
      <c r="P38" s="37">
        <f t="shared" si="20"/>
        <v>118</v>
      </c>
      <c r="Q38" s="37">
        <f t="shared" si="20"/>
        <v>1</v>
      </c>
      <c r="R38" s="37">
        <f t="shared" si="20"/>
        <v>8.5000000000000006E-3</v>
      </c>
      <c r="S38" s="37" t="str">
        <f t="shared" si="20"/>
        <v>9.816M</v>
      </c>
      <c r="T38" s="37" t="str">
        <f t="shared" si="20"/>
        <v>25.966M</v>
      </c>
      <c r="U38" s="37" t="str">
        <f t="shared" si="20"/>
        <v>191.75B</v>
      </c>
      <c r="V38" s="41">
        <f t="shared" si="11"/>
        <v>191.75</v>
      </c>
      <c r="W38" s="37" t="str">
        <f t="shared" si="12"/>
        <v>B</v>
      </c>
      <c r="X38" s="42">
        <f t="shared" si="13"/>
        <v>191.75</v>
      </c>
      <c r="Y38" s="37">
        <f t="shared" si="14"/>
        <v>25.966000000000001</v>
      </c>
      <c r="Z38" s="37" t="str">
        <f t="shared" si="15"/>
        <v>M</v>
      </c>
      <c r="AA38" s="43">
        <f t="shared" si="16"/>
        <v>25966000</v>
      </c>
      <c r="AB38" s="46">
        <f t="shared" si="17"/>
        <v>3.0639880000000002</v>
      </c>
      <c r="AC38" s="43"/>
      <c r="AD38" s="43"/>
      <c r="AE38" s="37">
        <f t="shared" si="0"/>
        <v>36</v>
      </c>
      <c r="AF38" s="37" t="str">
        <f t="shared" si="1"/>
        <v>DIGI.JK</v>
      </c>
      <c r="AG38" s="37" t="str">
        <f t="shared" si="2"/>
        <v>PT Arkadia Digital Media Tbk</v>
      </c>
      <c r="AH38" s="37">
        <f t="shared" si="3"/>
        <v>118</v>
      </c>
      <c r="AI38" s="71">
        <f t="shared" si="18"/>
        <v>0.19175</v>
      </c>
      <c r="AJ38" s="43">
        <f t="shared" si="4"/>
        <v>3.0639880000000002</v>
      </c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</row>
    <row r="39" spans="1:47" x14ac:dyDescent="0.25">
      <c r="A39" s="37"/>
      <c r="B39" s="37">
        <f t="shared" si="8"/>
        <v>37</v>
      </c>
      <c r="C39" s="37" t="s">
        <v>2229</v>
      </c>
      <c r="D39" s="37" t="s">
        <v>2230</v>
      </c>
      <c r="E39" s="38">
        <v>50</v>
      </c>
      <c r="F39" s="37">
        <v>0</v>
      </c>
      <c r="G39" s="39">
        <v>0</v>
      </c>
      <c r="H39" s="40">
        <v>100</v>
      </c>
      <c r="I39" s="40">
        <v>10442</v>
      </c>
      <c r="J39" s="37" t="s">
        <v>2231</v>
      </c>
      <c r="K39" s="37"/>
      <c r="L39" s="37"/>
      <c r="M39" s="37">
        <f t="shared" si="9"/>
        <v>37</v>
      </c>
      <c r="N39" s="37" t="s">
        <v>2219</v>
      </c>
      <c r="O39" s="37" t="str">
        <f t="shared" si="20"/>
        <v>PT Arkha Jayanti Persada Tbk</v>
      </c>
      <c r="P39" s="37">
        <f t="shared" si="20"/>
        <v>55</v>
      </c>
      <c r="Q39" s="37">
        <f t="shared" si="20"/>
        <v>-1</v>
      </c>
      <c r="R39" s="37">
        <f t="shared" si="20"/>
        <v>-1.7899999999999999E-2</v>
      </c>
      <c r="S39" s="37" t="str">
        <f t="shared" si="20"/>
        <v>10.964M</v>
      </c>
      <c r="T39" s="37" t="str">
        <f t="shared" si="20"/>
        <v>122.112M</v>
      </c>
      <c r="U39" s="37" t="str">
        <f t="shared" si="20"/>
        <v>110B</v>
      </c>
      <c r="V39" s="41">
        <f t="shared" si="11"/>
        <v>110</v>
      </c>
      <c r="W39" s="37" t="str">
        <f t="shared" si="12"/>
        <v>B</v>
      </c>
      <c r="X39" s="42">
        <f t="shared" si="13"/>
        <v>110</v>
      </c>
      <c r="Y39" s="37">
        <f t="shared" si="14"/>
        <v>122.11199999999999</v>
      </c>
      <c r="Z39" s="37" t="str">
        <f t="shared" si="15"/>
        <v>M</v>
      </c>
      <c r="AA39" s="43">
        <f t="shared" si="16"/>
        <v>122112000</v>
      </c>
      <c r="AB39" s="46">
        <f t="shared" si="17"/>
        <v>6.7161600000000004</v>
      </c>
      <c r="AC39" s="43"/>
      <c r="AD39" s="43"/>
      <c r="AE39" s="37">
        <f t="shared" si="0"/>
        <v>37</v>
      </c>
      <c r="AF39" s="37" t="str">
        <f t="shared" si="1"/>
        <v>ARKA.JK</v>
      </c>
      <c r="AG39" s="37" t="str">
        <f t="shared" si="2"/>
        <v>PT Arkha Jayanti Persada Tbk</v>
      </c>
      <c r="AH39" s="37">
        <f t="shared" si="3"/>
        <v>55</v>
      </c>
      <c r="AI39" s="71">
        <f t="shared" si="18"/>
        <v>0.11</v>
      </c>
      <c r="AJ39" s="43">
        <f t="shared" si="4"/>
        <v>6.7161600000000004</v>
      </c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</row>
    <row r="40" spans="1:47" x14ac:dyDescent="0.25">
      <c r="A40" s="37"/>
      <c r="B40" s="37">
        <f t="shared" si="8"/>
        <v>38</v>
      </c>
      <c r="C40" s="37" t="s">
        <v>2030</v>
      </c>
      <c r="D40" s="37" t="s">
        <v>2031</v>
      </c>
      <c r="E40" s="38">
        <v>101</v>
      </c>
      <c r="F40" s="37">
        <v>2</v>
      </c>
      <c r="G40" s="39">
        <v>2.0199999999999999E-2</v>
      </c>
      <c r="H40" s="40" t="s">
        <v>4783</v>
      </c>
      <c r="I40" s="40" t="s">
        <v>4784</v>
      </c>
      <c r="J40" s="37" t="s">
        <v>4785</v>
      </c>
      <c r="K40" s="37"/>
      <c r="L40" s="37"/>
      <c r="M40" s="37">
        <f t="shared" si="9"/>
        <v>38</v>
      </c>
      <c r="N40" s="37" t="s">
        <v>2372</v>
      </c>
      <c r="O40" s="37" t="str">
        <f t="shared" si="20"/>
        <v>PT Armada Berjaya Trans Tbk</v>
      </c>
      <c r="P40" s="37">
        <f t="shared" si="20"/>
        <v>206</v>
      </c>
      <c r="Q40" s="37">
        <f t="shared" si="20"/>
        <v>-6</v>
      </c>
      <c r="R40" s="37">
        <f t="shared" si="20"/>
        <v>-2.8299999999999999E-2</v>
      </c>
      <c r="S40" s="37" t="str">
        <f t="shared" si="20"/>
        <v>50.177M</v>
      </c>
      <c r="T40" s="37" t="str">
        <f t="shared" si="20"/>
        <v>44.356M</v>
      </c>
      <c r="U40" s="37" t="str">
        <f t="shared" si="20"/>
        <v>154.5B</v>
      </c>
      <c r="V40" s="41">
        <f t="shared" si="11"/>
        <v>154.5</v>
      </c>
      <c r="W40" s="37" t="str">
        <f t="shared" si="12"/>
        <v>B</v>
      </c>
      <c r="X40" s="42">
        <f t="shared" si="13"/>
        <v>154.5</v>
      </c>
      <c r="Y40" s="37">
        <f t="shared" si="14"/>
        <v>44.356000000000002</v>
      </c>
      <c r="Z40" s="37" t="str">
        <f t="shared" si="15"/>
        <v>M</v>
      </c>
      <c r="AA40" s="43">
        <f t="shared" si="16"/>
        <v>44356000</v>
      </c>
      <c r="AB40" s="46">
        <f t="shared" si="17"/>
        <v>9.1373359999999995</v>
      </c>
      <c r="AC40" s="43"/>
      <c r="AD40" s="43"/>
      <c r="AE40" s="37">
        <f t="shared" si="0"/>
        <v>38</v>
      </c>
      <c r="AF40" s="37" t="str">
        <f t="shared" si="1"/>
        <v>JAYA.JK</v>
      </c>
      <c r="AG40" s="37" t="str">
        <f t="shared" si="2"/>
        <v>PT Armada Berjaya Trans Tbk</v>
      </c>
      <c r="AH40" s="37">
        <f t="shared" si="3"/>
        <v>206</v>
      </c>
      <c r="AI40" s="71">
        <f t="shared" si="18"/>
        <v>0.1545</v>
      </c>
      <c r="AJ40" s="43">
        <f t="shared" si="4"/>
        <v>9.1373359999999995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</row>
    <row r="41" spans="1:47" x14ac:dyDescent="0.25">
      <c r="A41" s="37"/>
      <c r="B41" s="37">
        <f t="shared" si="8"/>
        <v>39</v>
      </c>
      <c r="C41" s="37" t="s">
        <v>2214</v>
      </c>
      <c r="D41" s="37" t="s">
        <v>2215</v>
      </c>
      <c r="E41" s="38">
        <v>50</v>
      </c>
      <c r="F41" s="37">
        <v>0</v>
      </c>
      <c r="G41" s="39">
        <v>0</v>
      </c>
      <c r="H41" s="40">
        <v>172000</v>
      </c>
      <c r="I41" s="40" t="s">
        <v>4786</v>
      </c>
      <c r="J41" s="37" t="s">
        <v>2218</v>
      </c>
      <c r="K41" s="37"/>
      <c r="L41" s="37"/>
      <c r="M41" s="37">
        <f t="shared" si="9"/>
        <v>39</v>
      </c>
      <c r="N41" s="37" t="s">
        <v>1405</v>
      </c>
      <c r="O41" s="37" t="str">
        <f t="shared" si="20"/>
        <v>PT Arthavest Tbk</v>
      </c>
      <c r="P41" s="37">
        <f t="shared" si="20"/>
        <v>2100</v>
      </c>
      <c r="Q41" s="37">
        <f t="shared" si="20"/>
        <v>-30</v>
      </c>
      <c r="R41" s="37">
        <f t="shared" si="20"/>
        <v>-1.41E-2</v>
      </c>
      <c r="S41" s="37">
        <f t="shared" si="20"/>
        <v>14100</v>
      </c>
      <c r="T41" s="37">
        <f t="shared" si="20"/>
        <v>142903</v>
      </c>
      <c r="U41" s="37" t="str">
        <f t="shared" si="20"/>
        <v>938.015B</v>
      </c>
      <c r="V41" s="41">
        <f t="shared" si="11"/>
        <v>938.01499999999999</v>
      </c>
      <c r="W41" s="37" t="str">
        <f t="shared" si="12"/>
        <v>B</v>
      </c>
      <c r="X41" s="42">
        <f t="shared" si="13"/>
        <v>938.01499999999999</v>
      </c>
      <c r="Y41" s="37">
        <f t="shared" si="14"/>
        <v>14290</v>
      </c>
      <c r="Z41" s="37" t="str">
        <f t="shared" si="15"/>
        <v>3</v>
      </c>
      <c r="AA41" s="43">
        <f t="shared" si="16"/>
        <v>14290</v>
      </c>
      <c r="AB41" s="46">
        <f t="shared" si="17"/>
        <v>3.0009000000000001E-2</v>
      </c>
      <c r="AC41" s="43"/>
      <c r="AD41" s="43"/>
      <c r="AE41" s="37">
        <f t="shared" si="0"/>
        <v>39</v>
      </c>
      <c r="AF41" s="37" t="str">
        <f t="shared" si="1"/>
        <v>ARTA.JK</v>
      </c>
      <c r="AG41" s="37" t="str">
        <f t="shared" si="2"/>
        <v>PT Arthavest Tbk</v>
      </c>
      <c r="AH41" s="37">
        <f t="shared" si="3"/>
        <v>2100</v>
      </c>
      <c r="AI41" s="71">
        <f t="shared" si="18"/>
        <v>0.93801499999999993</v>
      </c>
      <c r="AJ41" s="43">
        <f t="shared" si="4"/>
        <v>3.0009000000000001E-2</v>
      </c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</row>
    <row r="42" spans="1:47" x14ac:dyDescent="0.25">
      <c r="A42" s="37"/>
      <c r="B42" s="37">
        <f t="shared" si="8"/>
        <v>40</v>
      </c>
      <c r="C42" s="37" t="s">
        <v>2190</v>
      </c>
      <c r="D42" s="37" t="s">
        <v>2191</v>
      </c>
      <c r="E42" s="38">
        <v>139</v>
      </c>
      <c r="F42" s="37">
        <v>-1</v>
      </c>
      <c r="G42" s="39">
        <v>-7.1000000000000004E-3</v>
      </c>
      <c r="H42" s="40">
        <v>411700</v>
      </c>
      <c r="I42" s="40" t="s">
        <v>4787</v>
      </c>
      <c r="J42" s="37" t="s">
        <v>4788</v>
      </c>
      <c r="K42" s="37"/>
      <c r="L42" s="37"/>
      <c r="M42" s="37">
        <f t="shared" si="9"/>
        <v>40</v>
      </c>
      <c r="N42" s="37" t="s">
        <v>792</v>
      </c>
      <c r="O42" s="37" t="str">
        <f t="shared" si="20"/>
        <v>PT Arwana Citramulia Tbk</v>
      </c>
      <c r="P42" s="37">
        <f t="shared" si="20"/>
        <v>830</v>
      </c>
      <c r="Q42" s="37">
        <f t="shared" si="20"/>
        <v>-15</v>
      </c>
      <c r="R42" s="37">
        <f t="shared" si="20"/>
        <v>-1.78E-2</v>
      </c>
      <c r="S42" s="37">
        <f t="shared" si="20"/>
        <v>647600</v>
      </c>
      <c r="T42" s="37" t="str">
        <f t="shared" si="20"/>
        <v>2.157M</v>
      </c>
      <c r="U42" s="37" t="str">
        <f t="shared" si="20"/>
        <v>6.035T</v>
      </c>
      <c r="V42" s="41">
        <f t="shared" si="11"/>
        <v>6.0350000000000001</v>
      </c>
      <c r="W42" s="37" t="str">
        <f t="shared" si="12"/>
        <v>T</v>
      </c>
      <c r="X42" s="42">
        <f t="shared" si="13"/>
        <v>6035</v>
      </c>
      <c r="Y42" s="37">
        <f t="shared" si="14"/>
        <v>2.157</v>
      </c>
      <c r="Z42" s="37" t="str">
        <f t="shared" si="15"/>
        <v>M</v>
      </c>
      <c r="AA42" s="43">
        <f t="shared" si="16"/>
        <v>2157000</v>
      </c>
      <c r="AB42" s="46">
        <f t="shared" si="17"/>
        <v>1.7903100000000001</v>
      </c>
      <c r="AC42" s="43"/>
      <c r="AD42" s="43"/>
      <c r="AE42" s="37">
        <f t="shared" si="0"/>
        <v>40</v>
      </c>
      <c r="AF42" s="37" t="str">
        <f t="shared" si="1"/>
        <v>ARNA.JK</v>
      </c>
      <c r="AG42" s="37" t="str">
        <f t="shared" si="2"/>
        <v>PT Arwana Citramulia Tbk</v>
      </c>
      <c r="AH42" s="37">
        <f t="shared" si="3"/>
        <v>830</v>
      </c>
      <c r="AI42" s="71">
        <f t="shared" si="18"/>
        <v>6.0350000000000001</v>
      </c>
      <c r="AJ42" s="43">
        <f t="shared" si="4"/>
        <v>1.7903100000000001</v>
      </c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</row>
    <row r="43" spans="1:47" x14ac:dyDescent="0.25">
      <c r="A43" s="37"/>
      <c r="B43" s="37">
        <f t="shared" si="8"/>
        <v>41</v>
      </c>
      <c r="C43" s="37" t="s">
        <v>2163</v>
      </c>
      <c r="D43" s="37" t="s">
        <v>2164</v>
      </c>
      <c r="E43" s="38">
        <v>134</v>
      </c>
      <c r="F43" s="37">
        <v>0</v>
      </c>
      <c r="G43" s="39">
        <v>0</v>
      </c>
      <c r="H43" s="37" t="s">
        <v>4789</v>
      </c>
      <c r="I43" s="40" t="s">
        <v>4790</v>
      </c>
      <c r="J43" s="37" t="s">
        <v>4791</v>
      </c>
      <c r="K43" s="37"/>
      <c r="L43" s="37"/>
      <c r="M43" s="37">
        <f t="shared" si="9"/>
        <v>41</v>
      </c>
      <c r="N43" s="37" t="s">
        <v>1002</v>
      </c>
      <c r="O43" s="37" t="str">
        <f t="shared" si="20"/>
        <v>PT Asahimas Flat Glass Tbk</v>
      </c>
      <c r="P43" s="37">
        <f t="shared" si="20"/>
        <v>4390</v>
      </c>
      <c r="Q43" s="37">
        <f t="shared" si="20"/>
        <v>0</v>
      </c>
      <c r="R43" s="37">
        <f t="shared" si="20"/>
        <v>0</v>
      </c>
      <c r="S43" s="37">
        <f t="shared" si="20"/>
        <v>29200</v>
      </c>
      <c r="T43" s="37">
        <f t="shared" si="20"/>
        <v>138443</v>
      </c>
      <c r="U43" s="37" t="str">
        <f t="shared" si="20"/>
        <v>1.905T</v>
      </c>
      <c r="V43" s="41">
        <f t="shared" si="11"/>
        <v>1.905</v>
      </c>
      <c r="W43" s="37" t="str">
        <f t="shared" si="12"/>
        <v>T</v>
      </c>
      <c r="X43" s="42">
        <f t="shared" si="13"/>
        <v>1905</v>
      </c>
      <c r="Y43" s="37">
        <f t="shared" si="14"/>
        <v>13844</v>
      </c>
      <c r="Z43" s="37" t="str">
        <f t="shared" si="15"/>
        <v>3</v>
      </c>
      <c r="AA43" s="43">
        <f t="shared" si="16"/>
        <v>13844</v>
      </c>
      <c r="AB43" s="46">
        <f t="shared" si="17"/>
        <v>6.0775160000000002E-2</v>
      </c>
      <c r="AC43" s="43"/>
      <c r="AD43" s="43"/>
      <c r="AE43" s="37">
        <f t="shared" si="0"/>
        <v>41</v>
      </c>
      <c r="AF43" s="37" t="str">
        <f t="shared" si="1"/>
        <v>AMFG.JK</v>
      </c>
      <c r="AG43" s="37" t="str">
        <f t="shared" si="2"/>
        <v>PT Asahimas Flat Glass Tbk</v>
      </c>
      <c r="AH43" s="37">
        <f t="shared" si="3"/>
        <v>4390</v>
      </c>
      <c r="AI43" s="71">
        <f t="shared" si="18"/>
        <v>1.905</v>
      </c>
      <c r="AJ43" s="43">
        <f t="shared" si="4"/>
        <v>6.0775160000000002E-2</v>
      </c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</row>
    <row r="44" spans="1:47" x14ac:dyDescent="0.25">
      <c r="A44" s="37"/>
      <c r="B44" s="37">
        <f t="shared" si="8"/>
        <v>42</v>
      </c>
      <c r="C44" s="37" t="s">
        <v>2263</v>
      </c>
      <c r="D44" s="37" t="s">
        <v>2264</v>
      </c>
      <c r="E44" s="38">
        <v>224</v>
      </c>
      <c r="F44" s="37">
        <v>-16</v>
      </c>
      <c r="G44" s="39">
        <v>-6.6699999999999995E-2</v>
      </c>
      <c r="H44" s="40">
        <v>31900</v>
      </c>
      <c r="I44" s="40">
        <v>96335</v>
      </c>
      <c r="J44" s="37" t="s">
        <v>4167</v>
      </c>
      <c r="K44" s="37"/>
      <c r="L44" s="37"/>
      <c r="M44" s="37">
        <f t="shared" si="9"/>
        <v>42</v>
      </c>
      <c r="N44" s="37" t="s">
        <v>895</v>
      </c>
      <c r="O44" s="37" t="str">
        <f t="shared" si="20"/>
        <v>PT Ashmore Asset Management Indonesia Tbk</v>
      </c>
      <c r="P44" s="37">
        <f t="shared" si="20"/>
        <v>1830</v>
      </c>
      <c r="Q44" s="37">
        <f t="shared" si="20"/>
        <v>20</v>
      </c>
      <c r="R44" s="37">
        <f t="shared" si="20"/>
        <v>1.0999999999999999E-2</v>
      </c>
      <c r="S44" s="37">
        <f t="shared" si="20"/>
        <v>679200</v>
      </c>
      <c r="T44" s="37" t="str">
        <f t="shared" si="20"/>
        <v>1.988M</v>
      </c>
      <c r="U44" s="37" t="str">
        <f t="shared" si="20"/>
        <v>4.067T</v>
      </c>
      <c r="V44" s="41">
        <f t="shared" si="11"/>
        <v>4.0670000000000002</v>
      </c>
      <c r="W44" s="37" t="str">
        <f t="shared" si="12"/>
        <v>T</v>
      </c>
      <c r="X44" s="42">
        <f t="shared" si="13"/>
        <v>4067</v>
      </c>
      <c r="Y44" s="37">
        <f t="shared" si="14"/>
        <v>1.988</v>
      </c>
      <c r="Z44" s="37" t="str">
        <f t="shared" si="15"/>
        <v>M</v>
      </c>
      <c r="AA44" s="43">
        <f t="shared" si="16"/>
        <v>1988000</v>
      </c>
      <c r="AB44" s="46">
        <f t="shared" si="17"/>
        <v>3.6380400000000002</v>
      </c>
      <c r="AC44" s="43"/>
      <c r="AD44" s="43"/>
      <c r="AE44" s="37">
        <f t="shared" si="0"/>
        <v>42</v>
      </c>
      <c r="AF44" s="37" t="str">
        <f t="shared" si="1"/>
        <v>AMOR.JK</v>
      </c>
      <c r="AG44" s="37" t="str">
        <f t="shared" si="2"/>
        <v>PT Ashmore Asset Management Indonesia Tbk</v>
      </c>
      <c r="AH44" s="37">
        <f t="shared" si="3"/>
        <v>1830</v>
      </c>
      <c r="AI44" s="71">
        <f t="shared" si="18"/>
        <v>4.0670000000000002</v>
      </c>
      <c r="AJ44" s="43">
        <f t="shared" si="4"/>
        <v>3.6380400000000002</v>
      </c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</row>
    <row r="45" spans="1:47" x14ac:dyDescent="0.25">
      <c r="A45" s="37"/>
      <c r="B45" s="37">
        <f t="shared" si="8"/>
        <v>43</v>
      </c>
      <c r="C45" s="37" t="s">
        <v>2219</v>
      </c>
      <c r="D45" s="37" t="s">
        <v>2220</v>
      </c>
      <c r="E45" s="38">
        <v>55</v>
      </c>
      <c r="F45" s="37">
        <v>-1</v>
      </c>
      <c r="G45" s="39">
        <v>-1.7899999999999999E-2</v>
      </c>
      <c r="H45" s="40" t="s">
        <v>4792</v>
      </c>
      <c r="I45" s="40" t="s">
        <v>4793</v>
      </c>
      <c r="J45" s="37" t="s">
        <v>4794</v>
      </c>
      <c r="K45" s="37"/>
      <c r="L45" s="37"/>
      <c r="M45" s="37">
        <f t="shared" si="9"/>
        <v>43</v>
      </c>
      <c r="N45" s="37" t="s">
        <v>2132</v>
      </c>
      <c r="O45" s="37" t="str">
        <f t="shared" si="20"/>
        <v>PT Asia Pacific Fibers Tbk</v>
      </c>
      <c r="P45" s="37">
        <f t="shared" si="20"/>
        <v>63</v>
      </c>
      <c r="Q45" s="37">
        <f t="shared" si="20"/>
        <v>-4</v>
      </c>
      <c r="R45" s="37">
        <f t="shared" si="20"/>
        <v>-5.9700000000000003E-2</v>
      </c>
      <c r="S45" s="37" t="str">
        <f t="shared" si="20"/>
        <v>21.671M</v>
      </c>
      <c r="T45" s="37" t="str">
        <f t="shared" si="20"/>
        <v>13.243M</v>
      </c>
      <c r="U45" s="37" t="str">
        <f t="shared" si="20"/>
        <v>157.232B</v>
      </c>
      <c r="V45" s="41">
        <f t="shared" si="11"/>
        <v>157.232</v>
      </c>
      <c r="W45" s="37" t="str">
        <f t="shared" si="12"/>
        <v>B</v>
      </c>
      <c r="X45" s="42">
        <f t="shared" si="13"/>
        <v>157.232</v>
      </c>
      <c r="Y45" s="37">
        <f t="shared" si="14"/>
        <v>13.243</v>
      </c>
      <c r="Z45" s="37" t="str">
        <f t="shared" si="15"/>
        <v>M</v>
      </c>
      <c r="AA45" s="43">
        <f t="shared" si="16"/>
        <v>13243000</v>
      </c>
      <c r="AB45" s="46">
        <f t="shared" si="17"/>
        <v>0.83430899999999997</v>
      </c>
      <c r="AC45" s="43"/>
      <c r="AD45" s="43"/>
      <c r="AE45" s="37">
        <f t="shared" si="0"/>
        <v>43</v>
      </c>
      <c r="AF45" s="37" t="str">
        <f t="shared" si="1"/>
        <v>POLY.JK</v>
      </c>
      <c r="AG45" s="37" t="str">
        <f t="shared" si="2"/>
        <v>PT Asia Pacific Fibers Tbk</v>
      </c>
      <c r="AH45" s="37">
        <f t="shared" si="3"/>
        <v>63</v>
      </c>
      <c r="AI45" s="71">
        <f t="shared" si="18"/>
        <v>0.15723200000000001</v>
      </c>
      <c r="AJ45" s="43">
        <f t="shared" si="4"/>
        <v>0.83430899999999997</v>
      </c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</row>
    <row r="46" spans="1:47" x14ac:dyDescent="0.25">
      <c r="A46" s="37"/>
      <c r="B46" s="37">
        <f t="shared" si="8"/>
        <v>44</v>
      </c>
      <c r="C46" s="37" t="s">
        <v>2201</v>
      </c>
      <c r="D46" s="37" t="s">
        <v>2202</v>
      </c>
      <c r="E46" s="38">
        <v>182</v>
      </c>
      <c r="F46" s="37">
        <v>-2</v>
      </c>
      <c r="G46" s="39">
        <v>-1.09E-2</v>
      </c>
      <c r="H46" s="37" t="s">
        <v>4795</v>
      </c>
      <c r="I46" s="40" t="s">
        <v>4796</v>
      </c>
      <c r="J46" s="37" t="s">
        <v>4797</v>
      </c>
      <c r="K46" s="37"/>
      <c r="L46" s="37"/>
      <c r="M46" s="37">
        <f t="shared" si="9"/>
        <v>44</v>
      </c>
      <c r="N46" s="37" t="s">
        <v>1526</v>
      </c>
      <c r="O46" s="37" t="str">
        <f t="shared" si="20"/>
        <v>PT Asia Pacific Investama Tbk</v>
      </c>
      <c r="P46" s="37">
        <f t="shared" si="20"/>
        <v>94</v>
      </c>
      <c r="Q46" s="37">
        <f t="shared" si="20"/>
        <v>0</v>
      </c>
      <c r="R46" s="37">
        <f t="shared" si="20"/>
        <v>0</v>
      </c>
      <c r="S46" s="37" t="str">
        <f t="shared" si="20"/>
        <v>1.358M</v>
      </c>
      <c r="T46" s="37" t="str">
        <f t="shared" si="20"/>
        <v>6.828M</v>
      </c>
      <c r="U46" s="37" t="str">
        <f t="shared" si="20"/>
        <v>728.244B</v>
      </c>
      <c r="V46" s="41">
        <f t="shared" si="11"/>
        <v>728.24400000000003</v>
      </c>
      <c r="W46" s="37" t="str">
        <f t="shared" si="12"/>
        <v>B</v>
      </c>
      <c r="X46" s="42">
        <f t="shared" si="13"/>
        <v>728.24400000000003</v>
      </c>
      <c r="Y46" s="37">
        <f t="shared" si="14"/>
        <v>6.8280000000000003</v>
      </c>
      <c r="Z46" s="37" t="str">
        <f t="shared" si="15"/>
        <v>M</v>
      </c>
      <c r="AA46" s="43">
        <f t="shared" si="16"/>
        <v>6828000</v>
      </c>
      <c r="AB46" s="46">
        <f t="shared" si="17"/>
        <v>0.64183199999999996</v>
      </c>
      <c r="AC46" s="43"/>
      <c r="AD46" s="43"/>
      <c r="AE46" s="37">
        <f t="shared" si="0"/>
        <v>44</v>
      </c>
      <c r="AF46" s="37" t="str">
        <f t="shared" si="1"/>
        <v>MYTX.JK</v>
      </c>
      <c r="AG46" s="37" t="str">
        <f t="shared" si="2"/>
        <v>PT Asia Pacific Investama Tbk</v>
      </c>
      <c r="AH46" s="37">
        <f t="shared" si="3"/>
        <v>94</v>
      </c>
      <c r="AI46" s="71">
        <f t="shared" si="18"/>
        <v>0.728244</v>
      </c>
      <c r="AJ46" s="43">
        <f t="shared" si="4"/>
        <v>0.64183199999999996</v>
      </c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</row>
    <row r="47" spans="1:47" x14ac:dyDescent="0.25">
      <c r="A47" s="37"/>
      <c r="B47" s="37">
        <f t="shared" si="8"/>
        <v>45</v>
      </c>
      <c r="C47" s="37" t="s">
        <v>2232</v>
      </c>
      <c r="D47" s="37" t="s">
        <v>2233</v>
      </c>
      <c r="E47" s="38">
        <v>103</v>
      </c>
      <c r="F47" s="37">
        <v>-1</v>
      </c>
      <c r="G47" s="39">
        <v>-9.5999999999999992E-3</v>
      </c>
      <c r="H47" s="37" t="s">
        <v>4798</v>
      </c>
      <c r="I47" s="37" t="s">
        <v>4799</v>
      </c>
      <c r="J47" s="37" t="s">
        <v>4800</v>
      </c>
      <c r="K47" s="37"/>
      <c r="L47" s="37"/>
      <c r="M47" s="37">
        <f t="shared" si="9"/>
        <v>45</v>
      </c>
      <c r="N47" s="37" t="s">
        <v>1732</v>
      </c>
      <c r="O47" s="37" t="str">
        <f t="shared" si="20"/>
        <v>PT Asia Sejahtera Mina Tbk</v>
      </c>
      <c r="P47" s="37">
        <f t="shared" si="20"/>
        <v>324</v>
      </c>
      <c r="Q47" s="37">
        <f t="shared" si="20"/>
        <v>-4</v>
      </c>
      <c r="R47" s="37">
        <f t="shared" si="20"/>
        <v>-1.2200000000000001E-2</v>
      </c>
      <c r="S47" s="37">
        <f t="shared" si="20"/>
        <v>1700</v>
      </c>
      <c r="T47" s="37">
        <f t="shared" si="20"/>
        <v>14957</v>
      </c>
      <c r="U47" s="37" t="str">
        <f t="shared" si="20"/>
        <v>324B</v>
      </c>
      <c r="V47" s="41">
        <f t="shared" si="11"/>
        <v>324</v>
      </c>
      <c r="W47" s="37" t="str">
        <f t="shared" si="12"/>
        <v>B</v>
      </c>
      <c r="X47" s="42">
        <f t="shared" si="13"/>
        <v>324</v>
      </c>
      <c r="Y47" s="37">
        <f t="shared" si="14"/>
        <v>1495</v>
      </c>
      <c r="Z47" s="37" t="str">
        <f t="shared" si="15"/>
        <v>7</v>
      </c>
      <c r="AA47" s="43">
        <f t="shared" si="16"/>
        <v>1495</v>
      </c>
      <c r="AB47" s="46">
        <f t="shared" si="17"/>
        <v>4.8438000000000002E-4</v>
      </c>
      <c r="AC47" s="43"/>
      <c r="AD47" s="43"/>
      <c r="AE47" s="37">
        <f t="shared" si="0"/>
        <v>45</v>
      </c>
      <c r="AF47" s="37" t="str">
        <f t="shared" si="1"/>
        <v>AGAR.JK</v>
      </c>
      <c r="AG47" s="37" t="str">
        <f t="shared" si="2"/>
        <v>PT Asia Sejahtera Mina Tbk</v>
      </c>
      <c r="AH47" s="37">
        <f t="shared" si="3"/>
        <v>324</v>
      </c>
      <c r="AI47" s="71">
        <f t="shared" si="18"/>
        <v>0.32400000000000001</v>
      </c>
      <c r="AJ47" s="43">
        <f t="shared" si="4"/>
        <v>4.8438000000000002E-4</v>
      </c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</row>
    <row r="48" spans="1:47" x14ac:dyDescent="0.25">
      <c r="A48" s="37"/>
      <c r="B48" s="37">
        <f t="shared" si="8"/>
        <v>46</v>
      </c>
      <c r="C48" s="37" t="s">
        <v>2141</v>
      </c>
      <c r="D48" s="37" t="s">
        <v>2142</v>
      </c>
      <c r="E48" s="38">
        <v>344</v>
      </c>
      <c r="F48" s="37">
        <v>14</v>
      </c>
      <c r="G48" s="39">
        <v>4.24E-2</v>
      </c>
      <c r="H48" s="40">
        <v>10300</v>
      </c>
      <c r="I48" s="40" t="s">
        <v>4801</v>
      </c>
      <c r="J48" s="37" t="s">
        <v>4802</v>
      </c>
      <c r="K48" s="37"/>
      <c r="L48" s="37"/>
      <c r="M48" s="37">
        <f t="shared" si="9"/>
        <v>46</v>
      </c>
      <c r="N48" s="37" t="s">
        <v>1862</v>
      </c>
      <c r="O48" s="37" t="str">
        <f t="shared" si="20"/>
        <v>PT Asiaplast Industries Tbk</v>
      </c>
      <c r="P48" s="37">
        <f t="shared" si="20"/>
        <v>202</v>
      </c>
      <c r="Q48" s="37">
        <f t="shared" si="20"/>
        <v>2</v>
      </c>
      <c r="R48" s="37">
        <f t="shared" si="20"/>
        <v>0.01</v>
      </c>
      <c r="S48" s="37">
        <f t="shared" si="20"/>
        <v>331800</v>
      </c>
      <c r="T48" s="37">
        <f t="shared" si="20"/>
        <v>114865</v>
      </c>
      <c r="U48" s="37" t="str">
        <f t="shared" si="20"/>
        <v>275.259B</v>
      </c>
      <c r="V48" s="41">
        <f t="shared" si="11"/>
        <v>275.25900000000001</v>
      </c>
      <c r="W48" s="37" t="str">
        <f t="shared" si="12"/>
        <v>B</v>
      </c>
      <c r="X48" s="42">
        <f t="shared" si="13"/>
        <v>275.25900000000001</v>
      </c>
      <c r="Y48" s="37">
        <f t="shared" si="14"/>
        <v>11486</v>
      </c>
      <c r="Z48" s="37" t="str">
        <f t="shared" si="15"/>
        <v>5</v>
      </c>
      <c r="AA48" s="43">
        <f t="shared" si="16"/>
        <v>11486</v>
      </c>
      <c r="AB48" s="46">
        <f t="shared" si="17"/>
        <v>2.3201720000000001E-3</v>
      </c>
      <c r="AC48" s="43"/>
      <c r="AD48" s="43"/>
      <c r="AE48" s="37">
        <f t="shared" si="0"/>
        <v>46</v>
      </c>
      <c r="AF48" s="37" t="str">
        <f t="shared" si="1"/>
        <v>APLI.JK</v>
      </c>
      <c r="AG48" s="37" t="str">
        <f t="shared" si="2"/>
        <v>PT Asiaplast Industries Tbk</v>
      </c>
      <c r="AH48" s="37">
        <f t="shared" si="3"/>
        <v>202</v>
      </c>
      <c r="AI48" s="71">
        <f t="shared" si="18"/>
        <v>0.27525900000000003</v>
      </c>
      <c r="AJ48" s="43">
        <f t="shared" si="4"/>
        <v>2.3201720000000001E-3</v>
      </c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</row>
    <row r="49" spans="1:47" x14ac:dyDescent="0.25">
      <c r="A49" s="37"/>
      <c r="B49" s="37">
        <f t="shared" si="8"/>
        <v>47</v>
      </c>
      <c r="C49" s="37" t="s">
        <v>2127</v>
      </c>
      <c r="D49" s="37" t="s">
        <v>2128</v>
      </c>
      <c r="E49" s="38">
        <v>83</v>
      </c>
      <c r="F49" s="37">
        <v>0</v>
      </c>
      <c r="G49" s="39">
        <v>0</v>
      </c>
      <c r="H49" s="40" t="s">
        <v>4803</v>
      </c>
      <c r="I49" s="40" t="s">
        <v>4804</v>
      </c>
      <c r="J49" s="37" t="s">
        <v>4805</v>
      </c>
      <c r="K49" s="37"/>
      <c r="L49" s="37"/>
      <c r="M49" s="37">
        <f t="shared" si="9"/>
        <v>47</v>
      </c>
      <c r="N49" s="37" t="s">
        <v>326</v>
      </c>
      <c r="O49" s="37" t="str">
        <f t="shared" si="20"/>
        <v>PT Astra Agro Lestari Tbk</v>
      </c>
      <c r="P49" s="37">
        <f t="shared" si="20"/>
        <v>9825</v>
      </c>
      <c r="Q49" s="37">
        <f t="shared" si="20"/>
        <v>75</v>
      </c>
      <c r="R49" s="37">
        <f t="shared" si="20"/>
        <v>7.7000000000000002E-3</v>
      </c>
      <c r="S49" s="37" t="str">
        <f t="shared" si="20"/>
        <v>1.531M</v>
      </c>
      <c r="T49" s="37" t="str">
        <f t="shared" si="20"/>
        <v>3.011M</v>
      </c>
      <c r="U49" s="37" t="str">
        <f t="shared" si="20"/>
        <v>18.91T</v>
      </c>
      <c r="V49" s="41">
        <f t="shared" si="11"/>
        <v>18.91</v>
      </c>
      <c r="W49" s="37" t="str">
        <f t="shared" si="12"/>
        <v>T</v>
      </c>
      <c r="X49" s="42">
        <f t="shared" si="13"/>
        <v>18910</v>
      </c>
      <c r="Y49" s="37">
        <f t="shared" si="14"/>
        <v>3.0110000000000001</v>
      </c>
      <c r="Z49" s="37" t="str">
        <f t="shared" si="15"/>
        <v>M</v>
      </c>
      <c r="AA49" s="43">
        <f t="shared" si="16"/>
        <v>3011000</v>
      </c>
      <c r="AB49" s="46">
        <f t="shared" si="17"/>
        <v>29.583075000000001</v>
      </c>
      <c r="AC49" s="43"/>
      <c r="AD49" s="43"/>
      <c r="AE49" s="37">
        <f t="shared" si="0"/>
        <v>47</v>
      </c>
      <c r="AF49" s="37" t="str">
        <f t="shared" si="1"/>
        <v>AALI.JK</v>
      </c>
      <c r="AG49" s="37" t="str">
        <f t="shared" si="2"/>
        <v>PT Astra Agro Lestari Tbk</v>
      </c>
      <c r="AH49" s="37">
        <f t="shared" si="3"/>
        <v>9825</v>
      </c>
      <c r="AI49" s="71">
        <f t="shared" si="18"/>
        <v>18.91</v>
      </c>
      <c r="AJ49" s="43">
        <f t="shared" si="4"/>
        <v>29.583075000000001</v>
      </c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</row>
    <row r="50" spans="1:47" x14ac:dyDescent="0.25">
      <c r="A50" s="37"/>
      <c r="B50" s="37">
        <f t="shared" si="8"/>
        <v>48</v>
      </c>
      <c r="C50" s="37" t="s">
        <v>2187</v>
      </c>
      <c r="D50" s="37" t="s">
        <v>2188</v>
      </c>
      <c r="E50" s="38">
        <v>585</v>
      </c>
      <c r="F50" s="37">
        <v>0</v>
      </c>
      <c r="G50" s="39">
        <v>0</v>
      </c>
      <c r="H50" s="40">
        <v>29300</v>
      </c>
      <c r="I50" s="40">
        <v>57000</v>
      </c>
      <c r="J50" s="37" t="s">
        <v>4174</v>
      </c>
      <c r="K50" s="37"/>
      <c r="L50" s="37"/>
      <c r="M50" s="37">
        <f t="shared" si="9"/>
        <v>48</v>
      </c>
      <c r="N50" s="37" t="s">
        <v>1309</v>
      </c>
      <c r="O50" s="37" t="str">
        <f t="shared" si="20"/>
        <v>PT Astra Graphia Tbk</v>
      </c>
      <c r="P50" s="37">
        <f t="shared" si="20"/>
        <v>795</v>
      </c>
      <c r="Q50" s="37">
        <f t="shared" si="20"/>
        <v>0</v>
      </c>
      <c r="R50" s="37">
        <f t="shared" si="20"/>
        <v>0</v>
      </c>
      <c r="S50" s="37">
        <f t="shared" si="20"/>
        <v>109500</v>
      </c>
      <c r="T50" s="37">
        <f t="shared" si="20"/>
        <v>678703</v>
      </c>
      <c r="U50" s="37" t="str">
        <f t="shared" si="20"/>
        <v>1.072T</v>
      </c>
      <c r="V50" s="41">
        <f t="shared" si="11"/>
        <v>1.0720000000000001</v>
      </c>
      <c r="W50" s="37" t="str">
        <f t="shared" si="12"/>
        <v>T</v>
      </c>
      <c r="X50" s="42">
        <f t="shared" si="13"/>
        <v>1072</v>
      </c>
      <c r="Y50" s="37">
        <f t="shared" si="14"/>
        <v>67870</v>
      </c>
      <c r="Z50" s="37" t="str">
        <f t="shared" si="15"/>
        <v>3</v>
      </c>
      <c r="AA50" s="43">
        <f t="shared" si="16"/>
        <v>67870</v>
      </c>
      <c r="AB50" s="46">
        <f t="shared" si="17"/>
        <v>5.3956650000000002E-2</v>
      </c>
      <c r="AC50" s="43"/>
      <c r="AD50" s="43"/>
      <c r="AE50" s="37">
        <f t="shared" si="0"/>
        <v>48</v>
      </c>
      <c r="AF50" s="37" t="str">
        <f t="shared" si="1"/>
        <v>ASGR.JK</v>
      </c>
      <c r="AG50" s="37" t="str">
        <f t="shared" si="2"/>
        <v>PT Astra Graphia Tbk</v>
      </c>
      <c r="AH50" s="37">
        <f t="shared" si="3"/>
        <v>795</v>
      </c>
      <c r="AI50" s="71">
        <f t="shared" si="18"/>
        <v>1.0720000000000001</v>
      </c>
      <c r="AJ50" s="43">
        <f t="shared" si="4"/>
        <v>5.3956650000000002E-2</v>
      </c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</row>
    <row r="51" spans="1:47" x14ac:dyDescent="0.25">
      <c r="A51" s="37"/>
      <c r="B51" s="37">
        <f t="shared" si="8"/>
        <v>49</v>
      </c>
      <c r="C51" s="37" t="s">
        <v>2181</v>
      </c>
      <c r="D51" s="37" t="s">
        <v>2182</v>
      </c>
      <c r="E51" s="38">
        <v>125</v>
      </c>
      <c r="F51" s="37">
        <v>3</v>
      </c>
      <c r="G51" s="39">
        <v>2.46E-2</v>
      </c>
      <c r="H51" s="40">
        <v>3700</v>
      </c>
      <c r="I51" s="40">
        <v>88460</v>
      </c>
      <c r="J51" s="37" t="s">
        <v>4806</v>
      </c>
      <c r="K51" s="37"/>
      <c r="L51" s="37"/>
      <c r="M51" s="37">
        <f t="shared" si="9"/>
        <v>49</v>
      </c>
      <c r="N51" s="37" t="s">
        <v>30</v>
      </c>
      <c r="O51" s="37" t="str">
        <f t="shared" si="20"/>
        <v>PT Astra International Tbk</v>
      </c>
      <c r="P51" s="37">
        <f t="shared" si="20"/>
        <v>5800</v>
      </c>
      <c r="Q51" s="37">
        <f t="shared" si="20"/>
        <v>0</v>
      </c>
      <c r="R51" s="37">
        <f t="shared" si="20"/>
        <v>0</v>
      </c>
      <c r="S51" s="37" t="str">
        <f t="shared" si="20"/>
        <v>55.855M</v>
      </c>
      <c r="T51" s="37" t="str">
        <f t="shared" si="20"/>
        <v>54.392M</v>
      </c>
      <c r="U51" s="37" t="str">
        <f t="shared" si="20"/>
        <v>234.805T</v>
      </c>
      <c r="V51" s="41">
        <f t="shared" si="11"/>
        <v>234.80500000000001</v>
      </c>
      <c r="W51" s="37" t="str">
        <f t="shared" si="12"/>
        <v>T</v>
      </c>
      <c r="X51" s="42">
        <f t="shared" si="13"/>
        <v>234805</v>
      </c>
      <c r="Y51" s="37">
        <f t="shared" si="14"/>
        <v>54.392000000000003</v>
      </c>
      <c r="Z51" s="37" t="str">
        <f t="shared" si="15"/>
        <v>M</v>
      </c>
      <c r="AA51" s="43">
        <f t="shared" si="16"/>
        <v>54392000</v>
      </c>
      <c r="AB51" s="46">
        <f t="shared" si="17"/>
        <v>315.47359999999998</v>
      </c>
      <c r="AC51" s="43"/>
      <c r="AD51" s="43"/>
      <c r="AE51" s="37">
        <f t="shared" si="0"/>
        <v>49</v>
      </c>
      <c r="AF51" s="37" t="str">
        <f t="shared" si="1"/>
        <v>ASII.JK</v>
      </c>
      <c r="AG51" s="37" t="str">
        <f t="shared" si="2"/>
        <v>PT Astra International Tbk</v>
      </c>
      <c r="AH51" s="37">
        <f t="shared" si="3"/>
        <v>5800</v>
      </c>
      <c r="AI51" s="71">
        <f t="shared" si="18"/>
        <v>234.80500000000001</v>
      </c>
      <c r="AJ51" s="43">
        <f t="shared" si="4"/>
        <v>315.47359999999998</v>
      </c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</row>
    <row r="52" spans="1:47" x14ac:dyDescent="0.25">
      <c r="A52" s="37"/>
      <c r="B52" s="37">
        <f t="shared" si="8"/>
        <v>50</v>
      </c>
      <c r="C52" s="37" t="s">
        <v>2157</v>
      </c>
      <c r="D52" s="37" t="s">
        <v>2158</v>
      </c>
      <c r="E52" s="38">
        <v>256</v>
      </c>
      <c r="F52" s="37">
        <v>-14</v>
      </c>
      <c r="G52" s="39">
        <v>-5.1900000000000002E-2</v>
      </c>
      <c r="H52" s="40">
        <v>10800</v>
      </c>
      <c r="I52" s="40">
        <v>27660</v>
      </c>
      <c r="J52" s="37" t="s">
        <v>4807</v>
      </c>
      <c r="K52" s="37"/>
      <c r="L52" s="37"/>
      <c r="M52" s="37">
        <f t="shared" si="9"/>
        <v>50</v>
      </c>
      <c r="N52" s="37" t="s">
        <v>775</v>
      </c>
      <c r="O52" s="37" t="str">
        <f t="shared" ref="O52:U67" si="21">INDEX($B$3:$J$1048576,MATCH($N52,$C$3:$C$1048576,0),MATCH(O$2,$B$2:$J$2,0))</f>
        <v>PT Astra Otoparts Tbk</v>
      </c>
      <c r="P52" s="37">
        <f t="shared" si="21"/>
        <v>1205</v>
      </c>
      <c r="Q52" s="37">
        <f t="shared" si="21"/>
        <v>-25</v>
      </c>
      <c r="R52" s="37">
        <f t="shared" si="21"/>
        <v>-2.0299999999999999E-2</v>
      </c>
      <c r="S52" s="37" t="str">
        <f t="shared" si="21"/>
        <v>4.165M</v>
      </c>
      <c r="T52" s="37" t="str">
        <f t="shared" si="21"/>
        <v>4.324M</v>
      </c>
      <c r="U52" s="37" t="str">
        <f t="shared" si="21"/>
        <v>5.808T</v>
      </c>
      <c r="V52" s="41">
        <f t="shared" si="11"/>
        <v>5.8079999999999998</v>
      </c>
      <c r="W52" s="37" t="str">
        <f t="shared" si="12"/>
        <v>T</v>
      </c>
      <c r="X52" s="42">
        <f t="shared" si="13"/>
        <v>5808</v>
      </c>
      <c r="Y52" s="37">
        <f t="shared" si="14"/>
        <v>4.3239999999999998</v>
      </c>
      <c r="Z52" s="37" t="str">
        <f t="shared" si="15"/>
        <v>M</v>
      </c>
      <c r="AA52" s="43">
        <f t="shared" si="16"/>
        <v>4324000</v>
      </c>
      <c r="AB52" s="46">
        <f t="shared" si="17"/>
        <v>5.2104200000000001</v>
      </c>
      <c r="AC52" s="43"/>
      <c r="AD52" s="43"/>
      <c r="AE52" s="37">
        <f t="shared" si="0"/>
        <v>50</v>
      </c>
      <c r="AF52" s="37" t="str">
        <f t="shared" si="1"/>
        <v>AUTO.JK</v>
      </c>
      <c r="AG52" s="37" t="str">
        <f t="shared" si="2"/>
        <v>PT Astra Otoparts Tbk</v>
      </c>
      <c r="AH52" s="37">
        <f t="shared" si="3"/>
        <v>1205</v>
      </c>
      <c r="AI52" s="71">
        <f t="shared" si="18"/>
        <v>5.8079999999999998</v>
      </c>
      <c r="AJ52" s="43">
        <f t="shared" si="4"/>
        <v>5.2104200000000001</v>
      </c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</row>
    <row r="53" spans="1:47" x14ac:dyDescent="0.25">
      <c r="A53" s="37"/>
      <c r="B53" s="37">
        <f t="shared" si="8"/>
        <v>51</v>
      </c>
      <c r="C53" s="37" t="s">
        <v>2103</v>
      </c>
      <c r="D53" s="37" t="s">
        <v>2104</v>
      </c>
      <c r="E53" s="38">
        <v>80</v>
      </c>
      <c r="F53" s="37">
        <v>-3</v>
      </c>
      <c r="G53" s="39">
        <v>-3.61E-2</v>
      </c>
      <c r="H53" s="40">
        <v>51900</v>
      </c>
      <c r="I53" s="40">
        <v>772865</v>
      </c>
      <c r="J53" s="37" t="s">
        <v>4808</v>
      </c>
      <c r="K53" s="37"/>
      <c r="L53" s="37"/>
      <c r="M53" s="37">
        <f t="shared" si="9"/>
        <v>51</v>
      </c>
      <c r="N53" s="37" t="s">
        <v>5449</v>
      </c>
      <c r="O53" s="37" t="str">
        <f t="shared" si="21"/>
        <v>PT Astrindo Nusantara Infrastruktur Tbk</v>
      </c>
      <c r="P53" s="37">
        <f t="shared" si="21"/>
        <v>50</v>
      </c>
      <c r="Q53" s="37">
        <f t="shared" si="21"/>
        <v>0</v>
      </c>
      <c r="R53" s="37">
        <f t="shared" si="21"/>
        <v>0</v>
      </c>
      <c r="S53" s="37" t="str">
        <f t="shared" si="21"/>
        <v>978.607M</v>
      </c>
      <c r="T53" s="37" t="str">
        <f t="shared" si="21"/>
        <v>498.538M</v>
      </c>
      <c r="U53" s="37" t="str">
        <f t="shared" si="21"/>
        <v>2.235T</v>
      </c>
      <c r="V53" s="41">
        <f t="shared" si="11"/>
        <v>2.2349999999999999</v>
      </c>
      <c r="W53" s="37" t="str">
        <f t="shared" si="12"/>
        <v>T</v>
      </c>
      <c r="X53" s="42">
        <f t="shared" si="13"/>
        <v>2235</v>
      </c>
      <c r="Y53" s="37">
        <f t="shared" si="14"/>
        <v>498.53800000000001</v>
      </c>
      <c r="Z53" s="37" t="str">
        <f t="shared" si="15"/>
        <v>M</v>
      </c>
      <c r="AA53" s="43">
        <f t="shared" si="16"/>
        <v>498538000</v>
      </c>
      <c r="AB53" s="46">
        <f t="shared" si="17"/>
        <v>24.9269</v>
      </c>
      <c r="AC53" s="43"/>
      <c r="AD53" s="43"/>
      <c r="AE53" s="37">
        <f t="shared" si="0"/>
        <v>51</v>
      </c>
      <c r="AF53" s="37" t="str">
        <f t="shared" si="1"/>
        <v>BIPI.JK</v>
      </c>
      <c r="AG53" s="37" t="str">
        <f t="shared" si="2"/>
        <v>PT Astrindo Nusantara Infrastruktur Tbk</v>
      </c>
      <c r="AH53" s="37">
        <f t="shared" si="3"/>
        <v>50</v>
      </c>
      <c r="AI53" s="71">
        <f t="shared" si="18"/>
        <v>2.2349999999999999</v>
      </c>
      <c r="AJ53" s="43">
        <f t="shared" si="4"/>
        <v>24.9269</v>
      </c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</row>
    <row r="54" spans="1:47" x14ac:dyDescent="0.25">
      <c r="A54" s="37"/>
      <c r="B54" s="37">
        <f t="shared" si="8"/>
        <v>52</v>
      </c>
      <c r="C54" s="37" t="s">
        <v>2255</v>
      </c>
      <c r="D54" s="37" t="s">
        <v>2256</v>
      </c>
      <c r="E54" s="38">
        <v>101</v>
      </c>
      <c r="F54" s="37">
        <v>-1</v>
      </c>
      <c r="G54" s="39">
        <v>-9.7999999999999997E-3</v>
      </c>
      <c r="H54" s="40" t="s">
        <v>4809</v>
      </c>
      <c r="I54" s="40" t="s">
        <v>4810</v>
      </c>
      <c r="J54" s="37" t="s">
        <v>4811</v>
      </c>
      <c r="K54" s="37"/>
      <c r="L54" s="37"/>
      <c r="M54" s="37">
        <f t="shared" si="9"/>
        <v>52</v>
      </c>
      <c r="N54" s="37" t="s">
        <v>4119</v>
      </c>
      <c r="O54" s="37" t="str">
        <f t="shared" si="21"/>
        <v>PT Asuransi Bina Dana Arta Tbk</v>
      </c>
      <c r="P54" s="37">
        <f t="shared" si="21"/>
        <v>6200</v>
      </c>
      <c r="Q54" s="37">
        <f t="shared" si="21"/>
        <v>-75</v>
      </c>
      <c r="R54" s="37">
        <f t="shared" si="21"/>
        <v>-1.2E-2</v>
      </c>
      <c r="S54" s="37">
        <f t="shared" si="21"/>
        <v>300</v>
      </c>
      <c r="T54" s="37">
        <f t="shared" si="21"/>
        <v>229</v>
      </c>
      <c r="U54" s="37" t="str">
        <f t="shared" si="21"/>
        <v>3.849T</v>
      </c>
      <c r="V54" s="41">
        <f t="shared" si="11"/>
        <v>3.8490000000000002</v>
      </c>
      <c r="W54" s="37" t="str">
        <f t="shared" si="12"/>
        <v>T</v>
      </c>
      <c r="X54" s="42">
        <f t="shared" si="13"/>
        <v>3849</v>
      </c>
      <c r="Y54" s="37">
        <f t="shared" si="14"/>
        <v>22</v>
      </c>
      <c r="Z54" s="37" t="str">
        <f t="shared" si="15"/>
        <v>9</v>
      </c>
      <c r="AA54" s="43">
        <f t="shared" si="16"/>
        <v>22</v>
      </c>
      <c r="AB54" s="46">
        <f t="shared" si="17"/>
        <v>1.3640000000000001E-4</v>
      </c>
      <c r="AC54" s="43"/>
      <c r="AD54" s="43"/>
      <c r="AE54" s="37">
        <f t="shared" si="0"/>
        <v>52</v>
      </c>
      <c r="AF54" s="37" t="str">
        <f t="shared" si="1"/>
        <v>ABDA.JK</v>
      </c>
      <c r="AG54" s="37" t="str">
        <f t="shared" si="2"/>
        <v>PT Asuransi Bina Dana Arta Tbk</v>
      </c>
      <c r="AH54" s="37">
        <f t="shared" si="3"/>
        <v>6200</v>
      </c>
      <c r="AI54" s="71">
        <f t="shared" si="18"/>
        <v>3.8490000000000002</v>
      </c>
      <c r="AJ54" s="43">
        <f t="shared" si="4"/>
        <v>1.3640000000000001E-4</v>
      </c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</row>
    <row r="55" spans="1:47" x14ac:dyDescent="0.25">
      <c r="A55" s="37"/>
      <c r="B55" s="37">
        <f t="shared" si="8"/>
        <v>53</v>
      </c>
      <c r="C55" s="37" t="s">
        <v>2206</v>
      </c>
      <c r="D55" s="37" t="s">
        <v>2207</v>
      </c>
      <c r="E55" s="38">
        <v>284</v>
      </c>
      <c r="F55" s="37">
        <v>-12</v>
      </c>
      <c r="G55" s="39">
        <v>-4.0500000000000001E-2</v>
      </c>
      <c r="H55" s="37" t="s">
        <v>1196</v>
      </c>
      <c r="I55" s="40" t="s">
        <v>4812</v>
      </c>
      <c r="J55" s="37" t="s">
        <v>4813</v>
      </c>
      <c r="K55" s="37"/>
      <c r="L55" s="37"/>
      <c r="M55" s="37">
        <f t="shared" si="9"/>
        <v>53</v>
      </c>
      <c r="N55" s="37" t="s">
        <v>2246</v>
      </c>
      <c r="O55" s="37" t="str">
        <f t="shared" si="21"/>
        <v>PT Asuransi Bintang Tbk</v>
      </c>
      <c r="P55" s="37">
        <f t="shared" si="21"/>
        <v>290</v>
      </c>
      <c r="Q55" s="37">
        <f t="shared" si="21"/>
        <v>-12</v>
      </c>
      <c r="R55" s="37">
        <f t="shared" si="21"/>
        <v>-3.9699999999999999E-2</v>
      </c>
      <c r="S55" s="37">
        <f t="shared" si="21"/>
        <v>8700</v>
      </c>
      <c r="T55" s="37" t="str">
        <f t="shared" si="21"/>
        <v>1.356M</v>
      </c>
      <c r="U55" s="37" t="str">
        <f t="shared" si="21"/>
        <v>101.032B</v>
      </c>
      <c r="V55" s="41">
        <f t="shared" si="11"/>
        <v>101.032</v>
      </c>
      <c r="W55" s="37" t="str">
        <f t="shared" si="12"/>
        <v>B</v>
      </c>
      <c r="X55" s="42">
        <f t="shared" si="13"/>
        <v>101.032</v>
      </c>
      <c r="Y55" s="37">
        <f t="shared" si="14"/>
        <v>1.3560000000000001</v>
      </c>
      <c r="Z55" s="37" t="str">
        <f t="shared" si="15"/>
        <v>M</v>
      </c>
      <c r="AA55" s="43">
        <f t="shared" si="16"/>
        <v>1356000</v>
      </c>
      <c r="AB55" s="46">
        <f t="shared" si="17"/>
        <v>0.39323999999999998</v>
      </c>
      <c r="AC55" s="43"/>
      <c r="AD55" s="43"/>
      <c r="AE55" s="37">
        <f t="shared" si="0"/>
        <v>53</v>
      </c>
      <c r="AF55" s="37" t="str">
        <f t="shared" si="1"/>
        <v>ASBI.JK</v>
      </c>
      <c r="AG55" s="37" t="str">
        <f t="shared" si="2"/>
        <v>PT Asuransi Bintang Tbk</v>
      </c>
      <c r="AH55" s="37">
        <f t="shared" si="3"/>
        <v>290</v>
      </c>
      <c r="AI55" s="71">
        <f t="shared" si="18"/>
        <v>0.101032</v>
      </c>
      <c r="AJ55" s="43">
        <f t="shared" si="4"/>
        <v>0.39323999999999998</v>
      </c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</row>
    <row r="56" spans="1:47" x14ac:dyDescent="0.25">
      <c r="A56" s="37"/>
      <c r="B56" s="37">
        <f t="shared" si="8"/>
        <v>54</v>
      </c>
      <c r="C56" s="37" t="s">
        <v>2313</v>
      </c>
      <c r="D56" s="37" t="s">
        <v>2314</v>
      </c>
      <c r="E56" s="38">
        <v>262</v>
      </c>
      <c r="F56" s="37">
        <v>-12</v>
      </c>
      <c r="G56" s="39">
        <v>-4.3799999999999999E-2</v>
      </c>
      <c r="H56" s="37" t="s">
        <v>4814</v>
      </c>
      <c r="I56" s="40" t="s">
        <v>4815</v>
      </c>
      <c r="J56" s="37" t="s">
        <v>4816</v>
      </c>
      <c r="K56" s="37"/>
      <c r="L56" s="37"/>
      <c r="M56" s="37">
        <f t="shared" si="9"/>
        <v>54</v>
      </c>
      <c r="N56" s="37" t="s">
        <v>2022</v>
      </c>
      <c r="O56" s="37" t="str">
        <f t="shared" si="21"/>
        <v>PT Asuransi Dayin Mitra Tbk</v>
      </c>
      <c r="P56" s="37">
        <f t="shared" si="21"/>
        <v>960</v>
      </c>
      <c r="Q56" s="37">
        <f t="shared" si="21"/>
        <v>0</v>
      </c>
      <c r="R56" s="37">
        <f t="shared" si="21"/>
        <v>0</v>
      </c>
      <c r="S56" s="37">
        <f t="shared" si="21"/>
        <v>6300</v>
      </c>
      <c r="T56" s="37">
        <f t="shared" si="21"/>
        <v>15448</v>
      </c>
      <c r="U56" s="37" t="str">
        <f t="shared" si="21"/>
        <v>184.32B</v>
      </c>
      <c r="V56" s="41">
        <f t="shared" si="11"/>
        <v>184.32</v>
      </c>
      <c r="W56" s="37" t="str">
        <f t="shared" si="12"/>
        <v>B</v>
      </c>
      <c r="X56" s="42">
        <f t="shared" si="13"/>
        <v>184.32</v>
      </c>
      <c r="Y56" s="37">
        <f t="shared" si="14"/>
        <v>1544</v>
      </c>
      <c r="Z56" s="37" t="str">
        <f t="shared" si="15"/>
        <v>8</v>
      </c>
      <c r="AA56" s="43">
        <f t="shared" si="16"/>
        <v>1544</v>
      </c>
      <c r="AB56" s="46">
        <f t="shared" si="17"/>
        <v>1.4822399999999999E-3</v>
      </c>
      <c r="AC56" s="43"/>
      <c r="AD56" s="43"/>
      <c r="AE56" s="37">
        <f t="shared" si="0"/>
        <v>54</v>
      </c>
      <c r="AF56" s="37" t="str">
        <f t="shared" si="1"/>
        <v>ASDM.JK</v>
      </c>
      <c r="AG56" s="37" t="str">
        <f t="shared" si="2"/>
        <v>PT Asuransi Dayin Mitra Tbk</v>
      </c>
      <c r="AH56" s="37">
        <f t="shared" si="3"/>
        <v>960</v>
      </c>
      <c r="AI56" s="71">
        <f t="shared" si="18"/>
        <v>0.18431999999999998</v>
      </c>
      <c r="AJ56" s="43">
        <f t="shared" si="4"/>
        <v>1.4822399999999999E-3</v>
      </c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</row>
    <row r="57" spans="1:47" x14ac:dyDescent="0.25">
      <c r="A57" s="37"/>
      <c r="B57" s="37">
        <f t="shared" si="8"/>
        <v>55</v>
      </c>
      <c r="C57" s="37" t="s">
        <v>2195</v>
      </c>
      <c r="D57" s="37" t="s">
        <v>2196</v>
      </c>
      <c r="E57" s="37">
        <v>244</v>
      </c>
      <c r="F57" s="37">
        <v>4</v>
      </c>
      <c r="G57" s="39">
        <v>1.67E-2</v>
      </c>
      <c r="H57" s="40">
        <v>160900</v>
      </c>
      <c r="I57" s="40">
        <v>52117</v>
      </c>
      <c r="J57" s="37" t="s">
        <v>4817</v>
      </c>
      <c r="K57" s="37"/>
      <c r="L57" s="37"/>
      <c r="M57" s="37">
        <f t="shared" si="9"/>
        <v>55</v>
      </c>
      <c r="N57" s="37" t="s">
        <v>1994</v>
      </c>
      <c r="O57" s="37" t="str">
        <f t="shared" si="21"/>
        <v>PT Asuransi Harta Aman Pratama Tbk</v>
      </c>
      <c r="P57" s="37">
        <f t="shared" si="21"/>
        <v>73</v>
      </c>
      <c r="Q57" s="37">
        <f t="shared" si="21"/>
        <v>-1</v>
      </c>
      <c r="R57" s="37">
        <f t="shared" si="21"/>
        <v>-1.35E-2</v>
      </c>
      <c r="S57" s="37" t="str">
        <f t="shared" si="21"/>
        <v>45.9M</v>
      </c>
      <c r="T57" s="37" t="str">
        <f t="shared" si="21"/>
        <v>22.762M</v>
      </c>
      <c r="U57" s="37" t="str">
        <f t="shared" si="21"/>
        <v>214.62B</v>
      </c>
      <c r="V57" s="41">
        <f t="shared" si="11"/>
        <v>214.62</v>
      </c>
      <c r="W57" s="37" t="str">
        <f t="shared" si="12"/>
        <v>B</v>
      </c>
      <c r="X57" s="42">
        <f t="shared" si="13"/>
        <v>214.62</v>
      </c>
      <c r="Y57" s="37">
        <f t="shared" si="14"/>
        <v>22.762</v>
      </c>
      <c r="Z57" s="37" t="str">
        <f t="shared" si="15"/>
        <v>M</v>
      </c>
      <c r="AA57" s="43">
        <f t="shared" si="16"/>
        <v>22762000</v>
      </c>
      <c r="AB57" s="46">
        <f t="shared" si="17"/>
        <v>1.661626</v>
      </c>
      <c r="AC57" s="43"/>
      <c r="AD57" s="43"/>
      <c r="AE57" s="37">
        <f t="shared" si="0"/>
        <v>55</v>
      </c>
      <c r="AF57" s="37" t="str">
        <f t="shared" si="1"/>
        <v>AHAP.JK</v>
      </c>
      <c r="AG57" s="37" t="str">
        <f t="shared" si="2"/>
        <v>PT Asuransi Harta Aman Pratama Tbk</v>
      </c>
      <c r="AH57" s="37">
        <f t="shared" si="3"/>
        <v>73</v>
      </c>
      <c r="AI57" s="71">
        <f t="shared" si="18"/>
        <v>0.21462000000000001</v>
      </c>
      <c r="AJ57" s="43">
        <f t="shared" si="4"/>
        <v>1.661626</v>
      </c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</row>
    <row r="58" spans="1:47" x14ac:dyDescent="0.25">
      <c r="A58" s="37"/>
      <c r="B58" s="37">
        <f t="shared" si="8"/>
        <v>56</v>
      </c>
      <c r="C58" s="37" t="s">
        <v>2237</v>
      </c>
      <c r="D58" s="37" t="s">
        <v>2238</v>
      </c>
      <c r="E58" s="38">
        <v>94</v>
      </c>
      <c r="F58" s="37">
        <v>0</v>
      </c>
      <c r="G58" s="39">
        <v>0</v>
      </c>
      <c r="H58" s="40" t="s">
        <v>4818</v>
      </c>
      <c r="I58" s="40" t="s">
        <v>915</v>
      </c>
      <c r="J58" s="37" t="s">
        <v>4819</v>
      </c>
      <c r="K58" s="37"/>
      <c r="L58" s="37"/>
      <c r="M58" s="37">
        <f t="shared" si="9"/>
        <v>56</v>
      </c>
      <c r="N58" s="37" t="s">
        <v>2190</v>
      </c>
      <c r="O58" s="37" t="str">
        <f t="shared" si="21"/>
        <v>PT Asuransi Jasa Tania Tbk</v>
      </c>
      <c r="P58" s="37">
        <f t="shared" si="21"/>
        <v>139</v>
      </c>
      <c r="Q58" s="37">
        <f t="shared" si="21"/>
        <v>-1</v>
      </c>
      <c r="R58" s="37">
        <f t="shared" si="21"/>
        <v>-7.1000000000000004E-3</v>
      </c>
      <c r="S58" s="37">
        <f t="shared" si="21"/>
        <v>411700</v>
      </c>
      <c r="T58" s="37" t="str">
        <f t="shared" si="21"/>
        <v>3.745M</v>
      </c>
      <c r="U58" s="37" t="str">
        <f t="shared" si="21"/>
        <v>108.949B</v>
      </c>
      <c r="V58" s="41">
        <f t="shared" si="11"/>
        <v>108.949</v>
      </c>
      <c r="W58" s="37" t="str">
        <f t="shared" si="12"/>
        <v>B</v>
      </c>
      <c r="X58" s="42">
        <f t="shared" si="13"/>
        <v>108.949</v>
      </c>
      <c r="Y58" s="37">
        <f t="shared" si="14"/>
        <v>3.7450000000000001</v>
      </c>
      <c r="Z58" s="37" t="str">
        <f t="shared" si="15"/>
        <v>M</v>
      </c>
      <c r="AA58" s="43">
        <f t="shared" si="16"/>
        <v>3745000</v>
      </c>
      <c r="AB58" s="46">
        <f t="shared" si="17"/>
        <v>0.52055499999999999</v>
      </c>
      <c r="AC58" s="43"/>
      <c r="AD58" s="43"/>
      <c r="AE58" s="37">
        <f t="shared" si="0"/>
        <v>56</v>
      </c>
      <c r="AF58" s="37" t="str">
        <f t="shared" si="1"/>
        <v>ASJT.JK</v>
      </c>
      <c r="AG58" s="37" t="str">
        <f t="shared" si="2"/>
        <v>PT Asuransi Jasa Tania Tbk</v>
      </c>
      <c r="AH58" s="37">
        <f t="shared" si="3"/>
        <v>139</v>
      </c>
      <c r="AI58" s="71">
        <f t="shared" si="18"/>
        <v>0.108949</v>
      </c>
      <c r="AJ58" s="43">
        <f t="shared" si="4"/>
        <v>0.52055499999999999</v>
      </c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</row>
    <row r="59" spans="1:47" x14ac:dyDescent="0.25">
      <c r="A59" s="37"/>
      <c r="B59" s="37">
        <f t="shared" si="8"/>
        <v>57</v>
      </c>
      <c r="C59" s="37" t="s">
        <v>2082</v>
      </c>
      <c r="D59" s="37" t="s">
        <v>2083</v>
      </c>
      <c r="E59" s="38">
        <v>69</v>
      </c>
      <c r="F59" s="37">
        <v>-1</v>
      </c>
      <c r="G59" s="39">
        <v>-1.43E-2</v>
      </c>
      <c r="H59" s="40">
        <v>748500</v>
      </c>
      <c r="I59" s="40" t="s">
        <v>4820</v>
      </c>
      <c r="J59" s="37" t="s">
        <v>4821</v>
      </c>
      <c r="K59" s="37"/>
      <c r="L59" s="37"/>
      <c r="M59" s="37">
        <f t="shared" si="9"/>
        <v>57</v>
      </c>
      <c r="N59" s="37" t="s">
        <v>476</v>
      </c>
      <c r="O59" s="37" t="str">
        <f t="shared" si="21"/>
        <v>PT Asuransi Jiwa Sinarmas MSIG Tbk</v>
      </c>
      <c r="P59" s="37">
        <f t="shared" si="21"/>
        <v>6200</v>
      </c>
      <c r="Q59" s="37">
        <f t="shared" si="21"/>
        <v>100</v>
      </c>
      <c r="R59" s="37">
        <f t="shared" si="21"/>
        <v>1.6400000000000001E-2</v>
      </c>
      <c r="S59" s="37">
        <f t="shared" si="21"/>
        <v>700</v>
      </c>
      <c r="T59" s="37">
        <f t="shared" si="21"/>
        <v>423</v>
      </c>
      <c r="U59" s="37" t="str">
        <f t="shared" si="21"/>
        <v>13.02T</v>
      </c>
      <c r="V59" s="41">
        <f t="shared" si="11"/>
        <v>13.02</v>
      </c>
      <c r="W59" s="37" t="str">
        <f t="shared" si="12"/>
        <v>T</v>
      </c>
      <c r="X59" s="42">
        <f t="shared" si="13"/>
        <v>13020</v>
      </c>
      <c r="Y59" s="37">
        <f t="shared" si="14"/>
        <v>42</v>
      </c>
      <c r="Z59" s="37" t="str">
        <f t="shared" si="15"/>
        <v>3</v>
      </c>
      <c r="AA59" s="43">
        <f t="shared" si="16"/>
        <v>42</v>
      </c>
      <c r="AB59" s="46">
        <f t="shared" si="17"/>
        <v>2.6039999999999999E-4</v>
      </c>
      <c r="AC59" s="43"/>
      <c r="AD59" s="43"/>
      <c r="AE59" s="37">
        <f t="shared" si="0"/>
        <v>57</v>
      </c>
      <c r="AF59" s="37" t="str">
        <f t="shared" si="1"/>
        <v>LIFE.JK</v>
      </c>
      <c r="AG59" s="37" t="str">
        <f t="shared" si="2"/>
        <v>PT Asuransi Jiwa Sinarmas MSIG Tbk</v>
      </c>
      <c r="AH59" s="37">
        <f t="shared" si="3"/>
        <v>6200</v>
      </c>
      <c r="AI59" s="71">
        <f t="shared" si="18"/>
        <v>13.02</v>
      </c>
      <c r="AJ59" s="43">
        <f t="shared" si="4"/>
        <v>2.6039999999999999E-4</v>
      </c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</row>
    <row r="60" spans="1:47" x14ac:dyDescent="0.25">
      <c r="A60" s="37"/>
      <c r="B60" s="37">
        <f t="shared" si="8"/>
        <v>58</v>
      </c>
      <c r="C60" s="37" t="s">
        <v>2287</v>
      </c>
      <c r="D60" s="37" t="s">
        <v>2288</v>
      </c>
      <c r="E60" s="38">
        <v>91</v>
      </c>
      <c r="F60" s="37">
        <v>-3</v>
      </c>
      <c r="G60" s="39">
        <v>-3.1899999999999998E-2</v>
      </c>
      <c r="H60" s="40" t="s">
        <v>4822</v>
      </c>
      <c r="I60" s="40" t="s">
        <v>4823</v>
      </c>
      <c r="J60" s="37" t="s">
        <v>4824</v>
      </c>
      <c r="K60" s="37"/>
      <c r="L60" s="37"/>
      <c r="M60" s="37">
        <f t="shared" si="9"/>
        <v>58</v>
      </c>
      <c r="N60" s="37" t="s">
        <v>2087</v>
      </c>
      <c r="O60" s="37" t="str">
        <f t="shared" si="21"/>
        <v>PT Asuransi Jiwa Syariah Jasa Mitra Abadi Tbk</v>
      </c>
      <c r="P60" s="37">
        <f t="shared" si="21"/>
        <v>182</v>
      </c>
      <c r="Q60" s="37">
        <f t="shared" si="21"/>
        <v>16</v>
      </c>
      <c r="R60" s="37">
        <f t="shared" si="21"/>
        <v>9.64E-2</v>
      </c>
      <c r="S60" s="37" t="str">
        <f t="shared" si="21"/>
        <v>44.285M</v>
      </c>
      <c r="T60" s="37" t="str">
        <f t="shared" si="21"/>
        <v>4.998M</v>
      </c>
      <c r="U60" s="37" t="str">
        <f t="shared" si="21"/>
        <v>182B</v>
      </c>
      <c r="V60" s="41">
        <f t="shared" si="11"/>
        <v>182</v>
      </c>
      <c r="W60" s="37" t="str">
        <f t="shared" si="12"/>
        <v>B</v>
      </c>
      <c r="X60" s="42">
        <f t="shared" si="13"/>
        <v>182</v>
      </c>
      <c r="Y60" s="37">
        <f t="shared" si="14"/>
        <v>4.9980000000000002</v>
      </c>
      <c r="Z60" s="37" t="str">
        <f t="shared" si="15"/>
        <v>M</v>
      </c>
      <c r="AA60" s="43">
        <f t="shared" si="16"/>
        <v>4998000</v>
      </c>
      <c r="AB60" s="46">
        <f t="shared" si="17"/>
        <v>0.909636</v>
      </c>
      <c r="AC60" s="43"/>
      <c r="AD60" s="43"/>
      <c r="AE60" s="37">
        <f t="shared" si="0"/>
        <v>58</v>
      </c>
      <c r="AF60" s="37" t="str">
        <f t="shared" si="1"/>
        <v>JMAS.JK</v>
      </c>
      <c r="AG60" s="37" t="str">
        <f t="shared" si="2"/>
        <v>PT Asuransi Jiwa Syariah Jasa Mitra Abadi Tbk</v>
      </c>
      <c r="AH60" s="37">
        <f t="shared" si="3"/>
        <v>182</v>
      </c>
      <c r="AI60" s="71">
        <f t="shared" si="18"/>
        <v>0.182</v>
      </c>
      <c r="AJ60" s="43">
        <f t="shared" si="4"/>
        <v>0.909636</v>
      </c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</row>
    <row r="61" spans="1:47" x14ac:dyDescent="0.25">
      <c r="A61" s="37"/>
      <c r="B61" s="37">
        <f t="shared" si="8"/>
        <v>59</v>
      </c>
      <c r="C61" s="37" t="s">
        <v>2198</v>
      </c>
      <c r="D61" s="37" t="s">
        <v>2199</v>
      </c>
      <c r="E61" s="37">
        <v>398</v>
      </c>
      <c r="F61" s="37">
        <v>-2</v>
      </c>
      <c r="G61" s="39">
        <v>-5.0000000000000001E-3</v>
      </c>
      <c r="H61" s="40">
        <v>117300</v>
      </c>
      <c r="I61" s="40">
        <v>258367</v>
      </c>
      <c r="J61" s="37" t="s">
        <v>4825</v>
      </c>
      <c r="K61" s="37"/>
      <c r="L61" s="37"/>
      <c r="M61" s="37">
        <f t="shared" si="9"/>
        <v>59</v>
      </c>
      <c r="N61" s="37" t="s">
        <v>5497</v>
      </c>
      <c r="O61" s="37" t="str">
        <f t="shared" si="21"/>
        <v>PT Asuransi Kresna Mitra Tbk</v>
      </c>
      <c r="P61" s="37">
        <f t="shared" si="21"/>
        <v>270</v>
      </c>
      <c r="Q61" s="37">
        <f t="shared" si="21"/>
        <v>-20</v>
      </c>
      <c r="R61" s="37">
        <f t="shared" si="21"/>
        <v>-6.9000000000000006E-2</v>
      </c>
      <c r="S61" s="37" t="str">
        <f t="shared" si="21"/>
        <v>2.057M</v>
      </c>
      <c r="T61" s="37" t="str">
        <f t="shared" si="21"/>
        <v>1.378M</v>
      </c>
      <c r="U61" s="37" t="str">
        <f t="shared" si="21"/>
        <v>2.419T</v>
      </c>
      <c r="V61" s="41">
        <f t="shared" si="11"/>
        <v>2.419</v>
      </c>
      <c r="W61" s="37" t="str">
        <f t="shared" si="12"/>
        <v>T</v>
      </c>
      <c r="X61" s="42">
        <f t="shared" si="13"/>
        <v>2419</v>
      </c>
      <c r="Y61" s="37">
        <f t="shared" si="14"/>
        <v>1.3779999999999999</v>
      </c>
      <c r="Z61" s="37" t="str">
        <f t="shared" si="15"/>
        <v>M</v>
      </c>
      <c r="AA61" s="43">
        <f t="shared" si="16"/>
        <v>1378000</v>
      </c>
      <c r="AB61" s="46">
        <f t="shared" si="17"/>
        <v>0.37206</v>
      </c>
      <c r="AC61" s="43"/>
      <c r="AD61" s="43"/>
      <c r="AE61" s="37">
        <f t="shared" si="0"/>
        <v>59</v>
      </c>
      <c r="AF61" s="37" t="str">
        <f t="shared" si="1"/>
        <v>ASMI.JK</v>
      </c>
      <c r="AG61" s="37" t="str">
        <f t="shared" si="2"/>
        <v>PT Asuransi Kresna Mitra Tbk</v>
      </c>
      <c r="AH61" s="37">
        <f t="shared" si="3"/>
        <v>270</v>
      </c>
      <c r="AI61" s="71">
        <f t="shared" si="18"/>
        <v>2.419</v>
      </c>
      <c r="AJ61" s="43">
        <f t="shared" si="4"/>
        <v>0.37206</v>
      </c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</row>
    <row r="62" spans="1:47" x14ac:dyDescent="0.25">
      <c r="A62" s="37"/>
      <c r="B62" s="37">
        <f t="shared" si="8"/>
        <v>60</v>
      </c>
      <c r="C62" s="37" t="s">
        <v>2210</v>
      </c>
      <c r="D62" s="37" t="s">
        <v>2211</v>
      </c>
      <c r="E62" s="37">
        <v>160</v>
      </c>
      <c r="F62" s="37">
        <v>2</v>
      </c>
      <c r="G62" s="39">
        <v>1.2699999999999999E-2</v>
      </c>
      <c r="H62" s="40">
        <v>257000</v>
      </c>
      <c r="I62" s="40" t="s">
        <v>4826</v>
      </c>
      <c r="J62" s="37" t="s">
        <v>4827</v>
      </c>
      <c r="K62" s="37"/>
      <c r="L62" s="37"/>
      <c r="M62" s="37">
        <f t="shared" si="9"/>
        <v>60</v>
      </c>
      <c r="N62" s="37" t="s">
        <v>1008</v>
      </c>
      <c r="O62" s="37" t="str">
        <f t="shared" si="21"/>
        <v>PT Asuransi Multi Artha Guna Tbk</v>
      </c>
      <c r="P62" s="37">
        <f t="shared" si="21"/>
        <v>338</v>
      </c>
      <c r="Q62" s="37">
        <f t="shared" si="21"/>
        <v>2</v>
      </c>
      <c r="R62" s="37">
        <f t="shared" si="21"/>
        <v>6.0000000000000001E-3</v>
      </c>
      <c r="S62" s="37">
        <f t="shared" si="21"/>
        <v>100900</v>
      </c>
      <c r="T62" s="37">
        <f t="shared" si="21"/>
        <v>450479</v>
      </c>
      <c r="U62" s="37" t="str">
        <f t="shared" si="21"/>
        <v>1.69T</v>
      </c>
      <c r="V62" s="41">
        <f t="shared" si="11"/>
        <v>1.69</v>
      </c>
      <c r="W62" s="37" t="str">
        <f t="shared" si="12"/>
        <v>T</v>
      </c>
      <c r="X62" s="42">
        <f t="shared" si="13"/>
        <v>1690</v>
      </c>
      <c r="Y62" s="37">
        <f t="shared" si="14"/>
        <v>45047</v>
      </c>
      <c r="Z62" s="37" t="str">
        <f t="shared" si="15"/>
        <v>9</v>
      </c>
      <c r="AA62" s="43">
        <f t="shared" si="16"/>
        <v>45047</v>
      </c>
      <c r="AB62" s="46">
        <f t="shared" si="17"/>
        <v>1.5225885999999999E-2</v>
      </c>
      <c r="AC62" s="43"/>
      <c r="AD62" s="43"/>
      <c r="AE62" s="37">
        <f t="shared" si="0"/>
        <v>60</v>
      </c>
      <c r="AF62" s="37" t="str">
        <f t="shared" si="1"/>
        <v>AMAG.JK</v>
      </c>
      <c r="AG62" s="37" t="str">
        <f t="shared" si="2"/>
        <v>PT Asuransi Multi Artha Guna Tbk</v>
      </c>
      <c r="AH62" s="37">
        <f t="shared" si="3"/>
        <v>338</v>
      </c>
      <c r="AI62" s="71">
        <f t="shared" si="18"/>
        <v>1.69</v>
      </c>
      <c r="AJ62" s="43">
        <f t="shared" si="4"/>
        <v>1.5225885999999999E-2</v>
      </c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</row>
    <row r="63" spans="1:47" x14ac:dyDescent="0.25">
      <c r="A63" s="37"/>
      <c r="B63" s="37">
        <f t="shared" si="8"/>
        <v>61</v>
      </c>
      <c r="C63" s="37" t="s">
        <v>2122</v>
      </c>
      <c r="D63" s="37" t="s">
        <v>2123</v>
      </c>
      <c r="E63" s="38">
        <v>80</v>
      </c>
      <c r="F63" s="37">
        <v>-5</v>
      </c>
      <c r="G63" s="39">
        <v>-5.8799999999999998E-2</v>
      </c>
      <c r="H63" s="40" t="s">
        <v>4828</v>
      </c>
      <c r="I63" s="40" t="s">
        <v>4829</v>
      </c>
      <c r="J63" s="37" t="s">
        <v>4830</v>
      </c>
      <c r="K63" s="37"/>
      <c r="L63" s="37"/>
      <c r="M63" s="37">
        <f t="shared" si="9"/>
        <v>61</v>
      </c>
      <c r="N63" s="37" t="s">
        <v>1534</v>
      </c>
      <c r="O63" s="37" t="str">
        <f t="shared" si="21"/>
        <v>PT Asuransi Ramayana Tbk</v>
      </c>
      <c r="P63" s="37">
        <f t="shared" si="21"/>
        <v>1675</v>
      </c>
      <c r="Q63" s="37">
        <f t="shared" si="21"/>
        <v>0</v>
      </c>
      <c r="R63" s="37">
        <f t="shared" si="21"/>
        <v>0</v>
      </c>
      <c r="S63" s="37">
        <f t="shared" si="21"/>
        <v>400</v>
      </c>
      <c r="T63" s="37">
        <f t="shared" si="21"/>
        <v>7157</v>
      </c>
      <c r="U63" s="37" t="str">
        <f t="shared" si="21"/>
        <v>509.676B</v>
      </c>
      <c r="V63" s="41">
        <f t="shared" si="11"/>
        <v>509.67599999999999</v>
      </c>
      <c r="W63" s="37" t="str">
        <f t="shared" si="12"/>
        <v>B</v>
      </c>
      <c r="X63" s="42">
        <f t="shared" si="13"/>
        <v>509.67599999999999</v>
      </c>
      <c r="Y63" s="37">
        <f t="shared" si="14"/>
        <v>715</v>
      </c>
      <c r="Z63" s="37" t="str">
        <f t="shared" si="15"/>
        <v>7</v>
      </c>
      <c r="AA63" s="43">
        <f t="shared" si="16"/>
        <v>715</v>
      </c>
      <c r="AB63" s="46">
        <f t="shared" si="17"/>
        <v>1.1976249999999999E-3</v>
      </c>
      <c r="AC63" s="43"/>
      <c r="AD63" s="43"/>
      <c r="AE63" s="37">
        <f t="shared" si="0"/>
        <v>61</v>
      </c>
      <c r="AF63" s="37" t="str">
        <f t="shared" si="1"/>
        <v>ASRM.JK</v>
      </c>
      <c r="AG63" s="37" t="str">
        <f t="shared" si="2"/>
        <v>PT Asuransi Ramayana Tbk</v>
      </c>
      <c r="AH63" s="37">
        <f t="shared" si="3"/>
        <v>1675</v>
      </c>
      <c r="AI63" s="71">
        <f t="shared" si="18"/>
        <v>0.50967600000000002</v>
      </c>
      <c r="AJ63" s="43">
        <f t="shared" si="4"/>
        <v>1.1976249999999999E-3</v>
      </c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</row>
    <row r="64" spans="1:47" x14ac:dyDescent="0.25">
      <c r="A64" s="37"/>
      <c r="B64" s="37">
        <f t="shared" si="8"/>
        <v>62</v>
      </c>
      <c r="C64" s="37" t="s">
        <v>2242</v>
      </c>
      <c r="D64" s="37" t="s">
        <v>2243</v>
      </c>
      <c r="E64" s="37">
        <v>109</v>
      </c>
      <c r="F64" s="37">
        <v>0</v>
      </c>
      <c r="G64" s="39">
        <v>0</v>
      </c>
      <c r="H64" s="40">
        <v>59300</v>
      </c>
      <c r="I64" s="40" t="s">
        <v>4831</v>
      </c>
      <c r="J64" s="37" t="s">
        <v>4832</v>
      </c>
      <c r="K64" s="37"/>
      <c r="L64" s="37"/>
      <c r="M64" s="37">
        <f t="shared" si="9"/>
        <v>62</v>
      </c>
      <c r="N64" s="37" t="s">
        <v>5543</v>
      </c>
      <c r="O64" s="37" t="str">
        <f t="shared" si="21"/>
        <v>PT Asuransi Tugu Pratama Indonesia Tbk</v>
      </c>
      <c r="P64" s="37">
        <f t="shared" si="21"/>
        <v>1600</v>
      </c>
      <c r="Q64" s="37">
        <f t="shared" si="21"/>
        <v>-20</v>
      </c>
      <c r="R64" s="37">
        <f t="shared" si="21"/>
        <v>-1.23E-2</v>
      </c>
      <c r="S64" s="37">
        <f t="shared" si="21"/>
        <v>150900</v>
      </c>
      <c r="T64" s="37">
        <f t="shared" si="21"/>
        <v>266476</v>
      </c>
      <c r="U64" s="37" t="str">
        <f t="shared" si="21"/>
        <v>2.844T</v>
      </c>
      <c r="V64" s="41">
        <f t="shared" si="11"/>
        <v>2.8439999999999999</v>
      </c>
      <c r="W64" s="37" t="str">
        <f t="shared" si="12"/>
        <v>T</v>
      </c>
      <c r="X64" s="42">
        <f t="shared" si="13"/>
        <v>2844</v>
      </c>
      <c r="Y64" s="37">
        <f t="shared" si="14"/>
        <v>26647</v>
      </c>
      <c r="Z64" s="37" t="str">
        <f t="shared" si="15"/>
        <v>6</v>
      </c>
      <c r="AA64" s="43">
        <f t="shared" si="16"/>
        <v>26647</v>
      </c>
      <c r="AB64" s="46">
        <f t="shared" si="17"/>
        <v>4.2635199999999998E-2</v>
      </c>
      <c r="AC64" s="43"/>
      <c r="AD64" s="43"/>
      <c r="AE64" s="37">
        <f t="shared" si="0"/>
        <v>62</v>
      </c>
      <c r="AF64" s="37" t="str">
        <f t="shared" si="1"/>
        <v>TUGU.JK</v>
      </c>
      <c r="AG64" s="37" t="str">
        <f t="shared" si="2"/>
        <v>PT Asuransi Tugu Pratama Indonesia Tbk</v>
      </c>
      <c r="AH64" s="37">
        <f t="shared" si="3"/>
        <v>1600</v>
      </c>
      <c r="AI64" s="71">
        <f t="shared" si="18"/>
        <v>2.8439999999999999</v>
      </c>
      <c r="AJ64" s="43">
        <f t="shared" si="4"/>
        <v>4.2635199999999998E-2</v>
      </c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</row>
    <row r="65" spans="1:47" x14ac:dyDescent="0.25">
      <c r="A65" s="37"/>
      <c r="B65" s="37">
        <f t="shared" si="8"/>
        <v>63</v>
      </c>
      <c r="C65" s="37" t="s">
        <v>2074</v>
      </c>
      <c r="D65" s="37" t="s">
        <v>2075</v>
      </c>
      <c r="E65" s="38">
        <v>250</v>
      </c>
      <c r="F65" s="37">
        <v>2</v>
      </c>
      <c r="G65" s="39">
        <v>8.0999999999999996E-3</v>
      </c>
      <c r="H65" s="40">
        <v>201000</v>
      </c>
      <c r="I65" s="40" t="s">
        <v>4833</v>
      </c>
      <c r="J65" s="37" t="s">
        <v>4834</v>
      </c>
      <c r="K65" s="37"/>
      <c r="L65" s="37"/>
      <c r="M65" s="37">
        <f t="shared" si="9"/>
        <v>63</v>
      </c>
      <c r="N65" s="37" t="s">
        <v>1961</v>
      </c>
      <c r="O65" s="37" t="str">
        <f t="shared" si="21"/>
        <v>PT Ateliers Mecaniques D'Indonesie Tbk</v>
      </c>
      <c r="P65" s="37">
        <f t="shared" si="21"/>
        <v>206</v>
      </c>
      <c r="Q65" s="37">
        <f t="shared" si="21"/>
        <v>-8</v>
      </c>
      <c r="R65" s="37">
        <f t="shared" si="21"/>
        <v>-3.7400000000000003E-2</v>
      </c>
      <c r="S65" s="37">
        <f t="shared" si="21"/>
        <v>181900</v>
      </c>
      <c r="T65" s="37">
        <f t="shared" si="21"/>
        <v>673173</v>
      </c>
      <c r="U65" s="37" t="str">
        <f t="shared" si="21"/>
        <v>222.48B</v>
      </c>
      <c r="V65" s="41">
        <f t="shared" si="11"/>
        <v>222.48</v>
      </c>
      <c r="W65" s="37" t="str">
        <f t="shared" si="12"/>
        <v>B</v>
      </c>
      <c r="X65" s="42">
        <f t="shared" si="13"/>
        <v>222.48</v>
      </c>
      <c r="Y65" s="37">
        <f t="shared" si="14"/>
        <v>67317</v>
      </c>
      <c r="Z65" s="37" t="str">
        <f t="shared" si="15"/>
        <v>3</v>
      </c>
      <c r="AA65" s="43">
        <f t="shared" si="16"/>
        <v>67317</v>
      </c>
      <c r="AB65" s="46">
        <f t="shared" si="17"/>
        <v>1.3867302E-2</v>
      </c>
      <c r="AC65" s="43"/>
      <c r="AD65" s="43"/>
      <c r="AE65" s="37">
        <f t="shared" si="0"/>
        <v>63</v>
      </c>
      <c r="AF65" s="37" t="str">
        <f t="shared" si="1"/>
        <v>AMIN.JK</v>
      </c>
      <c r="AG65" s="37" t="str">
        <f t="shared" si="2"/>
        <v>PT Ateliers Mecaniques D'Indonesie Tbk</v>
      </c>
      <c r="AH65" s="37">
        <f t="shared" si="3"/>
        <v>206</v>
      </c>
      <c r="AI65" s="71">
        <f t="shared" si="18"/>
        <v>0.22247999999999998</v>
      </c>
      <c r="AJ65" s="43">
        <f t="shared" si="4"/>
        <v>1.3867302E-2</v>
      </c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</row>
    <row r="66" spans="1:47" x14ac:dyDescent="0.25">
      <c r="A66" s="37"/>
      <c r="B66" s="37">
        <f t="shared" si="8"/>
        <v>64</v>
      </c>
      <c r="C66" s="37" t="s">
        <v>2136</v>
      </c>
      <c r="D66" s="37" t="s">
        <v>2137</v>
      </c>
      <c r="E66" s="38">
        <v>150</v>
      </c>
      <c r="F66" s="37">
        <v>1</v>
      </c>
      <c r="G66" s="39">
        <v>6.7000000000000002E-3</v>
      </c>
      <c r="H66" s="40" t="s">
        <v>4835</v>
      </c>
      <c r="I66" s="40" t="s">
        <v>4836</v>
      </c>
      <c r="J66" s="37" t="s">
        <v>4837</v>
      </c>
      <c r="K66" s="37"/>
      <c r="L66" s="37"/>
      <c r="M66" s="37">
        <f t="shared" si="9"/>
        <v>64</v>
      </c>
      <c r="N66" s="37" t="s">
        <v>1247</v>
      </c>
      <c r="O66" s="37" t="str">
        <f t="shared" si="21"/>
        <v>PT Atlas Resources Tbk</v>
      </c>
      <c r="P66" s="37">
        <f t="shared" si="21"/>
        <v>250</v>
      </c>
      <c r="Q66" s="37">
        <f t="shared" si="21"/>
        <v>0</v>
      </c>
      <c r="R66" s="37">
        <f t="shared" si="21"/>
        <v>0</v>
      </c>
      <c r="S66" s="37">
        <f t="shared" si="21"/>
        <v>68600</v>
      </c>
      <c r="T66" s="37">
        <f t="shared" si="21"/>
        <v>212315</v>
      </c>
      <c r="U66" s="37" t="str">
        <f t="shared" si="21"/>
        <v>782.75B</v>
      </c>
      <c r="V66" s="41">
        <f t="shared" si="11"/>
        <v>782.75</v>
      </c>
      <c r="W66" s="37" t="str">
        <f t="shared" si="12"/>
        <v>B</v>
      </c>
      <c r="X66" s="42">
        <f t="shared" si="13"/>
        <v>782.75</v>
      </c>
      <c r="Y66" s="37">
        <f t="shared" si="14"/>
        <v>21231</v>
      </c>
      <c r="Z66" s="37" t="str">
        <f t="shared" si="15"/>
        <v>5</v>
      </c>
      <c r="AA66" s="43">
        <f t="shared" si="16"/>
        <v>21231</v>
      </c>
      <c r="AB66" s="46">
        <f t="shared" si="17"/>
        <v>5.30775E-3</v>
      </c>
      <c r="AC66" s="43"/>
      <c r="AD66" s="43"/>
      <c r="AE66" s="37">
        <f t="shared" ref="AE66:AE129" si="22">M66</f>
        <v>64</v>
      </c>
      <c r="AF66" s="37" t="str">
        <f t="shared" ref="AF66:AF129" si="23">N66</f>
        <v>ARII.JK</v>
      </c>
      <c r="AG66" s="37" t="str">
        <f t="shared" ref="AG66:AG129" si="24">O66</f>
        <v>PT Atlas Resources Tbk</v>
      </c>
      <c r="AH66" s="37">
        <f t="shared" ref="AH66:AH129" si="25">P66</f>
        <v>250</v>
      </c>
      <c r="AI66" s="71">
        <f t="shared" si="18"/>
        <v>0.78274999999999995</v>
      </c>
      <c r="AJ66" s="43">
        <f t="shared" ref="AJ66:AJ129" si="26">AB66</f>
        <v>5.30775E-3</v>
      </c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</row>
    <row r="67" spans="1:47" x14ac:dyDescent="0.25">
      <c r="A67" s="37"/>
      <c r="B67" s="37">
        <f t="shared" si="8"/>
        <v>65</v>
      </c>
      <c r="C67" s="37" t="s">
        <v>2184</v>
      </c>
      <c r="D67" s="37" t="s">
        <v>2185</v>
      </c>
      <c r="E67" s="37">
        <v>244</v>
      </c>
      <c r="F67" s="37">
        <v>6</v>
      </c>
      <c r="G67" s="39">
        <v>2.52E-2</v>
      </c>
      <c r="H67" s="40" t="s">
        <v>4838</v>
      </c>
      <c r="I67" s="40" t="s">
        <v>4839</v>
      </c>
      <c r="J67" s="37" t="s">
        <v>4840</v>
      </c>
      <c r="K67" s="37"/>
      <c r="L67" s="37"/>
      <c r="M67" s="37">
        <f t="shared" si="9"/>
        <v>65</v>
      </c>
      <c r="N67" s="37" t="s">
        <v>5594</v>
      </c>
      <c r="O67" s="37" t="str">
        <f t="shared" si="21"/>
        <v>PT Austindo Nusantara Jaya Tbk</v>
      </c>
      <c r="P67" s="37">
        <f t="shared" si="21"/>
        <v>940</v>
      </c>
      <c r="Q67" s="37">
        <f t="shared" si="21"/>
        <v>0</v>
      </c>
      <c r="R67" s="37">
        <f t="shared" si="21"/>
        <v>0</v>
      </c>
      <c r="S67" s="37">
        <f t="shared" si="21"/>
        <v>111200</v>
      </c>
      <c r="T67" s="37">
        <f t="shared" si="21"/>
        <v>146556</v>
      </c>
      <c r="U67" s="37" t="str">
        <f t="shared" si="21"/>
        <v>3.113T</v>
      </c>
      <c r="V67" s="41">
        <f t="shared" si="11"/>
        <v>3.113</v>
      </c>
      <c r="W67" s="37" t="str">
        <f t="shared" si="12"/>
        <v>T</v>
      </c>
      <c r="X67" s="42">
        <f t="shared" si="13"/>
        <v>3113</v>
      </c>
      <c r="Y67" s="37">
        <f t="shared" si="14"/>
        <v>14655</v>
      </c>
      <c r="Z67" s="37" t="str">
        <f t="shared" si="15"/>
        <v>6</v>
      </c>
      <c r="AA67" s="43">
        <f t="shared" si="16"/>
        <v>14655</v>
      </c>
      <c r="AB67" s="46">
        <f t="shared" si="17"/>
        <v>1.37757E-2</v>
      </c>
      <c r="AC67" s="43"/>
      <c r="AD67" s="43"/>
      <c r="AE67" s="37">
        <f t="shared" si="22"/>
        <v>65</v>
      </c>
      <c r="AF67" s="37" t="str">
        <f t="shared" si="23"/>
        <v>ANJT.JK</v>
      </c>
      <c r="AG67" s="37" t="str">
        <f t="shared" si="24"/>
        <v>PT Austindo Nusantara Jaya Tbk</v>
      </c>
      <c r="AH67" s="37">
        <f t="shared" si="25"/>
        <v>940</v>
      </c>
      <c r="AI67" s="71">
        <f t="shared" si="18"/>
        <v>3.113</v>
      </c>
      <c r="AJ67" s="43">
        <f t="shared" si="26"/>
        <v>1.37757E-2</v>
      </c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</row>
    <row r="68" spans="1:47" x14ac:dyDescent="0.25">
      <c r="A68" s="37"/>
      <c r="B68" s="37">
        <f t="shared" ref="B68:B131" si="27">ROW(B66)</f>
        <v>66</v>
      </c>
      <c r="C68" s="37" t="s">
        <v>4841</v>
      </c>
      <c r="D68" s="37" t="s">
        <v>4842</v>
      </c>
      <c r="E68" s="38">
        <v>117</v>
      </c>
      <c r="F68" s="37">
        <v>-1</v>
      </c>
      <c r="G68" s="39">
        <v>-8.5000000000000006E-3</v>
      </c>
      <c r="H68" s="40" t="s">
        <v>4843</v>
      </c>
      <c r="I68" s="40" t="s">
        <v>4844</v>
      </c>
      <c r="J68" s="37" t="s">
        <v>4845</v>
      </c>
      <c r="K68" s="37"/>
      <c r="L68" s="37"/>
      <c r="M68" s="37">
        <f t="shared" ref="M68:M131" si="28">ROW(M66)</f>
        <v>66</v>
      </c>
      <c r="N68" s="37" t="s">
        <v>4265</v>
      </c>
      <c r="O68" s="37" t="str">
        <f t="shared" ref="O68:U83" si="29">INDEX($B$3:$J$1048576,MATCH($N68,$C$3:$C$1048576,0),MATCH(O$2,$B$2:$J$2,0))</f>
        <v>PT Avia Avian Tbk</v>
      </c>
      <c r="P68" s="37">
        <f t="shared" si="29"/>
        <v>905</v>
      </c>
      <c r="Q68" s="37">
        <f t="shared" si="29"/>
        <v>-15</v>
      </c>
      <c r="R68" s="37">
        <f t="shared" si="29"/>
        <v>-1.6299999999999999E-2</v>
      </c>
      <c r="S68" s="37" t="str">
        <f t="shared" si="29"/>
        <v>31.02M</v>
      </c>
      <c r="T68" s="37" t="str">
        <f t="shared" si="29"/>
        <v>231.13M</v>
      </c>
      <c r="U68" s="37" t="str">
        <f t="shared" si="29"/>
        <v>56.068T</v>
      </c>
      <c r="V68" s="41">
        <f t="shared" ref="V68:V131" si="30">IFERROR(VALUE(LEFT(U68,LEN(U68)-1)),0)</f>
        <v>56.067999999999998</v>
      </c>
      <c r="W68" s="37" t="str">
        <f t="shared" ref="W68:W131" si="31">RIGHT(U68,1)</f>
        <v>T</v>
      </c>
      <c r="X68" s="42">
        <f t="shared" ref="X68:X131" si="32">IF(W68="T",V68*10^3,V68)</f>
        <v>56068</v>
      </c>
      <c r="Y68" s="37">
        <f t="shared" ref="Y68:Y131" si="33">IFERROR(VALUE(LEFT(T68,LEN(T68)-1)),0)</f>
        <v>231.13</v>
      </c>
      <c r="Z68" s="37" t="str">
        <f t="shared" ref="Z68:Z131" si="34">RIGHT(T68,1)</f>
        <v>M</v>
      </c>
      <c r="AA68" s="43">
        <f t="shared" ref="AA68:AA131" si="35">VALUE(IF(Z68="M",Y68*10^6,Y68))</f>
        <v>231130000</v>
      </c>
      <c r="AB68" s="46">
        <f t="shared" ref="AB68:AB131" si="36">AA68*P68/10^9</f>
        <v>209.17265</v>
      </c>
      <c r="AC68" s="43"/>
      <c r="AD68" s="43"/>
      <c r="AE68" s="37">
        <f t="shared" si="22"/>
        <v>66</v>
      </c>
      <c r="AF68" s="37" t="str">
        <f t="shared" si="23"/>
        <v>AVIA.JK</v>
      </c>
      <c r="AG68" s="37" t="str">
        <f t="shared" si="24"/>
        <v>PT Avia Avian Tbk</v>
      </c>
      <c r="AH68" s="37">
        <f t="shared" si="25"/>
        <v>905</v>
      </c>
      <c r="AI68" s="71">
        <f t="shared" ref="AI68:AI131" si="37">X68/10^3</f>
        <v>56.067999999999998</v>
      </c>
      <c r="AJ68" s="43">
        <f t="shared" si="26"/>
        <v>209.17265</v>
      </c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</row>
    <row r="69" spans="1:47" x14ac:dyDescent="0.25">
      <c r="A69" s="37"/>
      <c r="B69" s="37">
        <f t="shared" si="27"/>
        <v>67</v>
      </c>
      <c r="C69" s="37" t="s">
        <v>2150</v>
      </c>
      <c r="D69" s="37" t="s">
        <v>2151</v>
      </c>
      <c r="E69" s="38">
        <v>58</v>
      </c>
      <c r="F69" s="37">
        <v>3</v>
      </c>
      <c r="G69" s="39">
        <v>5.45E-2</v>
      </c>
      <c r="H69" s="40" t="s">
        <v>4846</v>
      </c>
      <c r="I69" s="40" t="s">
        <v>4847</v>
      </c>
      <c r="J69" s="37" t="s">
        <v>4848</v>
      </c>
      <c r="K69" s="37"/>
      <c r="L69" s="37"/>
      <c r="M69" s="37">
        <f t="shared" si="28"/>
        <v>67</v>
      </c>
      <c r="N69" s="37" t="s">
        <v>1408</v>
      </c>
      <c r="O69" s="37" t="str">
        <f t="shared" si="29"/>
        <v>PT Ayana Land International Tbk</v>
      </c>
      <c r="P69" s="37">
        <f t="shared" si="29"/>
        <v>62</v>
      </c>
      <c r="Q69" s="37">
        <f t="shared" si="29"/>
        <v>-1</v>
      </c>
      <c r="R69" s="37">
        <f t="shared" si="29"/>
        <v>-1.5900000000000001E-2</v>
      </c>
      <c r="S69" s="37" t="str">
        <f t="shared" si="29"/>
        <v>2.634M</v>
      </c>
      <c r="T69" s="37" t="str">
        <f t="shared" si="29"/>
        <v>30.712M</v>
      </c>
      <c r="U69" s="37" t="str">
        <f t="shared" si="29"/>
        <v>682.304B</v>
      </c>
      <c r="V69" s="41">
        <f t="shared" si="30"/>
        <v>682.30399999999997</v>
      </c>
      <c r="W69" s="37" t="str">
        <f t="shared" si="31"/>
        <v>B</v>
      </c>
      <c r="X69" s="42">
        <f t="shared" si="32"/>
        <v>682.30399999999997</v>
      </c>
      <c r="Y69" s="37">
        <f t="shared" si="33"/>
        <v>30.712</v>
      </c>
      <c r="Z69" s="37" t="str">
        <f t="shared" si="34"/>
        <v>M</v>
      </c>
      <c r="AA69" s="43">
        <f t="shared" si="35"/>
        <v>30712000</v>
      </c>
      <c r="AB69" s="46">
        <f t="shared" si="36"/>
        <v>1.9041440000000001</v>
      </c>
      <c r="AC69" s="43"/>
      <c r="AD69" s="43"/>
      <c r="AE69" s="37">
        <f t="shared" si="22"/>
        <v>67</v>
      </c>
      <c r="AF69" s="37" t="str">
        <f t="shared" si="23"/>
        <v>NASA.JK</v>
      </c>
      <c r="AG69" s="37" t="str">
        <f t="shared" si="24"/>
        <v>PT Ayana Land International Tbk</v>
      </c>
      <c r="AH69" s="37">
        <f t="shared" si="25"/>
        <v>62</v>
      </c>
      <c r="AI69" s="71">
        <f t="shared" si="37"/>
        <v>0.68230400000000002</v>
      </c>
      <c r="AJ69" s="43">
        <f t="shared" si="26"/>
        <v>1.9041440000000001</v>
      </c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</row>
    <row r="70" spans="1:47" x14ac:dyDescent="0.25">
      <c r="A70" s="37"/>
      <c r="B70" s="37">
        <f t="shared" si="27"/>
        <v>68</v>
      </c>
      <c r="C70" s="37" t="s">
        <v>2372</v>
      </c>
      <c r="D70" s="37" t="s">
        <v>2373</v>
      </c>
      <c r="E70" s="37">
        <v>206</v>
      </c>
      <c r="F70" s="37">
        <v>-6</v>
      </c>
      <c r="G70" s="39">
        <v>-2.8299999999999999E-2</v>
      </c>
      <c r="H70" s="40" t="s">
        <v>4849</v>
      </c>
      <c r="I70" s="40" t="s">
        <v>4850</v>
      </c>
      <c r="J70" s="37" t="s">
        <v>4851</v>
      </c>
      <c r="K70" s="37"/>
      <c r="L70" s="37"/>
      <c r="M70" s="37">
        <f t="shared" si="28"/>
        <v>68</v>
      </c>
      <c r="N70" s="37" t="s">
        <v>1237</v>
      </c>
      <c r="O70" s="37" t="str">
        <f t="shared" si="29"/>
        <v>PT Bakrie &amp; Brothers Tbk</v>
      </c>
      <c r="P70" s="37">
        <f t="shared" si="29"/>
        <v>50</v>
      </c>
      <c r="Q70" s="37">
        <f t="shared" si="29"/>
        <v>0</v>
      </c>
      <c r="R70" s="37">
        <f t="shared" si="29"/>
        <v>0</v>
      </c>
      <c r="S70" s="37">
        <f t="shared" si="29"/>
        <v>2300</v>
      </c>
      <c r="T70" s="37">
        <f t="shared" si="29"/>
        <v>101587</v>
      </c>
      <c r="U70" s="37" t="str">
        <f t="shared" si="29"/>
        <v>1.058T</v>
      </c>
      <c r="V70" s="41">
        <f t="shared" si="30"/>
        <v>1.0580000000000001</v>
      </c>
      <c r="W70" s="37" t="str">
        <f t="shared" si="31"/>
        <v>T</v>
      </c>
      <c r="X70" s="42">
        <f t="shared" si="32"/>
        <v>1058</v>
      </c>
      <c r="Y70" s="37">
        <f t="shared" si="33"/>
        <v>10158</v>
      </c>
      <c r="Z70" s="37" t="str">
        <f t="shared" si="34"/>
        <v>7</v>
      </c>
      <c r="AA70" s="43">
        <f t="shared" si="35"/>
        <v>10158</v>
      </c>
      <c r="AB70" s="46">
        <f t="shared" si="36"/>
        <v>5.0790000000000004E-4</v>
      </c>
      <c r="AC70" s="43"/>
      <c r="AD70" s="43"/>
      <c r="AE70" s="37">
        <f t="shared" si="22"/>
        <v>68</v>
      </c>
      <c r="AF70" s="37" t="str">
        <f t="shared" si="23"/>
        <v>BNBR.JK</v>
      </c>
      <c r="AG70" s="37" t="str">
        <f t="shared" si="24"/>
        <v>PT Bakrie &amp; Brothers Tbk</v>
      </c>
      <c r="AH70" s="37">
        <f t="shared" si="25"/>
        <v>50</v>
      </c>
      <c r="AI70" s="71">
        <f t="shared" si="37"/>
        <v>1.0580000000000001</v>
      </c>
      <c r="AJ70" s="43">
        <f t="shared" si="26"/>
        <v>5.0790000000000004E-4</v>
      </c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</row>
    <row r="71" spans="1:47" x14ac:dyDescent="0.25">
      <c r="A71" s="37"/>
      <c r="B71" s="37">
        <f t="shared" si="27"/>
        <v>69</v>
      </c>
      <c r="C71" s="37" t="s">
        <v>2106</v>
      </c>
      <c r="D71" s="37" t="s">
        <v>2107</v>
      </c>
      <c r="E71" s="38">
        <v>146</v>
      </c>
      <c r="F71" s="37">
        <v>1</v>
      </c>
      <c r="G71" s="39">
        <v>6.8999999999999999E-3</v>
      </c>
      <c r="H71" s="40">
        <v>35100</v>
      </c>
      <c r="I71" s="40">
        <v>497804</v>
      </c>
      <c r="J71" s="37" t="s">
        <v>4852</v>
      </c>
      <c r="K71" s="37"/>
      <c r="L71" s="37"/>
      <c r="M71" s="37">
        <f t="shared" si="28"/>
        <v>69</v>
      </c>
      <c r="N71" s="37" t="s">
        <v>1834</v>
      </c>
      <c r="O71" s="37" t="str">
        <f t="shared" si="29"/>
        <v>PT Bakrie Sumatera Plantations Tbk</v>
      </c>
      <c r="P71" s="37">
        <f t="shared" si="29"/>
        <v>109</v>
      </c>
      <c r="Q71" s="37">
        <f t="shared" si="29"/>
        <v>3</v>
      </c>
      <c r="R71" s="37">
        <f t="shared" si="29"/>
        <v>2.8299999999999999E-2</v>
      </c>
      <c r="S71" s="37">
        <f t="shared" si="29"/>
        <v>371800</v>
      </c>
      <c r="T71" s="37" t="str">
        <f t="shared" si="29"/>
        <v>1.103M</v>
      </c>
      <c r="U71" s="37" t="str">
        <f t="shared" si="29"/>
        <v>272.517B</v>
      </c>
      <c r="V71" s="41">
        <f t="shared" si="30"/>
        <v>272.517</v>
      </c>
      <c r="W71" s="37" t="str">
        <f t="shared" si="31"/>
        <v>B</v>
      </c>
      <c r="X71" s="42">
        <f t="shared" si="32"/>
        <v>272.517</v>
      </c>
      <c r="Y71" s="37">
        <f t="shared" si="33"/>
        <v>1.103</v>
      </c>
      <c r="Z71" s="37" t="str">
        <f t="shared" si="34"/>
        <v>M</v>
      </c>
      <c r="AA71" s="43">
        <f t="shared" si="35"/>
        <v>1103000</v>
      </c>
      <c r="AB71" s="46">
        <f t="shared" si="36"/>
        <v>0.120227</v>
      </c>
      <c r="AC71" s="43"/>
      <c r="AD71" s="43"/>
      <c r="AE71" s="37">
        <f t="shared" si="22"/>
        <v>69</v>
      </c>
      <c r="AF71" s="37" t="str">
        <f t="shared" si="23"/>
        <v>UNSP.JK</v>
      </c>
      <c r="AG71" s="37" t="str">
        <f t="shared" si="24"/>
        <v>PT Bakrie Sumatera Plantations Tbk</v>
      </c>
      <c r="AH71" s="37">
        <f t="shared" si="25"/>
        <v>109</v>
      </c>
      <c r="AI71" s="71">
        <f t="shared" si="37"/>
        <v>0.27251700000000001</v>
      </c>
      <c r="AJ71" s="43">
        <f t="shared" si="26"/>
        <v>0.120227</v>
      </c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</row>
    <row r="72" spans="1:47" x14ac:dyDescent="0.25">
      <c r="A72" s="37"/>
      <c r="B72" s="37">
        <f t="shared" si="27"/>
        <v>70</v>
      </c>
      <c r="C72" s="37" t="s">
        <v>2090</v>
      </c>
      <c r="D72" s="37" t="s">
        <v>2091</v>
      </c>
      <c r="E72" s="38">
        <v>204</v>
      </c>
      <c r="F72" s="37">
        <v>-14</v>
      </c>
      <c r="G72" s="39">
        <v>-6.4199999999999993E-2</v>
      </c>
      <c r="H72" s="40">
        <v>455800</v>
      </c>
      <c r="I72" s="40">
        <v>343771</v>
      </c>
      <c r="J72" s="37" t="s">
        <v>2092</v>
      </c>
      <c r="K72" s="37"/>
      <c r="L72" s="37"/>
      <c r="M72" s="37">
        <f t="shared" si="28"/>
        <v>70</v>
      </c>
      <c r="N72" s="37" t="s">
        <v>4164</v>
      </c>
      <c r="O72" s="37" t="str">
        <f t="shared" si="29"/>
        <v>PT Bakrieland Development Tbk</v>
      </c>
      <c r="P72" s="37">
        <f t="shared" si="29"/>
        <v>50</v>
      </c>
      <c r="Q72" s="37">
        <f t="shared" si="29"/>
        <v>0</v>
      </c>
      <c r="R72" s="37">
        <f t="shared" si="29"/>
        <v>0</v>
      </c>
      <c r="S72" s="37">
        <f t="shared" si="29"/>
        <v>1000</v>
      </c>
      <c r="T72" s="37">
        <f t="shared" si="29"/>
        <v>92795</v>
      </c>
      <c r="U72" s="37" t="str">
        <f t="shared" si="29"/>
        <v>2.176T</v>
      </c>
      <c r="V72" s="41">
        <f t="shared" si="30"/>
        <v>2.1760000000000002</v>
      </c>
      <c r="W72" s="37" t="str">
        <f t="shared" si="31"/>
        <v>T</v>
      </c>
      <c r="X72" s="42">
        <f t="shared" si="32"/>
        <v>2176</v>
      </c>
      <c r="Y72" s="37">
        <f t="shared" si="33"/>
        <v>9279</v>
      </c>
      <c r="Z72" s="37" t="str">
        <f t="shared" si="34"/>
        <v>5</v>
      </c>
      <c r="AA72" s="43">
        <f t="shared" si="35"/>
        <v>9279</v>
      </c>
      <c r="AB72" s="46">
        <f t="shared" si="36"/>
        <v>4.6394999999999997E-4</v>
      </c>
      <c r="AC72" s="43"/>
      <c r="AD72" s="43"/>
      <c r="AE72" s="37">
        <f t="shared" si="22"/>
        <v>70</v>
      </c>
      <c r="AF72" s="37" t="str">
        <f t="shared" si="23"/>
        <v>ELTY.JK</v>
      </c>
      <c r="AG72" s="37" t="str">
        <f t="shared" si="24"/>
        <v>PT Bakrieland Development Tbk</v>
      </c>
      <c r="AH72" s="37">
        <f t="shared" si="25"/>
        <v>50</v>
      </c>
      <c r="AI72" s="71">
        <f t="shared" si="37"/>
        <v>2.1760000000000002</v>
      </c>
      <c r="AJ72" s="43">
        <f t="shared" si="26"/>
        <v>4.6394999999999997E-4</v>
      </c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</row>
    <row r="73" spans="1:47" x14ac:dyDescent="0.25">
      <c r="A73" s="37"/>
      <c r="B73" s="37">
        <f t="shared" si="27"/>
        <v>71</v>
      </c>
      <c r="C73" s="37" t="s">
        <v>2132</v>
      </c>
      <c r="D73" s="37" t="s">
        <v>2133</v>
      </c>
      <c r="E73" s="38">
        <v>63</v>
      </c>
      <c r="F73" s="37">
        <v>-4</v>
      </c>
      <c r="G73" s="39">
        <v>-5.9700000000000003E-2</v>
      </c>
      <c r="H73" s="40" t="s">
        <v>4853</v>
      </c>
      <c r="I73" s="40" t="s">
        <v>4854</v>
      </c>
      <c r="J73" s="37" t="s">
        <v>4855</v>
      </c>
      <c r="K73" s="37"/>
      <c r="L73" s="37"/>
      <c r="M73" s="37">
        <f t="shared" si="28"/>
        <v>71</v>
      </c>
      <c r="N73" s="37" t="s">
        <v>5696</v>
      </c>
      <c r="O73" s="37" t="str">
        <f t="shared" si="29"/>
        <v>PT Bali Bintang Sejahtera Tbk</v>
      </c>
      <c r="P73" s="37">
        <f t="shared" si="29"/>
        <v>650</v>
      </c>
      <c r="Q73" s="37">
        <f t="shared" si="29"/>
        <v>-20</v>
      </c>
      <c r="R73" s="37">
        <f t="shared" si="29"/>
        <v>-2.9899999999999999E-2</v>
      </c>
      <c r="S73" s="37" t="str">
        <f t="shared" si="29"/>
        <v>5.594M</v>
      </c>
      <c r="T73" s="37" t="str">
        <f t="shared" si="29"/>
        <v>16.978M</v>
      </c>
      <c r="U73" s="37" t="str">
        <f t="shared" si="29"/>
        <v>3.9T</v>
      </c>
      <c r="V73" s="41">
        <f t="shared" si="30"/>
        <v>3.9</v>
      </c>
      <c r="W73" s="37" t="str">
        <f t="shared" si="31"/>
        <v>T</v>
      </c>
      <c r="X73" s="42">
        <f t="shared" si="32"/>
        <v>3900</v>
      </c>
      <c r="Y73" s="37">
        <f t="shared" si="33"/>
        <v>16.978000000000002</v>
      </c>
      <c r="Z73" s="37" t="str">
        <f t="shared" si="34"/>
        <v>M</v>
      </c>
      <c r="AA73" s="43">
        <f t="shared" si="35"/>
        <v>16978000</v>
      </c>
      <c r="AB73" s="46">
        <f t="shared" si="36"/>
        <v>11.0357</v>
      </c>
      <c r="AC73" s="43"/>
      <c r="AD73" s="43"/>
      <c r="AE73" s="37">
        <f t="shared" si="22"/>
        <v>71</v>
      </c>
      <c r="AF73" s="37" t="str">
        <f t="shared" si="23"/>
        <v>BOLA.JK</v>
      </c>
      <c r="AG73" s="37" t="str">
        <f t="shared" si="24"/>
        <v>PT Bali Bintang Sejahtera Tbk</v>
      </c>
      <c r="AH73" s="37">
        <f t="shared" si="25"/>
        <v>650</v>
      </c>
      <c r="AI73" s="71">
        <f t="shared" si="37"/>
        <v>3.9</v>
      </c>
      <c r="AJ73" s="43">
        <f t="shared" si="26"/>
        <v>11.0357</v>
      </c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</row>
    <row r="74" spans="1:47" x14ac:dyDescent="0.25">
      <c r="A74" s="37"/>
      <c r="B74" s="37">
        <f t="shared" si="27"/>
        <v>72</v>
      </c>
      <c r="C74" s="37" t="s">
        <v>2173</v>
      </c>
      <c r="D74" s="37" t="s">
        <v>2174</v>
      </c>
      <c r="E74" s="38">
        <v>64</v>
      </c>
      <c r="F74" s="37">
        <v>8</v>
      </c>
      <c r="G74" s="39">
        <v>0.1429</v>
      </c>
      <c r="H74" s="40" t="s">
        <v>4856</v>
      </c>
      <c r="I74" s="40" t="s">
        <v>4857</v>
      </c>
      <c r="J74" s="37" t="s">
        <v>4858</v>
      </c>
      <c r="K74" s="37"/>
      <c r="L74" s="37"/>
      <c r="M74" s="37">
        <f t="shared" si="28"/>
        <v>72</v>
      </c>
      <c r="N74" s="37" t="s">
        <v>5672</v>
      </c>
      <c r="O74" s="37" t="str">
        <f t="shared" si="29"/>
        <v>PT Bali Towerindo Sentra Tbk</v>
      </c>
      <c r="P74" s="37">
        <f t="shared" si="29"/>
        <v>910</v>
      </c>
      <c r="Q74" s="37">
        <f t="shared" si="29"/>
        <v>15</v>
      </c>
      <c r="R74" s="37">
        <f t="shared" si="29"/>
        <v>1.6799999999999999E-2</v>
      </c>
      <c r="S74" s="37">
        <f t="shared" si="29"/>
        <v>912100</v>
      </c>
      <c r="T74" s="37" t="str">
        <f t="shared" si="29"/>
        <v>4.019M</v>
      </c>
      <c r="U74" s="37" t="str">
        <f t="shared" si="29"/>
        <v>3.58T</v>
      </c>
      <c r="V74" s="41">
        <f t="shared" si="30"/>
        <v>3.58</v>
      </c>
      <c r="W74" s="37" t="str">
        <f t="shared" si="31"/>
        <v>T</v>
      </c>
      <c r="X74" s="42">
        <f t="shared" si="32"/>
        <v>3580</v>
      </c>
      <c r="Y74" s="37">
        <f t="shared" si="33"/>
        <v>4.0190000000000001</v>
      </c>
      <c r="Z74" s="37" t="str">
        <f t="shared" si="34"/>
        <v>M</v>
      </c>
      <c r="AA74" s="43">
        <f t="shared" si="35"/>
        <v>4019000</v>
      </c>
      <c r="AB74" s="46">
        <f t="shared" si="36"/>
        <v>3.6572900000000002</v>
      </c>
      <c r="AC74" s="43"/>
      <c r="AD74" s="43"/>
      <c r="AE74" s="37">
        <f t="shared" si="22"/>
        <v>72</v>
      </c>
      <c r="AF74" s="37" t="str">
        <f t="shared" si="23"/>
        <v>BALI.JK</v>
      </c>
      <c r="AG74" s="37" t="str">
        <f t="shared" si="24"/>
        <v>PT Bali Towerindo Sentra Tbk</v>
      </c>
      <c r="AH74" s="37">
        <f t="shared" si="25"/>
        <v>910</v>
      </c>
      <c r="AI74" s="71">
        <f t="shared" si="37"/>
        <v>3.58</v>
      </c>
      <c r="AJ74" s="43">
        <f t="shared" si="26"/>
        <v>3.6572900000000002</v>
      </c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</row>
    <row r="75" spans="1:47" x14ac:dyDescent="0.25">
      <c r="A75" s="37"/>
      <c r="B75" s="37">
        <f t="shared" si="27"/>
        <v>73</v>
      </c>
      <c r="C75" s="37" t="s">
        <v>2112</v>
      </c>
      <c r="D75" s="37" t="s">
        <v>2113</v>
      </c>
      <c r="E75" s="38">
        <v>284</v>
      </c>
      <c r="F75" s="37">
        <v>-2</v>
      </c>
      <c r="G75" s="39">
        <v>-7.0000000000000001E-3</v>
      </c>
      <c r="H75" s="40" t="s">
        <v>4859</v>
      </c>
      <c r="I75" s="40" t="s">
        <v>4860</v>
      </c>
      <c r="J75" s="37" t="s">
        <v>4861</v>
      </c>
      <c r="K75" s="37"/>
      <c r="L75" s="37"/>
      <c r="M75" s="37">
        <f t="shared" si="28"/>
        <v>73</v>
      </c>
      <c r="N75" s="37" t="s">
        <v>230</v>
      </c>
      <c r="O75" s="37" t="str">
        <f t="shared" si="29"/>
        <v>PT Bank Aladin Syariah Tbk</v>
      </c>
      <c r="P75" s="37">
        <f t="shared" si="29"/>
        <v>2490</v>
      </c>
      <c r="Q75" s="37">
        <f t="shared" si="29"/>
        <v>90</v>
      </c>
      <c r="R75" s="37">
        <f t="shared" si="29"/>
        <v>3.7499999999999999E-2</v>
      </c>
      <c r="S75" s="37" t="str">
        <f t="shared" si="29"/>
        <v>26.812M</v>
      </c>
      <c r="T75" s="37" t="str">
        <f t="shared" si="29"/>
        <v>29.758M</v>
      </c>
      <c r="U75" s="37" t="str">
        <f t="shared" si="29"/>
        <v>32.643T</v>
      </c>
      <c r="V75" s="41">
        <f t="shared" si="30"/>
        <v>32.643000000000001</v>
      </c>
      <c r="W75" s="37" t="str">
        <f t="shared" si="31"/>
        <v>T</v>
      </c>
      <c r="X75" s="42">
        <f t="shared" si="32"/>
        <v>32643</v>
      </c>
      <c r="Y75" s="37">
        <f t="shared" si="33"/>
        <v>29.757999999999999</v>
      </c>
      <c r="Z75" s="37" t="str">
        <f t="shared" si="34"/>
        <v>M</v>
      </c>
      <c r="AA75" s="43">
        <f t="shared" si="35"/>
        <v>29758000</v>
      </c>
      <c r="AB75" s="46">
        <f t="shared" si="36"/>
        <v>74.09742</v>
      </c>
      <c r="AC75" s="43"/>
      <c r="AD75" s="43"/>
      <c r="AE75" s="37">
        <f t="shared" si="22"/>
        <v>73</v>
      </c>
      <c r="AF75" s="37" t="str">
        <f t="shared" si="23"/>
        <v>BANK.JK</v>
      </c>
      <c r="AG75" s="37" t="str">
        <f t="shared" si="24"/>
        <v>PT Bank Aladin Syariah Tbk</v>
      </c>
      <c r="AH75" s="37">
        <f t="shared" si="25"/>
        <v>2490</v>
      </c>
      <c r="AI75" s="71">
        <f t="shared" si="37"/>
        <v>32.643000000000001</v>
      </c>
      <c r="AJ75" s="43">
        <f t="shared" si="26"/>
        <v>74.09742</v>
      </c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</row>
    <row r="76" spans="1:47" x14ac:dyDescent="0.25">
      <c r="A76" s="37"/>
      <c r="B76" s="37">
        <f t="shared" si="27"/>
        <v>74</v>
      </c>
      <c r="C76" s="37" t="s">
        <v>2079</v>
      </c>
      <c r="D76" s="37" t="s">
        <v>2080</v>
      </c>
      <c r="E76" s="38">
        <v>163</v>
      </c>
      <c r="F76" s="37">
        <v>0</v>
      </c>
      <c r="G76" s="39">
        <v>0</v>
      </c>
      <c r="H76" s="40">
        <v>49200</v>
      </c>
      <c r="I76" s="40">
        <v>114415</v>
      </c>
      <c r="J76" s="37" t="s">
        <v>4862</v>
      </c>
      <c r="K76" s="37"/>
      <c r="L76" s="37"/>
      <c r="M76" s="37">
        <f t="shared" si="28"/>
        <v>74</v>
      </c>
      <c r="N76" s="37" t="s">
        <v>5743</v>
      </c>
      <c r="O76" s="37" t="str">
        <f t="shared" si="29"/>
        <v>PT Bank Amar Indonesia Tbk</v>
      </c>
      <c r="P76" s="37">
        <f t="shared" si="29"/>
        <v>525</v>
      </c>
      <c r="Q76" s="37">
        <f t="shared" si="29"/>
        <v>-35</v>
      </c>
      <c r="R76" s="37">
        <f t="shared" si="29"/>
        <v>-6.25E-2</v>
      </c>
      <c r="S76" s="37" t="str">
        <f t="shared" si="29"/>
        <v>30.731M</v>
      </c>
      <c r="T76" s="37" t="str">
        <f t="shared" si="29"/>
        <v>14.553M</v>
      </c>
      <c r="U76" s="37" t="str">
        <f t="shared" si="29"/>
        <v>4.218T</v>
      </c>
      <c r="V76" s="41">
        <f t="shared" si="30"/>
        <v>4.218</v>
      </c>
      <c r="W76" s="37" t="str">
        <f t="shared" si="31"/>
        <v>T</v>
      </c>
      <c r="X76" s="42">
        <f t="shared" si="32"/>
        <v>4218</v>
      </c>
      <c r="Y76" s="37">
        <f t="shared" si="33"/>
        <v>14.553000000000001</v>
      </c>
      <c r="Z76" s="37" t="str">
        <f t="shared" si="34"/>
        <v>M</v>
      </c>
      <c r="AA76" s="43">
        <f t="shared" si="35"/>
        <v>14553000</v>
      </c>
      <c r="AB76" s="46">
        <f t="shared" si="36"/>
        <v>7.6403249999999998</v>
      </c>
      <c r="AC76" s="43"/>
      <c r="AD76" s="43"/>
      <c r="AE76" s="37">
        <f t="shared" si="22"/>
        <v>74</v>
      </c>
      <c r="AF76" s="37" t="str">
        <f t="shared" si="23"/>
        <v>AMAR.JK</v>
      </c>
      <c r="AG76" s="37" t="str">
        <f t="shared" si="24"/>
        <v>PT Bank Amar Indonesia Tbk</v>
      </c>
      <c r="AH76" s="37">
        <f t="shared" si="25"/>
        <v>525</v>
      </c>
      <c r="AI76" s="71">
        <f t="shared" si="37"/>
        <v>4.218</v>
      </c>
      <c r="AJ76" s="43">
        <f t="shared" si="26"/>
        <v>7.6403249999999998</v>
      </c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</row>
    <row r="77" spans="1:47" x14ac:dyDescent="0.25">
      <c r="A77" s="37"/>
      <c r="B77" s="37">
        <f t="shared" si="27"/>
        <v>75</v>
      </c>
      <c r="C77" s="37" t="s">
        <v>4863</v>
      </c>
      <c r="D77" s="37" t="s">
        <v>4864</v>
      </c>
      <c r="E77" s="38">
        <v>154</v>
      </c>
      <c r="F77" s="37">
        <v>-17</v>
      </c>
      <c r="G77" s="39">
        <v>-9.9400000000000002E-2</v>
      </c>
      <c r="H77" s="40" t="s">
        <v>4865</v>
      </c>
      <c r="I77" s="40" t="s">
        <v>4866</v>
      </c>
      <c r="J77" s="37" t="s">
        <v>4867</v>
      </c>
      <c r="K77" s="37"/>
      <c r="L77" s="37"/>
      <c r="M77" s="37">
        <f t="shared" si="28"/>
        <v>75</v>
      </c>
      <c r="N77" s="37" t="s">
        <v>5546</v>
      </c>
      <c r="O77" s="37" t="str">
        <f t="shared" si="29"/>
        <v>PT Bank Artha Graha Internasional Tbk</v>
      </c>
      <c r="P77" s="37">
        <f t="shared" si="29"/>
        <v>142</v>
      </c>
      <c r="Q77" s="37">
        <f t="shared" si="29"/>
        <v>1</v>
      </c>
      <c r="R77" s="37">
        <f t="shared" si="29"/>
        <v>7.1000000000000004E-3</v>
      </c>
      <c r="S77" s="37" t="str">
        <f t="shared" si="29"/>
        <v>29.082M</v>
      </c>
      <c r="T77" s="37" t="str">
        <f t="shared" si="29"/>
        <v>33.17M</v>
      </c>
      <c r="U77" s="37" t="str">
        <f t="shared" si="29"/>
        <v>2.849T</v>
      </c>
      <c r="V77" s="41">
        <f t="shared" si="30"/>
        <v>2.8490000000000002</v>
      </c>
      <c r="W77" s="37" t="str">
        <f t="shared" si="31"/>
        <v>T</v>
      </c>
      <c r="X77" s="42">
        <f t="shared" si="32"/>
        <v>2849</v>
      </c>
      <c r="Y77" s="37">
        <f t="shared" si="33"/>
        <v>33.17</v>
      </c>
      <c r="Z77" s="37" t="str">
        <f t="shared" si="34"/>
        <v>M</v>
      </c>
      <c r="AA77" s="43">
        <f t="shared" si="35"/>
        <v>33170000</v>
      </c>
      <c r="AB77" s="46">
        <f t="shared" si="36"/>
        <v>4.71014</v>
      </c>
      <c r="AC77" s="43"/>
      <c r="AD77" s="43"/>
      <c r="AE77" s="37">
        <f t="shared" si="22"/>
        <v>75</v>
      </c>
      <c r="AF77" s="37" t="str">
        <f t="shared" si="23"/>
        <v>INPC.JK</v>
      </c>
      <c r="AG77" s="37" t="str">
        <f t="shared" si="24"/>
        <v>PT Bank Artha Graha Internasional Tbk</v>
      </c>
      <c r="AH77" s="37">
        <f t="shared" si="25"/>
        <v>142</v>
      </c>
      <c r="AI77" s="71">
        <f t="shared" si="37"/>
        <v>2.8490000000000002</v>
      </c>
      <c r="AJ77" s="43">
        <f t="shared" si="26"/>
        <v>4.71014</v>
      </c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</row>
    <row r="78" spans="1:47" x14ac:dyDescent="0.25">
      <c r="A78" s="37"/>
      <c r="B78" s="37">
        <f t="shared" si="27"/>
        <v>76</v>
      </c>
      <c r="C78" s="37" t="s">
        <v>2008</v>
      </c>
      <c r="D78" s="37" t="s">
        <v>2009</v>
      </c>
      <c r="E78" s="37">
        <v>314</v>
      </c>
      <c r="F78" s="37">
        <v>-20</v>
      </c>
      <c r="G78" s="39">
        <v>-5.9900000000000002E-2</v>
      </c>
      <c r="H78" s="40">
        <v>15600</v>
      </c>
      <c r="I78" s="40">
        <v>459859</v>
      </c>
      <c r="J78" s="37" t="s">
        <v>4868</v>
      </c>
      <c r="K78" s="37"/>
      <c r="L78" s="37"/>
      <c r="M78" s="37">
        <f t="shared" si="28"/>
        <v>76</v>
      </c>
      <c r="N78" s="37" t="s">
        <v>361</v>
      </c>
      <c r="O78" s="37" t="str">
        <f t="shared" si="29"/>
        <v>PT Bank Bisnis Internasional, Tbk</v>
      </c>
      <c r="P78" s="37">
        <f t="shared" si="29"/>
        <v>4400</v>
      </c>
      <c r="Q78" s="37">
        <f t="shared" si="29"/>
        <v>40</v>
      </c>
      <c r="R78" s="37">
        <f t="shared" si="29"/>
        <v>9.1999999999999998E-3</v>
      </c>
      <c r="S78" s="37">
        <f t="shared" si="29"/>
        <v>22000</v>
      </c>
      <c r="T78" s="37">
        <f t="shared" si="29"/>
        <v>40572</v>
      </c>
      <c r="U78" s="37" t="str">
        <f t="shared" si="29"/>
        <v>14.366T</v>
      </c>
      <c r="V78" s="41">
        <f t="shared" si="30"/>
        <v>14.366</v>
      </c>
      <c r="W78" s="37" t="str">
        <f t="shared" si="31"/>
        <v>T</v>
      </c>
      <c r="X78" s="42">
        <f t="shared" si="32"/>
        <v>14366</v>
      </c>
      <c r="Y78" s="37">
        <f t="shared" si="33"/>
        <v>4057</v>
      </c>
      <c r="Z78" s="37" t="str">
        <f t="shared" si="34"/>
        <v>2</v>
      </c>
      <c r="AA78" s="43">
        <f t="shared" si="35"/>
        <v>4057</v>
      </c>
      <c r="AB78" s="46">
        <f t="shared" si="36"/>
        <v>1.78508E-2</v>
      </c>
      <c r="AC78" s="43"/>
      <c r="AD78" s="43"/>
      <c r="AE78" s="37">
        <f t="shared" si="22"/>
        <v>76</v>
      </c>
      <c r="AF78" s="37" t="str">
        <f t="shared" si="23"/>
        <v>BBSI.JK</v>
      </c>
      <c r="AG78" s="37" t="str">
        <f t="shared" si="24"/>
        <v>PT Bank Bisnis Internasional, Tbk</v>
      </c>
      <c r="AH78" s="37">
        <f t="shared" si="25"/>
        <v>4400</v>
      </c>
      <c r="AI78" s="71">
        <f t="shared" si="37"/>
        <v>14.366</v>
      </c>
      <c r="AJ78" s="43">
        <f t="shared" si="26"/>
        <v>1.78508E-2</v>
      </c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</row>
    <row r="79" spans="1:47" x14ac:dyDescent="0.25">
      <c r="A79" s="37"/>
      <c r="B79" s="37">
        <f t="shared" si="27"/>
        <v>77</v>
      </c>
      <c r="C79" s="37" t="s">
        <v>2039</v>
      </c>
      <c r="D79" s="37" t="s">
        <v>2040</v>
      </c>
      <c r="E79" s="38">
        <v>53</v>
      </c>
      <c r="F79" s="37">
        <v>1</v>
      </c>
      <c r="G79" s="39">
        <v>1.9199999999999998E-2</v>
      </c>
      <c r="H79" s="40" t="s">
        <v>4869</v>
      </c>
      <c r="I79" s="40" t="s">
        <v>4870</v>
      </c>
      <c r="J79" s="37" t="s">
        <v>4871</v>
      </c>
      <c r="K79" s="37"/>
      <c r="L79" s="37"/>
      <c r="M79" s="37">
        <f t="shared" si="28"/>
        <v>77</v>
      </c>
      <c r="N79" s="37" t="s">
        <v>240</v>
      </c>
      <c r="O79" s="37" t="str">
        <f t="shared" si="29"/>
        <v>PT Bank BTPN Syariah Tbk</v>
      </c>
      <c r="P79" s="37">
        <f t="shared" si="29"/>
        <v>3720</v>
      </c>
      <c r="Q79" s="37">
        <f t="shared" si="29"/>
        <v>-30</v>
      </c>
      <c r="R79" s="37">
        <f t="shared" si="29"/>
        <v>-8.0000000000000002E-3</v>
      </c>
      <c r="S79" s="37" t="str">
        <f t="shared" si="29"/>
        <v>1.835M</v>
      </c>
      <c r="T79" s="37" t="str">
        <f t="shared" si="29"/>
        <v>5.585M</v>
      </c>
      <c r="U79" s="37" t="str">
        <f t="shared" si="29"/>
        <v>28.65T</v>
      </c>
      <c r="V79" s="41">
        <f t="shared" si="30"/>
        <v>28.65</v>
      </c>
      <c r="W79" s="37" t="str">
        <f t="shared" si="31"/>
        <v>T</v>
      </c>
      <c r="X79" s="42">
        <f t="shared" si="32"/>
        <v>28650</v>
      </c>
      <c r="Y79" s="37">
        <f t="shared" si="33"/>
        <v>5.585</v>
      </c>
      <c r="Z79" s="37" t="str">
        <f t="shared" si="34"/>
        <v>M</v>
      </c>
      <c r="AA79" s="43">
        <f t="shared" si="35"/>
        <v>5585000</v>
      </c>
      <c r="AB79" s="46">
        <f t="shared" si="36"/>
        <v>20.776199999999999</v>
      </c>
      <c r="AC79" s="43"/>
      <c r="AD79" s="43"/>
      <c r="AE79" s="37">
        <f t="shared" si="22"/>
        <v>77</v>
      </c>
      <c r="AF79" s="37" t="str">
        <f t="shared" si="23"/>
        <v>BTPS.JK</v>
      </c>
      <c r="AG79" s="37" t="str">
        <f t="shared" si="24"/>
        <v>PT Bank BTPN Syariah Tbk</v>
      </c>
      <c r="AH79" s="37">
        <f t="shared" si="25"/>
        <v>3720</v>
      </c>
      <c r="AI79" s="71">
        <f t="shared" si="37"/>
        <v>28.65</v>
      </c>
      <c r="AJ79" s="43">
        <f t="shared" si="26"/>
        <v>20.776199999999999</v>
      </c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</row>
    <row r="80" spans="1:47" x14ac:dyDescent="0.25">
      <c r="A80" s="37"/>
      <c r="B80" s="37">
        <f t="shared" si="27"/>
        <v>78</v>
      </c>
      <c r="C80" s="37" t="s">
        <v>2278</v>
      </c>
      <c r="D80" s="37" t="s">
        <v>2279</v>
      </c>
      <c r="E80" s="37">
        <v>280</v>
      </c>
      <c r="F80" s="37">
        <v>-20</v>
      </c>
      <c r="G80" s="39">
        <v>-6.6699999999999995E-2</v>
      </c>
      <c r="H80" s="40" t="s">
        <v>4872</v>
      </c>
      <c r="I80" s="40" t="s">
        <v>4873</v>
      </c>
      <c r="J80" s="37" t="s">
        <v>4874</v>
      </c>
      <c r="K80" s="37"/>
      <c r="L80" s="37"/>
      <c r="M80" s="37">
        <f t="shared" si="28"/>
        <v>78</v>
      </c>
      <c r="N80" s="37" t="s">
        <v>308</v>
      </c>
      <c r="O80" s="37" t="str">
        <f t="shared" si="29"/>
        <v>PT Bank BTPN Tbk</v>
      </c>
      <c r="P80" s="37">
        <f t="shared" si="29"/>
        <v>2720</v>
      </c>
      <c r="Q80" s="37">
        <f t="shared" si="29"/>
        <v>20</v>
      </c>
      <c r="R80" s="37">
        <f t="shared" si="29"/>
        <v>7.4000000000000003E-3</v>
      </c>
      <c r="S80" s="37">
        <f t="shared" si="29"/>
        <v>9700</v>
      </c>
      <c r="T80" s="37">
        <f t="shared" si="29"/>
        <v>60265</v>
      </c>
      <c r="U80" s="37" t="str">
        <f t="shared" si="29"/>
        <v>21.914T</v>
      </c>
      <c r="V80" s="41">
        <f t="shared" si="30"/>
        <v>21.914000000000001</v>
      </c>
      <c r="W80" s="37" t="str">
        <f t="shared" si="31"/>
        <v>T</v>
      </c>
      <c r="X80" s="42">
        <f t="shared" si="32"/>
        <v>21914</v>
      </c>
      <c r="Y80" s="37">
        <f t="shared" si="33"/>
        <v>6026</v>
      </c>
      <c r="Z80" s="37" t="str">
        <f t="shared" si="34"/>
        <v>5</v>
      </c>
      <c r="AA80" s="43">
        <f t="shared" si="35"/>
        <v>6026</v>
      </c>
      <c r="AB80" s="46">
        <f t="shared" si="36"/>
        <v>1.6390720000000001E-2</v>
      </c>
      <c r="AC80" s="43"/>
      <c r="AD80" s="43"/>
      <c r="AE80" s="37">
        <f t="shared" si="22"/>
        <v>78</v>
      </c>
      <c r="AF80" s="37" t="str">
        <f t="shared" si="23"/>
        <v>BTPN.JK</v>
      </c>
      <c r="AG80" s="37" t="str">
        <f t="shared" si="24"/>
        <v>PT Bank BTPN Tbk</v>
      </c>
      <c r="AH80" s="37">
        <f t="shared" si="25"/>
        <v>2720</v>
      </c>
      <c r="AI80" s="71">
        <f t="shared" si="37"/>
        <v>21.914000000000001</v>
      </c>
      <c r="AJ80" s="43">
        <f t="shared" si="26"/>
        <v>1.6390720000000001E-2</v>
      </c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</row>
    <row r="81" spans="1:47" x14ac:dyDescent="0.25">
      <c r="A81" s="37"/>
      <c r="B81" s="37">
        <f t="shared" si="27"/>
        <v>79</v>
      </c>
      <c r="C81" s="37" t="s">
        <v>2168</v>
      </c>
      <c r="D81" s="37" t="s">
        <v>2169</v>
      </c>
      <c r="E81" s="38">
        <v>135</v>
      </c>
      <c r="F81" s="37">
        <v>-1</v>
      </c>
      <c r="G81" s="39">
        <v>-7.4000000000000003E-3</v>
      </c>
      <c r="H81" s="37" t="s">
        <v>4875</v>
      </c>
      <c r="I81" s="40" t="s">
        <v>4876</v>
      </c>
      <c r="J81" s="37" t="s">
        <v>4877</v>
      </c>
      <c r="K81" s="37"/>
      <c r="L81" s="37"/>
      <c r="M81" s="37">
        <f t="shared" si="28"/>
        <v>79</v>
      </c>
      <c r="N81" s="37" t="s">
        <v>5385</v>
      </c>
      <c r="O81" s="37" t="str">
        <f t="shared" si="29"/>
        <v>PT Bank Capital Indonesia Tbk</v>
      </c>
      <c r="P81" s="37">
        <f t="shared" si="29"/>
        <v>280</v>
      </c>
      <c r="Q81" s="37">
        <f t="shared" si="29"/>
        <v>4</v>
      </c>
      <c r="R81" s="37">
        <f t="shared" si="29"/>
        <v>1.4500000000000001E-2</v>
      </c>
      <c r="S81" s="37" t="str">
        <f t="shared" si="29"/>
        <v>20.512M</v>
      </c>
      <c r="T81" s="37" t="str">
        <f t="shared" si="29"/>
        <v>75.295M</v>
      </c>
      <c r="U81" s="37" t="str">
        <f t="shared" si="29"/>
        <v>1.962T</v>
      </c>
      <c r="V81" s="41">
        <f t="shared" si="30"/>
        <v>1.962</v>
      </c>
      <c r="W81" s="37" t="str">
        <f t="shared" si="31"/>
        <v>T</v>
      </c>
      <c r="X81" s="42">
        <f t="shared" si="32"/>
        <v>1962</v>
      </c>
      <c r="Y81" s="37">
        <f t="shared" si="33"/>
        <v>75.295000000000002</v>
      </c>
      <c r="Z81" s="37" t="str">
        <f t="shared" si="34"/>
        <v>M</v>
      </c>
      <c r="AA81" s="43">
        <f t="shared" si="35"/>
        <v>75295000</v>
      </c>
      <c r="AB81" s="46">
        <f t="shared" si="36"/>
        <v>21.082599999999999</v>
      </c>
      <c r="AC81" s="43"/>
      <c r="AD81" s="43"/>
      <c r="AE81" s="37">
        <f t="shared" si="22"/>
        <v>79</v>
      </c>
      <c r="AF81" s="37" t="str">
        <f t="shared" si="23"/>
        <v>BACA.JK</v>
      </c>
      <c r="AG81" s="37" t="str">
        <f t="shared" si="24"/>
        <v>PT Bank Capital Indonesia Tbk</v>
      </c>
      <c r="AH81" s="37">
        <f t="shared" si="25"/>
        <v>280</v>
      </c>
      <c r="AI81" s="71">
        <f t="shared" si="37"/>
        <v>1.962</v>
      </c>
      <c r="AJ81" s="43">
        <f t="shared" si="26"/>
        <v>21.082599999999999</v>
      </c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</row>
    <row r="82" spans="1:47" x14ac:dyDescent="0.25">
      <c r="A82" s="37"/>
      <c r="B82" s="37">
        <f t="shared" si="27"/>
        <v>80</v>
      </c>
      <c r="C82" s="37" t="s">
        <v>2052</v>
      </c>
      <c r="D82" s="37" t="s">
        <v>2053</v>
      </c>
      <c r="E82" s="38">
        <v>55</v>
      </c>
      <c r="F82" s="37">
        <v>-2</v>
      </c>
      <c r="G82" s="39">
        <v>-3.5099999999999999E-2</v>
      </c>
      <c r="H82" s="40" t="s">
        <v>4878</v>
      </c>
      <c r="I82" s="37" t="s">
        <v>4879</v>
      </c>
      <c r="J82" s="37" t="s">
        <v>4880</v>
      </c>
      <c r="K82" s="37"/>
      <c r="L82" s="37"/>
      <c r="M82" s="37">
        <f t="shared" si="28"/>
        <v>80</v>
      </c>
      <c r="N82" s="37" t="s">
        <v>40</v>
      </c>
      <c r="O82" s="37" t="str">
        <f t="shared" si="29"/>
        <v>PT Bank Central Asia Tbk</v>
      </c>
      <c r="P82" s="37">
        <f t="shared" si="29"/>
        <v>7500</v>
      </c>
      <c r="Q82" s="37">
        <f t="shared" si="29"/>
        <v>225</v>
      </c>
      <c r="R82" s="37">
        <f t="shared" si="29"/>
        <v>3.09E-2</v>
      </c>
      <c r="S82" s="37" t="str">
        <f t="shared" si="29"/>
        <v>107.097M</v>
      </c>
      <c r="T82" s="37" t="str">
        <f t="shared" si="29"/>
        <v>80.451M</v>
      </c>
      <c r="U82" s="37" t="str">
        <f t="shared" si="29"/>
        <v>924.563T</v>
      </c>
      <c r="V82" s="41">
        <f t="shared" si="30"/>
        <v>924.56299999999999</v>
      </c>
      <c r="W82" s="37" t="str">
        <f t="shared" si="31"/>
        <v>T</v>
      </c>
      <c r="X82" s="42">
        <f t="shared" si="32"/>
        <v>924563</v>
      </c>
      <c r="Y82" s="37">
        <f t="shared" si="33"/>
        <v>80.450999999999993</v>
      </c>
      <c r="Z82" s="37" t="str">
        <f t="shared" si="34"/>
        <v>M</v>
      </c>
      <c r="AA82" s="43">
        <f t="shared" si="35"/>
        <v>80451000</v>
      </c>
      <c r="AB82" s="46">
        <f t="shared" si="36"/>
        <v>603.38250000000005</v>
      </c>
      <c r="AC82" s="43"/>
      <c r="AD82" s="43"/>
      <c r="AE82" s="37">
        <f t="shared" si="22"/>
        <v>80</v>
      </c>
      <c r="AF82" s="37" t="str">
        <f t="shared" si="23"/>
        <v>BBCA.JK</v>
      </c>
      <c r="AG82" s="37" t="str">
        <f t="shared" si="24"/>
        <v>PT Bank Central Asia Tbk</v>
      </c>
      <c r="AH82" s="37">
        <f t="shared" si="25"/>
        <v>7500</v>
      </c>
      <c r="AI82" s="71">
        <f t="shared" si="37"/>
        <v>924.56299999999999</v>
      </c>
      <c r="AJ82" s="43">
        <f t="shared" si="26"/>
        <v>603.38250000000005</v>
      </c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</row>
    <row r="83" spans="1:47" x14ac:dyDescent="0.25">
      <c r="A83" s="37"/>
      <c r="B83" s="37">
        <f t="shared" si="27"/>
        <v>81</v>
      </c>
      <c r="C83" s="37" t="s">
        <v>2019</v>
      </c>
      <c r="D83" s="37" t="s">
        <v>2020</v>
      </c>
      <c r="E83" s="38">
        <v>50</v>
      </c>
      <c r="F83" s="37">
        <v>0</v>
      </c>
      <c r="G83" s="39">
        <v>0</v>
      </c>
      <c r="H83" s="40">
        <v>5200</v>
      </c>
      <c r="I83" s="40">
        <v>21928</v>
      </c>
      <c r="J83" s="37" t="s">
        <v>2021</v>
      </c>
      <c r="K83" s="37"/>
      <c r="L83" s="37"/>
      <c r="M83" s="37">
        <f t="shared" si="28"/>
        <v>81</v>
      </c>
      <c r="N83" s="37" t="s">
        <v>809</v>
      </c>
      <c r="O83" s="37" t="str">
        <f t="shared" si="29"/>
        <v>PT Bank China Construction Bank Indonesia Tbk</v>
      </c>
      <c r="P83" s="37">
        <f t="shared" si="29"/>
        <v>123</v>
      </c>
      <c r="Q83" s="37">
        <f t="shared" si="29"/>
        <v>0</v>
      </c>
      <c r="R83" s="37">
        <f t="shared" si="29"/>
        <v>0</v>
      </c>
      <c r="S83" s="37" t="str">
        <f t="shared" si="29"/>
        <v>7.263M</v>
      </c>
      <c r="T83" s="37" t="str">
        <f t="shared" si="29"/>
        <v>13.902M</v>
      </c>
      <c r="U83" s="37" t="str">
        <f t="shared" si="29"/>
        <v>4.664T</v>
      </c>
      <c r="V83" s="41">
        <f t="shared" si="30"/>
        <v>4.6639999999999997</v>
      </c>
      <c r="W83" s="37" t="str">
        <f t="shared" si="31"/>
        <v>T</v>
      </c>
      <c r="X83" s="42">
        <f t="shared" si="32"/>
        <v>4664</v>
      </c>
      <c r="Y83" s="37">
        <f t="shared" si="33"/>
        <v>13.901999999999999</v>
      </c>
      <c r="Z83" s="37" t="str">
        <f t="shared" si="34"/>
        <v>M</v>
      </c>
      <c r="AA83" s="43">
        <f t="shared" si="35"/>
        <v>13902000</v>
      </c>
      <c r="AB83" s="46">
        <f t="shared" si="36"/>
        <v>1.709946</v>
      </c>
      <c r="AC83" s="43"/>
      <c r="AD83" s="43"/>
      <c r="AE83" s="37">
        <f t="shared" si="22"/>
        <v>81</v>
      </c>
      <c r="AF83" s="37" t="str">
        <f t="shared" si="23"/>
        <v>MCOR.JK</v>
      </c>
      <c r="AG83" s="37" t="str">
        <f t="shared" si="24"/>
        <v>PT Bank China Construction Bank Indonesia Tbk</v>
      </c>
      <c r="AH83" s="37">
        <f t="shared" si="25"/>
        <v>123</v>
      </c>
      <c r="AI83" s="71">
        <f t="shared" si="37"/>
        <v>4.6639999999999997</v>
      </c>
      <c r="AJ83" s="43">
        <f t="shared" si="26"/>
        <v>1.709946</v>
      </c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</row>
    <row r="84" spans="1:47" x14ac:dyDescent="0.25">
      <c r="A84" s="37"/>
      <c r="B84" s="37">
        <f t="shared" si="27"/>
        <v>82</v>
      </c>
      <c r="C84" s="37" t="s">
        <v>2016</v>
      </c>
      <c r="D84" s="37" t="s">
        <v>2017</v>
      </c>
      <c r="E84" s="38">
        <v>50</v>
      </c>
      <c r="F84" s="37">
        <v>0</v>
      </c>
      <c r="G84" s="39">
        <v>0</v>
      </c>
      <c r="H84" s="40">
        <v>90800</v>
      </c>
      <c r="I84" s="40">
        <v>756395</v>
      </c>
      <c r="J84" s="37" t="s">
        <v>4881</v>
      </c>
      <c r="K84" s="37"/>
      <c r="L84" s="37"/>
      <c r="M84" s="37">
        <f t="shared" si="28"/>
        <v>82</v>
      </c>
      <c r="N84" s="37" t="s">
        <v>260</v>
      </c>
      <c r="O84" s="37" t="str">
        <f t="shared" ref="O84:U99" si="38">INDEX($B$3:$J$1048576,MATCH($N84,$C$3:$C$1048576,0),MATCH(O$2,$B$2:$J$2,0))</f>
        <v>PT Bank CIMB Niaga Tbk</v>
      </c>
      <c r="P84" s="37">
        <f t="shared" si="38"/>
        <v>970</v>
      </c>
      <c r="Q84" s="37">
        <f t="shared" si="38"/>
        <v>-5</v>
      </c>
      <c r="R84" s="37">
        <f t="shared" si="38"/>
        <v>-5.1000000000000004E-3</v>
      </c>
      <c r="S84" s="37" t="str">
        <f t="shared" si="38"/>
        <v>9.959M</v>
      </c>
      <c r="T84" s="37" t="str">
        <f t="shared" si="38"/>
        <v>7.893M</v>
      </c>
      <c r="U84" s="37" t="str">
        <f t="shared" si="38"/>
        <v>24.252T</v>
      </c>
      <c r="V84" s="41">
        <f t="shared" si="30"/>
        <v>24.251999999999999</v>
      </c>
      <c r="W84" s="37" t="str">
        <f t="shared" si="31"/>
        <v>T</v>
      </c>
      <c r="X84" s="42">
        <f t="shared" si="32"/>
        <v>24252</v>
      </c>
      <c r="Y84" s="37">
        <f t="shared" si="33"/>
        <v>7.8929999999999998</v>
      </c>
      <c r="Z84" s="37" t="str">
        <f t="shared" si="34"/>
        <v>M</v>
      </c>
      <c r="AA84" s="43">
        <f t="shared" si="35"/>
        <v>7893000</v>
      </c>
      <c r="AB84" s="46">
        <f t="shared" si="36"/>
        <v>7.6562099999999997</v>
      </c>
      <c r="AC84" s="43"/>
      <c r="AD84" s="43"/>
      <c r="AE84" s="37">
        <f t="shared" si="22"/>
        <v>82</v>
      </c>
      <c r="AF84" s="37" t="str">
        <f t="shared" si="23"/>
        <v>BNGA.JK</v>
      </c>
      <c r="AG84" s="37" t="str">
        <f t="shared" si="24"/>
        <v>PT Bank CIMB Niaga Tbk</v>
      </c>
      <c r="AH84" s="37">
        <f t="shared" si="25"/>
        <v>970</v>
      </c>
      <c r="AI84" s="71">
        <f t="shared" si="37"/>
        <v>24.251999999999999</v>
      </c>
      <c r="AJ84" s="43">
        <f t="shared" si="26"/>
        <v>7.6562099999999997</v>
      </c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</row>
    <row r="85" spans="1:47" x14ac:dyDescent="0.25">
      <c r="A85" s="37"/>
      <c r="B85" s="37">
        <f t="shared" si="27"/>
        <v>83</v>
      </c>
      <c r="C85" s="37" t="s">
        <v>2154</v>
      </c>
      <c r="D85" s="37" t="s">
        <v>2155</v>
      </c>
      <c r="E85" s="37">
        <v>167</v>
      </c>
      <c r="F85" s="37">
        <v>-2</v>
      </c>
      <c r="G85" s="39">
        <v>-1.18E-2</v>
      </c>
      <c r="H85" s="40">
        <v>313600</v>
      </c>
      <c r="I85" s="40" t="s">
        <v>4882</v>
      </c>
      <c r="J85" s="37" t="s">
        <v>4883</v>
      </c>
      <c r="K85" s="37"/>
      <c r="L85" s="37"/>
      <c r="M85" s="37">
        <f t="shared" si="28"/>
        <v>83</v>
      </c>
      <c r="N85" s="37" t="s">
        <v>255</v>
      </c>
      <c r="O85" s="37" t="str">
        <f t="shared" si="38"/>
        <v>PT Bank Danamon Indonesia Tbk</v>
      </c>
      <c r="P85" s="37">
        <f t="shared" si="38"/>
        <v>2430</v>
      </c>
      <c r="Q85" s="37">
        <f t="shared" si="38"/>
        <v>50</v>
      </c>
      <c r="R85" s="37">
        <f t="shared" si="38"/>
        <v>2.1000000000000001E-2</v>
      </c>
      <c r="S85" s="37" t="str">
        <f t="shared" si="38"/>
        <v>2.673M</v>
      </c>
      <c r="T85" s="37" t="str">
        <f t="shared" si="38"/>
        <v>4.453M</v>
      </c>
      <c r="U85" s="37" t="str">
        <f t="shared" si="38"/>
        <v>23.75T</v>
      </c>
      <c r="V85" s="41">
        <f t="shared" si="30"/>
        <v>23.75</v>
      </c>
      <c r="W85" s="37" t="str">
        <f t="shared" si="31"/>
        <v>T</v>
      </c>
      <c r="X85" s="42">
        <f t="shared" si="32"/>
        <v>23750</v>
      </c>
      <c r="Y85" s="37">
        <f t="shared" si="33"/>
        <v>4.4530000000000003</v>
      </c>
      <c r="Z85" s="37" t="str">
        <f t="shared" si="34"/>
        <v>M</v>
      </c>
      <c r="AA85" s="43">
        <f t="shared" si="35"/>
        <v>4453000</v>
      </c>
      <c r="AB85" s="46">
        <f t="shared" si="36"/>
        <v>10.820790000000001</v>
      </c>
      <c r="AC85" s="43"/>
      <c r="AD85" s="43"/>
      <c r="AE85" s="37">
        <f t="shared" si="22"/>
        <v>83</v>
      </c>
      <c r="AF85" s="37" t="str">
        <f t="shared" si="23"/>
        <v>BDMN.JK</v>
      </c>
      <c r="AG85" s="37" t="str">
        <f t="shared" si="24"/>
        <v>PT Bank Danamon Indonesia Tbk</v>
      </c>
      <c r="AH85" s="37">
        <f t="shared" si="25"/>
        <v>2430</v>
      </c>
      <c r="AI85" s="71">
        <f t="shared" si="37"/>
        <v>23.75</v>
      </c>
      <c r="AJ85" s="43">
        <f t="shared" si="26"/>
        <v>10.820790000000001</v>
      </c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</row>
    <row r="86" spans="1:47" x14ac:dyDescent="0.25">
      <c r="A86" s="37"/>
      <c r="B86" s="37">
        <f t="shared" si="27"/>
        <v>84</v>
      </c>
      <c r="C86" s="37" t="s">
        <v>2109</v>
      </c>
      <c r="D86" s="37" t="s">
        <v>2110</v>
      </c>
      <c r="E86" s="38">
        <v>292</v>
      </c>
      <c r="F86" s="37">
        <v>2</v>
      </c>
      <c r="G86" s="39">
        <v>6.8999999999999999E-3</v>
      </c>
      <c r="H86" s="40">
        <v>15400</v>
      </c>
      <c r="I86" s="40">
        <v>24015</v>
      </c>
      <c r="J86" s="37" t="s">
        <v>4884</v>
      </c>
      <c r="K86" s="37"/>
      <c r="L86" s="37"/>
      <c r="M86" s="37">
        <f t="shared" si="28"/>
        <v>84</v>
      </c>
      <c r="N86" s="37" t="s">
        <v>918</v>
      </c>
      <c r="O86" s="37" t="str">
        <f t="shared" si="38"/>
        <v>PT Bank Ganesha Tbk</v>
      </c>
      <c r="P86" s="37">
        <f t="shared" si="38"/>
        <v>340</v>
      </c>
      <c r="Q86" s="37">
        <f t="shared" si="38"/>
        <v>-8</v>
      </c>
      <c r="R86" s="37">
        <f t="shared" si="38"/>
        <v>-2.3E-2</v>
      </c>
      <c r="S86" s="37" t="str">
        <f t="shared" si="38"/>
        <v>212.962M</v>
      </c>
      <c r="T86" s="37" t="str">
        <f t="shared" si="38"/>
        <v>192.736M</v>
      </c>
      <c r="U86" s="37" t="str">
        <f t="shared" si="38"/>
        <v>3.8T</v>
      </c>
      <c r="V86" s="41">
        <f t="shared" si="30"/>
        <v>3.8</v>
      </c>
      <c r="W86" s="37" t="str">
        <f t="shared" si="31"/>
        <v>T</v>
      </c>
      <c r="X86" s="42">
        <f t="shared" si="32"/>
        <v>3800</v>
      </c>
      <c r="Y86" s="37">
        <f t="shared" si="33"/>
        <v>192.73599999999999</v>
      </c>
      <c r="Z86" s="37" t="str">
        <f t="shared" si="34"/>
        <v>M</v>
      </c>
      <c r="AA86" s="43">
        <f t="shared" si="35"/>
        <v>192736000</v>
      </c>
      <c r="AB86" s="46">
        <f t="shared" si="36"/>
        <v>65.530240000000006</v>
      </c>
      <c r="AC86" s="43"/>
      <c r="AD86" s="43"/>
      <c r="AE86" s="37">
        <f t="shared" si="22"/>
        <v>84</v>
      </c>
      <c r="AF86" s="37" t="str">
        <f t="shared" si="23"/>
        <v>BGTG.JK</v>
      </c>
      <c r="AG86" s="37" t="str">
        <f t="shared" si="24"/>
        <v>PT Bank Ganesha Tbk</v>
      </c>
      <c r="AH86" s="37">
        <f t="shared" si="25"/>
        <v>340</v>
      </c>
      <c r="AI86" s="71">
        <f t="shared" si="37"/>
        <v>3.8</v>
      </c>
      <c r="AJ86" s="43">
        <f t="shared" si="26"/>
        <v>65.530240000000006</v>
      </c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</row>
    <row r="87" spans="1:47" x14ac:dyDescent="0.25">
      <c r="A87" s="37"/>
      <c r="B87" s="37">
        <f t="shared" si="27"/>
        <v>85</v>
      </c>
      <c r="C87" s="37" t="s">
        <v>1950</v>
      </c>
      <c r="D87" s="37" t="s">
        <v>1951</v>
      </c>
      <c r="E87" s="38">
        <v>85</v>
      </c>
      <c r="F87" s="37">
        <v>-2</v>
      </c>
      <c r="G87" s="39">
        <v>-2.3E-2</v>
      </c>
      <c r="H87" s="40" t="s">
        <v>4885</v>
      </c>
      <c r="I87" s="40" t="s">
        <v>4886</v>
      </c>
      <c r="J87" s="37" t="s">
        <v>4887</v>
      </c>
      <c r="K87" s="37"/>
      <c r="L87" s="37"/>
      <c r="M87" s="37">
        <f t="shared" si="28"/>
        <v>85</v>
      </c>
      <c r="N87" s="37" t="s">
        <v>5603</v>
      </c>
      <c r="O87" s="37" t="str">
        <f t="shared" si="38"/>
        <v>PT Bank IBK Indonesia Tbk</v>
      </c>
      <c r="P87" s="37">
        <f t="shared" si="38"/>
        <v>180</v>
      </c>
      <c r="Q87" s="37">
        <f t="shared" si="38"/>
        <v>1</v>
      </c>
      <c r="R87" s="37">
        <f t="shared" si="38"/>
        <v>5.5999999999999999E-3</v>
      </c>
      <c r="S87" s="37" t="str">
        <f t="shared" si="38"/>
        <v>117.448M</v>
      </c>
      <c r="T87" s="37" t="str">
        <f t="shared" si="38"/>
        <v>44.616M</v>
      </c>
      <c r="U87" s="37" t="str">
        <f t="shared" si="38"/>
        <v>3.176T</v>
      </c>
      <c r="V87" s="41">
        <f t="shared" si="30"/>
        <v>3.1760000000000002</v>
      </c>
      <c r="W87" s="37" t="str">
        <f t="shared" si="31"/>
        <v>T</v>
      </c>
      <c r="X87" s="42">
        <f t="shared" si="32"/>
        <v>3176</v>
      </c>
      <c r="Y87" s="37">
        <f t="shared" si="33"/>
        <v>44.616</v>
      </c>
      <c r="Z87" s="37" t="str">
        <f t="shared" si="34"/>
        <v>M</v>
      </c>
      <c r="AA87" s="43">
        <f t="shared" si="35"/>
        <v>44616000</v>
      </c>
      <c r="AB87" s="46">
        <f t="shared" si="36"/>
        <v>8.0308799999999998</v>
      </c>
      <c r="AC87" s="43"/>
      <c r="AD87" s="43"/>
      <c r="AE87" s="37">
        <f t="shared" si="22"/>
        <v>85</v>
      </c>
      <c r="AF87" s="37" t="str">
        <f t="shared" si="23"/>
        <v>AGRS.JK</v>
      </c>
      <c r="AG87" s="37" t="str">
        <f t="shared" si="24"/>
        <v>PT Bank IBK Indonesia Tbk</v>
      </c>
      <c r="AH87" s="37">
        <f t="shared" si="25"/>
        <v>180</v>
      </c>
      <c r="AI87" s="71">
        <f t="shared" si="37"/>
        <v>3.1760000000000002</v>
      </c>
      <c r="AJ87" s="43">
        <f t="shared" si="26"/>
        <v>8.0308799999999998</v>
      </c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</row>
    <row r="88" spans="1:47" x14ac:dyDescent="0.25">
      <c r="A88" s="37"/>
      <c r="B88" s="37">
        <f t="shared" si="27"/>
        <v>86</v>
      </c>
      <c r="C88" s="37" t="s">
        <v>2087</v>
      </c>
      <c r="D88" s="37" t="s">
        <v>2088</v>
      </c>
      <c r="E88" s="38">
        <v>182</v>
      </c>
      <c r="F88" s="37">
        <v>16</v>
      </c>
      <c r="G88" s="39">
        <v>9.64E-2</v>
      </c>
      <c r="H88" s="40" t="s">
        <v>4888</v>
      </c>
      <c r="I88" s="40" t="s">
        <v>4889</v>
      </c>
      <c r="J88" s="37" t="s">
        <v>2015</v>
      </c>
      <c r="K88" s="37"/>
      <c r="L88" s="37"/>
      <c r="M88" s="37">
        <f t="shared" si="28"/>
        <v>86</v>
      </c>
      <c r="N88" s="37" t="s">
        <v>339</v>
      </c>
      <c r="O88" s="37" t="str">
        <f t="shared" si="38"/>
        <v>PT Bank Ina Perdana Tbk</v>
      </c>
      <c r="P88" s="37">
        <f t="shared" si="38"/>
        <v>4040</v>
      </c>
      <c r="Q88" s="37">
        <f t="shared" si="38"/>
        <v>40</v>
      </c>
      <c r="R88" s="37">
        <f t="shared" si="38"/>
        <v>0.01</v>
      </c>
      <c r="S88" s="37" t="str">
        <f t="shared" si="38"/>
        <v>1.576M</v>
      </c>
      <c r="T88" s="37" t="str">
        <f t="shared" si="38"/>
        <v>1.779M</v>
      </c>
      <c r="U88" s="37" t="str">
        <f t="shared" si="38"/>
        <v>23.564T</v>
      </c>
      <c r="V88" s="41">
        <f t="shared" si="30"/>
        <v>23.564</v>
      </c>
      <c r="W88" s="37" t="str">
        <f t="shared" si="31"/>
        <v>T</v>
      </c>
      <c r="X88" s="42">
        <f t="shared" si="32"/>
        <v>23564</v>
      </c>
      <c r="Y88" s="37">
        <f t="shared" si="33"/>
        <v>1.7789999999999999</v>
      </c>
      <c r="Z88" s="37" t="str">
        <f t="shared" si="34"/>
        <v>M</v>
      </c>
      <c r="AA88" s="43">
        <f t="shared" si="35"/>
        <v>1779000</v>
      </c>
      <c r="AB88" s="46">
        <f t="shared" si="36"/>
        <v>7.1871600000000004</v>
      </c>
      <c r="AC88" s="43"/>
      <c r="AD88" s="43"/>
      <c r="AE88" s="37">
        <f t="shared" si="22"/>
        <v>86</v>
      </c>
      <c r="AF88" s="37" t="str">
        <f t="shared" si="23"/>
        <v>BINA.JK</v>
      </c>
      <c r="AG88" s="37" t="str">
        <f t="shared" si="24"/>
        <v>PT Bank Ina Perdana Tbk</v>
      </c>
      <c r="AH88" s="37">
        <f t="shared" si="25"/>
        <v>4040</v>
      </c>
      <c r="AI88" s="71">
        <f t="shared" si="37"/>
        <v>23.564</v>
      </c>
      <c r="AJ88" s="43">
        <f t="shared" si="26"/>
        <v>7.1871600000000004</v>
      </c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</row>
    <row r="89" spans="1:47" x14ac:dyDescent="0.25">
      <c r="A89" s="37"/>
      <c r="B89" s="37">
        <f t="shared" si="27"/>
        <v>87</v>
      </c>
      <c r="C89" s="37" t="s">
        <v>2057</v>
      </c>
      <c r="D89" s="37" t="s">
        <v>2058</v>
      </c>
      <c r="E89" s="38">
        <v>260</v>
      </c>
      <c r="F89" s="37">
        <v>6</v>
      </c>
      <c r="G89" s="39">
        <v>2.3599999999999999E-2</v>
      </c>
      <c r="H89" s="40">
        <v>64200</v>
      </c>
      <c r="I89" s="40" t="s">
        <v>4890</v>
      </c>
      <c r="J89" s="37" t="s">
        <v>4891</v>
      </c>
      <c r="K89" s="37"/>
      <c r="L89" s="37"/>
      <c r="M89" s="37">
        <f t="shared" si="28"/>
        <v>87</v>
      </c>
      <c r="N89" s="37" t="s">
        <v>45</v>
      </c>
      <c r="O89" s="37" t="str">
        <f t="shared" si="38"/>
        <v>PT Bank Jago Tbk</v>
      </c>
      <c r="P89" s="37">
        <f t="shared" si="38"/>
        <v>15900</v>
      </c>
      <c r="Q89" s="37">
        <f t="shared" si="38"/>
        <v>-275</v>
      </c>
      <c r="R89" s="37">
        <f t="shared" si="38"/>
        <v>-1.7000000000000001E-2</v>
      </c>
      <c r="S89" s="37" t="str">
        <f t="shared" si="38"/>
        <v>30.741M</v>
      </c>
      <c r="T89" s="37" t="str">
        <f t="shared" si="38"/>
        <v>26.273M</v>
      </c>
      <c r="U89" s="37" t="str">
        <f t="shared" si="38"/>
        <v>220.314T</v>
      </c>
      <c r="V89" s="41">
        <f t="shared" si="30"/>
        <v>220.31399999999999</v>
      </c>
      <c r="W89" s="37" t="str">
        <f t="shared" si="31"/>
        <v>T</v>
      </c>
      <c r="X89" s="42">
        <f t="shared" si="32"/>
        <v>220314</v>
      </c>
      <c r="Y89" s="37">
        <f t="shared" si="33"/>
        <v>26.273</v>
      </c>
      <c r="Z89" s="37" t="str">
        <f t="shared" si="34"/>
        <v>M</v>
      </c>
      <c r="AA89" s="43">
        <f t="shared" si="35"/>
        <v>26273000</v>
      </c>
      <c r="AB89" s="46">
        <f t="shared" si="36"/>
        <v>417.7407</v>
      </c>
      <c r="AC89" s="43"/>
      <c r="AD89" s="43"/>
      <c r="AE89" s="37">
        <f t="shared" si="22"/>
        <v>87</v>
      </c>
      <c r="AF89" s="37" t="str">
        <f t="shared" si="23"/>
        <v>ARTO.JK</v>
      </c>
      <c r="AG89" s="37" t="str">
        <f t="shared" si="24"/>
        <v>PT Bank Jago Tbk</v>
      </c>
      <c r="AH89" s="37">
        <f t="shared" si="25"/>
        <v>15900</v>
      </c>
      <c r="AI89" s="71">
        <f t="shared" si="37"/>
        <v>220.31399999999999</v>
      </c>
      <c r="AJ89" s="43">
        <f t="shared" si="26"/>
        <v>417.7407</v>
      </c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</row>
    <row r="90" spans="1:47" x14ac:dyDescent="0.25">
      <c r="A90" s="37"/>
      <c r="B90" s="37">
        <f t="shared" si="27"/>
        <v>88</v>
      </c>
      <c r="C90" s="37" t="s">
        <v>2011</v>
      </c>
      <c r="D90" s="37" t="s">
        <v>2012</v>
      </c>
      <c r="E90" s="38">
        <v>99</v>
      </c>
      <c r="F90" s="37">
        <v>-1</v>
      </c>
      <c r="G90" s="39">
        <v>-0.01</v>
      </c>
      <c r="H90" s="40" t="s">
        <v>4892</v>
      </c>
      <c r="I90" s="40" t="s">
        <v>4893</v>
      </c>
      <c r="J90" s="37" t="s">
        <v>4894</v>
      </c>
      <c r="K90" s="37"/>
      <c r="L90" s="37"/>
      <c r="M90" s="37">
        <f t="shared" si="28"/>
        <v>88</v>
      </c>
      <c r="N90" s="37" t="s">
        <v>1032</v>
      </c>
      <c r="O90" s="37" t="str">
        <f t="shared" si="38"/>
        <v>PT Bank JTrust Indonesia Tbk</v>
      </c>
      <c r="P90" s="37">
        <f t="shared" si="38"/>
        <v>228</v>
      </c>
      <c r="Q90" s="37">
        <f t="shared" si="38"/>
        <v>-6</v>
      </c>
      <c r="R90" s="37">
        <f t="shared" si="38"/>
        <v>-2.5600000000000001E-2</v>
      </c>
      <c r="S90" s="37" t="str">
        <f t="shared" si="38"/>
        <v>5.008M</v>
      </c>
      <c r="T90" s="37" t="str">
        <f t="shared" si="38"/>
        <v>39.026M</v>
      </c>
      <c r="U90" s="37" t="str">
        <f t="shared" si="38"/>
        <v>1.381T</v>
      </c>
      <c r="V90" s="41">
        <f t="shared" si="30"/>
        <v>1.381</v>
      </c>
      <c r="W90" s="37" t="str">
        <f t="shared" si="31"/>
        <v>T</v>
      </c>
      <c r="X90" s="42">
        <f t="shared" si="32"/>
        <v>1381</v>
      </c>
      <c r="Y90" s="37">
        <f t="shared" si="33"/>
        <v>39.026000000000003</v>
      </c>
      <c r="Z90" s="37" t="str">
        <f t="shared" si="34"/>
        <v>M</v>
      </c>
      <c r="AA90" s="43">
        <f t="shared" si="35"/>
        <v>39026000</v>
      </c>
      <c r="AB90" s="46">
        <f t="shared" si="36"/>
        <v>8.8979280000000003</v>
      </c>
      <c r="AC90" s="43"/>
      <c r="AD90" s="43"/>
      <c r="AE90" s="37">
        <f t="shared" si="22"/>
        <v>88</v>
      </c>
      <c r="AF90" s="37" t="str">
        <f t="shared" si="23"/>
        <v>BCIC.JK</v>
      </c>
      <c r="AG90" s="37" t="str">
        <f t="shared" si="24"/>
        <v>PT Bank JTrust Indonesia Tbk</v>
      </c>
      <c r="AH90" s="37">
        <f t="shared" si="25"/>
        <v>228</v>
      </c>
      <c r="AI90" s="71">
        <f t="shared" si="37"/>
        <v>1.381</v>
      </c>
      <c r="AJ90" s="43">
        <f t="shared" si="26"/>
        <v>8.8979280000000003</v>
      </c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</row>
    <row r="91" spans="1:47" x14ac:dyDescent="0.25">
      <c r="A91" s="37"/>
      <c r="B91" s="37">
        <f t="shared" si="27"/>
        <v>89</v>
      </c>
      <c r="C91" s="37" t="s">
        <v>2022</v>
      </c>
      <c r="D91" s="37" t="s">
        <v>2023</v>
      </c>
      <c r="E91" s="37">
        <v>960</v>
      </c>
      <c r="F91" s="37">
        <v>0</v>
      </c>
      <c r="G91" s="39">
        <v>0</v>
      </c>
      <c r="H91" s="40">
        <v>6300</v>
      </c>
      <c r="I91" s="40">
        <v>15448</v>
      </c>
      <c r="J91" s="37" t="s">
        <v>4067</v>
      </c>
      <c r="K91" s="37"/>
      <c r="L91" s="37"/>
      <c r="M91" s="37">
        <f t="shared" si="28"/>
        <v>89</v>
      </c>
      <c r="N91" s="37" t="s">
        <v>461</v>
      </c>
      <c r="O91" s="37" t="str">
        <f t="shared" si="38"/>
        <v>PT Bank KB Bukopin Tbk</v>
      </c>
      <c r="P91" s="37">
        <f t="shared" si="38"/>
        <v>298</v>
      </c>
      <c r="Q91" s="37">
        <f t="shared" si="38"/>
        <v>-4</v>
      </c>
      <c r="R91" s="37">
        <f t="shared" si="38"/>
        <v>-1.32E-2</v>
      </c>
      <c r="S91" s="37" t="str">
        <f t="shared" si="38"/>
        <v>171.278M</v>
      </c>
      <c r="T91" s="37" t="str">
        <f t="shared" si="38"/>
        <v>302.154M</v>
      </c>
      <c r="U91" s="37" t="str">
        <f t="shared" si="38"/>
        <v>19.981T</v>
      </c>
      <c r="V91" s="41">
        <f t="shared" si="30"/>
        <v>19.981000000000002</v>
      </c>
      <c r="W91" s="37" t="str">
        <f t="shared" si="31"/>
        <v>T</v>
      </c>
      <c r="X91" s="42">
        <f t="shared" si="32"/>
        <v>19981</v>
      </c>
      <c r="Y91" s="37">
        <f t="shared" si="33"/>
        <v>302.154</v>
      </c>
      <c r="Z91" s="37" t="str">
        <f t="shared" si="34"/>
        <v>M</v>
      </c>
      <c r="AA91" s="43">
        <f t="shared" si="35"/>
        <v>302154000</v>
      </c>
      <c r="AB91" s="46">
        <f t="shared" si="36"/>
        <v>90.041892000000004</v>
      </c>
      <c r="AC91" s="43"/>
      <c r="AD91" s="43"/>
      <c r="AE91" s="37">
        <f t="shared" si="22"/>
        <v>89</v>
      </c>
      <c r="AF91" s="37" t="str">
        <f t="shared" si="23"/>
        <v>BBKP.JK</v>
      </c>
      <c r="AG91" s="37" t="str">
        <f t="shared" si="24"/>
        <v>PT Bank KB Bukopin Tbk</v>
      </c>
      <c r="AH91" s="37">
        <f t="shared" si="25"/>
        <v>298</v>
      </c>
      <c r="AI91" s="71">
        <f t="shared" si="37"/>
        <v>19.981000000000002</v>
      </c>
      <c r="AJ91" s="43">
        <f t="shared" si="26"/>
        <v>90.041892000000004</v>
      </c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</row>
    <row r="92" spans="1:47" x14ac:dyDescent="0.25">
      <c r="A92" s="37"/>
      <c r="B92" s="37">
        <f t="shared" si="27"/>
        <v>90</v>
      </c>
      <c r="C92" s="37" t="s">
        <v>1802</v>
      </c>
      <c r="D92" s="37" t="s">
        <v>1803</v>
      </c>
      <c r="E92" s="38">
        <v>444</v>
      </c>
      <c r="F92" s="37">
        <v>-32</v>
      </c>
      <c r="G92" s="39">
        <v>-6.7199999999999996E-2</v>
      </c>
      <c r="H92" s="40">
        <v>128000</v>
      </c>
      <c r="I92" s="40">
        <v>141975</v>
      </c>
      <c r="J92" s="37" t="s">
        <v>4895</v>
      </c>
      <c r="K92" s="37"/>
      <c r="L92" s="37"/>
      <c r="M92" s="37">
        <f t="shared" si="28"/>
        <v>90</v>
      </c>
      <c r="N92" s="37" t="s">
        <v>25</v>
      </c>
      <c r="O92" s="37" t="str">
        <f t="shared" si="38"/>
        <v>PT Bank Mandiri (Persero) Tbk</v>
      </c>
      <c r="P92" s="37">
        <f t="shared" si="38"/>
        <v>7150</v>
      </c>
      <c r="Q92" s="37">
        <f t="shared" si="38"/>
        <v>-100</v>
      </c>
      <c r="R92" s="37">
        <f t="shared" si="38"/>
        <v>-1.38E-2</v>
      </c>
      <c r="S92" s="37" t="str">
        <f t="shared" si="38"/>
        <v>41.973M</v>
      </c>
      <c r="T92" s="37" t="str">
        <f t="shared" si="38"/>
        <v>45.588M</v>
      </c>
      <c r="U92" s="37" t="str">
        <f t="shared" si="38"/>
        <v>333.414T</v>
      </c>
      <c r="V92" s="41">
        <f t="shared" si="30"/>
        <v>333.41399999999999</v>
      </c>
      <c r="W92" s="37" t="str">
        <f t="shared" si="31"/>
        <v>T</v>
      </c>
      <c r="X92" s="42">
        <f t="shared" si="32"/>
        <v>333414</v>
      </c>
      <c r="Y92" s="37">
        <f t="shared" si="33"/>
        <v>45.588000000000001</v>
      </c>
      <c r="Z92" s="37" t="str">
        <f t="shared" si="34"/>
        <v>M</v>
      </c>
      <c r="AA92" s="43">
        <f t="shared" si="35"/>
        <v>45588000</v>
      </c>
      <c r="AB92" s="46">
        <f t="shared" si="36"/>
        <v>325.95420000000001</v>
      </c>
      <c r="AC92" s="43"/>
      <c r="AD92" s="43"/>
      <c r="AE92" s="37">
        <f t="shared" si="22"/>
        <v>90</v>
      </c>
      <c r="AF92" s="37" t="str">
        <f t="shared" si="23"/>
        <v>BMRI.JK</v>
      </c>
      <c r="AG92" s="37" t="str">
        <f t="shared" si="24"/>
        <v>PT Bank Mandiri (Persero) Tbk</v>
      </c>
      <c r="AH92" s="37">
        <f t="shared" si="25"/>
        <v>7150</v>
      </c>
      <c r="AI92" s="71">
        <f t="shared" si="37"/>
        <v>333.41399999999999</v>
      </c>
      <c r="AJ92" s="43">
        <f t="shared" si="26"/>
        <v>325.95420000000001</v>
      </c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</row>
    <row r="93" spans="1:47" x14ac:dyDescent="0.25">
      <c r="A93" s="37"/>
      <c r="B93" s="37">
        <f t="shared" si="27"/>
        <v>91</v>
      </c>
      <c r="C93" s="37" t="s">
        <v>2117</v>
      </c>
      <c r="D93" s="37" t="s">
        <v>2118</v>
      </c>
      <c r="E93" s="38">
        <v>99</v>
      </c>
      <c r="F93" s="37">
        <v>6</v>
      </c>
      <c r="G93" s="39">
        <v>6.4500000000000002E-2</v>
      </c>
      <c r="H93" s="40" t="s">
        <v>4896</v>
      </c>
      <c r="I93" s="40" t="s">
        <v>4897</v>
      </c>
      <c r="J93" s="37" t="s">
        <v>4898</v>
      </c>
      <c r="K93" s="37"/>
      <c r="L93" s="37"/>
      <c r="M93" s="37">
        <f t="shared" si="28"/>
        <v>91</v>
      </c>
      <c r="N93" s="37" t="s">
        <v>752</v>
      </c>
      <c r="O93" s="37" t="str">
        <f t="shared" si="38"/>
        <v>PT Bank Maspion Indonesia Tbk</v>
      </c>
      <c r="P93" s="37">
        <f t="shared" si="38"/>
        <v>2700</v>
      </c>
      <c r="Q93" s="37">
        <f t="shared" si="38"/>
        <v>160</v>
      </c>
      <c r="R93" s="37">
        <f t="shared" si="38"/>
        <v>6.3E-2</v>
      </c>
      <c r="S93" s="37" t="str">
        <f t="shared" si="38"/>
        <v>1.479M</v>
      </c>
      <c r="T93" s="37">
        <f t="shared" si="38"/>
        <v>435203</v>
      </c>
      <c r="U93" s="37" t="str">
        <f t="shared" si="38"/>
        <v>11.997T</v>
      </c>
      <c r="V93" s="41">
        <f t="shared" si="30"/>
        <v>11.997</v>
      </c>
      <c r="W93" s="37" t="str">
        <f t="shared" si="31"/>
        <v>T</v>
      </c>
      <c r="X93" s="42">
        <f t="shared" si="32"/>
        <v>11997</v>
      </c>
      <c r="Y93" s="37">
        <f t="shared" si="33"/>
        <v>43520</v>
      </c>
      <c r="Z93" s="37" t="str">
        <f t="shared" si="34"/>
        <v>3</v>
      </c>
      <c r="AA93" s="43">
        <f t="shared" si="35"/>
        <v>43520</v>
      </c>
      <c r="AB93" s="46">
        <f t="shared" si="36"/>
        <v>0.117504</v>
      </c>
      <c r="AC93" s="43"/>
      <c r="AD93" s="43"/>
      <c r="AE93" s="37">
        <f t="shared" si="22"/>
        <v>91</v>
      </c>
      <c r="AF93" s="37" t="str">
        <f t="shared" si="23"/>
        <v>BMAS.JK</v>
      </c>
      <c r="AG93" s="37" t="str">
        <f t="shared" si="24"/>
        <v>PT Bank Maspion Indonesia Tbk</v>
      </c>
      <c r="AH93" s="37">
        <f t="shared" si="25"/>
        <v>2700</v>
      </c>
      <c r="AI93" s="71">
        <f t="shared" si="37"/>
        <v>11.997</v>
      </c>
      <c r="AJ93" s="43">
        <f t="shared" si="26"/>
        <v>0.117504</v>
      </c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</row>
    <row r="94" spans="1:47" x14ac:dyDescent="0.25">
      <c r="A94" s="37"/>
      <c r="B94" s="37">
        <f t="shared" si="27"/>
        <v>92</v>
      </c>
      <c r="C94" s="37" t="s">
        <v>2044</v>
      </c>
      <c r="D94" s="37" t="s">
        <v>2045</v>
      </c>
      <c r="E94" s="38">
        <v>146</v>
      </c>
      <c r="F94" s="37">
        <v>4</v>
      </c>
      <c r="G94" s="39">
        <v>2.8199999999999999E-2</v>
      </c>
      <c r="H94" s="40" t="s">
        <v>4899</v>
      </c>
      <c r="I94" s="40" t="s">
        <v>4900</v>
      </c>
      <c r="J94" s="37" t="s">
        <v>4901</v>
      </c>
      <c r="K94" s="37"/>
      <c r="L94" s="37"/>
      <c r="M94" s="37">
        <f t="shared" si="28"/>
        <v>92</v>
      </c>
      <c r="N94" s="37" t="s">
        <v>610</v>
      </c>
      <c r="O94" s="37" t="str">
        <f t="shared" si="38"/>
        <v>PT Bank Mayapada Internasional Tbk</v>
      </c>
      <c r="P94" s="37">
        <f t="shared" si="38"/>
        <v>695</v>
      </c>
      <c r="Q94" s="37">
        <f t="shared" si="38"/>
        <v>-5</v>
      </c>
      <c r="R94" s="37">
        <f t="shared" si="38"/>
        <v>-7.1000000000000004E-3</v>
      </c>
      <c r="S94" s="37" t="str">
        <f t="shared" si="38"/>
        <v>1.222M</v>
      </c>
      <c r="T94" s="37" t="str">
        <f t="shared" si="38"/>
        <v>5.046M</v>
      </c>
      <c r="U94" s="37" t="str">
        <f t="shared" si="38"/>
        <v>8.224T</v>
      </c>
      <c r="V94" s="41">
        <f t="shared" si="30"/>
        <v>8.2240000000000002</v>
      </c>
      <c r="W94" s="37" t="str">
        <f t="shared" si="31"/>
        <v>T</v>
      </c>
      <c r="X94" s="42">
        <f t="shared" si="32"/>
        <v>8224</v>
      </c>
      <c r="Y94" s="37">
        <f t="shared" si="33"/>
        <v>5.0460000000000003</v>
      </c>
      <c r="Z94" s="37" t="str">
        <f t="shared" si="34"/>
        <v>M</v>
      </c>
      <c r="AA94" s="43">
        <f t="shared" si="35"/>
        <v>5046000</v>
      </c>
      <c r="AB94" s="46">
        <f t="shared" si="36"/>
        <v>3.5069699999999999</v>
      </c>
      <c r="AC94" s="43"/>
      <c r="AD94" s="43"/>
      <c r="AE94" s="37">
        <f t="shared" si="22"/>
        <v>92</v>
      </c>
      <c r="AF94" s="37" t="str">
        <f t="shared" si="23"/>
        <v>MAYA.JK</v>
      </c>
      <c r="AG94" s="37" t="str">
        <f t="shared" si="24"/>
        <v>PT Bank Mayapada Internasional Tbk</v>
      </c>
      <c r="AH94" s="37">
        <f t="shared" si="25"/>
        <v>695</v>
      </c>
      <c r="AI94" s="71">
        <f t="shared" si="37"/>
        <v>8.2240000000000002</v>
      </c>
      <c r="AJ94" s="43">
        <f t="shared" si="26"/>
        <v>3.5069699999999999</v>
      </c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</row>
    <row r="95" spans="1:47" x14ac:dyDescent="0.25">
      <c r="A95" s="37"/>
      <c r="B95" s="37">
        <f t="shared" si="27"/>
        <v>93</v>
      </c>
      <c r="C95" s="37" t="s">
        <v>2047</v>
      </c>
      <c r="D95" s="37" t="s">
        <v>2048</v>
      </c>
      <c r="E95" s="38">
        <v>123</v>
      </c>
      <c r="F95" s="37">
        <v>-9</v>
      </c>
      <c r="G95" s="39">
        <v>-6.8199999999999997E-2</v>
      </c>
      <c r="H95" s="40" t="s">
        <v>4902</v>
      </c>
      <c r="I95" s="40" t="s">
        <v>4903</v>
      </c>
      <c r="J95" s="37" t="s">
        <v>4904</v>
      </c>
      <c r="K95" s="37"/>
      <c r="L95" s="37"/>
      <c r="M95" s="37">
        <f t="shared" si="28"/>
        <v>93</v>
      </c>
      <c r="N95" s="37" t="s">
        <v>270</v>
      </c>
      <c r="O95" s="37" t="str">
        <f t="shared" si="38"/>
        <v>PT Bank Maybank Indonesia Tbk</v>
      </c>
      <c r="P95" s="37">
        <f t="shared" si="38"/>
        <v>348</v>
      </c>
      <c r="Q95" s="37">
        <f t="shared" si="38"/>
        <v>-8</v>
      </c>
      <c r="R95" s="37">
        <f t="shared" si="38"/>
        <v>-2.2499999999999999E-2</v>
      </c>
      <c r="S95" s="37" t="str">
        <f t="shared" si="38"/>
        <v>9.323M</v>
      </c>
      <c r="T95" s="37" t="str">
        <f t="shared" si="38"/>
        <v>28.208M</v>
      </c>
      <c r="U95" s="37" t="str">
        <f t="shared" si="38"/>
        <v>26.523T</v>
      </c>
      <c r="V95" s="41">
        <f t="shared" si="30"/>
        <v>26.523</v>
      </c>
      <c r="W95" s="37" t="str">
        <f t="shared" si="31"/>
        <v>T</v>
      </c>
      <c r="X95" s="42">
        <f t="shared" si="32"/>
        <v>26523</v>
      </c>
      <c r="Y95" s="37">
        <f t="shared" si="33"/>
        <v>28.207999999999998</v>
      </c>
      <c r="Z95" s="37" t="str">
        <f t="shared" si="34"/>
        <v>M</v>
      </c>
      <c r="AA95" s="43">
        <f t="shared" si="35"/>
        <v>28208000</v>
      </c>
      <c r="AB95" s="46">
        <f t="shared" si="36"/>
        <v>9.8163839999999993</v>
      </c>
      <c r="AC95" s="43"/>
      <c r="AD95" s="43"/>
      <c r="AE95" s="37">
        <f t="shared" si="22"/>
        <v>93</v>
      </c>
      <c r="AF95" s="37" t="str">
        <f t="shared" si="23"/>
        <v>BNII.JK</v>
      </c>
      <c r="AG95" s="37" t="str">
        <f t="shared" si="24"/>
        <v>PT Bank Maybank Indonesia Tbk</v>
      </c>
      <c r="AH95" s="37">
        <f t="shared" si="25"/>
        <v>348</v>
      </c>
      <c r="AI95" s="71">
        <f t="shared" si="37"/>
        <v>26.523</v>
      </c>
      <c r="AJ95" s="43">
        <f t="shared" si="26"/>
        <v>9.8163839999999993</v>
      </c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</row>
    <row r="96" spans="1:47" x14ac:dyDescent="0.25">
      <c r="A96" s="37"/>
      <c r="B96" s="37">
        <f t="shared" si="27"/>
        <v>94</v>
      </c>
      <c r="C96" s="37" t="s">
        <v>2178</v>
      </c>
      <c r="D96" s="37" t="s">
        <v>2179</v>
      </c>
      <c r="E96" s="38">
        <v>151</v>
      </c>
      <c r="F96" s="37">
        <v>-1</v>
      </c>
      <c r="G96" s="39">
        <v>-6.6E-3</v>
      </c>
      <c r="H96" s="40" t="s">
        <v>4905</v>
      </c>
      <c r="I96" s="40" t="s">
        <v>4906</v>
      </c>
      <c r="J96" s="37" t="s">
        <v>4907</v>
      </c>
      <c r="K96" s="37"/>
      <c r="L96" s="37"/>
      <c r="M96" s="37">
        <f t="shared" si="28"/>
        <v>94</v>
      </c>
      <c r="N96" s="37" t="s">
        <v>141</v>
      </c>
      <c r="O96" s="37" t="str">
        <f t="shared" si="38"/>
        <v>PT Bank Mega Tbk</v>
      </c>
      <c r="P96" s="37">
        <f t="shared" si="38"/>
        <v>8450</v>
      </c>
      <c r="Q96" s="37">
        <f t="shared" si="38"/>
        <v>-50</v>
      </c>
      <c r="R96" s="37">
        <f t="shared" si="38"/>
        <v>-5.8999999999999999E-3</v>
      </c>
      <c r="S96" s="37">
        <f t="shared" si="38"/>
        <v>12400</v>
      </c>
      <c r="T96" s="37">
        <f t="shared" si="38"/>
        <v>28698</v>
      </c>
      <c r="U96" s="37" t="str">
        <f t="shared" si="38"/>
        <v>58.844T</v>
      </c>
      <c r="V96" s="41">
        <f t="shared" si="30"/>
        <v>58.844000000000001</v>
      </c>
      <c r="W96" s="37" t="str">
        <f t="shared" si="31"/>
        <v>T</v>
      </c>
      <c r="X96" s="42">
        <f t="shared" si="32"/>
        <v>58844</v>
      </c>
      <c r="Y96" s="37">
        <f t="shared" si="33"/>
        <v>2869</v>
      </c>
      <c r="Z96" s="37" t="str">
        <f t="shared" si="34"/>
        <v>8</v>
      </c>
      <c r="AA96" s="43">
        <f t="shared" si="35"/>
        <v>2869</v>
      </c>
      <c r="AB96" s="46">
        <f t="shared" si="36"/>
        <v>2.4243049999999999E-2</v>
      </c>
      <c r="AC96" s="43"/>
      <c r="AD96" s="43"/>
      <c r="AE96" s="37">
        <f t="shared" si="22"/>
        <v>94</v>
      </c>
      <c r="AF96" s="37" t="str">
        <f t="shared" si="23"/>
        <v>MEGA.JK</v>
      </c>
      <c r="AG96" s="37" t="str">
        <f t="shared" si="24"/>
        <v>PT Bank Mega Tbk</v>
      </c>
      <c r="AH96" s="37">
        <f t="shared" si="25"/>
        <v>8450</v>
      </c>
      <c r="AI96" s="71">
        <f t="shared" si="37"/>
        <v>58.844000000000001</v>
      </c>
      <c r="AJ96" s="43">
        <f t="shared" si="26"/>
        <v>2.4243049999999999E-2</v>
      </c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</row>
    <row r="97" spans="1:47" x14ac:dyDescent="0.25">
      <c r="A97" s="37"/>
      <c r="B97" s="37">
        <f t="shared" si="27"/>
        <v>95</v>
      </c>
      <c r="C97" s="37" t="s">
        <v>2260</v>
      </c>
      <c r="D97" s="37" t="s">
        <v>2261</v>
      </c>
      <c r="E97" s="38">
        <v>320</v>
      </c>
      <c r="F97" s="37">
        <v>-4</v>
      </c>
      <c r="G97" s="39">
        <v>-1.23E-2</v>
      </c>
      <c r="H97" s="40">
        <v>143300</v>
      </c>
      <c r="I97" s="40" t="s">
        <v>4908</v>
      </c>
      <c r="J97" s="37" t="s">
        <v>4909</v>
      </c>
      <c r="K97" s="37"/>
      <c r="L97" s="37"/>
      <c r="M97" s="37">
        <f t="shared" si="28"/>
        <v>95</v>
      </c>
      <c r="N97" s="37" t="s">
        <v>592</v>
      </c>
      <c r="O97" s="37" t="str">
        <f t="shared" si="38"/>
        <v>PT Bank Mestika Dharma Tbk</v>
      </c>
      <c r="P97" s="37">
        <f t="shared" si="38"/>
        <v>1970</v>
      </c>
      <c r="Q97" s="37">
        <f t="shared" si="38"/>
        <v>5</v>
      </c>
      <c r="R97" s="37">
        <f t="shared" si="38"/>
        <v>2.5000000000000001E-3</v>
      </c>
      <c r="S97" s="37">
        <f t="shared" si="38"/>
        <v>24400</v>
      </c>
      <c r="T97" s="37">
        <f t="shared" si="38"/>
        <v>22467</v>
      </c>
      <c r="U97" s="37" t="str">
        <f t="shared" si="38"/>
        <v>7.933T</v>
      </c>
      <c r="V97" s="41">
        <f t="shared" si="30"/>
        <v>7.9329999999999998</v>
      </c>
      <c r="W97" s="37" t="str">
        <f t="shared" si="31"/>
        <v>T</v>
      </c>
      <c r="X97" s="42">
        <f t="shared" si="32"/>
        <v>7933</v>
      </c>
      <c r="Y97" s="37">
        <f t="shared" si="33"/>
        <v>2246</v>
      </c>
      <c r="Z97" s="37" t="str">
        <f t="shared" si="34"/>
        <v>7</v>
      </c>
      <c r="AA97" s="43">
        <f t="shared" si="35"/>
        <v>2246</v>
      </c>
      <c r="AB97" s="46">
        <f t="shared" si="36"/>
        <v>4.4246199999999998E-3</v>
      </c>
      <c r="AC97" s="43"/>
      <c r="AD97" s="43"/>
      <c r="AE97" s="37">
        <f t="shared" si="22"/>
        <v>95</v>
      </c>
      <c r="AF97" s="37" t="str">
        <f t="shared" si="23"/>
        <v>BBMD.JK</v>
      </c>
      <c r="AG97" s="37" t="str">
        <f t="shared" si="24"/>
        <v>PT Bank Mestika Dharma Tbk</v>
      </c>
      <c r="AH97" s="37">
        <f t="shared" si="25"/>
        <v>1970</v>
      </c>
      <c r="AI97" s="71">
        <f t="shared" si="37"/>
        <v>7.9329999999999998</v>
      </c>
      <c r="AJ97" s="43">
        <f t="shared" si="26"/>
        <v>4.4246199999999998E-3</v>
      </c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</row>
    <row r="98" spans="1:47" x14ac:dyDescent="0.25">
      <c r="A98" s="37"/>
      <c r="B98" s="37">
        <f t="shared" si="27"/>
        <v>96</v>
      </c>
      <c r="C98" s="37" t="s">
        <v>1366</v>
      </c>
      <c r="D98" s="37" t="s">
        <v>1367</v>
      </c>
      <c r="E98" s="38">
        <v>118</v>
      </c>
      <c r="F98" s="37">
        <v>1</v>
      </c>
      <c r="G98" s="39">
        <v>8.5000000000000006E-3</v>
      </c>
      <c r="H98" s="40" t="s">
        <v>4910</v>
      </c>
      <c r="I98" s="40" t="s">
        <v>4911</v>
      </c>
      <c r="J98" s="37" t="s">
        <v>4912</v>
      </c>
      <c r="K98" s="37"/>
      <c r="L98" s="37"/>
      <c r="M98" s="37">
        <f t="shared" si="28"/>
        <v>96</v>
      </c>
      <c r="N98" s="37" t="s">
        <v>703</v>
      </c>
      <c r="O98" s="37" t="str">
        <f t="shared" si="38"/>
        <v>PT Bank MNC Internasional Tbk</v>
      </c>
      <c r="P98" s="37">
        <f t="shared" si="38"/>
        <v>206</v>
      </c>
      <c r="Q98" s="37">
        <f t="shared" si="38"/>
        <v>-8</v>
      </c>
      <c r="R98" s="37">
        <f t="shared" si="38"/>
        <v>-3.7400000000000003E-2</v>
      </c>
      <c r="S98" s="37" t="str">
        <f t="shared" si="38"/>
        <v>94.509M</v>
      </c>
      <c r="T98" s="37" t="str">
        <f t="shared" si="38"/>
        <v>241.76M</v>
      </c>
      <c r="U98" s="37" t="str">
        <f t="shared" si="38"/>
        <v>5.998T</v>
      </c>
      <c r="V98" s="41">
        <f t="shared" si="30"/>
        <v>5.9980000000000002</v>
      </c>
      <c r="W98" s="37" t="str">
        <f t="shared" si="31"/>
        <v>T</v>
      </c>
      <c r="X98" s="42">
        <f t="shared" si="32"/>
        <v>5998</v>
      </c>
      <c r="Y98" s="37">
        <f t="shared" si="33"/>
        <v>241.76</v>
      </c>
      <c r="Z98" s="37" t="str">
        <f t="shared" si="34"/>
        <v>M</v>
      </c>
      <c r="AA98" s="43">
        <f t="shared" si="35"/>
        <v>241760000</v>
      </c>
      <c r="AB98" s="46">
        <f t="shared" si="36"/>
        <v>49.80256</v>
      </c>
      <c r="AC98" s="43"/>
      <c r="AD98" s="43"/>
      <c r="AE98" s="37">
        <f t="shared" si="22"/>
        <v>96</v>
      </c>
      <c r="AF98" s="37" t="str">
        <f t="shared" si="23"/>
        <v>BABP.JK</v>
      </c>
      <c r="AG98" s="37" t="str">
        <f t="shared" si="24"/>
        <v>PT Bank MNC Internasional Tbk</v>
      </c>
      <c r="AH98" s="37">
        <f t="shared" si="25"/>
        <v>206</v>
      </c>
      <c r="AI98" s="71">
        <f t="shared" si="37"/>
        <v>5.9980000000000002</v>
      </c>
      <c r="AJ98" s="43">
        <f t="shared" si="26"/>
        <v>49.80256</v>
      </c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</row>
    <row r="99" spans="1:47" x14ac:dyDescent="0.25">
      <c r="A99" s="37"/>
      <c r="B99" s="37">
        <f t="shared" si="27"/>
        <v>97</v>
      </c>
      <c r="C99" s="37" t="s">
        <v>2003</v>
      </c>
      <c r="D99" s="37" t="s">
        <v>2004</v>
      </c>
      <c r="E99" s="37">
        <v>220</v>
      </c>
      <c r="F99" s="37">
        <v>8</v>
      </c>
      <c r="G99" s="39">
        <v>3.7699999999999997E-2</v>
      </c>
      <c r="H99" s="40" t="s">
        <v>4913</v>
      </c>
      <c r="I99" s="40" t="s">
        <v>4914</v>
      </c>
      <c r="J99" s="37" t="s">
        <v>4915</v>
      </c>
      <c r="K99" s="37"/>
      <c r="L99" s="37"/>
      <c r="M99" s="37">
        <f t="shared" si="28"/>
        <v>97</v>
      </c>
      <c r="N99" s="37" t="s">
        <v>883</v>
      </c>
      <c r="O99" s="37" t="str">
        <f t="shared" si="38"/>
        <v>PT Bank Multiarta Sentosa</v>
      </c>
      <c r="P99" s="37">
        <f t="shared" si="38"/>
        <v>3560</v>
      </c>
      <c r="Q99" s="37">
        <f t="shared" si="38"/>
        <v>0</v>
      </c>
      <c r="R99" s="37">
        <f t="shared" si="38"/>
        <v>0</v>
      </c>
      <c r="S99" s="37">
        <f t="shared" si="38"/>
        <v>9600</v>
      </c>
      <c r="T99" s="37">
        <f t="shared" si="38"/>
        <v>32226</v>
      </c>
      <c r="U99" s="37" t="str">
        <f t="shared" si="38"/>
        <v>4.419T</v>
      </c>
      <c r="V99" s="41">
        <f t="shared" si="30"/>
        <v>4.4189999999999996</v>
      </c>
      <c r="W99" s="37" t="str">
        <f t="shared" si="31"/>
        <v>T</v>
      </c>
      <c r="X99" s="42">
        <f t="shared" si="32"/>
        <v>4419</v>
      </c>
      <c r="Y99" s="37">
        <f t="shared" si="33"/>
        <v>3222</v>
      </c>
      <c r="Z99" s="37" t="str">
        <f t="shared" si="34"/>
        <v>6</v>
      </c>
      <c r="AA99" s="43">
        <f t="shared" si="35"/>
        <v>3222</v>
      </c>
      <c r="AB99" s="46">
        <f t="shared" si="36"/>
        <v>1.1470320000000001E-2</v>
      </c>
      <c r="AC99" s="43"/>
      <c r="AD99" s="43"/>
      <c r="AE99" s="37">
        <f t="shared" si="22"/>
        <v>97</v>
      </c>
      <c r="AF99" s="37" t="str">
        <f t="shared" si="23"/>
        <v>MASB.JK</v>
      </c>
      <c r="AG99" s="37" t="str">
        <f t="shared" si="24"/>
        <v>PT Bank Multiarta Sentosa</v>
      </c>
      <c r="AH99" s="37">
        <f t="shared" si="25"/>
        <v>3560</v>
      </c>
      <c r="AI99" s="71">
        <f t="shared" si="37"/>
        <v>4.4189999999999996</v>
      </c>
      <c r="AJ99" s="43">
        <f t="shared" si="26"/>
        <v>1.1470320000000001E-2</v>
      </c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</row>
    <row r="100" spans="1:47" x14ac:dyDescent="0.25">
      <c r="A100" s="37"/>
      <c r="B100" s="37">
        <f t="shared" si="27"/>
        <v>98</v>
      </c>
      <c r="C100" s="37" t="s">
        <v>1988</v>
      </c>
      <c r="D100" s="37" t="s">
        <v>1989</v>
      </c>
      <c r="E100" s="38">
        <v>356</v>
      </c>
      <c r="F100" s="37">
        <v>-16</v>
      </c>
      <c r="G100" s="39">
        <v>-4.2999999999999997E-2</v>
      </c>
      <c r="H100" s="40">
        <v>4300</v>
      </c>
      <c r="I100" s="40">
        <v>75868</v>
      </c>
      <c r="J100" s="37" t="s">
        <v>4105</v>
      </c>
      <c r="K100" s="37"/>
      <c r="L100" s="37"/>
      <c r="M100" s="37">
        <f t="shared" si="28"/>
        <v>98</v>
      </c>
      <c r="N100" s="37" t="s">
        <v>865</v>
      </c>
      <c r="O100" s="37" t="str">
        <f t="shared" ref="O100:U115" si="39">INDEX($B$3:$J$1048576,MATCH($N100,$C$3:$C$1048576,0),MATCH(O$2,$B$2:$J$2,0))</f>
        <v>PT Bank Nationalnobu Tbk</v>
      </c>
      <c r="P100" s="37">
        <f t="shared" si="39"/>
        <v>775</v>
      </c>
      <c r="Q100" s="37">
        <f t="shared" si="39"/>
        <v>30</v>
      </c>
      <c r="R100" s="37">
        <f t="shared" si="39"/>
        <v>4.0300000000000002E-2</v>
      </c>
      <c r="S100" s="37" t="str">
        <f t="shared" si="39"/>
        <v>12.93M</v>
      </c>
      <c r="T100" s="37" t="str">
        <f t="shared" si="39"/>
        <v>13.836M</v>
      </c>
      <c r="U100" s="37" t="str">
        <f t="shared" si="39"/>
        <v>3.439T</v>
      </c>
      <c r="V100" s="41">
        <f t="shared" si="30"/>
        <v>3.4390000000000001</v>
      </c>
      <c r="W100" s="37" t="str">
        <f t="shared" si="31"/>
        <v>T</v>
      </c>
      <c r="X100" s="42">
        <f t="shared" si="32"/>
        <v>3439</v>
      </c>
      <c r="Y100" s="37">
        <f t="shared" si="33"/>
        <v>13.836</v>
      </c>
      <c r="Z100" s="37" t="str">
        <f t="shared" si="34"/>
        <v>M</v>
      </c>
      <c r="AA100" s="43">
        <f t="shared" si="35"/>
        <v>13836000</v>
      </c>
      <c r="AB100" s="46">
        <f t="shared" si="36"/>
        <v>10.722899999999999</v>
      </c>
      <c r="AC100" s="43"/>
      <c r="AD100" s="43"/>
      <c r="AE100" s="37">
        <f t="shared" si="22"/>
        <v>98</v>
      </c>
      <c r="AF100" s="37" t="str">
        <f t="shared" si="23"/>
        <v>NOBU.JK</v>
      </c>
      <c r="AG100" s="37" t="str">
        <f t="shared" si="24"/>
        <v>PT Bank Nationalnobu Tbk</v>
      </c>
      <c r="AH100" s="37">
        <f t="shared" si="25"/>
        <v>775</v>
      </c>
      <c r="AI100" s="71">
        <f t="shared" si="37"/>
        <v>3.4390000000000001</v>
      </c>
      <c r="AJ100" s="43">
        <f t="shared" si="26"/>
        <v>10.722899999999999</v>
      </c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</row>
    <row r="101" spans="1:47" x14ac:dyDescent="0.25">
      <c r="A101" s="37"/>
      <c r="B101" s="37">
        <f t="shared" si="27"/>
        <v>99</v>
      </c>
      <c r="C101" s="37" t="s">
        <v>2035</v>
      </c>
      <c r="D101" s="37" t="s">
        <v>2036</v>
      </c>
      <c r="E101" s="38">
        <v>322</v>
      </c>
      <c r="F101" s="37">
        <v>2</v>
      </c>
      <c r="G101" s="39">
        <v>6.3E-3</v>
      </c>
      <c r="H101" s="40">
        <v>90600</v>
      </c>
      <c r="I101" s="40" t="s">
        <v>2406</v>
      </c>
      <c r="J101" s="37" t="s">
        <v>4916</v>
      </c>
      <c r="K101" s="37"/>
      <c r="L101" s="37"/>
      <c r="M101" s="37">
        <f t="shared" si="28"/>
        <v>99</v>
      </c>
      <c r="N101" s="37" t="s">
        <v>61</v>
      </c>
      <c r="O101" s="37" t="str">
        <f t="shared" si="39"/>
        <v>PT Bank Negara Indonesia (Persero) Tbk</v>
      </c>
      <c r="P101" s="37">
        <f t="shared" si="39"/>
        <v>6750</v>
      </c>
      <c r="Q101" s="37">
        <f t="shared" si="39"/>
        <v>0</v>
      </c>
      <c r="R101" s="37">
        <f t="shared" si="39"/>
        <v>0</v>
      </c>
      <c r="S101" s="37" t="str">
        <f t="shared" si="39"/>
        <v>23.309M</v>
      </c>
      <c r="T101" s="37" t="str">
        <f t="shared" si="39"/>
        <v>38.484M</v>
      </c>
      <c r="U101" s="37" t="str">
        <f t="shared" si="39"/>
        <v>125.58T</v>
      </c>
      <c r="V101" s="41">
        <f t="shared" si="30"/>
        <v>125.58</v>
      </c>
      <c r="W101" s="37" t="str">
        <f t="shared" si="31"/>
        <v>T</v>
      </c>
      <c r="X101" s="42">
        <f t="shared" si="32"/>
        <v>125580</v>
      </c>
      <c r="Y101" s="37">
        <f t="shared" si="33"/>
        <v>38.484000000000002</v>
      </c>
      <c r="Z101" s="37" t="str">
        <f t="shared" si="34"/>
        <v>M</v>
      </c>
      <c r="AA101" s="43">
        <f t="shared" si="35"/>
        <v>38484000</v>
      </c>
      <c r="AB101" s="46">
        <f t="shared" si="36"/>
        <v>259.767</v>
      </c>
      <c r="AC101" s="43"/>
      <c r="AD101" s="43"/>
      <c r="AE101" s="37">
        <f t="shared" si="22"/>
        <v>99</v>
      </c>
      <c r="AF101" s="37" t="str">
        <f t="shared" si="23"/>
        <v>BBNI.JK</v>
      </c>
      <c r="AG101" s="37" t="str">
        <f t="shared" si="24"/>
        <v>PT Bank Negara Indonesia (Persero) Tbk</v>
      </c>
      <c r="AH101" s="37">
        <f t="shared" si="25"/>
        <v>6750</v>
      </c>
      <c r="AI101" s="71">
        <f t="shared" si="37"/>
        <v>125.58</v>
      </c>
      <c r="AJ101" s="43">
        <f t="shared" si="26"/>
        <v>259.767</v>
      </c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</row>
    <row r="102" spans="1:47" x14ac:dyDescent="0.25">
      <c r="A102" s="37"/>
      <c r="B102" s="37">
        <f t="shared" si="27"/>
        <v>100</v>
      </c>
      <c r="C102" s="37" t="s">
        <v>1999</v>
      </c>
      <c r="D102" s="37" t="s">
        <v>2000</v>
      </c>
      <c r="E102" s="38">
        <v>195</v>
      </c>
      <c r="F102" s="37">
        <v>3</v>
      </c>
      <c r="G102" s="39">
        <v>1.5599999999999999E-2</v>
      </c>
      <c r="H102" s="40">
        <v>62800</v>
      </c>
      <c r="I102" s="40" t="s">
        <v>4917</v>
      </c>
      <c r="J102" s="37" t="s">
        <v>4918</v>
      </c>
      <c r="K102" s="37"/>
      <c r="L102" s="37"/>
      <c r="M102" s="37">
        <f t="shared" si="28"/>
        <v>100</v>
      </c>
      <c r="N102" s="37" t="s">
        <v>630</v>
      </c>
      <c r="O102" s="37" t="str">
        <f t="shared" si="39"/>
        <v>PT Bank Neo Commerce Tbk</v>
      </c>
      <c r="P102" s="37">
        <f t="shared" si="39"/>
        <v>2700</v>
      </c>
      <c r="Q102" s="37">
        <f t="shared" si="39"/>
        <v>100</v>
      </c>
      <c r="R102" s="37">
        <f t="shared" si="39"/>
        <v>3.85E-2</v>
      </c>
      <c r="S102" s="37" t="str">
        <f t="shared" si="39"/>
        <v>62.026M</v>
      </c>
      <c r="T102" s="37" t="str">
        <f t="shared" si="39"/>
        <v>99.094M</v>
      </c>
      <c r="U102" s="37" t="str">
        <f t="shared" si="39"/>
        <v>24.849T</v>
      </c>
      <c r="V102" s="41">
        <f t="shared" si="30"/>
        <v>24.849</v>
      </c>
      <c r="W102" s="37" t="str">
        <f t="shared" si="31"/>
        <v>T</v>
      </c>
      <c r="X102" s="42">
        <f t="shared" si="32"/>
        <v>24849</v>
      </c>
      <c r="Y102" s="37">
        <f t="shared" si="33"/>
        <v>99.093999999999994</v>
      </c>
      <c r="Z102" s="37" t="str">
        <f t="shared" si="34"/>
        <v>M</v>
      </c>
      <c r="AA102" s="43">
        <f t="shared" si="35"/>
        <v>99094000</v>
      </c>
      <c r="AB102" s="46">
        <f t="shared" si="36"/>
        <v>267.55380000000002</v>
      </c>
      <c r="AC102" s="43"/>
      <c r="AD102" s="43"/>
      <c r="AE102" s="37">
        <f t="shared" si="22"/>
        <v>100</v>
      </c>
      <c r="AF102" s="37" t="str">
        <f t="shared" si="23"/>
        <v>BBYB.JK</v>
      </c>
      <c r="AG102" s="37" t="str">
        <f t="shared" si="24"/>
        <v>PT Bank Neo Commerce Tbk</v>
      </c>
      <c r="AH102" s="37">
        <f t="shared" si="25"/>
        <v>2700</v>
      </c>
      <c r="AI102" s="71">
        <f t="shared" si="37"/>
        <v>24.849</v>
      </c>
      <c r="AJ102" s="43">
        <f t="shared" si="26"/>
        <v>267.55380000000002</v>
      </c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</row>
    <row r="103" spans="1:47" x14ac:dyDescent="0.25">
      <c r="A103" s="37"/>
      <c r="B103" s="37">
        <f t="shared" si="27"/>
        <v>101</v>
      </c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>
        <f t="shared" si="28"/>
        <v>101</v>
      </c>
      <c r="N103" s="37" t="s">
        <v>386</v>
      </c>
      <c r="O103" s="37" t="str">
        <f t="shared" si="39"/>
        <v>PT Bank OCBC NISP Tbk</v>
      </c>
      <c r="P103" s="37">
        <f t="shared" si="39"/>
        <v>670</v>
      </c>
      <c r="Q103" s="37">
        <f t="shared" si="39"/>
        <v>0</v>
      </c>
      <c r="R103" s="37">
        <f t="shared" si="39"/>
        <v>0</v>
      </c>
      <c r="S103" s="37">
        <f t="shared" si="39"/>
        <v>988500</v>
      </c>
      <c r="T103" s="37" t="str">
        <f t="shared" si="39"/>
        <v>2.741M</v>
      </c>
      <c r="U103" s="37" t="str">
        <f t="shared" si="39"/>
        <v>15.373T</v>
      </c>
      <c r="V103" s="41">
        <f t="shared" si="30"/>
        <v>15.372999999999999</v>
      </c>
      <c r="W103" s="37" t="str">
        <f t="shared" si="31"/>
        <v>T</v>
      </c>
      <c r="X103" s="42">
        <f t="shared" si="32"/>
        <v>15373</v>
      </c>
      <c r="Y103" s="37">
        <f t="shared" si="33"/>
        <v>2.7410000000000001</v>
      </c>
      <c r="Z103" s="37" t="str">
        <f t="shared" si="34"/>
        <v>M</v>
      </c>
      <c r="AA103" s="43">
        <f t="shared" si="35"/>
        <v>2741000</v>
      </c>
      <c r="AB103" s="46">
        <f t="shared" si="36"/>
        <v>1.83647</v>
      </c>
      <c r="AC103" s="43"/>
      <c r="AD103" s="43"/>
      <c r="AE103" s="37">
        <f t="shared" si="22"/>
        <v>101</v>
      </c>
      <c r="AF103" s="37" t="str">
        <f t="shared" si="23"/>
        <v>NISP.JK</v>
      </c>
      <c r="AG103" s="37" t="str">
        <f t="shared" si="24"/>
        <v>PT Bank OCBC NISP Tbk</v>
      </c>
      <c r="AH103" s="37">
        <f t="shared" si="25"/>
        <v>670</v>
      </c>
      <c r="AI103" s="71">
        <f t="shared" si="37"/>
        <v>15.372999999999999</v>
      </c>
      <c r="AJ103" s="43">
        <f t="shared" si="26"/>
        <v>1.83647</v>
      </c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</row>
    <row r="104" spans="1:47" x14ac:dyDescent="0.25">
      <c r="A104" s="37"/>
      <c r="B104" s="37">
        <f t="shared" si="27"/>
        <v>102</v>
      </c>
      <c r="C104" s="37" t="s">
        <v>0</v>
      </c>
      <c r="D104" s="37" t="s">
        <v>1</v>
      </c>
      <c r="E104" s="37" t="s">
        <v>2</v>
      </c>
      <c r="F104" s="37" t="s">
        <v>3</v>
      </c>
      <c r="G104" s="37" t="s">
        <v>4</v>
      </c>
      <c r="H104" s="37" t="s">
        <v>5</v>
      </c>
      <c r="I104" s="37" t="s">
        <v>6</v>
      </c>
      <c r="J104" s="37" t="s">
        <v>7</v>
      </c>
      <c r="K104" s="37"/>
      <c r="L104" s="37"/>
      <c r="M104" s="37">
        <f t="shared" si="28"/>
        <v>102</v>
      </c>
      <c r="N104" s="37" t="s">
        <v>4684</v>
      </c>
      <c r="O104" s="37" t="str">
        <f t="shared" si="39"/>
        <v>PT Bank Oke Indonesia Tbk</v>
      </c>
      <c r="P104" s="37">
        <f t="shared" si="39"/>
        <v>320</v>
      </c>
      <c r="Q104" s="37">
        <f t="shared" si="39"/>
        <v>-2</v>
      </c>
      <c r="R104" s="37">
        <f t="shared" si="39"/>
        <v>-6.1999999999999998E-3</v>
      </c>
      <c r="S104" s="37" t="str">
        <f t="shared" si="39"/>
        <v>38.841M</v>
      </c>
      <c r="T104" s="37" t="str">
        <f t="shared" si="39"/>
        <v>82.227M</v>
      </c>
      <c r="U104" s="37" t="str">
        <f t="shared" si="39"/>
        <v>4.421T</v>
      </c>
      <c r="V104" s="41">
        <f t="shared" si="30"/>
        <v>4.4210000000000003</v>
      </c>
      <c r="W104" s="37" t="str">
        <f t="shared" si="31"/>
        <v>T</v>
      </c>
      <c r="X104" s="42">
        <f t="shared" si="32"/>
        <v>4421</v>
      </c>
      <c r="Y104" s="37">
        <f t="shared" si="33"/>
        <v>82.227000000000004</v>
      </c>
      <c r="Z104" s="37" t="str">
        <f t="shared" si="34"/>
        <v>M</v>
      </c>
      <c r="AA104" s="43">
        <f t="shared" si="35"/>
        <v>82227000</v>
      </c>
      <c r="AB104" s="46">
        <f t="shared" si="36"/>
        <v>26.312639999999998</v>
      </c>
      <c r="AC104" s="43"/>
      <c r="AD104" s="43"/>
      <c r="AE104" s="37">
        <f t="shared" si="22"/>
        <v>102</v>
      </c>
      <c r="AF104" s="37" t="str">
        <f t="shared" si="23"/>
        <v>DNAR.JK</v>
      </c>
      <c r="AG104" s="37" t="str">
        <f t="shared" si="24"/>
        <v>PT Bank Oke Indonesia Tbk</v>
      </c>
      <c r="AH104" s="37">
        <f t="shared" si="25"/>
        <v>320</v>
      </c>
      <c r="AI104" s="71">
        <f t="shared" si="37"/>
        <v>4.4210000000000003</v>
      </c>
      <c r="AJ104" s="43">
        <f t="shared" si="26"/>
        <v>26.312639999999998</v>
      </c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</row>
    <row r="105" spans="1:47" x14ac:dyDescent="0.25">
      <c r="A105" s="37"/>
      <c r="B105" s="37">
        <f t="shared" si="27"/>
        <v>103</v>
      </c>
      <c r="C105" s="37" t="s">
        <v>1979</v>
      </c>
      <c r="D105" s="37" t="s">
        <v>1980</v>
      </c>
      <c r="E105" s="38">
        <v>50</v>
      </c>
      <c r="F105" s="37">
        <v>0</v>
      </c>
      <c r="G105" s="39">
        <v>0</v>
      </c>
      <c r="H105" s="37" t="s">
        <v>4919</v>
      </c>
      <c r="I105" s="40">
        <v>789868</v>
      </c>
      <c r="J105" s="37" t="s">
        <v>1981</v>
      </c>
      <c r="K105" s="37"/>
      <c r="L105" s="37"/>
      <c r="M105" s="37">
        <f t="shared" si="28"/>
        <v>103</v>
      </c>
      <c r="N105" s="37" t="s">
        <v>5629</v>
      </c>
      <c r="O105" s="37" t="str">
        <f t="shared" si="39"/>
        <v>PT Bank Panin Dubai Syariah Tbk</v>
      </c>
      <c r="P105" s="37">
        <f t="shared" si="39"/>
        <v>86</v>
      </c>
      <c r="Q105" s="37">
        <f t="shared" si="39"/>
        <v>0</v>
      </c>
      <c r="R105" s="37">
        <f t="shared" si="39"/>
        <v>0</v>
      </c>
      <c r="S105" s="37" t="str">
        <f t="shared" si="39"/>
        <v>44.935M</v>
      </c>
      <c r="T105" s="37" t="str">
        <f t="shared" si="39"/>
        <v>113.607M</v>
      </c>
      <c r="U105" s="37" t="str">
        <f t="shared" si="39"/>
        <v>3.338T</v>
      </c>
      <c r="V105" s="41">
        <f t="shared" si="30"/>
        <v>3.3380000000000001</v>
      </c>
      <c r="W105" s="37" t="str">
        <f t="shared" si="31"/>
        <v>T</v>
      </c>
      <c r="X105" s="42">
        <f t="shared" si="32"/>
        <v>3338</v>
      </c>
      <c r="Y105" s="37">
        <f t="shared" si="33"/>
        <v>113.607</v>
      </c>
      <c r="Z105" s="37" t="str">
        <f t="shared" si="34"/>
        <v>M</v>
      </c>
      <c r="AA105" s="43">
        <f t="shared" si="35"/>
        <v>113607000</v>
      </c>
      <c r="AB105" s="46">
        <f t="shared" si="36"/>
        <v>9.7702019999999994</v>
      </c>
      <c r="AC105" s="43"/>
      <c r="AD105" s="43"/>
      <c r="AE105" s="37">
        <f t="shared" si="22"/>
        <v>103</v>
      </c>
      <c r="AF105" s="37" t="str">
        <f t="shared" si="23"/>
        <v>PNBS.JK</v>
      </c>
      <c r="AG105" s="37" t="str">
        <f t="shared" si="24"/>
        <v>PT Bank Panin Dubai Syariah Tbk</v>
      </c>
      <c r="AH105" s="37">
        <f t="shared" si="25"/>
        <v>86</v>
      </c>
      <c r="AI105" s="71">
        <f t="shared" si="37"/>
        <v>3.3380000000000001</v>
      </c>
      <c r="AJ105" s="43">
        <f t="shared" si="26"/>
        <v>9.7702019999999994</v>
      </c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</row>
    <row r="106" spans="1:47" x14ac:dyDescent="0.25">
      <c r="A106" s="37"/>
      <c r="B106" s="37">
        <f t="shared" si="27"/>
        <v>104</v>
      </c>
      <c r="C106" s="37" t="s">
        <v>1967</v>
      </c>
      <c r="D106" s="37" t="s">
        <v>1968</v>
      </c>
      <c r="E106" s="38">
        <v>50</v>
      </c>
      <c r="F106" s="37">
        <v>0</v>
      </c>
      <c r="G106" s="39">
        <v>0</v>
      </c>
      <c r="H106" s="40">
        <v>323200</v>
      </c>
      <c r="I106" s="37" t="s">
        <v>4920</v>
      </c>
      <c r="J106" s="37" t="s">
        <v>1970</v>
      </c>
      <c r="K106" s="37"/>
      <c r="L106" s="37"/>
      <c r="M106" s="37">
        <f t="shared" si="28"/>
        <v>104</v>
      </c>
      <c r="N106" s="37" t="s">
        <v>424</v>
      </c>
      <c r="O106" s="37" t="str">
        <f t="shared" si="39"/>
        <v>PT Bank Pembangunan Daerah Jawa Barat dan Banten Tbk</v>
      </c>
      <c r="P106" s="37">
        <f t="shared" si="39"/>
        <v>1400</v>
      </c>
      <c r="Q106" s="37">
        <f t="shared" si="39"/>
        <v>15</v>
      </c>
      <c r="R106" s="37">
        <f t="shared" si="39"/>
        <v>1.0800000000000001E-2</v>
      </c>
      <c r="S106" s="37" t="str">
        <f t="shared" si="39"/>
        <v>1.364M</v>
      </c>
      <c r="T106" s="37" t="str">
        <f t="shared" si="39"/>
        <v>5.478M</v>
      </c>
      <c r="U106" s="37" t="str">
        <f t="shared" si="39"/>
        <v>13.774T</v>
      </c>
      <c r="V106" s="41">
        <f t="shared" si="30"/>
        <v>13.773999999999999</v>
      </c>
      <c r="W106" s="37" t="str">
        <f t="shared" si="31"/>
        <v>T</v>
      </c>
      <c r="X106" s="42">
        <f t="shared" si="32"/>
        <v>13774</v>
      </c>
      <c r="Y106" s="37">
        <f t="shared" si="33"/>
        <v>5.4779999999999998</v>
      </c>
      <c r="Z106" s="37" t="str">
        <f t="shared" si="34"/>
        <v>M</v>
      </c>
      <c r="AA106" s="43">
        <f t="shared" si="35"/>
        <v>5478000</v>
      </c>
      <c r="AB106" s="46">
        <f t="shared" si="36"/>
        <v>7.6692</v>
      </c>
      <c r="AC106" s="43"/>
      <c r="AD106" s="43"/>
      <c r="AE106" s="37">
        <f t="shared" si="22"/>
        <v>104</v>
      </c>
      <c r="AF106" s="37" t="str">
        <f t="shared" si="23"/>
        <v>BJBR.JK</v>
      </c>
      <c r="AG106" s="37" t="str">
        <f t="shared" si="24"/>
        <v>PT Bank Pembangunan Daerah Jawa Barat dan Banten Tbk</v>
      </c>
      <c r="AH106" s="37">
        <f t="shared" si="25"/>
        <v>1400</v>
      </c>
      <c r="AI106" s="71">
        <f t="shared" si="37"/>
        <v>13.773999999999999</v>
      </c>
      <c r="AJ106" s="43">
        <f t="shared" si="26"/>
        <v>7.6692</v>
      </c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</row>
    <row r="107" spans="1:47" x14ac:dyDescent="0.25">
      <c r="A107" s="37"/>
      <c r="B107" s="37">
        <f t="shared" si="27"/>
        <v>105</v>
      </c>
      <c r="C107" s="37" t="s">
        <v>1991</v>
      </c>
      <c r="D107" s="37" t="s">
        <v>1992</v>
      </c>
      <c r="E107" s="38">
        <v>320</v>
      </c>
      <c r="F107" s="37">
        <v>-22</v>
      </c>
      <c r="G107" s="39">
        <v>-6.4299999999999996E-2</v>
      </c>
      <c r="H107" s="40">
        <v>232800</v>
      </c>
      <c r="I107" s="40">
        <v>87559</v>
      </c>
      <c r="J107" s="37" t="s">
        <v>4921</v>
      </c>
      <c r="K107" s="37"/>
      <c r="L107" s="37"/>
      <c r="M107" s="37">
        <f t="shared" si="28"/>
        <v>105</v>
      </c>
      <c r="N107" s="37" t="s">
        <v>497</v>
      </c>
      <c r="O107" s="37" t="str">
        <f t="shared" si="39"/>
        <v>PT Bank Pembangunan Daerah Jawa Timur Tbk</v>
      </c>
      <c r="P107" s="37">
        <f t="shared" si="39"/>
        <v>765</v>
      </c>
      <c r="Q107" s="37">
        <f t="shared" si="39"/>
        <v>5</v>
      </c>
      <c r="R107" s="37">
        <f t="shared" si="39"/>
        <v>6.6E-3</v>
      </c>
      <c r="S107" s="37" t="str">
        <f t="shared" si="39"/>
        <v>5.386M</v>
      </c>
      <c r="T107" s="37" t="str">
        <f t="shared" si="39"/>
        <v>8.345M</v>
      </c>
      <c r="U107" s="37" t="str">
        <f t="shared" si="39"/>
        <v>11.487T</v>
      </c>
      <c r="V107" s="41">
        <f t="shared" si="30"/>
        <v>11.487</v>
      </c>
      <c r="W107" s="37" t="str">
        <f t="shared" si="31"/>
        <v>T</v>
      </c>
      <c r="X107" s="42">
        <f t="shared" si="32"/>
        <v>11487</v>
      </c>
      <c r="Y107" s="37">
        <f t="shared" si="33"/>
        <v>8.3450000000000006</v>
      </c>
      <c r="Z107" s="37" t="str">
        <f t="shared" si="34"/>
        <v>M</v>
      </c>
      <c r="AA107" s="43">
        <f t="shared" si="35"/>
        <v>8345000.0000000009</v>
      </c>
      <c r="AB107" s="46">
        <f t="shared" si="36"/>
        <v>6.3839250000000005</v>
      </c>
      <c r="AC107" s="43"/>
      <c r="AD107" s="43"/>
      <c r="AE107" s="37">
        <f t="shared" si="22"/>
        <v>105</v>
      </c>
      <c r="AF107" s="37" t="str">
        <f t="shared" si="23"/>
        <v>BJTM.JK</v>
      </c>
      <c r="AG107" s="37" t="str">
        <f t="shared" si="24"/>
        <v>PT Bank Pembangunan Daerah Jawa Timur Tbk</v>
      </c>
      <c r="AH107" s="37">
        <f t="shared" si="25"/>
        <v>765</v>
      </c>
      <c r="AI107" s="71">
        <f t="shared" si="37"/>
        <v>11.487</v>
      </c>
      <c r="AJ107" s="43">
        <f t="shared" si="26"/>
        <v>6.3839250000000005</v>
      </c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</row>
    <row r="108" spans="1:47" x14ac:dyDescent="0.25">
      <c r="A108" s="37"/>
      <c r="B108" s="37">
        <f t="shared" si="27"/>
        <v>106</v>
      </c>
      <c r="C108" s="37" t="s">
        <v>1888</v>
      </c>
      <c r="D108" s="37" t="s">
        <v>1889</v>
      </c>
      <c r="E108" s="38">
        <v>142</v>
      </c>
      <c r="F108" s="37">
        <v>-6</v>
      </c>
      <c r="G108" s="39">
        <v>-4.0500000000000001E-2</v>
      </c>
      <c r="H108" s="40">
        <v>40700</v>
      </c>
      <c r="I108" s="40">
        <v>276050</v>
      </c>
      <c r="J108" s="37" t="s">
        <v>4922</v>
      </c>
      <c r="K108" s="37"/>
      <c r="L108" s="37"/>
      <c r="M108" s="37">
        <f t="shared" si="28"/>
        <v>106</v>
      </c>
      <c r="N108" s="37" t="s">
        <v>149</v>
      </c>
      <c r="O108" s="37" t="str">
        <f t="shared" si="39"/>
        <v>PT Bank Permata Tbk</v>
      </c>
      <c r="P108" s="37">
        <f t="shared" si="39"/>
        <v>1655</v>
      </c>
      <c r="Q108" s="37">
        <f t="shared" si="39"/>
        <v>-20</v>
      </c>
      <c r="R108" s="37">
        <f t="shared" si="39"/>
        <v>-1.1900000000000001E-2</v>
      </c>
      <c r="S108" s="37">
        <f t="shared" si="39"/>
        <v>153900</v>
      </c>
      <c r="T108" s="37">
        <f t="shared" si="39"/>
        <v>319135</v>
      </c>
      <c r="U108" s="37" t="str">
        <f t="shared" si="39"/>
        <v>59.88T</v>
      </c>
      <c r="V108" s="41">
        <f t="shared" si="30"/>
        <v>59.88</v>
      </c>
      <c r="W108" s="37" t="str">
        <f t="shared" si="31"/>
        <v>T</v>
      </c>
      <c r="X108" s="42">
        <f t="shared" si="32"/>
        <v>59880</v>
      </c>
      <c r="Y108" s="37">
        <f t="shared" si="33"/>
        <v>31913</v>
      </c>
      <c r="Z108" s="37" t="str">
        <f t="shared" si="34"/>
        <v>5</v>
      </c>
      <c r="AA108" s="43">
        <f t="shared" si="35"/>
        <v>31913</v>
      </c>
      <c r="AB108" s="46">
        <f t="shared" si="36"/>
        <v>5.2816015000000001E-2</v>
      </c>
      <c r="AC108" s="43"/>
      <c r="AD108" s="43"/>
      <c r="AE108" s="37">
        <f t="shared" si="22"/>
        <v>106</v>
      </c>
      <c r="AF108" s="37" t="str">
        <f t="shared" si="23"/>
        <v>BNLI.JK</v>
      </c>
      <c r="AG108" s="37" t="str">
        <f t="shared" si="24"/>
        <v>PT Bank Permata Tbk</v>
      </c>
      <c r="AH108" s="37">
        <f t="shared" si="25"/>
        <v>1655</v>
      </c>
      <c r="AI108" s="71">
        <f t="shared" si="37"/>
        <v>59.88</v>
      </c>
      <c r="AJ108" s="43">
        <f t="shared" si="26"/>
        <v>5.2816015000000001E-2</v>
      </c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</row>
    <row r="109" spans="1:47" x14ac:dyDescent="0.25">
      <c r="A109" s="37"/>
      <c r="B109" s="37">
        <f t="shared" si="27"/>
        <v>107</v>
      </c>
      <c r="C109" s="37" t="s">
        <v>1964</v>
      </c>
      <c r="D109" s="37" t="s">
        <v>1965</v>
      </c>
      <c r="E109" s="38">
        <v>51</v>
      </c>
      <c r="F109" s="37">
        <v>0</v>
      </c>
      <c r="G109" s="39">
        <v>0</v>
      </c>
      <c r="H109" s="40" t="s">
        <v>4923</v>
      </c>
      <c r="I109" s="40" t="s">
        <v>4924</v>
      </c>
      <c r="J109" s="37" t="s">
        <v>4925</v>
      </c>
      <c r="K109" s="37"/>
      <c r="L109" s="37"/>
      <c r="M109" s="37">
        <f t="shared" si="28"/>
        <v>107</v>
      </c>
      <c r="N109" s="37" t="s">
        <v>4661</v>
      </c>
      <c r="O109" s="37" t="str">
        <f t="shared" si="39"/>
        <v>PT Bank QNB Indonesia Tbk</v>
      </c>
      <c r="P109" s="37">
        <f t="shared" si="39"/>
        <v>242</v>
      </c>
      <c r="Q109" s="37">
        <f t="shared" si="39"/>
        <v>24</v>
      </c>
      <c r="R109" s="37">
        <f t="shared" si="39"/>
        <v>0.1101</v>
      </c>
      <c r="S109" s="37" t="str">
        <f t="shared" si="39"/>
        <v>146.862M</v>
      </c>
      <c r="T109" s="37" t="str">
        <f t="shared" si="39"/>
        <v>31.824M</v>
      </c>
      <c r="U109" s="37" t="str">
        <f t="shared" si="39"/>
        <v>4.946T</v>
      </c>
      <c r="V109" s="41">
        <f t="shared" si="30"/>
        <v>4.9459999999999997</v>
      </c>
      <c r="W109" s="37" t="str">
        <f t="shared" si="31"/>
        <v>T</v>
      </c>
      <c r="X109" s="42">
        <f t="shared" si="32"/>
        <v>4946</v>
      </c>
      <c r="Y109" s="37">
        <f t="shared" si="33"/>
        <v>31.824000000000002</v>
      </c>
      <c r="Z109" s="37" t="str">
        <f t="shared" si="34"/>
        <v>M</v>
      </c>
      <c r="AA109" s="43">
        <f t="shared" si="35"/>
        <v>31824000</v>
      </c>
      <c r="AB109" s="46">
        <f t="shared" si="36"/>
        <v>7.7014079999999998</v>
      </c>
      <c r="AC109" s="43"/>
      <c r="AD109" s="43"/>
      <c r="AE109" s="37">
        <f t="shared" si="22"/>
        <v>107</v>
      </c>
      <c r="AF109" s="37" t="str">
        <f t="shared" si="23"/>
        <v>BKSW.JK</v>
      </c>
      <c r="AG109" s="37" t="str">
        <f t="shared" si="24"/>
        <v>PT Bank QNB Indonesia Tbk</v>
      </c>
      <c r="AH109" s="37">
        <f t="shared" si="25"/>
        <v>242</v>
      </c>
      <c r="AI109" s="71">
        <f t="shared" si="37"/>
        <v>4.9459999999999997</v>
      </c>
      <c r="AJ109" s="43">
        <f t="shared" si="26"/>
        <v>7.7014079999999998</v>
      </c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</row>
    <row r="110" spans="1:47" x14ac:dyDescent="0.25">
      <c r="A110" s="37"/>
      <c r="B110" s="37">
        <f t="shared" si="27"/>
        <v>108</v>
      </c>
      <c r="C110" s="37" t="s">
        <v>1916</v>
      </c>
      <c r="D110" s="37" t="s">
        <v>1917</v>
      </c>
      <c r="E110" s="37">
        <v>104</v>
      </c>
      <c r="F110" s="37">
        <v>-1</v>
      </c>
      <c r="G110" s="39">
        <v>-9.4999999999999998E-3</v>
      </c>
      <c r="H110" s="37" t="s">
        <v>4926</v>
      </c>
      <c r="I110" s="37" t="s">
        <v>4927</v>
      </c>
      <c r="J110" s="37" t="s">
        <v>4928</v>
      </c>
      <c r="K110" s="37"/>
      <c r="L110" s="37"/>
      <c r="M110" s="37">
        <f t="shared" si="28"/>
        <v>108</v>
      </c>
      <c r="N110" s="37" t="s">
        <v>10</v>
      </c>
      <c r="O110" s="37" t="str">
        <f t="shared" si="39"/>
        <v>PT Bank Rakyat Indonesia (Persero) Tbk</v>
      </c>
      <c r="P110" s="37">
        <f t="shared" si="39"/>
        <v>4110</v>
      </c>
      <c r="Q110" s="37">
        <f t="shared" si="39"/>
        <v>-30</v>
      </c>
      <c r="R110" s="37">
        <f t="shared" si="39"/>
        <v>-7.1999999999999998E-3</v>
      </c>
      <c r="S110" s="37" t="str">
        <f t="shared" si="39"/>
        <v>153.165M</v>
      </c>
      <c r="T110" s="37" t="str">
        <f t="shared" si="39"/>
        <v>200.092M</v>
      </c>
      <c r="U110" s="37" t="str">
        <f t="shared" si="39"/>
        <v>616.677T</v>
      </c>
      <c r="V110" s="41">
        <f t="shared" si="30"/>
        <v>616.67700000000002</v>
      </c>
      <c r="W110" s="37" t="str">
        <f t="shared" si="31"/>
        <v>T</v>
      </c>
      <c r="X110" s="42">
        <f t="shared" si="32"/>
        <v>616677</v>
      </c>
      <c r="Y110" s="37">
        <f t="shared" si="33"/>
        <v>200.09200000000001</v>
      </c>
      <c r="Z110" s="37" t="str">
        <f t="shared" si="34"/>
        <v>M</v>
      </c>
      <c r="AA110" s="43">
        <f t="shared" si="35"/>
        <v>200092000</v>
      </c>
      <c r="AB110" s="46">
        <f t="shared" si="36"/>
        <v>822.37811999999997</v>
      </c>
      <c r="AC110" s="43"/>
      <c r="AD110" s="43"/>
      <c r="AE110" s="37">
        <f t="shared" si="22"/>
        <v>108</v>
      </c>
      <c r="AF110" s="37" t="str">
        <f t="shared" si="23"/>
        <v>BBRI.JK</v>
      </c>
      <c r="AG110" s="37" t="str">
        <f t="shared" si="24"/>
        <v>PT Bank Rakyat Indonesia (Persero) Tbk</v>
      </c>
      <c r="AH110" s="37">
        <f t="shared" si="25"/>
        <v>4110</v>
      </c>
      <c r="AI110" s="71">
        <f t="shared" si="37"/>
        <v>616.67700000000002</v>
      </c>
      <c r="AJ110" s="43">
        <f t="shared" si="26"/>
        <v>822.37811999999997</v>
      </c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</row>
    <row r="111" spans="1:47" x14ac:dyDescent="0.25">
      <c r="A111" s="37"/>
      <c r="B111" s="37">
        <f t="shared" si="27"/>
        <v>109</v>
      </c>
      <c r="C111" s="37" t="s">
        <v>1921</v>
      </c>
      <c r="D111" s="37" t="s">
        <v>1922</v>
      </c>
      <c r="E111" s="37">
        <v>296</v>
      </c>
      <c r="F111" s="37">
        <v>0</v>
      </c>
      <c r="G111" s="39">
        <v>0</v>
      </c>
      <c r="H111" s="40">
        <v>55100</v>
      </c>
      <c r="I111" s="37" t="s">
        <v>1748</v>
      </c>
      <c r="J111" s="37" t="s">
        <v>4136</v>
      </c>
      <c r="K111" s="37"/>
      <c r="L111" s="37"/>
      <c r="M111" s="37">
        <f t="shared" si="28"/>
        <v>109</v>
      </c>
      <c r="N111" s="37" t="s">
        <v>190</v>
      </c>
      <c r="O111" s="37" t="str">
        <f t="shared" si="39"/>
        <v>PT Bank Rakyat Indonesia Agroniaga Tbk</v>
      </c>
      <c r="P111" s="37">
        <f t="shared" si="39"/>
        <v>2000</v>
      </c>
      <c r="Q111" s="37">
        <f t="shared" si="39"/>
        <v>-20</v>
      </c>
      <c r="R111" s="37">
        <f t="shared" si="39"/>
        <v>-9.9000000000000008E-3</v>
      </c>
      <c r="S111" s="37" t="str">
        <f t="shared" si="39"/>
        <v>25.295M</v>
      </c>
      <c r="T111" s="37" t="str">
        <f t="shared" si="39"/>
        <v>64.082M</v>
      </c>
      <c r="U111" s="37" t="str">
        <f t="shared" si="39"/>
        <v>45.048T</v>
      </c>
      <c r="V111" s="41">
        <f t="shared" si="30"/>
        <v>45.048000000000002</v>
      </c>
      <c r="W111" s="37" t="str">
        <f t="shared" si="31"/>
        <v>T</v>
      </c>
      <c r="X111" s="42">
        <f t="shared" si="32"/>
        <v>45048</v>
      </c>
      <c r="Y111" s="37">
        <f t="shared" si="33"/>
        <v>64.081999999999994</v>
      </c>
      <c r="Z111" s="37" t="str">
        <f t="shared" si="34"/>
        <v>M</v>
      </c>
      <c r="AA111" s="43">
        <f t="shared" si="35"/>
        <v>64081999.999999993</v>
      </c>
      <c r="AB111" s="46">
        <f t="shared" si="36"/>
        <v>128.16399999999999</v>
      </c>
      <c r="AC111" s="43"/>
      <c r="AD111" s="43"/>
      <c r="AE111" s="37">
        <f t="shared" si="22"/>
        <v>109</v>
      </c>
      <c r="AF111" s="37" t="str">
        <f t="shared" si="23"/>
        <v>AGRO.JK</v>
      </c>
      <c r="AG111" s="37" t="str">
        <f t="shared" si="24"/>
        <v>PT Bank Rakyat Indonesia Agroniaga Tbk</v>
      </c>
      <c r="AH111" s="37">
        <f t="shared" si="25"/>
        <v>2000</v>
      </c>
      <c r="AI111" s="71">
        <f t="shared" si="37"/>
        <v>45.048000000000002</v>
      </c>
      <c r="AJ111" s="43">
        <f t="shared" si="26"/>
        <v>128.16399999999999</v>
      </c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</row>
    <row r="112" spans="1:47" x14ac:dyDescent="0.25">
      <c r="A112" s="37"/>
      <c r="B112" s="37">
        <f t="shared" si="27"/>
        <v>110</v>
      </c>
      <c r="C112" s="37" t="s">
        <v>1938</v>
      </c>
      <c r="D112" s="37" t="s">
        <v>1939</v>
      </c>
      <c r="E112" s="38">
        <v>77</v>
      </c>
      <c r="F112" s="37">
        <v>1</v>
      </c>
      <c r="G112" s="39">
        <v>1.32E-2</v>
      </c>
      <c r="H112" s="40" t="s">
        <v>4929</v>
      </c>
      <c r="I112" s="37" t="s">
        <v>4930</v>
      </c>
      <c r="J112" s="37" t="s">
        <v>4931</v>
      </c>
      <c r="K112" s="37"/>
      <c r="L112" s="37"/>
      <c r="M112" s="37">
        <f t="shared" si="28"/>
        <v>110</v>
      </c>
      <c r="N112" s="37" t="s">
        <v>382</v>
      </c>
      <c r="O112" s="37" t="str">
        <f t="shared" si="39"/>
        <v>PT Bank Sinarmas Tbk</v>
      </c>
      <c r="P112" s="37">
        <f t="shared" si="39"/>
        <v>930</v>
      </c>
      <c r="Q112" s="37">
        <f t="shared" si="39"/>
        <v>-20</v>
      </c>
      <c r="R112" s="37">
        <f t="shared" si="39"/>
        <v>-2.1100000000000001E-2</v>
      </c>
      <c r="S112" s="37">
        <f t="shared" si="39"/>
        <v>407100</v>
      </c>
      <c r="T112" s="37">
        <f t="shared" si="39"/>
        <v>538476</v>
      </c>
      <c r="U112" s="37" t="str">
        <f t="shared" si="39"/>
        <v>18.336T</v>
      </c>
      <c r="V112" s="41">
        <f t="shared" si="30"/>
        <v>18.335999999999999</v>
      </c>
      <c r="W112" s="37" t="str">
        <f t="shared" si="31"/>
        <v>T</v>
      </c>
      <c r="X112" s="42">
        <f t="shared" si="32"/>
        <v>18336</v>
      </c>
      <c r="Y112" s="37">
        <f t="shared" si="33"/>
        <v>53847</v>
      </c>
      <c r="Z112" s="37" t="str">
        <f t="shared" si="34"/>
        <v>6</v>
      </c>
      <c r="AA112" s="43">
        <f t="shared" si="35"/>
        <v>53847</v>
      </c>
      <c r="AB112" s="46">
        <f t="shared" si="36"/>
        <v>5.0077709999999998E-2</v>
      </c>
      <c r="AC112" s="43"/>
      <c r="AD112" s="43"/>
      <c r="AE112" s="37">
        <f t="shared" si="22"/>
        <v>110</v>
      </c>
      <c r="AF112" s="37" t="str">
        <f t="shared" si="23"/>
        <v>BSIM.JK</v>
      </c>
      <c r="AG112" s="37" t="str">
        <f t="shared" si="24"/>
        <v>PT Bank Sinarmas Tbk</v>
      </c>
      <c r="AH112" s="37">
        <f t="shared" si="25"/>
        <v>930</v>
      </c>
      <c r="AI112" s="71">
        <f t="shared" si="37"/>
        <v>18.335999999999999</v>
      </c>
      <c r="AJ112" s="43">
        <f t="shared" si="26"/>
        <v>5.0077709999999998E-2</v>
      </c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</row>
    <row r="113" spans="1:47" x14ac:dyDescent="0.25">
      <c r="A113" s="37"/>
      <c r="B113" s="37">
        <f t="shared" si="27"/>
        <v>111</v>
      </c>
      <c r="C113" s="37" t="s">
        <v>1994</v>
      </c>
      <c r="D113" s="37" t="s">
        <v>1995</v>
      </c>
      <c r="E113" s="37">
        <v>73</v>
      </c>
      <c r="F113" s="37">
        <v>-1</v>
      </c>
      <c r="G113" s="39">
        <v>-1.35E-2</v>
      </c>
      <c r="H113" s="37" t="s">
        <v>4932</v>
      </c>
      <c r="I113" s="37" t="s">
        <v>4933</v>
      </c>
      <c r="J113" s="37" t="s">
        <v>4934</v>
      </c>
      <c r="K113" s="37"/>
      <c r="L113" s="37"/>
      <c r="M113" s="37">
        <f t="shared" si="28"/>
        <v>111</v>
      </c>
      <c r="N113" s="37" t="s">
        <v>94</v>
      </c>
      <c r="O113" s="37" t="str">
        <f t="shared" si="39"/>
        <v>PT Bank Syariah Indonesia Tbk</v>
      </c>
      <c r="P113" s="37">
        <f t="shared" si="39"/>
        <v>1835</v>
      </c>
      <c r="Q113" s="37">
        <f t="shared" si="39"/>
        <v>-10</v>
      </c>
      <c r="R113" s="37">
        <f t="shared" si="39"/>
        <v>-5.4000000000000003E-3</v>
      </c>
      <c r="S113" s="37" t="str">
        <f t="shared" si="39"/>
        <v>10.392M</v>
      </c>
      <c r="T113" s="37" t="str">
        <f t="shared" si="39"/>
        <v>31.139M</v>
      </c>
      <c r="U113" s="37" t="str">
        <f t="shared" si="39"/>
        <v>74.717T</v>
      </c>
      <c r="V113" s="41">
        <f t="shared" si="30"/>
        <v>74.716999999999999</v>
      </c>
      <c r="W113" s="37" t="str">
        <f t="shared" si="31"/>
        <v>T</v>
      </c>
      <c r="X113" s="42">
        <f t="shared" si="32"/>
        <v>74717</v>
      </c>
      <c r="Y113" s="37">
        <f t="shared" si="33"/>
        <v>31.138999999999999</v>
      </c>
      <c r="Z113" s="37" t="str">
        <f t="shared" si="34"/>
        <v>M</v>
      </c>
      <c r="AA113" s="43">
        <f t="shared" si="35"/>
        <v>31139000</v>
      </c>
      <c r="AB113" s="46">
        <f t="shared" si="36"/>
        <v>57.140065</v>
      </c>
      <c r="AC113" s="43"/>
      <c r="AD113" s="43"/>
      <c r="AE113" s="37">
        <f t="shared" si="22"/>
        <v>111</v>
      </c>
      <c r="AF113" s="37" t="str">
        <f t="shared" si="23"/>
        <v>BRIS.JK</v>
      </c>
      <c r="AG113" s="37" t="str">
        <f t="shared" si="24"/>
        <v>PT Bank Syariah Indonesia Tbk</v>
      </c>
      <c r="AH113" s="37">
        <f t="shared" si="25"/>
        <v>1835</v>
      </c>
      <c r="AI113" s="71">
        <f t="shared" si="37"/>
        <v>74.716999999999999</v>
      </c>
      <c r="AJ113" s="43">
        <f t="shared" si="26"/>
        <v>57.140065</v>
      </c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</row>
    <row r="114" spans="1:47" x14ac:dyDescent="0.25">
      <c r="A114" s="37"/>
      <c r="B114" s="37">
        <f t="shared" si="27"/>
        <v>112</v>
      </c>
      <c r="C114" s="37" t="s">
        <v>1961</v>
      </c>
      <c r="D114" s="37" t="s">
        <v>1962</v>
      </c>
      <c r="E114" s="38">
        <v>206</v>
      </c>
      <c r="F114" s="37">
        <v>-8</v>
      </c>
      <c r="G114" s="39">
        <v>-3.7400000000000003E-2</v>
      </c>
      <c r="H114" s="40">
        <v>181900</v>
      </c>
      <c r="I114" s="40">
        <v>673173</v>
      </c>
      <c r="J114" s="37" t="s">
        <v>4935</v>
      </c>
      <c r="K114" s="37"/>
      <c r="L114" s="37"/>
      <c r="M114" s="37">
        <f t="shared" si="28"/>
        <v>112</v>
      </c>
      <c r="N114" s="37" t="s">
        <v>351</v>
      </c>
      <c r="O114" s="37" t="str">
        <f t="shared" si="39"/>
        <v>PT Bank Tabungan Negara (Persero) Tbk</v>
      </c>
      <c r="P114" s="37">
        <f t="shared" si="39"/>
        <v>1725</v>
      </c>
      <c r="Q114" s="37">
        <f t="shared" si="39"/>
        <v>0</v>
      </c>
      <c r="R114" s="37">
        <f t="shared" si="39"/>
        <v>0</v>
      </c>
      <c r="S114" s="37" t="str">
        <f t="shared" si="39"/>
        <v>9.048M</v>
      </c>
      <c r="T114" s="37" t="str">
        <f t="shared" si="39"/>
        <v>40.565M</v>
      </c>
      <c r="U114" s="37" t="str">
        <f t="shared" si="39"/>
        <v>18.268T</v>
      </c>
      <c r="V114" s="41">
        <f t="shared" si="30"/>
        <v>18.268000000000001</v>
      </c>
      <c r="W114" s="37" t="str">
        <f t="shared" si="31"/>
        <v>T</v>
      </c>
      <c r="X114" s="42">
        <f t="shared" si="32"/>
        <v>18268</v>
      </c>
      <c r="Y114" s="37">
        <f t="shared" si="33"/>
        <v>40.564999999999998</v>
      </c>
      <c r="Z114" s="37" t="str">
        <f t="shared" si="34"/>
        <v>M</v>
      </c>
      <c r="AA114" s="43">
        <f t="shared" si="35"/>
        <v>40565000</v>
      </c>
      <c r="AB114" s="46">
        <f t="shared" si="36"/>
        <v>69.974625000000003</v>
      </c>
      <c r="AC114" s="43"/>
      <c r="AD114" s="43"/>
      <c r="AE114" s="37">
        <f t="shared" si="22"/>
        <v>112</v>
      </c>
      <c r="AF114" s="37" t="str">
        <f t="shared" si="23"/>
        <v>BBTN.JK</v>
      </c>
      <c r="AG114" s="37" t="str">
        <f t="shared" si="24"/>
        <v>PT Bank Tabungan Negara (Persero) Tbk</v>
      </c>
      <c r="AH114" s="37">
        <f t="shared" si="25"/>
        <v>1725</v>
      </c>
      <c r="AI114" s="71">
        <f t="shared" si="37"/>
        <v>18.268000000000001</v>
      </c>
      <c r="AJ114" s="43">
        <f t="shared" si="26"/>
        <v>69.974625000000003</v>
      </c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</row>
    <row r="115" spans="1:47" x14ac:dyDescent="0.25">
      <c r="A115" s="37"/>
      <c r="B115" s="37">
        <f t="shared" si="27"/>
        <v>113</v>
      </c>
      <c r="C115" s="37" t="s">
        <v>1868</v>
      </c>
      <c r="D115" s="37" t="s">
        <v>1869</v>
      </c>
      <c r="E115" s="37">
        <v>111</v>
      </c>
      <c r="F115" s="37">
        <v>1</v>
      </c>
      <c r="G115" s="39">
        <v>9.1000000000000004E-3</v>
      </c>
      <c r="H115" s="37" t="s">
        <v>4936</v>
      </c>
      <c r="I115" s="37" t="s">
        <v>4937</v>
      </c>
      <c r="J115" s="37" t="s">
        <v>4938</v>
      </c>
      <c r="K115" s="37"/>
      <c r="L115" s="37"/>
      <c r="M115" s="37">
        <f t="shared" si="28"/>
        <v>113</v>
      </c>
      <c r="N115" s="37" t="s">
        <v>1161</v>
      </c>
      <c r="O115" s="37" t="str">
        <f t="shared" si="39"/>
        <v>PT Bank Victoria International Tbk</v>
      </c>
      <c r="P115" s="37">
        <f t="shared" si="39"/>
        <v>226</v>
      </c>
      <c r="Q115" s="37">
        <f t="shared" si="39"/>
        <v>-4</v>
      </c>
      <c r="R115" s="37">
        <f t="shared" si="39"/>
        <v>-1.7399999999999999E-2</v>
      </c>
      <c r="S115" s="37" t="str">
        <f t="shared" si="39"/>
        <v>247.931M</v>
      </c>
      <c r="T115" s="37" t="str">
        <f t="shared" si="39"/>
        <v>102.826M</v>
      </c>
      <c r="U115" s="37" t="str">
        <f t="shared" si="39"/>
        <v>2.023T</v>
      </c>
      <c r="V115" s="41">
        <f t="shared" si="30"/>
        <v>2.0230000000000001</v>
      </c>
      <c r="W115" s="37" t="str">
        <f t="shared" si="31"/>
        <v>T</v>
      </c>
      <c r="X115" s="42">
        <f t="shared" si="32"/>
        <v>2023.0000000000002</v>
      </c>
      <c r="Y115" s="37">
        <f t="shared" si="33"/>
        <v>102.82599999999999</v>
      </c>
      <c r="Z115" s="37" t="str">
        <f t="shared" si="34"/>
        <v>M</v>
      </c>
      <c r="AA115" s="43">
        <f t="shared" si="35"/>
        <v>102826000</v>
      </c>
      <c r="AB115" s="46">
        <f t="shared" si="36"/>
        <v>23.238676000000002</v>
      </c>
      <c r="AC115" s="43"/>
      <c r="AD115" s="43"/>
      <c r="AE115" s="37">
        <f t="shared" si="22"/>
        <v>113</v>
      </c>
      <c r="AF115" s="37" t="str">
        <f t="shared" si="23"/>
        <v>BVIC.JK</v>
      </c>
      <c r="AG115" s="37" t="str">
        <f t="shared" si="24"/>
        <v>PT Bank Victoria International Tbk</v>
      </c>
      <c r="AH115" s="37">
        <f t="shared" si="25"/>
        <v>226</v>
      </c>
      <c r="AI115" s="71">
        <f t="shared" si="37"/>
        <v>2.0230000000000001</v>
      </c>
      <c r="AJ115" s="43">
        <f t="shared" si="26"/>
        <v>23.238676000000002</v>
      </c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</row>
    <row r="116" spans="1:47" x14ac:dyDescent="0.25">
      <c r="A116" s="37"/>
      <c r="B116" s="37">
        <f t="shared" si="27"/>
        <v>114</v>
      </c>
      <c r="C116" s="37" t="s">
        <v>2310</v>
      </c>
      <c r="D116" s="37" t="s">
        <v>2311</v>
      </c>
      <c r="E116" s="38">
        <v>650</v>
      </c>
      <c r="F116" s="37">
        <v>60</v>
      </c>
      <c r="G116" s="39">
        <v>0.1017</v>
      </c>
      <c r="H116" s="37" t="s">
        <v>4939</v>
      </c>
      <c r="I116" s="37" t="s">
        <v>4940</v>
      </c>
      <c r="J116" s="37" t="s">
        <v>4941</v>
      </c>
      <c r="K116" s="37"/>
      <c r="L116" s="37"/>
      <c r="M116" s="37">
        <f t="shared" si="28"/>
        <v>114</v>
      </c>
      <c r="N116" s="37" t="s">
        <v>780</v>
      </c>
      <c r="O116" s="37" t="str">
        <f t="shared" ref="O116:U131" si="40">INDEX($B$3:$J$1048576,MATCH($N116,$C$3:$C$1048576,0),MATCH(O$2,$B$2:$J$2,0))</f>
        <v>PT Bank Woori Saudara Indonesia 1906 Tbk</v>
      </c>
      <c r="P116" s="37">
        <f t="shared" si="40"/>
        <v>580</v>
      </c>
      <c r="Q116" s="37">
        <f t="shared" si="40"/>
        <v>-5</v>
      </c>
      <c r="R116" s="37">
        <f t="shared" si="40"/>
        <v>-8.5000000000000006E-3</v>
      </c>
      <c r="S116" s="37">
        <f t="shared" si="40"/>
        <v>142600</v>
      </c>
      <c r="T116" s="37">
        <f t="shared" si="40"/>
        <v>662975</v>
      </c>
      <c r="U116" s="37" t="str">
        <f t="shared" si="40"/>
        <v>4.92T</v>
      </c>
      <c r="V116" s="41">
        <f t="shared" si="30"/>
        <v>4.92</v>
      </c>
      <c r="W116" s="37" t="str">
        <f t="shared" si="31"/>
        <v>T</v>
      </c>
      <c r="X116" s="42">
        <f t="shared" si="32"/>
        <v>4920</v>
      </c>
      <c r="Y116" s="37">
        <f t="shared" si="33"/>
        <v>66297</v>
      </c>
      <c r="Z116" s="37" t="str">
        <f t="shared" si="34"/>
        <v>5</v>
      </c>
      <c r="AA116" s="43">
        <f t="shared" si="35"/>
        <v>66297</v>
      </c>
      <c r="AB116" s="46">
        <f t="shared" si="36"/>
        <v>3.8452260000000002E-2</v>
      </c>
      <c r="AC116" s="43"/>
      <c r="AD116" s="43"/>
      <c r="AE116" s="37">
        <f t="shared" si="22"/>
        <v>114</v>
      </c>
      <c r="AF116" s="37" t="str">
        <f t="shared" si="23"/>
        <v>SDRA.JK</v>
      </c>
      <c r="AG116" s="37" t="str">
        <f t="shared" si="24"/>
        <v>PT Bank Woori Saudara Indonesia 1906 Tbk</v>
      </c>
      <c r="AH116" s="37">
        <f t="shared" si="25"/>
        <v>580</v>
      </c>
      <c r="AI116" s="71">
        <f t="shared" si="37"/>
        <v>4.92</v>
      </c>
      <c r="AJ116" s="43">
        <f t="shared" si="26"/>
        <v>3.8452260000000002E-2</v>
      </c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</row>
    <row r="117" spans="1:47" x14ac:dyDescent="0.25">
      <c r="A117" s="37"/>
      <c r="B117" s="37">
        <f t="shared" si="27"/>
        <v>115</v>
      </c>
      <c r="C117" s="37" t="s">
        <v>2271</v>
      </c>
      <c r="D117" s="37" t="s">
        <v>2272</v>
      </c>
      <c r="E117" s="38">
        <v>191</v>
      </c>
      <c r="F117" s="37">
        <v>0</v>
      </c>
      <c r="G117" s="39">
        <v>0</v>
      </c>
      <c r="H117" s="40" t="s">
        <v>4942</v>
      </c>
      <c r="I117" s="40" t="s">
        <v>4943</v>
      </c>
      <c r="J117" s="37" t="s">
        <v>4944</v>
      </c>
      <c r="K117" s="37"/>
      <c r="L117" s="37"/>
      <c r="M117" s="37">
        <f t="shared" si="28"/>
        <v>115</v>
      </c>
      <c r="N117" s="37" t="s">
        <v>676</v>
      </c>
      <c r="O117" s="37" t="str">
        <f t="shared" si="40"/>
        <v>PT Baramulti Suksessarana Tbk</v>
      </c>
      <c r="P117" s="37">
        <f t="shared" si="40"/>
        <v>3570</v>
      </c>
      <c r="Q117" s="37">
        <f t="shared" si="40"/>
        <v>-130</v>
      </c>
      <c r="R117" s="37">
        <f t="shared" si="40"/>
        <v>-3.5099999999999999E-2</v>
      </c>
      <c r="S117" s="37">
        <f t="shared" si="40"/>
        <v>79600</v>
      </c>
      <c r="T117" s="37">
        <f t="shared" si="40"/>
        <v>111298</v>
      </c>
      <c r="U117" s="37" t="str">
        <f t="shared" si="40"/>
        <v>9.341T</v>
      </c>
      <c r="V117" s="41">
        <f t="shared" si="30"/>
        <v>9.3409999999999993</v>
      </c>
      <c r="W117" s="37" t="str">
        <f t="shared" si="31"/>
        <v>T</v>
      </c>
      <c r="X117" s="42">
        <f t="shared" si="32"/>
        <v>9341</v>
      </c>
      <c r="Y117" s="37">
        <f t="shared" si="33"/>
        <v>11129</v>
      </c>
      <c r="Z117" s="37" t="str">
        <f t="shared" si="34"/>
        <v>8</v>
      </c>
      <c r="AA117" s="43">
        <f t="shared" si="35"/>
        <v>11129</v>
      </c>
      <c r="AB117" s="46">
        <f t="shared" si="36"/>
        <v>3.973053E-2</v>
      </c>
      <c r="AC117" s="43"/>
      <c r="AD117" s="43"/>
      <c r="AE117" s="37">
        <f t="shared" si="22"/>
        <v>115</v>
      </c>
      <c r="AF117" s="37" t="str">
        <f t="shared" si="23"/>
        <v>BSSR.JK</v>
      </c>
      <c r="AG117" s="37" t="str">
        <f t="shared" si="24"/>
        <v>PT Baramulti Suksessarana Tbk</v>
      </c>
      <c r="AH117" s="37">
        <f t="shared" si="25"/>
        <v>3570</v>
      </c>
      <c r="AI117" s="71">
        <f t="shared" si="37"/>
        <v>9.3409999999999993</v>
      </c>
      <c r="AJ117" s="43">
        <f t="shared" si="26"/>
        <v>3.973053E-2</v>
      </c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</row>
    <row r="118" spans="1:47" x14ac:dyDescent="0.25">
      <c r="A118" s="37"/>
      <c r="B118" s="37">
        <f t="shared" si="27"/>
        <v>116</v>
      </c>
      <c r="C118" s="37" t="s">
        <v>2224</v>
      </c>
      <c r="D118" s="37" t="s">
        <v>2225</v>
      </c>
      <c r="E118" s="37">
        <v>50</v>
      </c>
      <c r="F118" s="37">
        <v>0</v>
      </c>
      <c r="G118" s="39">
        <v>0</v>
      </c>
      <c r="H118" s="37" t="s">
        <v>4945</v>
      </c>
      <c r="I118" s="37" t="s">
        <v>4946</v>
      </c>
      <c r="J118" s="37" t="s">
        <v>4947</v>
      </c>
      <c r="K118" s="37"/>
      <c r="L118" s="37"/>
      <c r="M118" s="37">
        <f t="shared" si="28"/>
        <v>116</v>
      </c>
      <c r="N118" s="37" t="s">
        <v>89</v>
      </c>
      <c r="O118" s="37" t="str">
        <f t="shared" si="40"/>
        <v>PT Barito Pacific Tbk</v>
      </c>
      <c r="P118" s="37">
        <f t="shared" si="40"/>
        <v>895</v>
      </c>
      <c r="Q118" s="37">
        <f t="shared" si="40"/>
        <v>5</v>
      </c>
      <c r="R118" s="37">
        <f t="shared" si="40"/>
        <v>5.5999999999999999E-3</v>
      </c>
      <c r="S118" s="37" t="str">
        <f t="shared" si="40"/>
        <v>35.935M</v>
      </c>
      <c r="T118" s="37" t="str">
        <f t="shared" si="40"/>
        <v>52.467M</v>
      </c>
      <c r="U118" s="37" t="str">
        <f t="shared" si="40"/>
        <v>83.402T</v>
      </c>
      <c r="V118" s="41">
        <f t="shared" si="30"/>
        <v>83.402000000000001</v>
      </c>
      <c r="W118" s="37" t="str">
        <f t="shared" si="31"/>
        <v>T</v>
      </c>
      <c r="X118" s="42">
        <f t="shared" si="32"/>
        <v>83402</v>
      </c>
      <c r="Y118" s="37">
        <f t="shared" si="33"/>
        <v>52.466999999999999</v>
      </c>
      <c r="Z118" s="37" t="str">
        <f t="shared" si="34"/>
        <v>M</v>
      </c>
      <c r="AA118" s="43">
        <f t="shared" si="35"/>
        <v>52467000</v>
      </c>
      <c r="AB118" s="46">
        <f t="shared" si="36"/>
        <v>46.957965000000002</v>
      </c>
      <c r="AC118" s="43"/>
      <c r="AD118" s="43"/>
      <c r="AE118" s="37">
        <f t="shared" si="22"/>
        <v>116</v>
      </c>
      <c r="AF118" s="37" t="str">
        <f t="shared" si="23"/>
        <v>BRPT.JK</v>
      </c>
      <c r="AG118" s="37" t="str">
        <f t="shared" si="24"/>
        <v>PT Barito Pacific Tbk</v>
      </c>
      <c r="AH118" s="37">
        <f t="shared" si="25"/>
        <v>895</v>
      </c>
      <c r="AI118" s="71">
        <f t="shared" si="37"/>
        <v>83.402000000000001</v>
      </c>
      <c r="AJ118" s="43">
        <f t="shared" si="26"/>
        <v>46.957965000000002</v>
      </c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</row>
    <row r="119" spans="1:47" x14ac:dyDescent="0.25">
      <c r="A119" s="37"/>
      <c r="B119" s="37">
        <f t="shared" si="27"/>
        <v>117</v>
      </c>
      <c r="C119" s="37" t="s">
        <v>4948</v>
      </c>
      <c r="D119" s="37" t="s">
        <v>4949</v>
      </c>
      <c r="E119" s="38">
        <v>222</v>
      </c>
      <c r="F119" s="37">
        <v>-14</v>
      </c>
      <c r="G119" s="39">
        <v>-5.9299999999999999E-2</v>
      </c>
      <c r="H119" s="37" t="s">
        <v>4950</v>
      </c>
      <c r="I119" s="37" t="s">
        <v>4951</v>
      </c>
      <c r="J119" s="37" t="s">
        <v>4952</v>
      </c>
      <c r="K119" s="37"/>
      <c r="L119" s="37"/>
      <c r="M119" s="37">
        <f t="shared" si="28"/>
        <v>117</v>
      </c>
      <c r="N119" s="37" t="s">
        <v>5381</v>
      </c>
      <c r="O119" s="37" t="str">
        <f t="shared" si="40"/>
        <v>PT Batavia Prosperindo Finance Tbk</v>
      </c>
      <c r="P119" s="37">
        <f t="shared" si="40"/>
        <v>1050</v>
      </c>
      <c r="Q119" s="37">
        <f t="shared" si="40"/>
        <v>5</v>
      </c>
      <c r="R119" s="37">
        <f t="shared" si="40"/>
        <v>4.7999999999999996E-3</v>
      </c>
      <c r="S119" s="37">
        <f t="shared" si="40"/>
        <v>11800</v>
      </c>
      <c r="T119" s="37">
        <f t="shared" si="40"/>
        <v>16265</v>
      </c>
      <c r="U119" s="37" t="str">
        <f t="shared" si="40"/>
        <v>1.872T</v>
      </c>
      <c r="V119" s="41">
        <f t="shared" si="30"/>
        <v>1.8720000000000001</v>
      </c>
      <c r="W119" s="37" t="str">
        <f t="shared" si="31"/>
        <v>T</v>
      </c>
      <c r="X119" s="42">
        <f t="shared" si="32"/>
        <v>1872</v>
      </c>
      <c r="Y119" s="37">
        <f t="shared" si="33"/>
        <v>1626</v>
      </c>
      <c r="Z119" s="37" t="str">
        <f t="shared" si="34"/>
        <v>5</v>
      </c>
      <c r="AA119" s="43">
        <f t="shared" si="35"/>
        <v>1626</v>
      </c>
      <c r="AB119" s="46">
        <f t="shared" si="36"/>
        <v>1.7072999999999999E-3</v>
      </c>
      <c r="AC119" s="43"/>
      <c r="AD119" s="43"/>
      <c r="AE119" s="37">
        <f t="shared" si="22"/>
        <v>117</v>
      </c>
      <c r="AF119" s="37" t="str">
        <f t="shared" si="23"/>
        <v>BPFI.JK</v>
      </c>
      <c r="AG119" s="37" t="str">
        <f t="shared" si="24"/>
        <v>PT Batavia Prosperindo Finance Tbk</v>
      </c>
      <c r="AH119" s="37">
        <f t="shared" si="25"/>
        <v>1050</v>
      </c>
      <c r="AI119" s="71">
        <f t="shared" si="37"/>
        <v>1.8720000000000001</v>
      </c>
      <c r="AJ119" s="43">
        <f t="shared" si="26"/>
        <v>1.7072999999999999E-3</v>
      </c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</row>
    <row r="120" spans="1:47" x14ac:dyDescent="0.25">
      <c r="A120" s="37"/>
      <c r="B120" s="37">
        <f t="shared" si="27"/>
        <v>118</v>
      </c>
      <c r="C120" s="37" t="s">
        <v>1943</v>
      </c>
      <c r="D120" s="37" t="s">
        <v>1944</v>
      </c>
      <c r="E120" s="38">
        <v>218</v>
      </c>
      <c r="F120" s="37">
        <v>8</v>
      </c>
      <c r="G120" s="39">
        <v>3.8100000000000002E-2</v>
      </c>
      <c r="H120" s="40">
        <v>719400</v>
      </c>
      <c r="I120" s="37" t="s">
        <v>4953</v>
      </c>
      <c r="J120" s="37" t="s">
        <v>4954</v>
      </c>
      <c r="K120" s="37"/>
      <c r="L120" s="37"/>
      <c r="M120" s="37">
        <f t="shared" si="28"/>
        <v>118</v>
      </c>
      <c r="N120" s="37" t="s">
        <v>5613</v>
      </c>
      <c r="O120" s="37" t="str">
        <f t="shared" si="40"/>
        <v>PT Batavia Prosperindo Internasional Tbk</v>
      </c>
      <c r="P120" s="37">
        <f t="shared" si="40"/>
        <v>5850</v>
      </c>
      <c r="Q120" s="37">
        <f t="shared" si="40"/>
        <v>0</v>
      </c>
      <c r="R120" s="37">
        <f t="shared" si="40"/>
        <v>0</v>
      </c>
      <c r="S120" s="37">
        <f t="shared" si="40"/>
        <v>200</v>
      </c>
      <c r="T120" s="37">
        <f t="shared" si="40"/>
        <v>223190</v>
      </c>
      <c r="U120" s="37" t="str">
        <f t="shared" si="40"/>
        <v>3.289T</v>
      </c>
      <c r="V120" s="41">
        <f t="shared" si="30"/>
        <v>3.2890000000000001</v>
      </c>
      <c r="W120" s="37" t="str">
        <f t="shared" si="31"/>
        <v>T</v>
      </c>
      <c r="X120" s="42">
        <f t="shared" si="32"/>
        <v>3289</v>
      </c>
      <c r="Y120" s="37">
        <f t="shared" si="33"/>
        <v>22319</v>
      </c>
      <c r="Z120" s="37" t="str">
        <f t="shared" si="34"/>
        <v>0</v>
      </c>
      <c r="AA120" s="43">
        <f t="shared" si="35"/>
        <v>22319</v>
      </c>
      <c r="AB120" s="46">
        <f t="shared" si="36"/>
        <v>0.13056614999999999</v>
      </c>
      <c r="AC120" s="43"/>
      <c r="AD120" s="43"/>
      <c r="AE120" s="37">
        <f t="shared" si="22"/>
        <v>118</v>
      </c>
      <c r="AF120" s="37" t="str">
        <f t="shared" si="23"/>
        <v>BPII.JK</v>
      </c>
      <c r="AG120" s="37" t="str">
        <f t="shared" si="24"/>
        <v>PT Batavia Prosperindo Internasional Tbk</v>
      </c>
      <c r="AH120" s="37">
        <f t="shared" si="25"/>
        <v>5850</v>
      </c>
      <c r="AI120" s="71">
        <f t="shared" si="37"/>
        <v>3.2890000000000001</v>
      </c>
      <c r="AJ120" s="43">
        <f t="shared" si="26"/>
        <v>0.13056614999999999</v>
      </c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</row>
    <row r="121" spans="1:47" x14ac:dyDescent="0.25">
      <c r="A121" s="37"/>
      <c r="B121" s="37">
        <f t="shared" si="27"/>
        <v>119</v>
      </c>
      <c r="C121" s="37" t="s">
        <v>1891</v>
      </c>
      <c r="D121" s="37" t="s">
        <v>1892</v>
      </c>
      <c r="E121" s="37">
        <v>123</v>
      </c>
      <c r="F121" s="37">
        <v>-9</v>
      </c>
      <c r="G121" s="39">
        <v>-6.8199999999999997E-2</v>
      </c>
      <c r="H121" s="37" t="s">
        <v>4955</v>
      </c>
      <c r="I121" s="37" t="s">
        <v>4956</v>
      </c>
      <c r="J121" s="37" t="s">
        <v>4957</v>
      </c>
      <c r="K121" s="37"/>
      <c r="L121" s="37"/>
      <c r="M121" s="37">
        <f t="shared" si="28"/>
        <v>119</v>
      </c>
      <c r="N121" s="37" t="s">
        <v>1808</v>
      </c>
      <c r="O121" s="37" t="str">
        <f t="shared" si="40"/>
        <v>PT Batavia Prosperindo Trans Tbk</v>
      </c>
      <c r="P121" s="37">
        <f t="shared" si="40"/>
        <v>615</v>
      </c>
      <c r="Q121" s="37">
        <f t="shared" si="40"/>
        <v>50</v>
      </c>
      <c r="R121" s="37">
        <f t="shared" si="40"/>
        <v>8.8499999999999995E-2</v>
      </c>
      <c r="S121" s="37" t="str">
        <f t="shared" si="40"/>
        <v>5.993M</v>
      </c>
      <c r="T121" s="37" t="str">
        <f t="shared" si="40"/>
        <v>6.183M</v>
      </c>
      <c r="U121" s="37" t="str">
        <f t="shared" si="40"/>
        <v>953.25B</v>
      </c>
      <c r="V121" s="41">
        <f t="shared" si="30"/>
        <v>953.25</v>
      </c>
      <c r="W121" s="37" t="str">
        <f t="shared" si="31"/>
        <v>B</v>
      </c>
      <c r="X121" s="42">
        <f t="shared" si="32"/>
        <v>953.25</v>
      </c>
      <c r="Y121" s="37">
        <f t="shared" si="33"/>
        <v>6.1829999999999998</v>
      </c>
      <c r="Z121" s="37" t="str">
        <f t="shared" si="34"/>
        <v>M</v>
      </c>
      <c r="AA121" s="43">
        <f t="shared" si="35"/>
        <v>6183000</v>
      </c>
      <c r="AB121" s="46">
        <f t="shared" si="36"/>
        <v>3.8025449999999998</v>
      </c>
      <c r="AC121" s="43"/>
      <c r="AD121" s="43"/>
      <c r="AE121" s="37">
        <f t="shared" si="22"/>
        <v>119</v>
      </c>
      <c r="AF121" s="37" t="str">
        <f t="shared" si="23"/>
        <v>BPTR.JK</v>
      </c>
      <c r="AG121" s="37" t="str">
        <f t="shared" si="24"/>
        <v>PT Batavia Prosperindo Trans Tbk</v>
      </c>
      <c r="AH121" s="37">
        <f t="shared" si="25"/>
        <v>615</v>
      </c>
      <c r="AI121" s="71">
        <f t="shared" si="37"/>
        <v>0.95325000000000004</v>
      </c>
      <c r="AJ121" s="43">
        <f t="shared" si="26"/>
        <v>3.8025449999999998</v>
      </c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</row>
    <row r="122" spans="1:47" x14ac:dyDescent="0.25">
      <c r="A122" s="37"/>
      <c r="B122" s="37">
        <f t="shared" si="27"/>
        <v>120</v>
      </c>
      <c r="C122" s="37" t="s">
        <v>1934</v>
      </c>
      <c r="D122" s="37" t="s">
        <v>1935</v>
      </c>
      <c r="E122" s="37">
        <v>193</v>
      </c>
      <c r="F122" s="37">
        <v>2</v>
      </c>
      <c r="G122" s="39">
        <v>1.0500000000000001E-2</v>
      </c>
      <c r="H122" s="40">
        <v>654600</v>
      </c>
      <c r="I122" s="37" t="s">
        <v>4958</v>
      </c>
      <c r="J122" s="37" t="s">
        <v>4959</v>
      </c>
      <c r="K122" s="37"/>
      <c r="L122" s="37"/>
      <c r="M122" s="37">
        <f t="shared" si="28"/>
        <v>120</v>
      </c>
      <c r="N122" s="37" t="s">
        <v>801</v>
      </c>
      <c r="O122" s="37" t="str">
        <f t="shared" si="40"/>
        <v>PT Batulicin Nusantara Maritim Tbk</v>
      </c>
      <c r="P122" s="37">
        <f t="shared" si="40"/>
        <v>1085</v>
      </c>
      <c r="Q122" s="37">
        <f t="shared" si="40"/>
        <v>215</v>
      </c>
      <c r="R122" s="37">
        <f t="shared" si="40"/>
        <v>0.24709999999999999</v>
      </c>
      <c r="S122" s="37" t="str">
        <f t="shared" si="40"/>
        <v>1.694M</v>
      </c>
      <c r="T122" s="37">
        <f t="shared" si="40"/>
        <v>518814</v>
      </c>
      <c r="U122" s="37" t="str">
        <f t="shared" si="40"/>
        <v>3.701T</v>
      </c>
      <c r="V122" s="41">
        <f t="shared" si="30"/>
        <v>3.7010000000000001</v>
      </c>
      <c r="W122" s="37" t="str">
        <f t="shared" si="31"/>
        <v>T</v>
      </c>
      <c r="X122" s="42">
        <f t="shared" si="32"/>
        <v>3701</v>
      </c>
      <c r="Y122" s="37">
        <f t="shared" si="33"/>
        <v>51881</v>
      </c>
      <c r="Z122" s="37" t="str">
        <f t="shared" si="34"/>
        <v>4</v>
      </c>
      <c r="AA122" s="43">
        <f t="shared" si="35"/>
        <v>51881</v>
      </c>
      <c r="AB122" s="46">
        <f t="shared" si="36"/>
        <v>5.6290884999999999E-2</v>
      </c>
      <c r="AC122" s="43"/>
      <c r="AD122" s="43"/>
      <c r="AE122" s="37">
        <f t="shared" si="22"/>
        <v>120</v>
      </c>
      <c r="AF122" s="37" t="str">
        <f t="shared" si="23"/>
        <v>BESS.JK</v>
      </c>
      <c r="AG122" s="37" t="str">
        <f t="shared" si="24"/>
        <v>PT Batulicin Nusantara Maritim Tbk</v>
      </c>
      <c r="AH122" s="37">
        <f t="shared" si="25"/>
        <v>1085</v>
      </c>
      <c r="AI122" s="71">
        <f t="shared" si="37"/>
        <v>3.7010000000000001</v>
      </c>
      <c r="AJ122" s="43">
        <f t="shared" si="26"/>
        <v>5.6290884999999999E-2</v>
      </c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</row>
    <row r="123" spans="1:47" x14ac:dyDescent="0.25">
      <c r="A123" s="37"/>
      <c r="B123" s="37">
        <f t="shared" si="27"/>
        <v>121</v>
      </c>
      <c r="C123" s="37" t="s">
        <v>1896</v>
      </c>
      <c r="D123" s="37" t="s">
        <v>1897</v>
      </c>
      <c r="E123" s="38">
        <v>89</v>
      </c>
      <c r="F123" s="37">
        <v>0</v>
      </c>
      <c r="G123" s="39">
        <v>0</v>
      </c>
      <c r="H123" s="37" t="s">
        <v>4960</v>
      </c>
      <c r="I123" s="37" t="s">
        <v>4961</v>
      </c>
      <c r="J123" s="37" t="s">
        <v>4962</v>
      </c>
      <c r="K123" s="37"/>
      <c r="L123" s="37"/>
      <c r="M123" s="37">
        <f t="shared" si="28"/>
        <v>121</v>
      </c>
      <c r="N123" s="37" t="s">
        <v>86</v>
      </c>
      <c r="O123" s="37" t="str">
        <f t="shared" si="40"/>
        <v>PT Bayan Resources Tbk</v>
      </c>
      <c r="P123" s="37">
        <f t="shared" si="40"/>
        <v>27000</v>
      </c>
      <c r="Q123" s="37">
        <f t="shared" si="40"/>
        <v>1000</v>
      </c>
      <c r="R123" s="37">
        <f t="shared" si="40"/>
        <v>3.85E-2</v>
      </c>
      <c r="S123" s="37">
        <f t="shared" si="40"/>
        <v>83900</v>
      </c>
      <c r="T123" s="37">
        <f t="shared" si="40"/>
        <v>120521</v>
      </c>
      <c r="U123" s="37" t="str">
        <f t="shared" si="40"/>
        <v>90T</v>
      </c>
      <c r="V123" s="41">
        <f t="shared" si="30"/>
        <v>90</v>
      </c>
      <c r="W123" s="37" t="str">
        <f t="shared" si="31"/>
        <v>T</v>
      </c>
      <c r="X123" s="42">
        <f t="shared" si="32"/>
        <v>90000</v>
      </c>
      <c r="Y123" s="37">
        <f t="shared" si="33"/>
        <v>12052</v>
      </c>
      <c r="Z123" s="37" t="str">
        <f t="shared" si="34"/>
        <v>1</v>
      </c>
      <c r="AA123" s="43">
        <f t="shared" si="35"/>
        <v>12052</v>
      </c>
      <c r="AB123" s="46">
        <f t="shared" si="36"/>
        <v>0.32540400000000003</v>
      </c>
      <c r="AC123" s="43"/>
      <c r="AD123" s="43"/>
      <c r="AE123" s="37">
        <f t="shared" si="22"/>
        <v>121</v>
      </c>
      <c r="AF123" s="37" t="str">
        <f t="shared" si="23"/>
        <v>BYAN.JK</v>
      </c>
      <c r="AG123" s="37" t="str">
        <f t="shared" si="24"/>
        <v>PT Bayan Resources Tbk</v>
      </c>
      <c r="AH123" s="37">
        <f t="shared" si="25"/>
        <v>27000</v>
      </c>
      <c r="AI123" s="71">
        <f t="shared" si="37"/>
        <v>90</v>
      </c>
      <c r="AJ123" s="43">
        <f t="shared" si="26"/>
        <v>0.32540400000000003</v>
      </c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</row>
    <row r="124" spans="1:47" x14ac:dyDescent="0.25">
      <c r="A124" s="37"/>
      <c r="B124" s="37">
        <f t="shared" si="27"/>
        <v>122</v>
      </c>
      <c r="C124" s="37" t="s">
        <v>1925</v>
      </c>
      <c r="D124" s="37" t="s">
        <v>1926</v>
      </c>
      <c r="E124" s="38">
        <v>250</v>
      </c>
      <c r="F124" s="37">
        <v>-8</v>
      </c>
      <c r="G124" s="39">
        <v>-3.1E-2</v>
      </c>
      <c r="H124" s="40">
        <v>31300</v>
      </c>
      <c r="I124" s="37" t="s">
        <v>4963</v>
      </c>
      <c r="J124" s="37" t="s">
        <v>1907</v>
      </c>
      <c r="K124" s="37"/>
      <c r="L124" s="37"/>
      <c r="M124" s="37">
        <f t="shared" si="28"/>
        <v>122</v>
      </c>
      <c r="N124" s="37" t="s">
        <v>1721</v>
      </c>
      <c r="O124" s="37" t="str">
        <f t="shared" si="40"/>
        <v>PT Bayu Buana Tbk</v>
      </c>
      <c r="P124" s="37">
        <f t="shared" si="40"/>
        <v>1175</v>
      </c>
      <c r="Q124" s="37">
        <f t="shared" si="40"/>
        <v>-40</v>
      </c>
      <c r="R124" s="37">
        <f t="shared" si="40"/>
        <v>-3.2899999999999999E-2</v>
      </c>
      <c r="S124" s="37">
        <f t="shared" si="40"/>
        <v>100</v>
      </c>
      <c r="T124" s="37">
        <f t="shared" si="40"/>
        <v>8643</v>
      </c>
      <c r="U124" s="37" t="str">
        <f t="shared" si="40"/>
        <v>415.035B</v>
      </c>
      <c r="V124" s="41">
        <f t="shared" si="30"/>
        <v>415.03500000000003</v>
      </c>
      <c r="W124" s="37" t="str">
        <f t="shared" si="31"/>
        <v>B</v>
      </c>
      <c r="X124" s="42">
        <f t="shared" si="32"/>
        <v>415.03500000000003</v>
      </c>
      <c r="Y124" s="37">
        <f t="shared" si="33"/>
        <v>864</v>
      </c>
      <c r="Z124" s="37" t="str">
        <f t="shared" si="34"/>
        <v>3</v>
      </c>
      <c r="AA124" s="43">
        <f t="shared" si="35"/>
        <v>864</v>
      </c>
      <c r="AB124" s="46">
        <f t="shared" si="36"/>
        <v>1.0152E-3</v>
      </c>
      <c r="AC124" s="43"/>
      <c r="AD124" s="43"/>
      <c r="AE124" s="37">
        <f t="shared" si="22"/>
        <v>122</v>
      </c>
      <c r="AF124" s="37" t="str">
        <f t="shared" si="23"/>
        <v>BAYU.JK</v>
      </c>
      <c r="AG124" s="37" t="str">
        <f t="shared" si="24"/>
        <v>PT Bayu Buana Tbk</v>
      </c>
      <c r="AH124" s="37">
        <f t="shared" si="25"/>
        <v>1175</v>
      </c>
      <c r="AI124" s="71">
        <f t="shared" si="37"/>
        <v>0.41503500000000004</v>
      </c>
      <c r="AJ124" s="43">
        <f t="shared" si="26"/>
        <v>1.0152E-3</v>
      </c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</row>
    <row r="125" spans="1:47" x14ac:dyDescent="0.25">
      <c r="A125" s="37"/>
      <c r="B125" s="37">
        <f t="shared" si="27"/>
        <v>123</v>
      </c>
      <c r="C125" s="37" t="s">
        <v>1682</v>
      </c>
      <c r="D125" s="37" t="s">
        <v>1683</v>
      </c>
      <c r="E125" s="38">
        <v>50</v>
      </c>
      <c r="F125" s="37">
        <v>0</v>
      </c>
      <c r="G125" s="39">
        <v>0</v>
      </c>
      <c r="H125" s="37">
        <v>100</v>
      </c>
      <c r="I125" s="40">
        <v>4310</v>
      </c>
      <c r="J125" s="37" t="s">
        <v>4103</v>
      </c>
      <c r="K125" s="37"/>
      <c r="L125" s="37"/>
      <c r="M125" s="37">
        <f t="shared" si="28"/>
        <v>123</v>
      </c>
      <c r="N125" s="37" t="s">
        <v>2394</v>
      </c>
      <c r="O125" s="37" t="str">
        <f t="shared" si="40"/>
        <v>PT Bekasi Asri Pemula Tbk</v>
      </c>
      <c r="P125" s="37">
        <f t="shared" si="40"/>
        <v>72</v>
      </c>
      <c r="Q125" s="37">
        <f t="shared" si="40"/>
        <v>-2</v>
      </c>
      <c r="R125" s="37">
        <f t="shared" si="40"/>
        <v>-2.7E-2</v>
      </c>
      <c r="S125" s="37" t="str">
        <f t="shared" si="40"/>
        <v>21.728M</v>
      </c>
      <c r="T125" s="37" t="str">
        <f t="shared" si="40"/>
        <v>63.449M</v>
      </c>
      <c r="U125" s="37" t="str">
        <f t="shared" si="40"/>
        <v>47.649B</v>
      </c>
      <c r="V125" s="41">
        <f t="shared" si="30"/>
        <v>47.649000000000001</v>
      </c>
      <c r="W125" s="37" t="str">
        <f t="shared" si="31"/>
        <v>B</v>
      </c>
      <c r="X125" s="42">
        <f t="shared" si="32"/>
        <v>47.649000000000001</v>
      </c>
      <c r="Y125" s="37">
        <f t="shared" si="33"/>
        <v>63.448999999999998</v>
      </c>
      <c r="Z125" s="37" t="str">
        <f t="shared" si="34"/>
        <v>M</v>
      </c>
      <c r="AA125" s="43">
        <f t="shared" si="35"/>
        <v>63449000</v>
      </c>
      <c r="AB125" s="46">
        <f t="shared" si="36"/>
        <v>4.5683280000000002</v>
      </c>
      <c r="AC125" s="43"/>
      <c r="AD125" s="43"/>
      <c r="AE125" s="37">
        <f t="shared" si="22"/>
        <v>123</v>
      </c>
      <c r="AF125" s="37" t="str">
        <f t="shared" si="23"/>
        <v>BAPA.JK</v>
      </c>
      <c r="AG125" s="37" t="str">
        <f t="shared" si="24"/>
        <v>PT Bekasi Asri Pemula Tbk</v>
      </c>
      <c r="AH125" s="37">
        <f t="shared" si="25"/>
        <v>72</v>
      </c>
      <c r="AI125" s="71">
        <f t="shared" si="37"/>
        <v>4.7649000000000004E-2</v>
      </c>
      <c r="AJ125" s="43">
        <f t="shared" si="26"/>
        <v>4.5683280000000002</v>
      </c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</row>
    <row r="126" spans="1:47" x14ac:dyDescent="0.25">
      <c r="A126" s="37"/>
      <c r="B126" s="37">
        <f t="shared" si="27"/>
        <v>124</v>
      </c>
      <c r="C126" s="37" t="s">
        <v>1901</v>
      </c>
      <c r="D126" s="37" t="s">
        <v>1902</v>
      </c>
      <c r="E126" s="38">
        <v>382</v>
      </c>
      <c r="F126" s="37">
        <v>2</v>
      </c>
      <c r="G126" s="39">
        <v>5.3E-3</v>
      </c>
      <c r="H126" s="40">
        <v>2800</v>
      </c>
      <c r="I126" s="40">
        <v>128560</v>
      </c>
      <c r="J126" s="37" t="s">
        <v>4964</v>
      </c>
      <c r="K126" s="37"/>
      <c r="L126" s="37"/>
      <c r="M126" s="37">
        <f t="shared" si="28"/>
        <v>124</v>
      </c>
      <c r="N126" s="37" t="s">
        <v>1109</v>
      </c>
      <c r="O126" s="37" t="str">
        <f t="shared" si="40"/>
        <v>PT Bekasi Fajar Industrial Estate Tbk</v>
      </c>
      <c r="P126" s="37">
        <f t="shared" si="40"/>
        <v>119</v>
      </c>
      <c r="Q126" s="37">
        <f t="shared" si="40"/>
        <v>0</v>
      </c>
      <c r="R126" s="37">
        <f t="shared" si="40"/>
        <v>0</v>
      </c>
      <c r="S126" s="37" t="str">
        <f t="shared" si="40"/>
        <v>3.329M</v>
      </c>
      <c r="T126" s="37" t="str">
        <f t="shared" si="40"/>
        <v>20.38M</v>
      </c>
      <c r="U126" s="37" t="str">
        <f t="shared" si="40"/>
        <v>1.148T</v>
      </c>
      <c r="V126" s="41">
        <f t="shared" si="30"/>
        <v>1.1479999999999999</v>
      </c>
      <c r="W126" s="37" t="str">
        <f t="shared" si="31"/>
        <v>T</v>
      </c>
      <c r="X126" s="42">
        <f t="shared" si="32"/>
        <v>1148</v>
      </c>
      <c r="Y126" s="37">
        <f t="shared" si="33"/>
        <v>20.38</v>
      </c>
      <c r="Z126" s="37" t="str">
        <f t="shared" si="34"/>
        <v>M</v>
      </c>
      <c r="AA126" s="43">
        <f t="shared" si="35"/>
        <v>20380000</v>
      </c>
      <c r="AB126" s="46">
        <f t="shared" si="36"/>
        <v>2.4252199999999999</v>
      </c>
      <c r="AC126" s="43"/>
      <c r="AD126" s="43"/>
      <c r="AE126" s="37">
        <f t="shared" si="22"/>
        <v>124</v>
      </c>
      <c r="AF126" s="37" t="str">
        <f t="shared" si="23"/>
        <v>BEST.JK</v>
      </c>
      <c r="AG126" s="37" t="str">
        <f t="shared" si="24"/>
        <v>PT Bekasi Fajar Industrial Estate Tbk</v>
      </c>
      <c r="AH126" s="37">
        <f t="shared" si="25"/>
        <v>119</v>
      </c>
      <c r="AI126" s="71">
        <f t="shared" si="37"/>
        <v>1.1479999999999999</v>
      </c>
      <c r="AJ126" s="43">
        <f t="shared" si="26"/>
        <v>2.4252199999999999</v>
      </c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</row>
    <row r="127" spans="1:47" x14ac:dyDescent="0.25">
      <c r="A127" s="37"/>
      <c r="B127" s="37">
        <f t="shared" si="27"/>
        <v>125</v>
      </c>
      <c r="C127" s="37" t="s">
        <v>1955</v>
      </c>
      <c r="D127" s="37" t="s">
        <v>1956</v>
      </c>
      <c r="E127" s="38">
        <v>426</v>
      </c>
      <c r="F127" s="37">
        <v>14</v>
      </c>
      <c r="G127" s="39">
        <v>3.4000000000000002E-2</v>
      </c>
      <c r="H127" s="40">
        <v>334000</v>
      </c>
      <c r="I127" s="40">
        <v>277442</v>
      </c>
      <c r="J127" s="37" t="s">
        <v>4965</v>
      </c>
      <c r="K127" s="37"/>
      <c r="L127" s="37"/>
      <c r="M127" s="37">
        <f t="shared" si="28"/>
        <v>125</v>
      </c>
      <c r="N127" s="37" t="s">
        <v>414</v>
      </c>
      <c r="O127" s="37" t="str">
        <f t="shared" si="40"/>
        <v>PT Berkah Beton Sadaya Tbk</v>
      </c>
      <c r="P127" s="37">
        <f t="shared" si="40"/>
        <v>4200</v>
      </c>
      <c r="Q127" s="37">
        <f t="shared" si="40"/>
        <v>-170</v>
      </c>
      <c r="R127" s="37">
        <f t="shared" si="40"/>
        <v>-3.8899999999999997E-2</v>
      </c>
      <c r="S127" s="37" t="str">
        <f t="shared" si="40"/>
        <v>34.903M</v>
      </c>
      <c r="T127" s="37" t="str">
        <f t="shared" si="40"/>
        <v>30.626M</v>
      </c>
      <c r="U127" s="37" t="str">
        <f t="shared" si="40"/>
        <v>37.8T</v>
      </c>
      <c r="V127" s="41">
        <f t="shared" si="30"/>
        <v>37.799999999999997</v>
      </c>
      <c r="W127" s="37" t="str">
        <f t="shared" si="31"/>
        <v>T</v>
      </c>
      <c r="X127" s="42">
        <f t="shared" si="32"/>
        <v>37800</v>
      </c>
      <c r="Y127" s="37">
        <f t="shared" si="33"/>
        <v>30.626000000000001</v>
      </c>
      <c r="Z127" s="37" t="str">
        <f t="shared" si="34"/>
        <v>M</v>
      </c>
      <c r="AA127" s="43">
        <f t="shared" si="35"/>
        <v>30626000</v>
      </c>
      <c r="AB127" s="46">
        <f t="shared" si="36"/>
        <v>128.6292</v>
      </c>
      <c r="AC127" s="43"/>
      <c r="AD127" s="43"/>
      <c r="AE127" s="37">
        <f t="shared" si="22"/>
        <v>125</v>
      </c>
      <c r="AF127" s="37" t="str">
        <f t="shared" si="23"/>
        <v>BEBS.JK</v>
      </c>
      <c r="AG127" s="37" t="str">
        <f t="shared" si="24"/>
        <v>PT Berkah Beton Sadaya Tbk</v>
      </c>
      <c r="AH127" s="37">
        <f t="shared" si="25"/>
        <v>4200</v>
      </c>
      <c r="AI127" s="71">
        <f t="shared" si="37"/>
        <v>37.799999999999997</v>
      </c>
      <c r="AJ127" s="43">
        <f t="shared" si="26"/>
        <v>128.6292</v>
      </c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</row>
    <row r="128" spans="1:47" x14ac:dyDescent="0.25">
      <c r="A128" s="37"/>
      <c r="B128" s="37">
        <f t="shared" si="27"/>
        <v>126</v>
      </c>
      <c r="C128" s="37" t="s">
        <v>2098</v>
      </c>
      <c r="D128" s="37" t="s">
        <v>2099</v>
      </c>
      <c r="E128" s="37">
        <v>300</v>
      </c>
      <c r="F128" s="37">
        <v>-8</v>
      </c>
      <c r="G128" s="39">
        <v>-2.5999999999999999E-2</v>
      </c>
      <c r="H128" s="37" t="s">
        <v>4966</v>
      </c>
      <c r="I128" s="37" t="s">
        <v>4967</v>
      </c>
      <c r="J128" s="37" t="s">
        <v>4968</v>
      </c>
      <c r="K128" s="37"/>
      <c r="L128" s="37"/>
      <c r="M128" s="37">
        <f t="shared" si="28"/>
        <v>126</v>
      </c>
      <c r="N128" s="37" t="s">
        <v>1802</v>
      </c>
      <c r="O128" s="37" t="str">
        <f t="shared" si="40"/>
        <v>PT Berkah Prima Perkasa Tbk</v>
      </c>
      <c r="P128" s="37">
        <f t="shared" si="40"/>
        <v>444</v>
      </c>
      <c r="Q128" s="37">
        <f t="shared" si="40"/>
        <v>-32</v>
      </c>
      <c r="R128" s="37">
        <f t="shared" si="40"/>
        <v>-6.7199999999999996E-2</v>
      </c>
      <c r="S128" s="37">
        <f t="shared" si="40"/>
        <v>128000</v>
      </c>
      <c r="T128" s="37">
        <f t="shared" si="40"/>
        <v>141975</v>
      </c>
      <c r="U128" s="37" t="str">
        <f t="shared" si="40"/>
        <v>185.592B</v>
      </c>
      <c r="V128" s="41">
        <f t="shared" si="30"/>
        <v>185.59200000000001</v>
      </c>
      <c r="W128" s="37" t="str">
        <f t="shared" si="31"/>
        <v>B</v>
      </c>
      <c r="X128" s="42">
        <f t="shared" si="32"/>
        <v>185.59200000000001</v>
      </c>
      <c r="Y128" s="37">
        <f t="shared" si="33"/>
        <v>14197</v>
      </c>
      <c r="Z128" s="37" t="str">
        <f t="shared" si="34"/>
        <v>5</v>
      </c>
      <c r="AA128" s="43">
        <f t="shared" si="35"/>
        <v>14197</v>
      </c>
      <c r="AB128" s="46">
        <f t="shared" si="36"/>
        <v>6.3034679999999996E-3</v>
      </c>
      <c r="AC128" s="43"/>
      <c r="AD128" s="43"/>
      <c r="AE128" s="37">
        <f t="shared" si="22"/>
        <v>126</v>
      </c>
      <c r="AF128" s="37" t="str">
        <f t="shared" si="23"/>
        <v>BLUE.JK</v>
      </c>
      <c r="AG128" s="37" t="str">
        <f t="shared" si="24"/>
        <v>PT Berkah Prima Perkasa Tbk</v>
      </c>
      <c r="AH128" s="37">
        <f t="shared" si="25"/>
        <v>444</v>
      </c>
      <c r="AI128" s="71">
        <f t="shared" si="37"/>
        <v>0.18559200000000001</v>
      </c>
      <c r="AJ128" s="43">
        <f t="shared" si="26"/>
        <v>6.3034679999999996E-3</v>
      </c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</row>
    <row r="129" spans="1:47" x14ac:dyDescent="0.25">
      <c r="A129" s="37"/>
      <c r="B129" s="37">
        <f t="shared" si="27"/>
        <v>127</v>
      </c>
      <c r="C129" s="37" t="s">
        <v>1797</v>
      </c>
      <c r="D129" s="37" t="s">
        <v>1798</v>
      </c>
      <c r="E129" s="38">
        <v>54</v>
      </c>
      <c r="F129" s="37">
        <v>-1</v>
      </c>
      <c r="G129" s="39">
        <v>-1.8200000000000001E-2</v>
      </c>
      <c r="H129" s="37" t="s">
        <v>4969</v>
      </c>
      <c r="I129" s="40" t="s">
        <v>4970</v>
      </c>
      <c r="J129" s="37" t="s">
        <v>4971</v>
      </c>
      <c r="K129" s="37"/>
      <c r="L129" s="37"/>
      <c r="M129" s="37">
        <f t="shared" si="28"/>
        <v>127</v>
      </c>
      <c r="N129" s="37" t="s">
        <v>1124</v>
      </c>
      <c r="O129" s="37" t="str">
        <f t="shared" si="40"/>
        <v>PT Berlian Laju Tanker Tbk</v>
      </c>
      <c r="P129" s="37">
        <f t="shared" si="40"/>
        <v>50</v>
      </c>
      <c r="Q129" s="37">
        <f t="shared" si="40"/>
        <v>0</v>
      </c>
      <c r="R129" s="37">
        <f t="shared" si="40"/>
        <v>0</v>
      </c>
      <c r="S129" s="37">
        <f t="shared" si="40"/>
        <v>5200</v>
      </c>
      <c r="T129" s="37">
        <f t="shared" si="40"/>
        <v>64390</v>
      </c>
      <c r="U129" s="37" t="str">
        <f t="shared" si="40"/>
        <v>1.295T</v>
      </c>
      <c r="V129" s="41">
        <f t="shared" si="30"/>
        <v>1.2949999999999999</v>
      </c>
      <c r="W129" s="37" t="str">
        <f t="shared" si="31"/>
        <v>T</v>
      </c>
      <c r="X129" s="42">
        <f t="shared" si="32"/>
        <v>1295</v>
      </c>
      <c r="Y129" s="37">
        <f t="shared" si="33"/>
        <v>6439</v>
      </c>
      <c r="Z129" s="37" t="str">
        <f t="shared" si="34"/>
        <v>0</v>
      </c>
      <c r="AA129" s="43">
        <f t="shared" si="35"/>
        <v>6439</v>
      </c>
      <c r="AB129" s="46">
        <f t="shared" si="36"/>
        <v>3.2194999999999999E-4</v>
      </c>
      <c r="AC129" s="43"/>
      <c r="AD129" s="43"/>
      <c r="AE129" s="37">
        <f t="shared" si="22"/>
        <v>127</v>
      </c>
      <c r="AF129" s="37" t="str">
        <f t="shared" si="23"/>
        <v>BLTA.JK</v>
      </c>
      <c r="AG129" s="37" t="str">
        <f t="shared" si="24"/>
        <v>PT Berlian Laju Tanker Tbk</v>
      </c>
      <c r="AH129" s="37">
        <f t="shared" si="25"/>
        <v>50</v>
      </c>
      <c r="AI129" s="71">
        <f t="shared" si="37"/>
        <v>1.2949999999999999</v>
      </c>
      <c r="AJ129" s="43">
        <f t="shared" si="26"/>
        <v>3.2194999999999999E-4</v>
      </c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</row>
    <row r="130" spans="1:47" x14ac:dyDescent="0.25">
      <c r="A130" s="37"/>
      <c r="B130" s="37">
        <f t="shared" si="27"/>
        <v>128</v>
      </c>
      <c r="C130" s="37" t="s">
        <v>1958</v>
      </c>
      <c r="D130" s="37" t="s">
        <v>1959</v>
      </c>
      <c r="E130" s="37">
        <v>448</v>
      </c>
      <c r="F130" s="37">
        <v>-2</v>
      </c>
      <c r="G130" s="39">
        <v>-4.4000000000000003E-3</v>
      </c>
      <c r="H130" s="40">
        <v>21000</v>
      </c>
      <c r="I130" s="40">
        <v>90746</v>
      </c>
      <c r="J130" s="37" t="s">
        <v>4972</v>
      </c>
      <c r="K130" s="37"/>
      <c r="L130" s="37"/>
      <c r="M130" s="37">
        <f t="shared" si="28"/>
        <v>128</v>
      </c>
      <c r="N130" s="37" t="s">
        <v>1177</v>
      </c>
      <c r="O130" s="37" t="str">
        <f t="shared" si="40"/>
        <v>PT Berlina Tbk</v>
      </c>
      <c r="P130" s="37">
        <f t="shared" si="40"/>
        <v>1180</v>
      </c>
      <c r="Q130" s="37">
        <f t="shared" si="40"/>
        <v>40</v>
      </c>
      <c r="R130" s="37">
        <f t="shared" si="40"/>
        <v>3.5099999999999999E-2</v>
      </c>
      <c r="S130" s="37">
        <f t="shared" si="40"/>
        <v>1400</v>
      </c>
      <c r="T130" s="37">
        <f t="shared" si="40"/>
        <v>11329</v>
      </c>
      <c r="U130" s="37" t="str">
        <f t="shared" si="40"/>
        <v>1.155T</v>
      </c>
      <c r="V130" s="41">
        <f t="shared" si="30"/>
        <v>1.155</v>
      </c>
      <c r="W130" s="37" t="str">
        <f t="shared" si="31"/>
        <v>T</v>
      </c>
      <c r="X130" s="42">
        <f t="shared" si="32"/>
        <v>1155</v>
      </c>
      <c r="Y130" s="37">
        <f t="shared" si="33"/>
        <v>1132</v>
      </c>
      <c r="Z130" s="37" t="str">
        <f t="shared" si="34"/>
        <v>9</v>
      </c>
      <c r="AA130" s="43">
        <f t="shared" si="35"/>
        <v>1132</v>
      </c>
      <c r="AB130" s="46">
        <f t="shared" si="36"/>
        <v>1.3357600000000001E-3</v>
      </c>
      <c r="AC130" s="43"/>
      <c r="AD130" s="43"/>
      <c r="AE130" s="37">
        <f t="shared" ref="AE130:AE193" si="41">M130</f>
        <v>128</v>
      </c>
      <c r="AF130" s="37" t="str">
        <f t="shared" ref="AF130:AF193" si="42">N130</f>
        <v>BRNA.JK</v>
      </c>
      <c r="AG130" s="37" t="str">
        <f t="shared" ref="AG130:AG193" si="43">O130</f>
        <v>PT Berlina Tbk</v>
      </c>
      <c r="AH130" s="37">
        <f t="shared" ref="AH130:AH193" si="44">P130</f>
        <v>1180</v>
      </c>
      <c r="AI130" s="71">
        <f t="shared" si="37"/>
        <v>1.155</v>
      </c>
      <c r="AJ130" s="43">
        <f t="shared" ref="AJ130:AJ193" si="45">AB130</f>
        <v>1.3357600000000001E-3</v>
      </c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</row>
    <row r="131" spans="1:47" x14ac:dyDescent="0.25">
      <c r="A131" s="37"/>
      <c r="B131" s="37">
        <f t="shared" si="27"/>
        <v>129</v>
      </c>
      <c r="C131" s="37" t="s">
        <v>1878</v>
      </c>
      <c r="D131" s="37" t="s">
        <v>1879</v>
      </c>
      <c r="E131" s="37">
        <v>53</v>
      </c>
      <c r="F131" s="37">
        <v>2</v>
      </c>
      <c r="G131" s="39">
        <v>3.9199999999999999E-2</v>
      </c>
      <c r="H131" s="37" t="s">
        <v>4973</v>
      </c>
      <c r="I131" s="37" t="s">
        <v>4974</v>
      </c>
      <c r="J131" s="37" t="s">
        <v>1882</v>
      </c>
      <c r="K131" s="37"/>
      <c r="L131" s="37"/>
      <c r="M131" s="37">
        <f t="shared" si="28"/>
        <v>129</v>
      </c>
      <c r="N131" s="37" t="s">
        <v>1738</v>
      </c>
      <c r="O131" s="37" t="str">
        <f t="shared" si="40"/>
        <v>PT Betonjaya Manunggal Tbk</v>
      </c>
      <c r="P131" s="37">
        <f t="shared" si="40"/>
        <v>406</v>
      </c>
      <c r="Q131" s="37">
        <f t="shared" si="40"/>
        <v>6</v>
      </c>
      <c r="R131" s="37">
        <f t="shared" si="40"/>
        <v>1.4999999999999999E-2</v>
      </c>
      <c r="S131" s="37">
        <f t="shared" si="40"/>
        <v>3500</v>
      </c>
      <c r="T131" s="37">
        <f t="shared" si="40"/>
        <v>92371</v>
      </c>
      <c r="U131" s="37" t="str">
        <f t="shared" si="40"/>
        <v>292.32B</v>
      </c>
      <c r="V131" s="41">
        <f t="shared" si="30"/>
        <v>292.32</v>
      </c>
      <c r="W131" s="37" t="str">
        <f t="shared" si="31"/>
        <v>B</v>
      </c>
      <c r="X131" s="42">
        <f t="shared" si="32"/>
        <v>292.32</v>
      </c>
      <c r="Y131" s="37">
        <f t="shared" si="33"/>
        <v>9237</v>
      </c>
      <c r="Z131" s="37" t="str">
        <f t="shared" si="34"/>
        <v>1</v>
      </c>
      <c r="AA131" s="43">
        <f t="shared" si="35"/>
        <v>9237</v>
      </c>
      <c r="AB131" s="46">
        <f t="shared" si="36"/>
        <v>3.7502220000000001E-3</v>
      </c>
      <c r="AC131" s="43"/>
      <c r="AD131" s="43"/>
      <c r="AE131" s="37">
        <f t="shared" si="41"/>
        <v>129</v>
      </c>
      <c r="AF131" s="37" t="str">
        <f t="shared" si="42"/>
        <v>BTON.JK</v>
      </c>
      <c r="AG131" s="37" t="str">
        <f t="shared" si="43"/>
        <v>PT Betonjaya Manunggal Tbk</v>
      </c>
      <c r="AH131" s="37">
        <f t="shared" si="44"/>
        <v>406</v>
      </c>
      <c r="AI131" s="71">
        <f t="shared" si="37"/>
        <v>0.29231999999999997</v>
      </c>
      <c r="AJ131" s="43">
        <f t="shared" si="45"/>
        <v>3.7502220000000001E-3</v>
      </c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</row>
    <row r="132" spans="1:47" x14ac:dyDescent="0.25">
      <c r="A132" s="37"/>
      <c r="B132" s="37">
        <f t="shared" ref="B132:B195" si="46">ROW(B130)</f>
        <v>130</v>
      </c>
      <c r="C132" s="37" t="s">
        <v>1971</v>
      </c>
      <c r="D132" s="37" t="s">
        <v>4975</v>
      </c>
      <c r="E132" s="38">
        <v>240</v>
      </c>
      <c r="F132" s="37">
        <v>6</v>
      </c>
      <c r="G132" s="39">
        <v>2.5600000000000001E-2</v>
      </c>
      <c r="H132" s="40">
        <v>109400</v>
      </c>
      <c r="I132" s="40">
        <v>663428</v>
      </c>
      <c r="J132" s="37" t="s">
        <v>4976</v>
      </c>
      <c r="K132" s="37"/>
      <c r="L132" s="37"/>
      <c r="M132" s="37">
        <f t="shared" ref="M132:M195" si="47">ROW(M130)</f>
        <v>130</v>
      </c>
      <c r="N132" s="37" t="s">
        <v>434</v>
      </c>
      <c r="O132" s="37" t="str">
        <f t="shared" ref="O132:U147" si="48">INDEX($B$3:$J$1048576,MATCH($N132,$C$3:$C$1048576,0),MATCH(O$2,$B$2:$J$2,0))</f>
        <v>PT BFI Finance Indonesia Tbk</v>
      </c>
      <c r="P132" s="37">
        <f t="shared" si="48"/>
        <v>1095</v>
      </c>
      <c r="Q132" s="37">
        <f t="shared" si="48"/>
        <v>-30</v>
      </c>
      <c r="R132" s="37">
        <f t="shared" si="48"/>
        <v>-2.6700000000000002E-2</v>
      </c>
      <c r="S132" s="37" t="str">
        <f t="shared" si="48"/>
        <v>75.128M</v>
      </c>
      <c r="T132" s="37" t="str">
        <f t="shared" si="48"/>
        <v>50.176M</v>
      </c>
      <c r="U132" s="37" t="str">
        <f t="shared" si="48"/>
        <v>16.386T</v>
      </c>
      <c r="V132" s="41">
        <f t="shared" ref="V132:V195" si="49">IFERROR(VALUE(LEFT(U132,LEN(U132)-1)),0)</f>
        <v>16.385999999999999</v>
      </c>
      <c r="W132" s="37" t="str">
        <f t="shared" ref="W132:W195" si="50">RIGHT(U132,1)</f>
        <v>T</v>
      </c>
      <c r="X132" s="42">
        <f t="shared" ref="X132:X195" si="51">IF(W132="T",V132*10^3,V132)</f>
        <v>16386</v>
      </c>
      <c r="Y132" s="37">
        <f t="shared" ref="Y132:Y195" si="52">IFERROR(VALUE(LEFT(T132,LEN(T132)-1)),0)</f>
        <v>50.176000000000002</v>
      </c>
      <c r="Z132" s="37" t="str">
        <f t="shared" ref="Z132:Z195" si="53">RIGHT(T132,1)</f>
        <v>M</v>
      </c>
      <c r="AA132" s="43">
        <f t="shared" ref="AA132:AA195" si="54">VALUE(IF(Z132="M",Y132*10^6,Y132))</f>
        <v>50176000</v>
      </c>
      <c r="AB132" s="46">
        <f t="shared" ref="AB132:AB195" si="55">AA132*P132/10^9</f>
        <v>54.942720000000001</v>
      </c>
      <c r="AC132" s="43"/>
      <c r="AD132" s="43"/>
      <c r="AE132" s="37">
        <f t="shared" si="41"/>
        <v>130</v>
      </c>
      <c r="AF132" s="37" t="str">
        <f t="shared" si="42"/>
        <v>BFIN.JK</v>
      </c>
      <c r="AG132" s="37" t="str">
        <f t="shared" si="43"/>
        <v>PT BFI Finance Indonesia Tbk</v>
      </c>
      <c r="AH132" s="37">
        <f t="shared" si="44"/>
        <v>1095</v>
      </c>
      <c r="AI132" s="71">
        <f t="shared" ref="AI132:AI195" si="56">X132/10^3</f>
        <v>16.385999999999999</v>
      </c>
      <c r="AJ132" s="43">
        <f t="shared" si="45"/>
        <v>54.942720000000001</v>
      </c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</row>
    <row r="133" spans="1:47" x14ac:dyDescent="0.25">
      <c r="A133" s="37"/>
      <c r="B133" s="37">
        <f t="shared" si="46"/>
        <v>131</v>
      </c>
      <c r="C133" s="37" t="s">
        <v>1834</v>
      </c>
      <c r="D133" s="37" t="s">
        <v>1835</v>
      </c>
      <c r="E133" s="38">
        <v>109</v>
      </c>
      <c r="F133" s="37">
        <v>3</v>
      </c>
      <c r="G133" s="39">
        <v>2.8299999999999999E-2</v>
      </c>
      <c r="H133" s="40">
        <v>371800</v>
      </c>
      <c r="I133" s="40" t="s">
        <v>4977</v>
      </c>
      <c r="J133" s="37" t="s">
        <v>4978</v>
      </c>
      <c r="K133" s="37"/>
      <c r="L133" s="37"/>
      <c r="M133" s="37">
        <f t="shared" si="47"/>
        <v>131</v>
      </c>
      <c r="N133" s="37" t="s">
        <v>1855</v>
      </c>
      <c r="O133" s="37" t="str">
        <f t="shared" si="48"/>
        <v>PT Bhakti Agung Propertindo Tbk</v>
      </c>
      <c r="P133" s="37">
        <f t="shared" si="48"/>
        <v>50</v>
      </c>
      <c r="Q133" s="37">
        <f t="shared" si="48"/>
        <v>0</v>
      </c>
      <c r="R133" s="37">
        <f t="shared" si="48"/>
        <v>0</v>
      </c>
      <c r="S133" s="37">
        <f t="shared" si="48"/>
        <v>300</v>
      </c>
      <c r="T133" s="37">
        <f t="shared" si="48"/>
        <v>269964</v>
      </c>
      <c r="U133" s="37" t="str">
        <f t="shared" si="48"/>
        <v>279.588B</v>
      </c>
      <c r="V133" s="41">
        <f t="shared" si="49"/>
        <v>279.58800000000002</v>
      </c>
      <c r="W133" s="37" t="str">
        <f t="shared" si="50"/>
        <v>B</v>
      </c>
      <c r="X133" s="42">
        <f t="shared" si="51"/>
        <v>279.58800000000002</v>
      </c>
      <c r="Y133" s="37">
        <f t="shared" si="52"/>
        <v>26996</v>
      </c>
      <c r="Z133" s="37" t="str">
        <f t="shared" si="53"/>
        <v>4</v>
      </c>
      <c r="AA133" s="43">
        <f t="shared" si="54"/>
        <v>26996</v>
      </c>
      <c r="AB133" s="46">
        <f t="shared" si="55"/>
        <v>1.3498E-3</v>
      </c>
      <c r="AC133" s="43"/>
      <c r="AD133" s="43"/>
      <c r="AE133" s="37">
        <f t="shared" si="41"/>
        <v>131</v>
      </c>
      <c r="AF133" s="37" t="str">
        <f t="shared" si="42"/>
        <v>BAPI.JK</v>
      </c>
      <c r="AG133" s="37" t="str">
        <f t="shared" si="43"/>
        <v>PT Bhakti Agung Propertindo Tbk</v>
      </c>
      <c r="AH133" s="37">
        <f t="shared" si="44"/>
        <v>50</v>
      </c>
      <c r="AI133" s="71">
        <f t="shared" si="56"/>
        <v>0.279588</v>
      </c>
      <c r="AJ133" s="43">
        <f t="shared" si="45"/>
        <v>1.3498E-3</v>
      </c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</row>
    <row r="134" spans="1:47" x14ac:dyDescent="0.25">
      <c r="A134" s="37"/>
      <c r="B134" s="37">
        <f t="shared" si="46"/>
        <v>132</v>
      </c>
      <c r="C134" s="37" t="s">
        <v>1829</v>
      </c>
      <c r="D134" s="37" t="s">
        <v>1830</v>
      </c>
      <c r="E134" s="37">
        <v>290</v>
      </c>
      <c r="F134" s="37">
        <v>-6</v>
      </c>
      <c r="G134" s="39">
        <v>-2.0299999999999999E-2</v>
      </c>
      <c r="H134" s="40">
        <v>850900</v>
      </c>
      <c r="I134" s="37" t="s">
        <v>4979</v>
      </c>
      <c r="J134" s="37" t="s">
        <v>4980</v>
      </c>
      <c r="K134" s="37"/>
      <c r="L134" s="37"/>
      <c r="M134" s="37">
        <f t="shared" si="47"/>
        <v>132</v>
      </c>
      <c r="N134" s="37" t="s">
        <v>869</v>
      </c>
      <c r="O134" s="37" t="str">
        <f t="shared" si="48"/>
        <v>PT Bhakti Multi Artha Tbk</v>
      </c>
      <c r="P134" s="37">
        <f t="shared" si="48"/>
        <v>975</v>
      </c>
      <c r="Q134" s="37">
        <f t="shared" si="48"/>
        <v>0</v>
      </c>
      <c r="R134" s="37">
        <f t="shared" si="48"/>
        <v>0</v>
      </c>
      <c r="S134" s="37" t="str">
        <f t="shared" si="48"/>
        <v>5.051M</v>
      </c>
      <c r="T134" s="37" t="str">
        <f t="shared" si="48"/>
        <v>1.51M</v>
      </c>
      <c r="U134" s="37" t="str">
        <f t="shared" si="48"/>
        <v>4.875T</v>
      </c>
      <c r="V134" s="41">
        <f t="shared" si="49"/>
        <v>4.875</v>
      </c>
      <c r="W134" s="37" t="str">
        <f t="shared" si="50"/>
        <v>T</v>
      </c>
      <c r="X134" s="42">
        <f t="shared" si="51"/>
        <v>4875</v>
      </c>
      <c r="Y134" s="37">
        <f t="shared" si="52"/>
        <v>1.51</v>
      </c>
      <c r="Z134" s="37" t="str">
        <f t="shared" si="53"/>
        <v>M</v>
      </c>
      <c r="AA134" s="43">
        <f t="shared" si="54"/>
        <v>1510000</v>
      </c>
      <c r="AB134" s="46">
        <f t="shared" si="55"/>
        <v>1.4722500000000001</v>
      </c>
      <c r="AC134" s="43"/>
      <c r="AD134" s="43"/>
      <c r="AE134" s="37">
        <f t="shared" si="41"/>
        <v>132</v>
      </c>
      <c r="AF134" s="37" t="str">
        <f t="shared" si="42"/>
        <v>BHAT.JK</v>
      </c>
      <c r="AG134" s="37" t="str">
        <f t="shared" si="43"/>
        <v>PT Bhakti Multi Artha Tbk</v>
      </c>
      <c r="AH134" s="37">
        <f t="shared" si="44"/>
        <v>975</v>
      </c>
      <c r="AI134" s="71">
        <f t="shared" si="56"/>
        <v>4.875</v>
      </c>
      <c r="AJ134" s="43">
        <f t="shared" si="45"/>
        <v>1.4722500000000001</v>
      </c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</row>
    <row r="135" spans="1:47" x14ac:dyDescent="0.25">
      <c r="A135" s="37"/>
      <c r="B135" s="37">
        <f t="shared" si="46"/>
        <v>133</v>
      </c>
      <c r="C135" s="37" t="s">
        <v>1985</v>
      </c>
      <c r="D135" s="37" t="s">
        <v>1986</v>
      </c>
      <c r="E135" s="38">
        <v>254</v>
      </c>
      <c r="F135" s="37">
        <v>8</v>
      </c>
      <c r="G135" s="39">
        <v>3.2500000000000001E-2</v>
      </c>
      <c r="H135" s="37" t="s">
        <v>4981</v>
      </c>
      <c r="I135" s="37" t="s">
        <v>4982</v>
      </c>
      <c r="J135" s="37" t="s">
        <v>4983</v>
      </c>
      <c r="K135" s="37"/>
      <c r="L135" s="37"/>
      <c r="M135" s="37">
        <f t="shared" si="47"/>
        <v>133</v>
      </c>
      <c r="N135" s="37" t="s">
        <v>1878</v>
      </c>
      <c r="O135" s="37" t="str">
        <f t="shared" si="48"/>
        <v>PT Bhuwanatala Indah Permai Tbk</v>
      </c>
      <c r="P135" s="37">
        <f t="shared" si="48"/>
        <v>53</v>
      </c>
      <c r="Q135" s="37">
        <f t="shared" si="48"/>
        <v>2</v>
      </c>
      <c r="R135" s="37">
        <f t="shared" si="48"/>
        <v>3.9199999999999999E-2</v>
      </c>
      <c r="S135" s="37" t="str">
        <f t="shared" si="48"/>
        <v>9.554M</v>
      </c>
      <c r="T135" s="37" t="str">
        <f t="shared" si="48"/>
        <v>10.495M</v>
      </c>
      <c r="U135" s="37" t="str">
        <f t="shared" si="48"/>
        <v>266.52B</v>
      </c>
      <c r="V135" s="41">
        <f t="shared" si="49"/>
        <v>266.52</v>
      </c>
      <c r="W135" s="37" t="str">
        <f t="shared" si="50"/>
        <v>B</v>
      </c>
      <c r="X135" s="42">
        <f t="shared" si="51"/>
        <v>266.52</v>
      </c>
      <c r="Y135" s="37">
        <f t="shared" si="52"/>
        <v>10.494999999999999</v>
      </c>
      <c r="Z135" s="37" t="str">
        <f t="shared" si="53"/>
        <v>M</v>
      </c>
      <c r="AA135" s="43">
        <f t="shared" si="54"/>
        <v>10495000</v>
      </c>
      <c r="AB135" s="46">
        <f t="shared" si="55"/>
        <v>0.55623500000000003</v>
      </c>
      <c r="AC135" s="43"/>
      <c r="AD135" s="43"/>
      <c r="AE135" s="37">
        <f t="shared" si="41"/>
        <v>133</v>
      </c>
      <c r="AF135" s="37" t="str">
        <f t="shared" si="42"/>
        <v>BIPP.JK</v>
      </c>
      <c r="AG135" s="37" t="str">
        <f t="shared" si="43"/>
        <v>PT Bhuwanatala Indah Permai Tbk</v>
      </c>
      <c r="AH135" s="37">
        <f t="shared" si="44"/>
        <v>53</v>
      </c>
      <c r="AI135" s="71">
        <f t="shared" si="56"/>
        <v>0.26651999999999998</v>
      </c>
      <c r="AJ135" s="43">
        <f t="shared" si="45"/>
        <v>0.55623500000000003</v>
      </c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</row>
    <row r="136" spans="1:47" x14ac:dyDescent="0.25">
      <c r="A136" s="37"/>
      <c r="B136" s="37">
        <f t="shared" si="46"/>
        <v>134</v>
      </c>
      <c r="C136" s="37" t="s">
        <v>1904</v>
      </c>
      <c r="D136" s="37" t="s">
        <v>1905</v>
      </c>
      <c r="E136" s="38">
        <v>50</v>
      </c>
      <c r="F136" s="37">
        <v>0</v>
      </c>
      <c r="G136" s="39">
        <v>0</v>
      </c>
      <c r="H136" s="40">
        <v>400</v>
      </c>
      <c r="I136" s="37" t="s">
        <v>4078</v>
      </c>
      <c r="J136" s="37" t="s">
        <v>4079</v>
      </c>
      <c r="K136" s="37"/>
      <c r="L136" s="37"/>
      <c r="M136" s="37">
        <f t="shared" si="47"/>
        <v>134</v>
      </c>
      <c r="N136" s="37" t="s">
        <v>1883</v>
      </c>
      <c r="O136" s="37" t="str">
        <f t="shared" si="48"/>
        <v>PT Bima Sakti Pertiwi Tbk</v>
      </c>
      <c r="P136" s="37">
        <f t="shared" si="48"/>
        <v>90</v>
      </c>
      <c r="Q136" s="37">
        <f t="shared" si="48"/>
        <v>1</v>
      </c>
      <c r="R136" s="37">
        <f t="shared" si="48"/>
        <v>1.12E-2</v>
      </c>
      <c r="S136" s="37">
        <f t="shared" si="48"/>
        <v>873200</v>
      </c>
      <c r="T136" s="37" t="str">
        <f t="shared" si="48"/>
        <v>9.541M</v>
      </c>
      <c r="U136" s="37" t="str">
        <f t="shared" si="48"/>
        <v>281.25B</v>
      </c>
      <c r="V136" s="41">
        <f t="shared" si="49"/>
        <v>281.25</v>
      </c>
      <c r="W136" s="37" t="str">
        <f t="shared" si="50"/>
        <v>B</v>
      </c>
      <c r="X136" s="42">
        <f t="shared" si="51"/>
        <v>281.25</v>
      </c>
      <c r="Y136" s="37">
        <f t="shared" si="52"/>
        <v>9.5410000000000004</v>
      </c>
      <c r="Z136" s="37" t="str">
        <f t="shared" si="53"/>
        <v>M</v>
      </c>
      <c r="AA136" s="43">
        <f t="shared" si="54"/>
        <v>9541000</v>
      </c>
      <c r="AB136" s="46">
        <f t="shared" si="55"/>
        <v>0.85868999999999995</v>
      </c>
      <c r="AC136" s="43"/>
      <c r="AD136" s="43"/>
      <c r="AE136" s="37">
        <f t="shared" si="41"/>
        <v>134</v>
      </c>
      <c r="AF136" s="37" t="str">
        <f t="shared" si="42"/>
        <v>PAMG.JK</v>
      </c>
      <c r="AG136" s="37" t="str">
        <f t="shared" si="43"/>
        <v>PT Bima Sakti Pertiwi Tbk</v>
      </c>
      <c r="AH136" s="37">
        <f t="shared" si="44"/>
        <v>90</v>
      </c>
      <c r="AI136" s="71">
        <f t="shared" si="56"/>
        <v>0.28125</v>
      </c>
      <c r="AJ136" s="43">
        <f t="shared" si="45"/>
        <v>0.85868999999999995</v>
      </c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</row>
    <row r="137" spans="1:47" x14ac:dyDescent="0.25">
      <c r="A137" s="37"/>
      <c r="B137" s="37">
        <f t="shared" si="46"/>
        <v>135</v>
      </c>
      <c r="C137" s="37" t="s">
        <v>1862</v>
      </c>
      <c r="D137" s="37" t="s">
        <v>1863</v>
      </c>
      <c r="E137" s="38">
        <v>202</v>
      </c>
      <c r="F137" s="37">
        <v>2</v>
      </c>
      <c r="G137" s="39">
        <v>0.01</v>
      </c>
      <c r="H137" s="40">
        <v>331800</v>
      </c>
      <c r="I137" s="40">
        <v>114865</v>
      </c>
      <c r="J137" s="37" t="s">
        <v>1864</v>
      </c>
      <c r="K137" s="37"/>
      <c r="L137" s="37"/>
      <c r="M137" s="37">
        <f t="shared" si="47"/>
        <v>135</v>
      </c>
      <c r="N137" s="37" t="s">
        <v>2074</v>
      </c>
      <c r="O137" s="37" t="str">
        <f t="shared" si="48"/>
        <v>PT Binakarya Jaya Abadi Tbk</v>
      </c>
      <c r="P137" s="37">
        <f t="shared" si="48"/>
        <v>250</v>
      </c>
      <c r="Q137" s="37">
        <f t="shared" si="48"/>
        <v>2</v>
      </c>
      <c r="R137" s="37">
        <f t="shared" si="48"/>
        <v>8.0999999999999996E-3</v>
      </c>
      <c r="S137" s="37">
        <f t="shared" si="48"/>
        <v>201000</v>
      </c>
      <c r="T137" s="37" t="str">
        <f t="shared" si="48"/>
        <v>1.706M</v>
      </c>
      <c r="U137" s="37" t="str">
        <f t="shared" si="48"/>
        <v>148.07B</v>
      </c>
      <c r="V137" s="41">
        <f t="shared" si="49"/>
        <v>148.07</v>
      </c>
      <c r="W137" s="37" t="str">
        <f t="shared" si="50"/>
        <v>B</v>
      </c>
      <c r="X137" s="42">
        <f t="shared" si="51"/>
        <v>148.07</v>
      </c>
      <c r="Y137" s="37">
        <f t="shared" si="52"/>
        <v>1.706</v>
      </c>
      <c r="Z137" s="37" t="str">
        <f t="shared" si="53"/>
        <v>M</v>
      </c>
      <c r="AA137" s="43">
        <f t="shared" si="54"/>
        <v>1706000</v>
      </c>
      <c r="AB137" s="46">
        <f t="shared" si="55"/>
        <v>0.42649999999999999</v>
      </c>
      <c r="AC137" s="43"/>
      <c r="AD137" s="43"/>
      <c r="AE137" s="37">
        <f t="shared" si="41"/>
        <v>135</v>
      </c>
      <c r="AF137" s="37" t="str">
        <f t="shared" si="42"/>
        <v>BIKA.JK</v>
      </c>
      <c r="AG137" s="37" t="str">
        <f t="shared" si="43"/>
        <v>PT Binakarya Jaya Abadi Tbk</v>
      </c>
      <c r="AH137" s="37">
        <f t="shared" si="44"/>
        <v>250</v>
      </c>
      <c r="AI137" s="71">
        <f t="shared" si="56"/>
        <v>0.14806999999999998</v>
      </c>
      <c r="AJ137" s="43">
        <f t="shared" si="45"/>
        <v>0.42649999999999999</v>
      </c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</row>
    <row r="138" spans="1:47" x14ac:dyDescent="0.25">
      <c r="A138" s="37"/>
      <c r="B138" s="37">
        <f t="shared" si="46"/>
        <v>136</v>
      </c>
      <c r="C138" s="37" t="s">
        <v>1727</v>
      </c>
      <c r="D138" s="37" t="s">
        <v>1728</v>
      </c>
      <c r="E138" s="38">
        <v>280</v>
      </c>
      <c r="F138" s="37">
        <v>-4</v>
      </c>
      <c r="G138" s="39">
        <v>-1.41E-2</v>
      </c>
      <c r="H138" s="40">
        <v>402200</v>
      </c>
      <c r="I138" s="37" t="s">
        <v>4984</v>
      </c>
      <c r="J138" s="37" t="s">
        <v>4985</v>
      </c>
      <c r="K138" s="37"/>
      <c r="L138" s="37"/>
      <c r="M138" s="37">
        <f t="shared" si="47"/>
        <v>136</v>
      </c>
      <c r="N138" s="37" t="s">
        <v>1974</v>
      </c>
      <c r="O138" s="37" t="str">
        <f t="shared" si="48"/>
        <v>PT Bintang Mitra Semestaraya Tbk</v>
      </c>
      <c r="P138" s="37">
        <f t="shared" si="48"/>
        <v>334</v>
      </c>
      <c r="Q138" s="37">
        <f t="shared" si="48"/>
        <v>32</v>
      </c>
      <c r="R138" s="37">
        <f t="shared" si="48"/>
        <v>0.106</v>
      </c>
      <c r="S138" s="37" t="str">
        <f t="shared" si="48"/>
        <v>24.972M</v>
      </c>
      <c r="T138" s="37" t="str">
        <f t="shared" si="48"/>
        <v>6.473M</v>
      </c>
      <c r="U138" s="37" t="str">
        <f t="shared" si="48"/>
        <v>387.173B</v>
      </c>
      <c r="V138" s="41">
        <f t="shared" si="49"/>
        <v>387.173</v>
      </c>
      <c r="W138" s="37" t="str">
        <f t="shared" si="50"/>
        <v>B</v>
      </c>
      <c r="X138" s="42">
        <f t="shared" si="51"/>
        <v>387.173</v>
      </c>
      <c r="Y138" s="37">
        <f t="shared" si="52"/>
        <v>6.4729999999999999</v>
      </c>
      <c r="Z138" s="37" t="str">
        <f t="shared" si="53"/>
        <v>M</v>
      </c>
      <c r="AA138" s="43">
        <f t="shared" si="54"/>
        <v>6473000</v>
      </c>
      <c r="AB138" s="46">
        <f t="shared" si="55"/>
        <v>2.1619820000000001</v>
      </c>
      <c r="AC138" s="43"/>
      <c r="AD138" s="43"/>
      <c r="AE138" s="37">
        <f t="shared" si="41"/>
        <v>136</v>
      </c>
      <c r="AF138" s="37" t="str">
        <f t="shared" si="42"/>
        <v>BMSR.JK</v>
      </c>
      <c r="AG138" s="37" t="str">
        <f t="shared" si="43"/>
        <v>PT Bintang Mitra Semestaraya Tbk</v>
      </c>
      <c r="AH138" s="37">
        <f t="shared" si="44"/>
        <v>334</v>
      </c>
      <c r="AI138" s="71">
        <f t="shared" si="56"/>
        <v>0.38717299999999999</v>
      </c>
      <c r="AJ138" s="43">
        <f t="shared" si="45"/>
        <v>2.1619820000000001</v>
      </c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</row>
    <row r="139" spans="1:47" x14ac:dyDescent="0.25">
      <c r="A139" s="37"/>
      <c r="B139" s="37">
        <f t="shared" si="46"/>
        <v>137</v>
      </c>
      <c r="C139" s="37" t="s">
        <v>1795</v>
      </c>
      <c r="D139" s="37" t="s">
        <v>1796</v>
      </c>
      <c r="E139" s="37">
        <v>278</v>
      </c>
      <c r="F139" s="37">
        <v>-4</v>
      </c>
      <c r="G139" s="39">
        <v>-1.4200000000000001E-2</v>
      </c>
      <c r="H139" s="40">
        <v>5100</v>
      </c>
      <c r="I139" s="40">
        <v>28029</v>
      </c>
      <c r="J139" s="37" t="s">
        <v>4106</v>
      </c>
      <c r="K139" s="37"/>
      <c r="L139" s="37"/>
      <c r="M139" s="37">
        <f t="shared" si="47"/>
        <v>137</v>
      </c>
      <c r="N139" s="37" t="s">
        <v>760</v>
      </c>
      <c r="O139" s="37" t="str">
        <f t="shared" si="48"/>
        <v>PT Bintang Oto Global Tbk</v>
      </c>
      <c r="P139" s="37">
        <f t="shared" si="48"/>
        <v>1390</v>
      </c>
      <c r="Q139" s="37">
        <f t="shared" si="48"/>
        <v>0</v>
      </c>
      <c r="R139" s="37">
        <f t="shared" si="48"/>
        <v>0</v>
      </c>
      <c r="S139" s="37" t="str">
        <f t="shared" si="48"/>
        <v>106.771M</v>
      </c>
      <c r="T139" s="37" t="str">
        <f t="shared" si="48"/>
        <v>109.741M</v>
      </c>
      <c r="U139" s="37" t="str">
        <f t="shared" si="48"/>
        <v>5.287T</v>
      </c>
      <c r="V139" s="41">
        <f t="shared" si="49"/>
        <v>5.2869999999999999</v>
      </c>
      <c r="W139" s="37" t="str">
        <f t="shared" si="50"/>
        <v>T</v>
      </c>
      <c r="X139" s="42">
        <f t="shared" si="51"/>
        <v>5287</v>
      </c>
      <c r="Y139" s="37">
        <f t="shared" si="52"/>
        <v>109.741</v>
      </c>
      <c r="Z139" s="37" t="str">
        <f t="shared" si="53"/>
        <v>M</v>
      </c>
      <c r="AA139" s="43">
        <f t="shared" si="54"/>
        <v>109741000</v>
      </c>
      <c r="AB139" s="46">
        <f t="shared" si="55"/>
        <v>152.53998999999999</v>
      </c>
      <c r="AC139" s="43"/>
      <c r="AD139" s="43"/>
      <c r="AE139" s="37">
        <f t="shared" si="41"/>
        <v>137</v>
      </c>
      <c r="AF139" s="37" t="str">
        <f t="shared" si="42"/>
        <v>BOGA.JK</v>
      </c>
      <c r="AG139" s="37" t="str">
        <f t="shared" si="43"/>
        <v>PT Bintang Oto Global Tbk</v>
      </c>
      <c r="AH139" s="37">
        <f t="shared" si="44"/>
        <v>1390</v>
      </c>
      <c r="AI139" s="71">
        <f t="shared" si="56"/>
        <v>5.2869999999999999</v>
      </c>
      <c r="AJ139" s="43">
        <f t="shared" si="45"/>
        <v>152.53998999999999</v>
      </c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</row>
    <row r="140" spans="1:47" x14ac:dyDescent="0.25">
      <c r="A140" s="37"/>
      <c r="B140" s="37">
        <f t="shared" si="46"/>
        <v>138</v>
      </c>
      <c r="C140" s="37" t="s">
        <v>1838</v>
      </c>
      <c r="D140" s="37" t="s">
        <v>1839</v>
      </c>
      <c r="E140" s="38">
        <v>334</v>
      </c>
      <c r="F140" s="37">
        <v>-4</v>
      </c>
      <c r="G140" s="39">
        <v>-1.18E-2</v>
      </c>
      <c r="H140" s="40">
        <v>2200</v>
      </c>
      <c r="I140" s="40">
        <v>20101</v>
      </c>
      <c r="J140" s="37" t="s">
        <v>4143</v>
      </c>
      <c r="K140" s="37"/>
      <c r="L140" s="37"/>
      <c r="M140" s="37">
        <f t="shared" si="47"/>
        <v>138</v>
      </c>
      <c r="N140" s="37" t="s">
        <v>5771</v>
      </c>
      <c r="O140" s="37" t="str">
        <f t="shared" si="48"/>
        <v>PT Bintang Samudera Mandiri Lines Tbk</v>
      </c>
      <c r="P140" s="37">
        <f t="shared" si="48"/>
        <v>153</v>
      </c>
      <c r="Q140" s="37">
        <f t="shared" si="48"/>
        <v>-4</v>
      </c>
      <c r="R140" s="37">
        <f t="shared" si="48"/>
        <v>-2.5499999999999998E-2</v>
      </c>
      <c r="S140" s="37" t="str">
        <f t="shared" si="48"/>
        <v>212.272M</v>
      </c>
      <c r="T140" s="37" t="str">
        <f t="shared" si="48"/>
        <v>248.745M</v>
      </c>
      <c r="U140" s="37" t="str">
        <f t="shared" si="48"/>
        <v>N/A</v>
      </c>
      <c r="V140" s="41">
        <f t="shared" si="49"/>
        <v>0</v>
      </c>
      <c r="W140" s="37" t="str">
        <f t="shared" si="50"/>
        <v>A</v>
      </c>
      <c r="X140" s="42">
        <f t="shared" si="51"/>
        <v>0</v>
      </c>
      <c r="Y140" s="37">
        <f t="shared" si="52"/>
        <v>248.745</v>
      </c>
      <c r="Z140" s="37" t="str">
        <f t="shared" si="53"/>
        <v>M</v>
      </c>
      <c r="AA140" s="43">
        <f t="shared" si="54"/>
        <v>248745000</v>
      </c>
      <c r="AB140" s="46">
        <f t="shared" si="55"/>
        <v>38.057985000000002</v>
      </c>
      <c r="AC140" s="43"/>
      <c r="AD140" s="43"/>
      <c r="AE140" s="37">
        <f t="shared" si="41"/>
        <v>138</v>
      </c>
      <c r="AF140" s="37" t="str">
        <f t="shared" si="42"/>
        <v>BSML.JK</v>
      </c>
      <c r="AG140" s="37" t="str">
        <f t="shared" si="43"/>
        <v>PT Bintang Samudera Mandiri Lines Tbk</v>
      </c>
      <c r="AH140" s="37">
        <f t="shared" si="44"/>
        <v>153</v>
      </c>
      <c r="AI140" s="71">
        <f t="shared" si="56"/>
        <v>0</v>
      </c>
      <c r="AJ140" s="43">
        <f t="shared" si="45"/>
        <v>38.057985000000002</v>
      </c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</row>
    <row r="141" spans="1:47" x14ac:dyDescent="0.25">
      <c r="A141" s="37"/>
      <c r="B141" s="37">
        <f t="shared" si="46"/>
        <v>139</v>
      </c>
      <c r="C141" s="37" t="s">
        <v>1855</v>
      </c>
      <c r="D141" s="37" t="s">
        <v>1856</v>
      </c>
      <c r="E141" s="38">
        <v>50</v>
      </c>
      <c r="F141" s="37">
        <v>0</v>
      </c>
      <c r="G141" s="39">
        <v>0</v>
      </c>
      <c r="H141" s="40">
        <v>300</v>
      </c>
      <c r="I141" s="40">
        <v>269964</v>
      </c>
      <c r="J141" s="37" t="s">
        <v>4146</v>
      </c>
      <c r="K141" s="37"/>
      <c r="L141" s="37"/>
      <c r="M141" s="37">
        <f t="shared" si="47"/>
        <v>139</v>
      </c>
      <c r="N141" s="37" t="s">
        <v>4154</v>
      </c>
      <c r="O141" s="37" t="str">
        <f t="shared" si="48"/>
        <v>PT BISI International Tbk</v>
      </c>
      <c r="P141" s="37">
        <f t="shared" si="48"/>
        <v>1010</v>
      </c>
      <c r="Q141" s="37">
        <f t="shared" si="48"/>
        <v>10</v>
      </c>
      <c r="R141" s="37">
        <f t="shared" si="48"/>
        <v>0.01</v>
      </c>
      <c r="S141" s="37">
        <f t="shared" si="48"/>
        <v>245100</v>
      </c>
      <c r="T141" s="37">
        <f t="shared" si="48"/>
        <v>428296</v>
      </c>
      <c r="U141" s="37" t="str">
        <f t="shared" si="48"/>
        <v>3.03T</v>
      </c>
      <c r="V141" s="41">
        <f t="shared" si="49"/>
        <v>3.03</v>
      </c>
      <c r="W141" s="37" t="str">
        <f t="shared" si="50"/>
        <v>T</v>
      </c>
      <c r="X141" s="42">
        <f t="shared" si="51"/>
        <v>3030</v>
      </c>
      <c r="Y141" s="37">
        <f t="shared" si="52"/>
        <v>42829</v>
      </c>
      <c r="Z141" s="37" t="str">
        <f t="shared" si="53"/>
        <v>6</v>
      </c>
      <c r="AA141" s="43">
        <f t="shared" si="54"/>
        <v>42829</v>
      </c>
      <c r="AB141" s="46">
        <f t="shared" si="55"/>
        <v>4.3257289999999997E-2</v>
      </c>
      <c r="AC141" s="43"/>
      <c r="AD141" s="43"/>
      <c r="AE141" s="37">
        <f t="shared" si="41"/>
        <v>139</v>
      </c>
      <c r="AF141" s="37" t="str">
        <f t="shared" si="42"/>
        <v>BISI.JK</v>
      </c>
      <c r="AG141" s="37" t="str">
        <f t="shared" si="43"/>
        <v>PT BISI International Tbk</v>
      </c>
      <c r="AH141" s="37">
        <f t="shared" si="44"/>
        <v>1010</v>
      </c>
      <c r="AI141" s="71">
        <f t="shared" si="56"/>
        <v>3.03</v>
      </c>
      <c r="AJ141" s="43">
        <f t="shared" si="45"/>
        <v>4.3257289999999997E-2</v>
      </c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</row>
    <row r="142" spans="1:47" x14ac:dyDescent="0.25">
      <c r="A142" s="37"/>
      <c r="B142" s="37">
        <f t="shared" si="46"/>
        <v>140</v>
      </c>
      <c r="C142" s="37" t="s">
        <v>2093</v>
      </c>
      <c r="D142" s="37" t="s">
        <v>2094</v>
      </c>
      <c r="E142" s="38">
        <v>392</v>
      </c>
      <c r="F142" s="37">
        <v>-2</v>
      </c>
      <c r="G142" s="39">
        <v>-5.1000000000000004E-3</v>
      </c>
      <c r="H142" s="40" t="s">
        <v>4986</v>
      </c>
      <c r="I142" s="40" t="s">
        <v>4987</v>
      </c>
      <c r="J142" s="37" t="s">
        <v>4988</v>
      </c>
      <c r="K142" s="37"/>
      <c r="L142" s="37"/>
      <c r="M142" s="37">
        <f t="shared" si="47"/>
        <v>140</v>
      </c>
      <c r="N142" s="37" t="s">
        <v>5706</v>
      </c>
      <c r="O142" s="37" t="str">
        <f t="shared" si="48"/>
        <v>PT Blue Bird Tbk</v>
      </c>
      <c r="P142" s="37">
        <f t="shared" si="48"/>
        <v>1565</v>
      </c>
      <c r="Q142" s="37">
        <f t="shared" si="48"/>
        <v>-35</v>
      </c>
      <c r="R142" s="37">
        <f t="shared" si="48"/>
        <v>-2.1899999999999999E-2</v>
      </c>
      <c r="S142" s="37" t="str">
        <f t="shared" si="48"/>
        <v>2.333M</v>
      </c>
      <c r="T142" s="37" t="str">
        <f t="shared" si="48"/>
        <v>4.578M</v>
      </c>
      <c r="U142" s="37" t="str">
        <f t="shared" si="48"/>
        <v>3.916T</v>
      </c>
      <c r="V142" s="41">
        <f t="shared" si="49"/>
        <v>3.9159999999999999</v>
      </c>
      <c r="W142" s="37" t="str">
        <f t="shared" si="50"/>
        <v>T</v>
      </c>
      <c r="X142" s="42">
        <f t="shared" si="51"/>
        <v>3916</v>
      </c>
      <c r="Y142" s="37">
        <f t="shared" si="52"/>
        <v>4.5780000000000003</v>
      </c>
      <c r="Z142" s="37" t="str">
        <f t="shared" si="53"/>
        <v>M</v>
      </c>
      <c r="AA142" s="43">
        <f t="shared" si="54"/>
        <v>4578000</v>
      </c>
      <c r="AB142" s="46">
        <f t="shared" si="55"/>
        <v>7.1645700000000003</v>
      </c>
      <c r="AC142" s="43"/>
      <c r="AD142" s="43"/>
      <c r="AE142" s="37">
        <f t="shared" si="41"/>
        <v>140</v>
      </c>
      <c r="AF142" s="37" t="str">
        <f t="shared" si="42"/>
        <v>BIRD.JK</v>
      </c>
      <c r="AG142" s="37" t="str">
        <f t="shared" si="43"/>
        <v>PT Blue Bird Tbk</v>
      </c>
      <c r="AH142" s="37">
        <f t="shared" si="44"/>
        <v>1565</v>
      </c>
      <c r="AI142" s="71">
        <f t="shared" si="56"/>
        <v>3.9159999999999999</v>
      </c>
      <c r="AJ142" s="43">
        <f t="shared" si="45"/>
        <v>7.1645700000000003</v>
      </c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</row>
    <row r="143" spans="1:47" x14ac:dyDescent="0.25">
      <c r="A143" s="37"/>
      <c r="B143" s="37">
        <f t="shared" si="46"/>
        <v>141</v>
      </c>
      <c r="C143" s="37" t="s">
        <v>1883</v>
      </c>
      <c r="D143" s="37" t="s">
        <v>1884</v>
      </c>
      <c r="E143" s="37">
        <v>90</v>
      </c>
      <c r="F143" s="37">
        <v>1</v>
      </c>
      <c r="G143" s="39">
        <v>1.12E-2</v>
      </c>
      <c r="H143" s="40">
        <v>873200</v>
      </c>
      <c r="I143" s="40" t="s">
        <v>4989</v>
      </c>
      <c r="J143" s="37" t="s">
        <v>4990</v>
      </c>
      <c r="K143" s="37"/>
      <c r="L143" s="37"/>
      <c r="M143" s="37">
        <f t="shared" si="47"/>
        <v>141</v>
      </c>
      <c r="N143" s="37" t="s">
        <v>2266</v>
      </c>
      <c r="O143" s="37" t="str">
        <f t="shared" si="48"/>
        <v>PT Boston Furniture Industries Tbk</v>
      </c>
      <c r="P143" s="37">
        <f t="shared" si="48"/>
        <v>46</v>
      </c>
      <c r="Q143" s="37">
        <f t="shared" si="48"/>
        <v>0</v>
      </c>
      <c r="R143" s="37">
        <f t="shared" si="48"/>
        <v>0</v>
      </c>
      <c r="S143" s="37" t="str">
        <f t="shared" si="48"/>
        <v>1.357M</v>
      </c>
      <c r="T143" s="37" t="str">
        <f t="shared" si="48"/>
        <v>22.018M</v>
      </c>
      <c r="U143" s="37" t="str">
        <f t="shared" si="48"/>
        <v>75.944B</v>
      </c>
      <c r="V143" s="41">
        <f t="shared" si="49"/>
        <v>75.944000000000003</v>
      </c>
      <c r="W143" s="37" t="str">
        <f t="shared" si="50"/>
        <v>B</v>
      </c>
      <c r="X143" s="42">
        <f t="shared" si="51"/>
        <v>75.944000000000003</v>
      </c>
      <c r="Y143" s="37">
        <f t="shared" si="52"/>
        <v>22.018000000000001</v>
      </c>
      <c r="Z143" s="37" t="str">
        <f t="shared" si="53"/>
        <v>M</v>
      </c>
      <c r="AA143" s="43">
        <f t="shared" si="54"/>
        <v>22018000</v>
      </c>
      <c r="AB143" s="46">
        <f t="shared" si="55"/>
        <v>1.0128280000000001</v>
      </c>
      <c r="AC143" s="43"/>
      <c r="AD143" s="43"/>
      <c r="AE143" s="37">
        <f t="shared" si="41"/>
        <v>141</v>
      </c>
      <c r="AF143" s="37" t="str">
        <f t="shared" si="42"/>
        <v>SOFA.JK</v>
      </c>
      <c r="AG143" s="37" t="str">
        <f t="shared" si="43"/>
        <v>PT Boston Furniture Industries Tbk</v>
      </c>
      <c r="AH143" s="37">
        <f t="shared" si="44"/>
        <v>46</v>
      </c>
      <c r="AI143" s="71">
        <f t="shared" si="56"/>
        <v>7.5943999999999998E-2</v>
      </c>
      <c r="AJ143" s="43">
        <f t="shared" si="45"/>
        <v>1.0128280000000001</v>
      </c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</row>
    <row r="144" spans="1:47" x14ac:dyDescent="0.25">
      <c r="A144" s="37"/>
      <c r="B144" s="37">
        <f t="shared" si="46"/>
        <v>142</v>
      </c>
      <c r="C144" s="37" t="s">
        <v>1841</v>
      </c>
      <c r="D144" s="37" t="s">
        <v>1842</v>
      </c>
      <c r="E144" s="38">
        <v>90</v>
      </c>
      <c r="F144" s="37">
        <v>5</v>
      </c>
      <c r="G144" s="39">
        <v>5.8799999999999998E-2</v>
      </c>
      <c r="H144" s="37" t="s">
        <v>4991</v>
      </c>
      <c r="I144" s="37" t="s">
        <v>4992</v>
      </c>
      <c r="J144" s="37" t="s">
        <v>4993</v>
      </c>
      <c r="K144" s="37"/>
      <c r="L144" s="37"/>
      <c r="M144" s="37">
        <f t="shared" si="47"/>
        <v>142</v>
      </c>
      <c r="N144" s="37" t="s">
        <v>1441</v>
      </c>
      <c r="O144" s="37" t="str">
        <f t="shared" si="48"/>
        <v>PT Buana Artha Anugerah Tbk</v>
      </c>
      <c r="P144" s="37">
        <f t="shared" si="48"/>
        <v>150</v>
      </c>
      <c r="Q144" s="37">
        <f t="shared" si="48"/>
        <v>6</v>
      </c>
      <c r="R144" s="37">
        <f t="shared" si="48"/>
        <v>4.1700000000000001E-2</v>
      </c>
      <c r="S144" s="37">
        <f t="shared" si="48"/>
        <v>68200</v>
      </c>
      <c r="T144" s="37">
        <f t="shared" si="48"/>
        <v>568070</v>
      </c>
      <c r="U144" s="37" t="str">
        <f t="shared" si="48"/>
        <v>720B</v>
      </c>
      <c r="V144" s="41">
        <f t="shared" si="49"/>
        <v>720</v>
      </c>
      <c r="W144" s="37" t="str">
        <f t="shared" si="50"/>
        <v>B</v>
      </c>
      <c r="X144" s="42">
        <f t="shared" si="51"/>
        <v>720</v>
      </c>
      <c r="Y144" s="37">
        <f t="shared" si="52"/>
        <v>56807</v>
      </c>
      <c r="Z144" s="37" t="str">
        <f t="shared" si="53"/>
        <v>0</v>
      </c>
      <c r="AA144" s="43">
        <f t="shared" si="54"/>
        <v>56807</v>
      </c>
      <c r="AB144" s="46">
        <f t="shared" si="55"/>
        <v>8.5210500000000005E-3</v>
      </c>
      <c r="AC144" s="43"/>
      <c r="AD144" s="43"/>
      <c r="AE144" s="37">
        <f t="shared" si="41"/>
        <v>142</v>
      </c>
      <c r="AF144" s="37" t="str">
        <f t="shared" si="42"/>
        <v>STAR.JK</v>
      </c>
      <c r="AG144" s="37" t="str">
        <f t="shared" si="43"/>
        <v>PT Buana Artha Anugerah Tbk</v>
      </c>
      <c r="AH144" s="37">
        <f t="shared" si="44"/>
        <v>150</v>
      </c>
      <c r="AI144" s="71">
        <f t="shared" si="56"/>
        <v>0.72</v>
      </c>
      <c r="AJ144" s="43">
        <f t="shared" si="45"/>
        <v>8.5210500000000005E-3</v>
      </c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</row>
    <row r="145" spans="1:47" x14ac:dyDescent="0.25">
      <c r="A145" s="37"/>
      <c r="B145" s="37">
        <f t="shared" si="46"/>
        <v>143</v>
      </c>
      <c r="C145" s="37" t="s">
        <v>4994</v>
      </c>
      <c r="D145" s="37" t="s">
        <v>4995</v>
      </c>
      <c r="E145" s="37">
        <v>248</v>
      </c>
      <c r="F145" s="37">
        <v>-6</v>
      </c>
      <c r="G145" s="39">
        <v>-2.3599999999999999E-2</v>
      </c>
      <c r="H145" s="40">
        <v>466300</v>
      </c>
      <c r="I145" s="37" t="s">
        <v>4996</v>
      </c>
      <c r="J145" s="37" t="s">
        <v>4997</v>
      </c>
      <c r="K145" s="37"/>
      <c r="L145" s="37"/>
      <c r="M145" s="37">
        <f t="shared" si="47"/>
        <v>143</v>
      </c>
      <c r="N145" s="37" t="s">
        <v>1466</v>
      </c>
      <c r="O145" s="37" t="str">
        <f t="shared" si="48"/>
        <v>PT Buana Finance Tbk</v>
      </c>
      <c r="P145" s="37">
        <f t="shared" si="48"/>
        <v>400</v>
      </c>
      <c r="Q145" s="37">
        <f t="shared" si="48"/>
        <v>0</v>
      </c>
      <c r="R145" s="37">
        <f t="shared" si="48"/>
        <v>0</v>
      </c>
      <c r="S145" s="37">
        <f t="shared" si="48"/>
        <v>10400</v>
      </c>
      <c r="T145" s="37">
        <f t="shared" si="48"/>
        <v>55515</v>
      </c>
      <c r="U145" s="37" t="str">
        <f t="shared" si="48"/>
        <v>658.32B</v>
      </c>
      <c r="V145" s="41">
        <f t="shared" si="49"/>
        <v>658.32</v>
      </c>
      <c r="W145" s="37" t="str">
        <f t="shared" si="50"/>
        <v>B</v>
      </c>
      <c r="X145" s="42">
        <f t="shared" si="51"/>
        <v>658.32</v>
      </c>
      <c r="Y145" s="37">
        <f t="shared" si="52"/>
        <v>5551</v>
      </c>
      <c r="Z145" s="37" t="str">
        <f t="shared" si="53"/>
        <v>5</v>
      </c>
      <c r="AA145" s="43">
        <f t="shared" si="54"/>
        <v>5551</v>
      </c>
      <c r="AB145" s="46">
        <f t="shared" si="55"/>
        <v>2.2204E-3</v>
      </c>
      <c r="AC145" s="43"/>
      <c r="AD145" s="43"/>
      <c r="AE145" s="37">
        <f t="shared" si="41"/>
        <v>143</v>
      </c>
      <c r="AF145" s="37" t="str">
        <f t="shared" si="42"/>
        <v>BBLD.JK</v>
      </c>
      <c r="AG145" s="37" t="str">
        <f t="shared" si="43"/>
        <v>PT Buana Finance Tbk</v>
      </c>
      <c r="AH145" s="37">
        <f t="shared" si="44"/>
        <v>400</v>
      </c>
      <c r="AI145" s="71">
        <f t="shared" si="56"/>
        <v>0.65832000000000002</v>
      </c>
      <c r="AJ145" s="43">
        <f t="shared" si="45"/>
        <v>2.2204E-3</v>
      </c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</row>
    <row r="146" spans="1:47" x14ac:dyDescent="0.25">
      <c r="A146" s="37"/>
      <c r="B146" s="37">
        <f t="shared" si="46"/>
        <v>144</v>
      </c>
      <c r="C146" s="37" t="s">
        <v>1716</v>
      </c>
      <c r="D146" s="37" t="s">
        <v>1717</v>
      </c>
      <c r="E146" s="37">
        <v>240</v>
      </c>
      <c r="F146" s="37">
        <v>-16</v>
      </c>
      <c r="G146" s="39">
        <v>-6.25E-2</v>
      </c>
      <c r="H146" s="37" t="s">
        <v>4998</v>
      </c>
      <c r="I146" s="37" t="s">
        <v>4999</v>
      </c>
      <c r="J146" s="37" t="s">
        <v>5000</v>
      </c>
      <c r="K146" s="37"/>
      <c r="L146" s="37"/>
      <c r="M146" s="37">
        <f t="shared" si="47"/>
        <v>144</v>
      </c>
      <c r="N146" s="37" t="s">
        <v>5608</v>
      </c>
      <c r="O146" s="37" t="str">
        <f t="shared" si="48"/>
        <v>PT Buana Lintas Lautan Tbk</v>
      </c>
      <c r="P146" s="37">
        <f t="shared" si="48"/>
        <v>242</v>
      </c>
      <c r="Q146" s="37">
        <f t="shared" si="48"/>
        <v>2</v>
      </c>
      <c r="R146" s="37">
        <f t="shared" si="48"/>
        <v>8.3000000000000001E-3</v>
      </c>
      <c r="S146" s="37" t="str">
        <f t="shared" si="48"/>
        <v>162.473M</v>
      </c>
      <c r="T146" s="37" t="str">
        <f t="shared" si="48"/>
        <v>143.523M</v>
      </c>
      <c r="U146" s="37" t="str">
        <f t="shared" si="48"/>
        <v>3.251T</v>
      </c>
      <c r="V146" s="41">
        <f t="shared" si="49"/>
        <v>3.2509999999999999</v>
      </c>
      <c r="W146" s="37" t="str">
        <f t="shared" si="50"/>
        <v>T</v>
      </c>
      <c r="X146" s="42">
        <f t="shared" si="51"/>
        <v>3251</v>
      </c>
      <c r="Y146" s="37">
        <f t="shared" si="52"/>
        <v>143.523</v>
      </c>
      <c r="Z146" s="37" t="str">
        <f t="shared" si="53"/>
        <v>M</v>
      </c>
      <c r="AA146" s="43">
        <f t="shared" si="54"/>
        <v>143523000</v>
      </c>
      <c r="AB146" s="46">
        <f t="shared" si="55"/>
        <v>34.732565999999998</v>
      </c>
      <c r="AC146" s="43"/>
      <c r="AD146" s="43"/>
      <c r="AE146" s="37">
        <f t="shared" si="41"/>
        <v>144</v>
      </c>
      <c r="AF146" s="37" t="str">
        <f t="shared" si="42"/>
        <v>BULL.JK</v>
      </c>
      <c r="AG146" s="37" t="str">
        <f t="shared" si="43"/>
        <v>PT Buana Lintas Lautan Tbk</v>
      </c>
      <c r="AH146" s="37">
        <f t="shared" si="44"/>
        <v>242</v>
      </c>
      <c r="AI146" s="71">
        <f t="shared" si="56"/>
        <v>3.2509999999999999</v>
      </c>
      <c r="AJ146" s="43">
        <f t="shared" si="45"/>
        <v>34.732565999999998</v>
      </c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</row>
    <row r="147" spans="1:47" x14ac:dyDescent="0.25">
      <c r="A147" s="37"/>
      <c r="B147" s="37">
        <f t="shared" si="46"/>
        <v>145</v>
      </c>
      <c r="C147" s="37" t="s">
        <v>2061</v>
      </c>
      <c r="D147" s="37" t="s">
        <v>2062</v>
      </c>
      <c r="E147" s="38">
        <v>198</v>
      </c>
      <c r="F147" s="37">
        <v>-4</v>
      </c>
      <c r="G147" s="39">
        <v>-1.9800000000000002E-2</v>
      </c>
      <c r="H147" s="40" t="s">
        <v>5001</v>
      </c>
      <c r="I147" s="40" t="s">
        <v>5002</v>
      </c>
      <c r="J147" s="37" t="s">
        <v>5003</v>
      </c>
      <c r="K147" s="37"/>
      <c r="L147" s="37"/>
      <c r="M147" s="37">
        <f t="shared" si="47"/>
        <v>145</v>
      </c>
      <c r="N147" s="37" t="s">
        <v>1375</v>
      </c>
      <c r="O147" s="37" t="str">
        <f t="shared" si="48"/>
        <v>PT Budi Starch &amp; Sweetener Tbk</v>
      </c>
      <c r="P147" s="37">
        <f t="shared" si="48"/>
        <v>175</v>
      </c>
      <c r="Q147" s="37">
        <f t="shared" si="48"/>
        <v>-1</v>
      </c>
      <c r="R147" s="37">
        <f t="shared" si="48"/>
        <v>-5.7000000000000002E-3</v>
      </c>
      <c r="S147" s="37" t="str">
        <f t="shared" si="48"/>
        <v>5.157M</v>
      </c>
      <c r="T147" s="37" t="str">
        <f t="shared" si="48"/>
        <v>13.927M</v>
      </c>
      <c r="U147" s="37" t="str">
        <f t="shared" si="48"/>
        <v>787.325B</v>
      </c>
      <c r="V147" s="41">
        <f t="shared" si="49"/>
        <v>787.32500000000005</v>
      </c>
      <c r="W147" s="37" t="str">
        <f t="shared" si="50"/>
        <v>B</v>
      </c>
      <c r="X147" s="42">
        <f t="shared" si="51"/>
        <v>787.32500000000005</v>
      </c>
      <c r="Y147" s="37">
        <f t="shared" si="52"/>
        <v>13.927</v>
      </c>
      <c r="Z147" s="37" t="str">
        <f t="shared" si="53"/>
        <v>M</v>
      </c>
      <c r="AA147" s="43">
        <f t="shared" si="54"/>
        <v>13927000</v>
      </c>
      <c r="AB147" s="46">
        <f t="shared" si="55"/>
        <v>2.4372250000000002</v>
      </c>
      <c r="AC147" s="43"/>
      <c r="AD147" s="43"/>
      <c r="AE147" s="37">
        <f t="shared" si="41"/>
        <v>145</v>
      </c>
      <c r="AF147" s="37" t="str">
        <f t="shared" si="42"/>
        <v>BUDI.JK</v>
      </c>
      <c r="AG147" s="37" t="str">
        <f t="shared" si="43"/>
        <v>PT Budi Starch &amp; Sweetener Tbk</v>
      </c>
      <c r="AH147" s="37">
        <f t="shared" si="44"/>
        <v>175</v>
      </c>
      <c r="AI147" s="71">
        <f t="shared" si="56"/>
        <v>0.78732500000000005</v>
      </c>
      <c r="AJ147" s="43">
        <f t="shared" si="45"/>
        <v>2.4372250000000002</v>
      </c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</row>
    <row r="148" spans="1:47" x14ac:dyDescent="0.25">
      <c r="A148" s="37"/>
      <c r="B148" s="37">
        <f t="shared" si="46"/>
        <v>146</v>
      </c>
      <c r="C148" s="37" t="s">
        <v>1765</v>
      </c>
      <c r="D148" s="37" t="s">
        <v>1766</v>
      </c>
      <c r="E148" s="37">
        <v>87</v>
      </c>
      <c r="F148" s="37">
        <v>-4</v>
      </c>
      <c r="G148" s="39">
        <v>-4.3999999999999997E-2</v>
      </c>
      <c r="H148" s="40">
        <v>54800</v>
      </c>
      <c r="I148" s="40">
        <v>438770</v>
      </c>
      <c r="J148" s="37" t="s">
        <v>4137</v>
      </c>
      <c r="K148" s="37"/>
      <c r="L148" s="37"/>
      <c r="M148" s="37">
        <f t="shared" si="47"/>
        <v>146</v>
      </c>
      <c r="N148" s="37" t="s">
        <v>5639</v>
      </c>
      <c r="O148" s="37" t="str">
        <f t="shared" ref="O148:U163" si="57">INDEX($B$3:$J$1048576,MATCH($N148,$C$3:$C$1048576,0),MATCH(O$2,$B$2:$J$2,0))</f>
        <v>PT Bukaka Teknik Utama Tbk</v>
      </c>
      <c r="P148" s="37">
        <f t="shared" si="57"/>
        <v>1270</v>
      </c>
      <c r="Q148" s="37">
        <f t="shared" si="57"/>
        <v>-5</v>
      </c>
      <c r="R148" s="37">
        <f t="shared" si="57"/>
        <v>-3.8999999999999998E-3</v>
      </c>
      <c r="S148" s="37">
        <f t="shared" si="57"/>
        <v>62200</v>
      </c>
      <c r="T148" s="37">
        <f t="shared" si="57"/>
        <v>49567</v>
      </c>
      <c r="U148" s="37" t="str">
        <f t="shared" si="57"/>
        <v>3.353T</v>
      </c>
      <c r="V148" s="41">
        <f t="shared" si="49"/>
        <v>3.3530000000000002</v>
      </c>
      <c r="W148" s="37" t="str">
        <f t="shared" si="50"/>
        <v>T</v>
      </c>
      <c r="X148" s="42">
        <f t="shared" si="51"/>
        <v>3353</v>
      </c>
      <c r="Y148" s="37">
        <f t="shared" si="52"/>
        <v>4956</v>
      </c>
      <c r="Z148" s="37" t="str">
        <f t="shared" si="53"/>
        <v>7</v>
      </c>
      <c r="AA148" s="43">
        <f t="shared" si="54"/>
        <v>4956</v>
      </c>
      <c r="AB148" s="46">
        <f t="shared" si="55"/>
        <v>6.2941200000000003E-3</v>
      </c>
      <c r="AC148" s="43"/>
      <c r="AD148" s="43"/>
      <c r="AE148" s="37">
        <f t="shared" si="41"/>
        <v>146</v>
      </c>
      <c r="AF148" s="37" t="str">
        <f t="shared" si="42"/>
        <v>BUKK.JK</v>
      </c>
      <c r="AG148" s="37" t="str">
        <f t="shared" si="43"/>
        <v>PT Bukaka Teknik Utama Tbk</v>
      </c>
      <c r="AH148" s="37">
        <f t="shared" si="44"/>
        <v>1270</v>
      </c>
      <c r="AI148" s="71">
        <f t="shared" si="56"/>
        <v>3.3530000000000002</v>
      </c>
      <c r="AJ148" s="43">
        <f t="shared" si="45"/>
        <v>6.2941200000000003E-3</v>
      </c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</row>
    <row r="149" spans="1:47" x14ac:dyDescent="0.25">
      <c r="A149" s="37"/>
      <c r="B149" s="37">
        <f t="shared" si="46"/>
        <v>147</v>
      </c>
      <c r="C149" s="37" t="s">
        <v>1805</v>
      </c>
      <c r="D149" s="37" t="s">
        <v>1806</v>
      </c>
      <c r="E149" s="37">
        <v>238</v>
      </c>
      <c r="F149" s="37">
        <v>-2</v>
      </c>
      <c r="G149" s="39">
        <v>-8.3000000000000001E-3</v>
      </c>
      <c r="H149" s="40">
        <v>10500</v>
      </c>
      <c r="I149" s="40">
        <v>43853</v>
      </c>
      <c r="J149" s="37" t="s">
        <v>5004</v>
      </c>
      <c r="K149" s="37"/>
      <c r="L149" s="37"/>
      <c r="M149" s="37">
        <f t="shared" si="47"/>
        <v>147</v>
      </c>
      <c r="N149" s="37" t="s">
        <v>99</v>
      </c>
      <c r="O149" s="37" t="str">
        <f t="shared" si="57"/>
        <v>PT Bukalapak.com Tbk</v>
      </c>
      <c r="P149" s="37">
        <f t="shared" si="57"/>
        <v>466</v>
      </c>
      <c r="Q149" s="37">
        <f t="shared" si="57"/>
        <v>10</v>
      </c>
      <c r="R149" s="37">
        <f t="shared" si="57"/>
        <v>2.1899999999999999E-2</v>
      </c>
      <c r="S149" s="37" t="str">
        <f t="shared" si="57"/>
        <v>235.105M</v>
      </c>
      <c r="T149" s="37" t="str">
        <f t="shared" si="57"/>
        <v>332.214M</v>
      </c>
      <c r="U149" s="37" t="str">
        <f t="shared" si="57"/>
        <v>48.027T</v>
      </c>
      <c r="V149" s="41">
        <f t="shared" si="49"/>
        <v>48.027000000000001</v>
      </c>
      <c r="W149" s="37" t="str">
        <f t="shared" si="50"/>
        <v>T</v>
      </c>
      <c r="X149" s="42">
        <f t="shared" si="51"/>
        <v>48027</v>
      </c>
      <c r="Y149" s="37">
        <f t="shared" si="52"/>
        <v>332.214</v>
      </c>
      <c r="Z149" s="37" t="str">
        <f t="shared" si="53"/>
        <v>M</v>
      </c>
      <c r="AA149" s="43">
        <f t="shared" si="54"/>
        <v>332214000</v>
      </c>
      <c r="AB149" s="46">
        <f t="shared" si="55"/>
        <v>154.811724</v>
      </c>
      <c r="AC149" s="43"/>
      <c r="AD149" s="43"/>
      <c r="AE149" s="37">
        <f t="shared" si="41"/>
        <v>147</v>
      </c>
      <c r="AF149" s="37" t="str">
        <f t="shared" si="42"/>
        <v>BUKA.JK</v>
      </c>
      <c r="AG149" s="37" t="str">
        <f t="shared" si="43"/>
        <v>PT Bukalapak.com Tbk</v>
      </c>
      <c r="AH149" s="37">
        <f t="shared" si="44"/>
        <v>466</v>
      </c>
      <c r="AI149" s="71">
        <f t="shared" si="56"/>
        <v>48.027000000000001</v>
      </c>
      <c r="AJ149" s="43">
        <f t="shared" si="45"/>
        <v>154.811724</v>
      </c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</row>
    <row r="150" spans="1:47" x14ac:dyDescent="0.25">
      <c r="A150" s="37"/>
      <c r="B150" s="37">
        <f t="shared" si="46"/>
        <v>148</v>
      </c>
      <c r="C150" s="37" t="s">
        <v>1738</v>
      </c>
      <c r="D150" s="37" t="s">
        <v>1739</v>
      </c>
      <c r="E150" s="38">
        <v>406</v>
      </c>
      <c r="F150" s="37">
        <v>6</v>
      </c>
      <c r="G150" s="39">
        <v>1.4999999999999999E-2</v>
      </c>
      <c r="H150" s="40">
        <v>3500</v>
      </c>
      <c r="I150" s="40">
        <v>92371</v>
      </c>
      <c r="J150" s="37" t="s">
        <v>4076</v>
      </c>
      <c r="K150" s="37"/>
      <c r="L150" s="37"/>
      <c r="M150" s="37">
        <f t="shared" si="47"/>
        <v>148</v>
      </c>
      <c r="N150" s="37" t="s">
        <v>225</v>
      </c>
      <c r="O150" s="37" t="str">
        <f t="shared" si="57"/>
        <v>PT Bukit Asam Tbk</v>
      </c>
      <c r="P150" s="37">
        <f t="shared" si="57"/>
        <v>2730</v>
      </c>
      <c r="Q150" s="37">
        <f t="shared" si="57"/>
        <v>50</v>
      </c>
      <c r="R150" s="37">
        <f t="shared" si="57"/>
        <v>1.8700000000000001E-2</v>
      </c>
      <c r="S150" s="37" t="str">
        <f t="shared" si="57"/>
        <v>17.001M</v>
      </c>
      <c r="T150" s="37" t="str">
        <f t="shared" si="57"/>
        <v>40.571M</v>
      </c>
      <c r="U150" s="37" t="str">
        <f t="shared" si="57"/>
        <v>31.36T</v>
      </c>
      <c r="V150" s="41">
        <f t="shared" si="49"/>
        <v>31.36</v>
      </c>
      <c r="W150" s="37" t="str">
        <f t="shared" si="50"/>
        <v>T</v>
      </c>
      <c r="X150" s="42">
        <f t="shared" si="51"/>
        <v>31360</v>
      </c>
      <c r="Y150" s="37">
        <f t="shared" si="52"/>
        <v>40.570999999999998</v>
      </c>
      <c r="Z150" s="37" t="str">
        <f t="shared" si="53"/>
        <v>M</v>
      </c>
      <c r="AA150" s="43">
        <f t="shared" si="54"/>
        <v>40571000</v>
      </c>
      <c r="AB150" s="46">
        <f t="shared" si="55"/>
        <v>110.75883</v>
      </c>
      <c r="AC150" s="43"/>
      <c r="AD150" s="43"/>
      <c r="AE150" s="37">
        <f t="shared" si="41"/>
        <v>148</v>
      </c>
      <c r="AF150" s="37" t="str">
        <f t="shared" si="42"/>
        <v>PTBA.JK</v>
      </c>
      <c r="AG150" s="37" t="str">
        <f t="shared" si="43"/>
        <v>PT Bukit Asam Tbk</v>
      </c>
      <c r="AH150" s="37">
        <f t="shared" si="44"/>
        <v>2730</v>
      </c>
      <c r="AI150" s="71">
        <f t="shared" si="56"/>
        <v>31.36</v>
      </c>
      <c r="AJ150" s="43">
        <f t="shared" si="45"/>
        <v>110.75883</v>
      </c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</row>
    <row r="151" spans="1:47" x14ac:dyDescent="0.25">
      <c r="A151" s="37"/>
      <c r="B151" s="37">
        <f t="shared" si="46"/>
        <v>149</v>
      </c>
      <c r="C151" s="37" t="s">
        <v>1773</v>
      </c>
      <c r="D151" s="37" t="s">
        <v>1774</v>
      </c>
      <c r="E151" s="37">
        <v>92</v>
      </c>
      <c r="F151" s="37">
        <v>0</v>
      </c>
      <c r="G151" s="39">
        <v>0</v>
      </c>
      <c r="H151" s="37" t="s">
        <v>5005</v>
      </c>
      <c r="I151" s="37" t="s">
        <v>5006</v>
      </c>
      <c r="J151" s="37" t="s">
        <v>5007</v>
      </c>
      <c r="K151" s="37"/>
      <c r="L151" s="37"/>
      <c r="M151" s="37">
        <f t="shared" si="47"/>
        <v>149</v>
      </c>
      <c r="N151" s="37" t="s">
        <v>1693</v>
      </c>
      <c r="O151" s="37" t="str">
        <f t="shared" si="57"/>
        <v>PT Bukit Darmo Property Tbk</v>
      </c>
      <c r="P151" s="37">
        <f t="shared" si="57"/>
        <v>76</v>
      </c>
      <c r="Q151" s="37">
        <f t="shared" si="57"/>
        <v>19</v>
      </c>
      <c r="R151" s="37">
        <f t="shared" si="57"/>
        <v>0.33329999999999999</v>
      </c>
      <c r="S151" s="37" t="str">
        <f t="shared" si="57"/>
        <v>62.422M</v>
      </c>
      <c r="T151" s="37" t="str">
        <f t="shared" si="57"/>
        <v>2.276M</v>
      </c>
      <c r="U151" s="37" t="str">
        <f t="shared" si="57"/>
        <v>571.063B</v>
      </c>
      <c r="V151" s="41">
        <f t="shared" si="49"/>
        <v>571.06299999999999</v>
      </c>
      <c r="W151" s="37" t="str">
        <f t="shared" si="50"/>
        <v>B</v>
      </c>
      <c r="X151" s="42">
        <f t="shared" si="51"/>
        <v>571.06299999999999</v>
      </c>
      <c r="Y151" s="37">
        <f t="shared" si="52"/>
        <v>2.2759999999999998</v>
      </c>
      <c r="Z151" s="37" t="str">
        <f t="shared" si="53"/>
        <v>M</v>
      </c>
      <c r="AA151" s="43">
        <f t="shared" si="54"/>
        <v>2276000</v>
      </c>
      <c r="AB151" s="46">
        <f t="shared" si="55"/>
        <v>0.17297599999999999</v>
      </c>
      <c r="AC151" s="43"/>
      <c r="AD151" s="43"/>
      <c r="AE151" s="37">
        <f t="shared" si="41"/>
        <v>149</v>
      </c>
      <c r="AF151" s="37" t="str">
        <f t="shared" si="42"/>
        <v>BKDP.JK</v>
      </c>
      <c r="AG151" s="37" t="str">
        <f t="shared" si="43"/>
        <v>PT Bukit Darmo Property Tbk</v>
      </c>
      <c r="AH151" s="37">
        <f t="shared" si="44"/>
        <v>76</v>
      </c>
      <c r="AI151" s="71">
        <f t="shared" si="56"/>
        <v>0.57106299999999999</v>
      </c>
      <c r="AJ151" s="43">
        <f t="shared" si="45"/>
        <v>0.17297599999999999</v>
      </c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</row>
    <row r="152" spans="1:47" x14ac:dyDescent="0.25">
      <c r="A152" s="37"/>
      <c r="B152" s="37">
        <f t="shared" si="46"/>
        <v>150</v>
      </c>
      <c r="C152" s="37" t="s">
        <v>1858</v>
      </c>
      <c r="D152" s="37" t="s">
        <v>1859</v>
      </c>
      <c r="E152" s="38">
        <v>116</v>
      </c>
      <c r="F152" s="37">
        <v>-1</v>
      </c>
      <c r="G152" s="39">
        <v>-8.5000000000000006E-3</v>
      </c>
      <c r="H152" s="37" t="s">
        <v>5008</v>
      </c>
      <c r="I152" s="37" t="s">
        <v>5009</v>
      </c>
      <c r="J152" s="37" t="s">
        <v>5010</v>
      </c>
      <c r="K152" s="37"/>
      <c r="L152" s="37"/>
      <c r="M152" s="37">
        <f t="shared" si="47"/>
        <v>150</v>
      </c>
      <c r="N152" s="37" t="s">
        <v>1797</v>
      </c>
      <c r="O152" s="37" t="str">
        <f t="shared" si="57"/>
        <v>PT Bumi Benowo Sukses Sejahtera Tbk</v>
      </c>
      <c r="P152" s="37">
        <f t="shared" si="57"/>
        <v>54</v>
      </c>
      <c r="Q152" s="37">
        <f t="shared" si="57"/>
        <v>-1</v>
      </c>
      <c r="R152" s="37">
        <f t="shared" si="57"/>
        <v>-1.8200000000000001E-2</v>
      </c>
      <c r="S152" s="37" t="str">
        <f t="shared" si="57"/>
        <v>40.77M</v>
      </c>
      <c r="T152" s="37" t="str">
        <f t="shared" si="57"/>
        <v>38.221M</v>
      </c>
      <c r="U152" s="37" t="str">
        <f t="shared" si="57"/>
        <v>259.201B</v>
      </c>
      <c r="V152" s="41">
        <f t="shared" si="49"/>
        <v>259.20100000000002</v>
      </c>
      <c r="W152" s="37" t="str">
        <f t="shared" si="50"/>
        <v>B</v>
      </c>
      <c r="X152" s="42">
        <f t="shared" si="51"/>
        <v>259.20100000000002</v>
      </c>
      <c r="Y152" s="37">
        <f t="shared" si="52"/>
        <v>38.220999999999997</v>
      </c>
      <c r="Z152" s="37" t="str">
        <f t="shared" si="53"/>
        <v>M</v>
      </c>
      <c r="AA152" s="43">
        <f t="shared" si="54"/>
        <v>38221000</v>
      </c>
      <c r="AB152" s="46">
        <f t="shared" si="55"/>
        <v>2.0639340000000002</v>
      </c>
      <c r="AC152" s="43"/>
      <c r="AD152" s="43"/>
      <c r="AE152" s="37">
        <f t="shared" si="41"/>
        <v>150</v>
      </c>
      <c r="AF152" s="37" t="str">
        <f t="shared" si="42"/>
        <v>BBSS.JK</v>
      </c>
      <c r="AG152" s="37" t="str">
        <f t="shared" si="43"/>
        <v>PT Bumi Benowo Sukses Sejahtera Tbk</v>
      </c>
      <c r="AH152" s="37">
        <f t="shared" si="44"/>
        <v>54</v>
      </c>
      <c r="AI152" s="71">
        <f t="shared" si="56"/>
        <v>0.25920100000000001</v>
      </c>
      <c r="AJ152" s="43">
        <f t="shared" si="45"/>
        <v>2.0639340000000002</v>
      </c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</row>
    <row r="153" spans="1:47" x14ac:dyDescent="0.25">
      <c r="A153" s="37"/>
      <c r="B153" s="37">
        <f t="shared" si="46"/>
        <v>151</v>
      </c>
      <c r="C153" s="37" t="s">
        <v>2065</v>
      </c>
      <c r="D153" s="37" t="s">
        <v>2066</v>
      </c>
      <c r="E153" s="38">
        <v>157</v>
      </c>
      <c r="F153" s="37">
        <v>-4</v>
      </c>
      <c r="G153" s="39">
        <v>-2.4799999999999999E-2</v>
      </c>
      <c r="H153" s="40" t="s">
        <v>5011</v>
      </c>
      <c r="I153" s="40" t="s">
        <v>5012</v>
      </c>
      <c r="J153" s="37" t="s">
        <v>5013</v>
      </c>
      <c r="K153" s="37"/>
      <c r="L153" s="37"/>
      <c r="M153" s="37">
        <f t="shared" si="47"/>
        <v>151</v>
      </c>
      <c r="N153" s="37" t="s">
        <v>2287</v>
      </c>
      <c r="O153" s="37" t="str">
        <f t="shared" si="57"/>
        <v>PT Bumi Citra Permai Tbk</v>
      </c>
      <c r="P153" s="37">
        <f t="shared" si="57"/>
        <v>91</v>
      </c>
      <c r="Q153" s="37">
        <f t="shared" si="57"/>
        <v>-3</v>
      </c>
      <c r="R153" s="37">
        <f t="shared" si="57"/>
        <v>-3.1899999999999998E-2</v>
      </c>
      <c r="S153" s="37" t="str">
        <f t="shared" si="57"/>
        <v>23.631M</v>
      </c>
      <c r="T153" s="37" t="str">
        <f t="shared" si="57"/>
        <v>137.929M</v>
      </c>
      <c r="U153" s="37" t="str">
        <f t="shared" si="57"/>
        <v>130.123B</v>
      </c>
      <c r="V153" s="41">
        <f t="shared" si="49"/>
        <v>130.12299999999999</v>
      </c>
      <c r="W153" s="37" t="str">
        <f t="shared" si="50"/>
        <v>B</v>
      </c>
      <c r="X153" s="42">
        <f t="shared" si="51"/>
        <v>130.12299999999999</v>
      </c>
      <c r="Y153" s="37">
        <f t="shared" si="52"/>
        <v>137.929</v>
      </c>
      <c r="Z153" s="37" t="str">
        <f t="shared" si="53"/>
        <v>M</v>
      </c>
      <c r="AA153" s="43">
        <f t="shared" si="54"/>
        <v>137929000</v>
      </c>
      <c r="AB153" s="46">
        <f t="shared" si="55"/>
        <v>12.551539</v>
      </c>
      <c r="AC153" s="43"/>
      <c r="AD153" s="43"/>
      <c r="AE153" s="37">
        <f t="shared" si="41"/>
        <v>151</v>
      </c>
      <c r="AF153" s="37" t="str">
        <f t="shared" si="42"/>
        <v>BCIP.JK</v>
      </c>
      <c r="AG153" s="37" t="str">
        <f t="shared" si="43"/>
        <v>PT Bumi Citra Permai Tbk</v>
      </c>
      <c r="AH153" s="37">
        <f t="shared" si="44"/>
        <v>91</v>
      </c>
      <c r="AI153" s="71">
        <f t="shared" si="56"/>
        <v>0.13012299999999999</v>
      </c>
      <c r="AJ153" s="43">
        <f t="shared" si="45"/>
        <v>12.551539</v>
      </c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</row>
    <row r="154" spans="1:47" x14ac:dyDescent="0.25">
      <c r="A154" s="37"/>
      <c r="B154" s="37">
        <f t="shared" si="46"/>
        <v>152</v>
      </c>
      <c r="C154" s="37" t="s">
        <v>5014</v>
      </c>
      <c r="D154" s="37" t="s">
        <v>5015</v>
      </c>
      <c r="E154" s="38">
        <v>140</v>
      </c>
      <c r="F154" s="37">
        <v>0</v>
      </c>
      <c r="G154" s="39">
        <v>0</v>
      </c>
      <c r="H154" s="40" t="s">
        <v>5016</v>
      </c>
      <c r="I154" s="37" t="s">
        <v>5017</v>
      </c>
      <c r="J154" s="37" t="s">
        <v>5018</v>
      </c>
      <c r="K154" s="37"/>
      <c r="L154" s="37"/>
      <c r="M154" s="37">
        <f t="shared" si="47"/>
        <v>152</v>
      </c>
      <c r="N154" s="37" t="s">
        <v>574</v>
      </c>
      <c r="O154" s="37" t="str">
        <f t="shared" si="57"/>
        <v>PT Bumi Resources Minerals Tbk</v>
      </c>
      <c r="P154" s="37">
        <f t="shared" si="57"/>
        <v>118</v>
      </c>
      <c r="Q154" s="37">
        <f t="shared" si="57"/>
        <v>7</v>
      </c>
      <c r="R154" s="37">
        <f t="shared" si="57"/>
        <v>6.3100000000000003E-2</v>
      </c>
      <c r="S154" s="37" t="str">
        <f t="shared" si="57"/>
        <v>989.121M</v>
      </c>
      <c r="T154" s="37" t="str">
        <f t="shared" si="57"/>
        <v>512.113M</v>
      </c>
      <c r="U154" s="37" t="str">
        <f t="shared" si="57"/>
        <v>13.5T</v>
      </c>
      <c r="V154" s="41">
        <f t="shared" si="49"/>
        <v>13.5</v>
      </c>
      <c r="W154" s="37" t="str">
        <f t="shared" si="50"/>
        <v>T</v>
      </c>
      <c r="X154" s="42">
        <f t="shared" si="51"/>
        <v>13500</v>
      </c>
      <c r="Y154" s="37">
        <f t="shared" si="52"/>
        <v>512.11300000000006</v>
      </c>
      <c r="Z154" s="37" t="str">
        <f t="shared" si="53"/>
        <v>M</v>
      </c>
      <c r="AA154" s="43">
        <f t="shared" si="54"/>
        <v>512113000.00000006</v>
      </c>
      <c r="AB154" s="46">
        <f t="shared" si="55"/>
        <v>60.429334000000004</v>
      </c>
      <c r="AC154" s="43"/>
      <c r="AD154" s="43"/>
      <c r="AE154" s="37">
        <f t="shared" si="41"/>
        <v>152</v>
      </c>
      <c r="AF154" s="37" t="str">
        <f t="shared" si="42"/>
        <v>BRMS.JK</v>
      </c>
      <c r="AG154" s="37" t="str">
        <f t="shared" si="43"/>
        <v>PT Bumi Resources Minerals Tbk</v>
      </c>
      <c r="AH154" s="37">
        <f t="shared" si="44"/>
        <v>118</v>
      </c>
      <c r="AI154" s="71">
        <f t="shared" si="56"/>
        <v>13.5</v>
      </c>
      <c r="AJ154" s="43">
        <f t="shared" si="45"/>
        <v>60.429334000000004</v>
      </c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</row>
    <row r="155" spans="1:47" x14ac:dyDescent="0.25">
      <c r="A155" s="37"/>
      <c r="B155" s="37">
        <f t="shared" si="46"/>
        <v>153</v>
      </c>
      <c r="C155" s="37" t="s">
        <v>1813</v>
      </c>
      <c r="D155" s="37" t="s">
        <v>1814</v>
      </c>
      <c r="E155" s="37">
        <v>426</v>
      </c>
      <c r="F155" s="37">
        <v>84</v>
      </c>
      <c r="G155" s="39">
        <v>0.24560000000000001</v>
      </c>
      <c r="H155" s="40">
        <v>308500</v>
      </c>
      <c r="I155" s="40">
        <v>60115</v>
      </c>
      <c r="J155" s="37" t="s">
        <v>5019</v>
      </c>
      <c r="K155" s="37"/>
      <c r="L155" s="37"/>
      <c r="M155" s="37">
        <f t="shared" si="47"/>
        <v>153</v>
      </c>
      <c r="N155" s="37" t="s">
        <v>698</v>
      </c>
      <c r="O155" s="37" t="str">
        <f t="shared" si="57"/>
        <v>PT Bumi Resources Tbk</v>
      </c>
      <c r="P155" s="37">
        <f t="shared" si="57"/>
        <v>69</v>
      </c>
      <c r="Q155" s="37">
        <f t="shared" si="57"/>
        <v>1</v>
      </c>
      <c r="R155" s="37">
        <f t="shared" si="57"/>
        <v>1.47E-2</v>
      </c>
      <c r="S155" s="37" t="str">
        <f t="shared" si="57"/>
        <v>105.82M</v>
      </c>
      <c r="T155" s="37" t="str">
        <f t="shared" si="57"/>
        <v>709.431M</v>
      </c>
      <c r="U155" s="37" t="str">
        <f t="shared" si="57"/>
        <v>5.125T</v>
      </c>
      <c r="V155" s="41">
        <f t="shared" si="49"/>
        <v>5.125</v>
      </c>
      <c r="W155" s="37" t="str">
        <f t="shared" si="50"/>
        <v>T</v>
      </c>
      <c r="X155" s="42">
        <f t="shared" si="51"/>
        <v>5125</v>
      </c>
      <c r="Y155" s="37">
        <f t="shared" si="52"/>
        <v>709.43100000000004</v>
      </c>
      <c r="Z155" s="37" t="str">
        <f t="shared" si="53"/>
        <v>M</v>
      </c>
      <c r="AA155" s="43">
        <f t="shared" si="54"/>
        <v>709431000</v>
      </c>
      <c r="AB155" s="46">
        <f t="shared" si="55"/>
        <v>48.950738999999999</v>
      </c>
      <c r="AC155" s="43"/>
      <c r="AD155" s="43"/>
      <c r="AE155" s="37">
        <f t="shared" si="41"/>
        <v>153</v>
      </c>
      <c r="AF155" s="37" t="str">
        <f t="shared" si="42"/>
        <v>BUMI.JK</v>
      </c>
      <c r="AG155" s="37" t="str">
        <f t="shared" si="43"/>
        <v>PT Bumi Resources Tbk</v>
      </c>
      <c r="AH155" s="37">
        <f t="shared" si="44"/>
        <v>69</v>
      </c>
      <c r="AI155" s="71">
        <f t="shared" si="56"/>
        <v>5.125</v>
      </c>
      <c r="AJ155" s="43">
        <f t="shared" si="45"/>
        <v>48.950738999999999</v>
      </c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</row>
    <row r="156" spans="1:47" x14ac:dyDescent="0.25">
      <c r="A156" s="37"/>
      <c r="B156" s="37">
        <f t="shared" si="46"/>
        <v>154</v>
      </c>
      <c r="C156" s="37" t="s">
        <v>2160</v>
      </c>
      <c r="D156" s="37" t="s">
        <v>2161</v>
      </c>
      <c r="E156" s="38">
        <v>985</v>
      </c>
      <c r="F156" s="37">
        <v>10</v>
      </c>
      <c r="G156" s="39">
        <v>1.03E-2</v>
      </c>
      <c r="H156" s="40">
        <v>8400</v>
      </c>
      <c r="I156" s="40">
        <v>11137</v>
      </c>
      <c r="J156" s="37" t="s">
        <v>5020</v>
      </c>
      <c r="K156" s="37"/>
      <c r="L156" s="37"/>
      <c r="M156" s="37">
        <f t="shared" si="47"/>
        <v>154</v>
      </c>
      <c r="N156" s="37" t="s">
        <v>298</v>
      </c>
      <c r="O156" s="37" t="str">
        <f t="shared" si="57"/>
        <v>PT Bumi Serpong Damai Tbk</v>
      </c>
      <c r="P156" s="37">
        <f t="shared" si="57"/>
        <v>1005</v>
      </c>
      <c r="Q156" s="37">
        <f t="shared" si="57"/>
        <v>5</v>
      </c>
      <c r="R156" s="37">
        <f t="shared" si="57"/>
        <v>5.0000000000000001E-3</v>
      </c>
      <c r="S156" s="37" t="str">
        <f t="shared" si="57"/>
        <v>16.692M</v>
      </c>
      <c r="T156" s="37" t="str">
        <f t="shared" si="57"/>
        <v>30.608M</v>
      </c>
      <c r="U156" s="37" t="str">
        <f t="shared" si="57"/>
        <v>21.018T</v>
      </c>
      <c r="V156" s="41">
        <f t="shared" si="49"/>
        <v>21.018000000000001</v>
      </c>
      <c r="W156" s="37" t="str">
        <f t="shared" si="50"/>
        <v>T</v>
      </c>
      <c r="X156" s="42">
        <f t="shared" si="51"/>
        <v>21018</v>
      </c>
      <c r="Y156" s="37">
        <f t="shared" si="52"/>
        <v>30.608000000000001</v>
      </c>
      <c r="Z156" s="37" t="str">
        <f t="shared" si="53"/>
        <v>M</v>
      </c>
      <c r="AA156" s="43">
        <f t="shared" si="54"/>
        <v>30608000</v>
      </c>
      <c r="AB156" s="46">
        <f t="shared" si="55"/>
        <v>30.761040000000001</v>
      </c>
      <c r="AC156" s="43"/>
      <c r="AD156" s="43"/>
      <c r="AE156" s="37">
        <f t="shared" si="41"/>
        <v>154</v>
      </c>
      <c r="AF156" s="37" t="str">
        <f t="shared" si="42"/>
        <v>BSDE.JK</v>
      </c>
      <c r="AG156" s="37" t="str">
        <f t="shared" si="43"/>
        <v>PT Bumi Serpong Damai Tbk</v>
      </c>
      <c r="AH156" s="37">
        <f t="shared" si="44"/>
        <v>1005</v>
      </c>
      <c r="AI156" s="71">
        <f t="shared" si="56"/>
        <v>21.018000000000001</v>
      </c>
      <c r="AJ156" s="43">
        <f t="shared" si="45"/>
        <v>30.761040000000001</v>
      </c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</row>
    <row r="157" spans="1:47" x14ac:dyDescent="0.25">
      <c r="A157" s="37"/>
      <c r="B157" s="37">
        <f t="shared" si="46"/>
        <v>155</v>
      </c>
      <c r="C157" s="37" t="s">
        <v>1788</v>
      </c>
      <c r="D157" s="37" t="s">
        <v>1789</v>
      </c>
      <c r="E157" s="37">
        <v>308</v>
      </c>
      <c r="F157" s="37">
        <v>0</v>
      </c>
      <c r="G157" s="39">
        <v>0</v>
      </c>
      <c r="H157" s="40">
        <v>1700</v>
      </c>
      <c r="I157" s="40">
        <v>3539</v>
      </c>
      <c r="J157" s="37" t="s">
        <v>4142</v>
      </c>
      <c r="K157" s="37"/>
      <c r="L157" s="37"/>
      <c r="M157" s="37">
        <f t="shared" si="47"/>
        <v>155</v>
      </c>
      <c r="N157" s="37" t="s">
        <v>4169</v>
      </c>
      <c r="O157" s="37" t="str">
        <f t="shared" si="57"/>
        <v>PT Bumi Teknokultura Unggul Tbk</v>
      </c>
      <c r="P157" s="37">
        <f t="shared" si="57"/>
        <v>50</v>
      </c>
      <c r="Q157" s="37">
        <f t="shared" si="57"/>
        <v>0</v>
      </c>
      <c r="R157" s="37">
        <f t="shared" si="57"/>
        <v>0</v>
      </c>
      <c r="S157" s="37">
        <f t="shared" si="57"/>
        <v>1200</v>
      </c>
      <c r="T157" s="37">
        <f t="shared" si="57"/>
        <v>47942</v>
      </c>
      <c r="U157" s="37" t="str">
        <f t="shared" si="57"/>
        <v>2.314T</v>
      </c>
      <c r="V157" s="41">
        <f t="shared" si="49"/>
        <v>2.3140000000000001</v>
      </c>
      <c r="W157" s="37" t="str">
        <f t="shared" si="50"/>
        <v>T</v>
      </c>
      <c r="X157" s="42">
        <f t="shared" si="51"/>
        <v>2314</v>
      </c>
      <c r="Y157" s="37">
        <f t="shared" si="52"/>
        <v>4794</v>
      </c>
      <c r="Z157" s="37" t="str">
        <f t="shared" si="53"/>
        <v>2</v>
      </c>
      <c r="AA157" s="43">
        <f t="shared" si="54"/>
        <v>4794</v>
      </c>
      <c r="AB157" s="46">
        <f t="shared" si="55"/>
        <v>2.397E-4</v>
      </c>
      <c r="AC157" s="43"/>
      <c r="AD157" s="43"/>
      <c r="AE157" s="37">
        <f t="shared" si="41"/>
        <v>155</v>
      </c>
      <c r="AF157" s="37" t="str">
        <f t="shared" si="42"/>
        <v>BTEK.JK</v>
      </c>
      <c r="AG157" s="37" t="str">
        <f t="shared" si="43"/>
        <v>PT Bumi Teknokultura Unggul Tbk</v>
      </c>
      <c r="AH157" s="37">
        <f t="shared" si="44"/>
        <v>50</v>
      </c>
      <c r="AI157" s="71">
        <f t="shared" si="56"/>
        <v>2.3140000000000001</v>
      </c>
      <c r="AJ157" s="43">
        <f t="shared" si="45"/>
        <v>2.397E-4</v>
      </c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</row>
    <row r="158" spans="1:47" x14ac:dyDescent="0.25">
      <c r="A158" s="37"/>
      <c r="B158" s="37">
        <f t="shared" si="46"/>
        <v>156</v>
      </c>
      <c r="C158" s="37" t="s">
        <v>1785</v>
      </c>
      <c r="D158" s="37" t="s">
        <v>1786</v>
      </c>
      <c r="E158" s="38">
        <v>1025</v>
      </c>
      <c r="F158" s="37">
        <v>10</v>
      </c>
      <c r="G158" s="39">
        <v>9.9000000000000008E-3</v>
      </c>
      <c r="H158" s="40">
        <v>42700</v>
      </c>
      <c r="I158" s="40">
        <v>68410</v>
      </c>
      <c r="J158" s="37" t="s">
        <v>5021</v>
      </c>
      <c r="K158" s="37"/>
      <c r="L158" s="37"/>
      <c r="M158" s="37">
        <f t="shared" si="47"/>
        <v>156</v>
      </c>
      <c r="N158" s="37" t="s">
        <v>605</v>
      </c>
      <c r="O158" s="37" t="str">
        <f t="shared" si="57"/>
        <v>PT Bundamedik Tbk</v>
      </c>
      <c r="P158" s="37">
        <f t="shared" si="57"/>
        <v>830</v>
      </c>
      <c r="Q158" s="37">
        <f t="shared" si="57"/>
        <v>-15</v>
      </c>
      <c r="R158" s="37">
        <f t="shared" si="57"/>
        <v>-1.78E-2</v>
      </c>
      <c r="S158" s="37" t="str">
        <f t="shared" si="57"/>
        <v>44.679M</v>
      </c>
      <c r="T158" s="37" t="str">
        <f t="shared" si="57"/>
        <v>52.27M</v>
      </c>
      <c r="U158" s="37" t="str">
        <f t="shared" si="57"/>
        <v>7.141T</v>
      </c>
      <c r="V158" s="41">
        <f t="shared" si="49"/>
        <v>7.141</v>
      </c>
      <c r="W158" s="37" t="str">
        <f t="shared" si="50"/>
        <v>T</v>
      </c>
      <c r="X158" s="42">
        <f t="shared" si="51"/>
        <v>7141</v>
      </c>
      <c r="Y158" s="37">
        <f t="shared" si="52"/>
        <v>52.27</v>
      </c>
      <c r="Z158" s="37" t="str">
        <f t="shared" si="53"/>
        <v>M</v>
      </c>
      <c r="AA158" s="43">
        <f t="shared" si="54"/>
        <v>52270000</v>
      </c>
      <c r="AB158" s="46">
        <f t="shared" si="55"/>
        <v>43.384099999999997</v>
      </c>
      <c r="AC158" s="43"/>
      <c r="AD158" s="43"/>
      <c r="AE158" s="37">
        <f t="shared" si="41"/>
        <v>156</v>
      </c>
      <c r="AF158" s="37" t="str">
        <f t="shared" si="42"/>
        <v>BMHS.JK</v>
      </c>
      <c r="AG158" s="37" t="str">
        <f t="shared" si="43"/>
        <v>PT Bundamedik Tbk</v>
      </c>
      <c r="AH158" s="37">
        <f t="shared" si="44"/>
        <v>830</v>
      </c>
      <c r="AI158" s="71">
        <f t="shared" si="56"/>
        <v>7.141</v>
      </c>
      <c r="AJ158" s="43">
        <f t="shared" si="45"/>
        <v>43.384099999999997</v>
      </c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</row>
    <row r="159" spans="1:47" x14ac:dyDescent="0.25">
      <c r="A159" s="37"/>
      <c r="B159" s="37">
        <f t="shared" si="46"/>
        <v>157</v>
      </c>
      <c r="C159" s="37" t="s">
        <v>1735</v>
      </c>
      <c r="D159" s="37" t="s">
        <v>1736</v>
      </c>
      <c r="E159" s="38">
        <v>270</v>
      </c>
      <c r="F159" s="37">
        <v>-12</v>
      </c>
      <c r="G159" s="39">
        <v>-4.2599999999999999E-2</v>
      </c>
      <c r="H159" s="40">
        <v>20500</v>
      </c>
      <c r="I159" s="40">
        <v>125242</v>
      </c>
      <c r="J159" s="37" t="s">
        <v>4122</v>
      </c>
      <c r="K159" s="37"/>
      <c r="L159" s="37"/>
      <c r="M159" s="37">
        <f t="shared" si="47"/>
        <v>157</v>
      </c>
      <c r="N159" s="37" t="s">
        <v>913</v>
      </c>
      <c r="O159" s="37" t="str">
        <f t="shared" si="57"/>
        <v>PT Buyung Poetra Sembada Tbk</v>
      </c>
      <c r="P159" s="37">
        <f t="shared" si="57"/>
        <v>183</v>
      </c>
      <c r="Q159" s="37">
        <f t="shared" si="57"/>
        <v>0</v>
      </c>
      <c r="R159" s="37">
        <f t="shared" si="57"/>
        <v>0</v>
      </c>
      <c r="S159" s="37" t="str">
        <f t="shared" si="57"/>
        <v>3.018M</v>
      </c>
      <c r="T159" s="37" t="str">
        <f t="shared" si="57"/>
        <v>14.866M</v>
      </c>
      <c r="U159" s="37" t="str">
        <f t="shared" si="57"/>
        <v>1.771T</v>
      </c>
      <c r="V159" s="41">
        <f t="shared" si="49"/>
        <v>1.7709999999999999</v>
      </c>
      <c r="W159" s="37" t="str">
        <f t="shared" si="50"/>
        <v>T</v>
      </c>
      <c r="X159" s="42">
        <f t="shared" si="51"/>
        <v>1771</v>
      </c>
      <c r="Y159" s="37">
        <f t="shared" si="52"/>
        <v>14.866</v>
      </c>
      <c r="Z159" s="37" t="str">
        <f t="shared" si="53"/>
        <v>M</v>
      </c>
      <c r="AA159" s="43">
        <f t="shared" si="54"/>
        <v>14866000</v>
      </c>
      <c r="AB159" s="46">
        <f t="shared" si="55"/>
        <v>2.720478</v>
      </c>
      <c r="AC159" s="43"/>
      <c r="AD159" s="43"/>
      <c r="AE159" s="37">
        <f t="shared" si="41"/>
        <v>157</v>
      </c>
      <c r="AF159" s="37" t="str">
        <f t="shared" si="42"/>
        <v>HOKI.JK</v>
      </c>
      <c r="AG159" s="37" t="str">
        <f t="shared" si="43"/>
        <v>PT Buyung Poetra Sembada Tbk</v>
      </c>
      <c r="AH159" s="37">
        <f t="shared" si="44"/>
        <v>183</v>
      </c>
      <c r="AI159" s="71">
        <f t="shared" si="56"/>
        <v>1.7709999999999999</v>
      </c>
      <c r="AJ159" s="43">
        <f t="shared" si="45"/>
        <v>2.720478</v>
      </c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</row>
    <row r="160" spans="1:47" x14ac:dyDescent="0.25">
      <c r="A160" s="37"/>
      <c r="B160" s="37">
        <f t="shared" si="46"/>
        <v>158</v>
      </c>
      <c r="C160" s="37" t="s">
        <v>1846</v>
      </c>
      <c r="D160" s="37" t="s">
        <v>1847</v>
      </c>
      <c r="E160" s="37">
        <v>212</v>
      </c>
      <c r="F160" s="37">
        <v>17</v>
      </c>
      <c r="G160" s="39">
        <v>8.72E-2</v>
      </c>
      <c r="H160" s="37" t="s">
        <v>5022</v>
      </c>
      <c r="I160" s="37" t="s">
        <v>5023</v>
      </c>
      <c r="J160" s="37" t="s">
        <v>1790</v>
      </c>
      <c r="K160" s="37"/>
      <c r="L160" s="37"/>
      <c r="M160" s="37">
        <f t="shared" si="47"/>
        <v>158</v>
      </c>
      <c r="N160" s="37" t="s">
        <v>2117</v>
      </c>
      <c r="O160" s="37" t="str">
        <f t="shared" si="57"/>
        <v>PT Cahaya Bintang Medan Tbk</v>
      </c>
      <c r="P160" s="37">
        <f t="shared" si="57"/>
        <v>99</v>
      </c>
      <c r="Q160" s="37">
        <f t="shared" si="57"/>
        <v>6</v>
      </c>
      <c r="R160" s="37">
        <f t="shared" si="57"/>
        <v>6.4500000000000002E-2</v>
      </c>
      <c r="S160" s="37" t="str">
        <f t="shared" si="57"/>
        <v>208.241M</v>
      </c>
      <c r="T160" s="37" t="str">
        <f t="shared" si="57"/>
        <v>98.398M</v>
      </c>
      <c r="U160" s="37" t="str">
        <f t="shared" si="57"/>
        <v>185.625B</v>
      </c>
      <c r="V160" s="41">
        <f t="shared" si="49"/>
        <v>185.625</v>
      </c>
      <c r="W160" s="37" t="str">
        <f t="shared" si="50"/>
        <v>B</v>
      </c>
      <c r="X160" s="42">
        <f t="shared" si="51"/>
        <v>185.625</v>
      </c>
      <c r="Y160" s="37">
        <f t="shared" si="52"/>
        <v>98.397999999999996</v>
      </c>
      <c r="Z160" s="37" t="str">
        <f t="shared" si="53"/>
        <v>M</v>
      </c>
      <c r="AA160" s="43">
        <f t="shared" si="54"/>
        <v>98398000</v>
      </c>
      <c r="AB160" s="46">
        <f t="shared" si="55"/>
        <v>9.7414020000000008</v>
      </c>
      <c r="AC160" s="43"/>
      <c r="AD160" s="43"/>
      <c r="AE160" s="37">
        <f t="shared" si="41"/>
        <v>158</v>
      </c>
      <c r="AF160" s="37" t="str">
        <f t="shared" si="42"/>
        <v>CBMF.JK</v>
      </c>
      <c r="AG160" s="37" t="str">
        <f t="shared" si="43"/>
        <v>PT Cahaya Bintang Medan Tbk</v>
      </c>
      <c r="AH160" s="37">
        <f t="shared" si="44"/>
        <v>99</v>
      </c>
      <c r="AI160" s="71">
        <f t="shared" si="56"/>
        <v>0.18562500000000001</v>
      </c>
      <c r="AJ160" s="43">
        <f t="shared" si="45"/>
        <v>9.7414020000000008</v>
      </c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</row>
    <row r="161" spans="1:47" x14ac:dyDescent="0.25">
      <c r="A161" s="37"/>
      <c r="B161" s="37">
        <f t="shared" si="46"/>
        <v>159</v>
      </c>
      <c r="C161" s="37" t="s">
        <v>1782</v>
      </c>
      <c r="D161" s="37" t="s">
        <v>1783</v>
      </c>
      <c r="E161" s="38">
        <v>50</v>
      </c>
      <c r="F161" s="37">
        <v>0</v>
      </c>
      <c r="G161" s="39">
        <v>0</v>
      </c>
      <c r="H161" s="40" t="s">
        <v>5024</v>
      </c>
      <c r="I161" s="40" t="s">
        <v>5025</v>
      </c>
      <c r="J161" s="37" t="s">
        <v>1784</v>
      </c>
      <c r="K161" s="37"/>
      <c r="L161" s="37"/>
      <c r="M161" s="37">
        <f t="shared" si="47"/>
        <v>159</v>
      </c>
      <c r="N161" s="37" t="s">
        <v>2255</v>
      </c>
      <c r="O161" s="37" t="str">
        <f t="shared" si="57"/>
        <v>PT Cahayaputra Asa Keramik Tbk</v>
      </c>
      <c r="P161" s="37">
        <f t="shared" si="57"/>
        <v>101</v>
      </c>
      <c r="Q161" s="37">
        <f t="shared" si="57"/>
        <v>-1</v>
      </c>
      <c r="R161" s="37">
        <f t="shared" si="57"/>
        <v>-9.7999999999999997E-3</v>
      </c>
      <c r="S161" s="37" t="str">
        <f t="shared" si="57"/>
        <v>7.873M</v>
      </c>
      <c r="T161" s="37" t="str">
        <f t="shared" si="57"/>
        <v>77.528M</v>
      </c>
      <c r="U161" s="37" t="str">
        <f t="shared" si="57"/>
        <v>121.533B</v>
      </c>
      <c r="V161" s="41">
        <f t="shared" si="49"/>
        <v>121.533</v>
      </c>
      <c r="W161" s="37" t="str">
        <f t="shared" si="50"/>
        <v>B</v>
      </c>
      <c r="X161" s="42">
        <f t="shared" si="51"/>
        <v>121.533</v>
      </c>
      <c r="Y161" s="37">
        <f t="shared" si="52"/>
        <v>77.528000000000006</v>
      </c>
      <c r="Z161" s="37" t="str">
        <f t="shared" si="53"/>
        <v>M</v>
      </c>
      <c r="AA161" s="43">
        <f t="shared" si="54"/>
        <v>77528000</v>
      </c>
      <c r="AB161" s="46">
        <f t="shared" si="55"/>
        <v>7.8303279999999997</v>
      </c>
      <c r="AC161" s="43"/>
      <c r="AD161" s="43"/>
      <c r="AE161" s="37">
        <f t="shared" si="41"/>
        <v>159</v>
      </c>
      <c r="AF161" s="37" t="str">
        <f t="shared" si="42"/>
        <v>CAKK.JK</v>
      </c>
      <c r="AG161" s="37" t="str">
        <f t="shared" si="43"/>
        <v>PT Cahayaputra Asa Keramik Tbk</v>
      </c>
      <c r="AH161" s="37">
        <f t="shared" si="44"/>
        <v>101</v>
      </c>
      <c r="AI161" s="71">
        <f t="shared" si="56"/>
        <v>0.121533</v>
      </c>
      <c r="AJ161" s="43">
        <f t="shared" si="45"/>
        <v>7.8303279999999997</v>
      </c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</row>
    <row r="162" spans="1:47" x14ac:dyDescent="0.25">
      <c r="A162" s="37"/>
      <c r="B162" s="37">
        <f t="shared" si="46"/>
        <v>160</v>
      </c>
      <c r="C162" s="37" t="s">
        <v>1732</v>
      </c>
      <c r="D162" s="37" t="s">
        <v>1733</v>
      </c>
      <c r="E162" s="37">
        <v>324</v>
      </c>
      <c r="F162" s="37">
        <v>-4</v>
      </c>
      <c r="G162" s="39">
        <v>-1.2200000000000001E-2</v>
      </c>
      <c r="H162" s="40">
        <v>1700</v>
      </c>
      <c r="I162" s="40">
        <v>14957</v>
      </c>
      <c r="J162" s="37" t="s">
        <v>4125</v>
      </c>
      <c r="K162" s="37"/>
      <c r="L162" s="37"/>
      <c r="M162" s="37">
        <f t="shared" si="47"/>
        <v>160</v>
      </c>
      <c r="N162" s="37" t="s">
        <v>2168</v>
      </c>
      <c r="O162" s="37" t="str">
        <f t="shared" si="57"/>
        <v>PT Cahayasakti Investindo Sukses Tbk</v>
      </c>
      <c r="P162" s="37">
        <f t="shared" si="57"/>
        <v>135</v>
      </c>
      <c r="Q162" s="37">
        <f t="shared" si="57"/>
        <v>-1</v>
      </c>
      <c r="R162" s="37">
        <f t="shared" si="57"/>
        <v>-7.4000000000000003E-3</v>
      </c>
      <c r="S162" s="37" t="str">
        <f t="shared" si="57"/>
        <v>12.061M</v>
      </c>
      <c r="T162" s="37" t="str">
        <f t="shared" si="57"/>
        <v>90.554M</v>
      </c>
      <c r="U162" s="37" t="str">
        <f t="shared" si="57"/>
        <v>176.445B</v>
      </c>
      <c r="V162" s="41">
        <f t="shared" si="49"/>
        <v>176.44499999999999</v>
      </c>
      <c r="W162" s="37" t="str">
        <f t="shared" si="50"/>
        <v>B</v>
      </c>
      <c r="X162" s="42">
        <f t="shared" si="51"/>
        <v>176.44499999999999</v>
      </c>
      <c r="Y162" s="37">
        <f t="shared" si="52"/>
        <v>90.554000000000002</v>
      </c>
      <c r="Z162" s="37" t="str">
        <f t="shared" si="53"/>
        <v>M</v>
      </c>
      <c r="AA162" s="43">
        <f t="shared" si="54"/>
        <v>90554000</v>
      </c>
      <c r="AB162" s="46">
        <f t="shared" si="55"/>
        <v>12.22479</v>
      </c>
      <c r="AC162" s="43"/>
      <c r="AD162" s="43"/>
      <c r="AE162" s="37">
        <f t="shared" si="41"/>
        <v>160</v>
      </c>
      <c r="AF162" s="37" t="str">
        <f t="shared" si="42"/>
        <v>CSIS.JK</v>
      </c>
      <c r="AG162" s="37" t="str">
        <f t="shared" si="43"/>
        <v>PT Cahayasakti Investindo Sukses Tbk</v>
      </c>
      <c r="AH162" s="37">
        <f t="shared" si="44"/>
        <v>135</v>
      </c>
      <c r="AI162" s="71">
        <f t="shared" si="56"/>
        <v>0.17644499999999999</v>
      </c>
      <c r="AJ162" s="43">
        <f t="shared" si="45"/>
        <v>12.22479</v>
      </c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</row>
    <row r="163" spans="1:47" x14ac:dyDescent="0.25">
      <c r="A163" s="37"/>
      <c r="B163" s="37">
        <f t="shared" si="46"/>
        <v>161</v>
      </c>
      <c r="C163" s="37" t="s">
        <v>1760</v>
      </c>
      <c r="D163" s="37" t="s">
        <v>1761</v>
      </c>
      <c r="E163" s="38">
        <v>54</v>
      </c>
      <c r="F163" s="37">
        <v>0</v>
      </c>
      <c r="G163" s="39">
        <v>0</v>
      </c>
      <c r="H163" s="40">
        <v>674200</v>
      </c>
      <c r="I163" s="40" t="s">
        <v>5026</v>
      </c>
      <c r="J163" s="37" t="s">
        <v>5027</v>
      </c>
      <c r="K163" s="37"/>
      <c r="L163" s="37"/>
      <c r="M163" s="37">
        <f t="shared" si="47"/>
        <v>161</v>
      </c>
      <c r="N163" s="37" t="s">
        <v>976</v>
      </c>
      <c r="O163" s="37" t="str">
        <f t="shared" si="57"/>
        <v>PT Campina Ice Cream Industry, Tbk.</v>
      </c>
      <c r="P163" s="37">
        <f t="shared" si="57"/>
        <v>292</v>
      </c>
      <c r="Q163" s="37">
        <f t="shared" si="57"/>
        <v>2</v>
      </c>
      <c r="R163" s="37">
        <f t="shared" si="57"/>
        <v>6.8999999999999999E-3</v>
      </c>
      <c r="S163" s="37">
        <f t="shared" si="57"/>
        <v>514400</v>
      </c>
      <c r="T163" s="37" t="str">
        <f t="shared" si="57"/>
        <v>2.124M</v>
      </c>
      <c r="U163" s="37" t="str">
        <f t="shared" si="57"/>
        <v>1.718T</v>
      </c>
      <c r="V163" s="41">
        <f t="shared" si="49"/>
        <v>1.718</v>
      </c>
      <c r="W163" s="37" t="str">
        <f t="shared" si="50"/>
        <v>T</v>
      </c>
      <c r="X163" s="42">
        <f t="shared" si="51"/>
        <v>1718</v>
      </c>
      <c r="Y163" s="37">
        <f t="shared" si="52"/>
        <v>2.1240000000000001</v>
      </c>
      <c r="Z163" s="37" t="str">
        <f t="shared" si="53"/>
        <v>M</v>
      </c>
      <c r="AA163" s="43">
        <f t="shared" si="54"/>
        <v>2124000</v>
      </c>
      <c r="AB163" s="46">
        <f t="shared" si="55"/>
        <v>0.62020799999999998</v>
      </c>
      <c r="AC163" s="43"/>
      <c r="AD163" s="43"/>
      <c r="AE163" s="37">
        <f t="shared" si="41"/>
        <v>161</v>
      </c>
      <c r="AF163" s="37" t="str">
        <f t="shared" si="42"/>
        <v>CAMP.JK</v>
      </c>
      <c r="AG163" s="37" t="str">
        <f t="shared" si="43"/>
        <v>PT Campina Ice Cream Industry, Tbk.</v>
      </c>
      <c r="AH163" s="37">
        <f t="shared" si="44"/>
        <v>292</v>
      </c>
      <c r="AI163" s="71">
        <f t="shared" si="56"/>
        <v>1.718</v>
      </c>
      <c r="AJ163" s="43">
        <f t="shared" si="45"/>
        <v>0.62020799999999998</v>
      </c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</row>
    <row r="164" spans="1:47" x14ac:dyDescent="0.25">
      <c r="A164" s="37"/>
      <c r="B164" s="37">
        <f t="shared" si="46"/>
        <v>162</v>
      </c>
      <c r="C164" s="37" t="s">
        <v>1826</v>
      </c>
      <c r="D164" s="37" t="s">
        <v>1827</v>
      </c>
      <c r="E164" s="37">
        <v>278</v>
      </c>
      <c r="F164" s="37">
        <v>0</v>
      </c>
      <c r="G164" s="39">
        <v>0</v>
      </c>
      <c r="H164" s="40">
        <v>460800</v>
      </c>
      <c r="I164" s="40">
        <v>347006</v>
      </c>
      <c r="J164" s="37" t="s">
        <v>5028</v>
      </c>
      <c r="K164" s="37"/>
      <c r="L164" s="37"/>
      <c r="M164" s="37">
        <f t="shared" si="47"/>
        <v>162</v>
      </c>
      <c r="N164" s="37" t="s">
        <v>311</v>
      </c>
      <c r="O164" s="37" t="str">
        <f t="shared" ref="O164:U179" si="58">INDEX($B$3:$J$1048576,MATCH($N164,$C$3:$C$1048576,0),MATCH(O$2,$B$2:$J$2,0))</f>
        <v>PT Capital Financial Indonesia Tbk</v>
      </c>
      <c r="P164" s="37">
        <f t="shared" si="58"/>
        <v>505</v>
      </c>
      <c r="Q164" s="37">
        <f t="shared" si="58"/>
        <v>-20</v>
      </c>
      <c r="R164" s="37">
        <f t="shared" si="58"/>
        <v>-3.8100000000000002E-2</v>
      </c>
      <c r="S164" s="37" t="str">
        <f t="shared" si="58"/>
        <v>1.839M</v>
      </c>
      <c r="T164" s="37" t="str">
        <f t="shared" si="58"/>
        <v>41.727M</v>
      </c>
      <c r="U164" s="37" t="str">
        <f t="shared" si="58"/>
        <v>27.511T</v>
      </c>
      <c r="V164" s="41">
        <f t="shared" si="49"/>
        <v>27.510999999999999</v>
      </c>
      <c r="W164" s="37" t="str">
        <f t="shared" si="50"/>
        <v>T</v>
      </c>
      <c r="X164" s="42">
        <f t="shared" si="51"/>
        <v>27511</v>
      </c>
      <c r="Y164" s="37">
        <f t="shared" si="52"/>
        <v>41.726999999999997</v>
      </c>
      <c r="Z164" s="37" t="str">
        <f t="shared" si="53"/>
        <v>M</v>
      </c>
      <c r="AA164" s="43">
        <f t="shared" si="54"/>
        <v>41727000</v>
      </c>
      <c r="AB164" s="46">
        <f t="shared" si="55"/>
        <v>21.072134999999999</v>
      </c>
      <c r="AC164" s="43"/>
      <c r="AD164" s="43"/>
      <c r="AE164" s="37">
        <f t="shared" si="41"/>
        <v>162</v>
      </c>
      <c r="AF164" s="37" t="str">
        <f t="shared" si="42"/>
        <v>CASA.JK</v>
      </c>
      <c r="AG164" s="37" t="str">
        <f t="shared" si="43"/>
        <v>PT Capital Financial Indonesia Tbk</v>
      </c>
      <c r="AH164" s="37">
        <f t="shared" si="44"/>
        <v>505</v>
      </c>
      <c r="AI164" s="71">
        <f t="shared" si="56"/>
        <v>27.510999999999999</v>
      </c>
      <c r="AJ164" s="43">
        <f t="shared" si="45"/>
        <v>21.072134999999999</v>
      </c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</row>
    <row r="165" spans="1:47" x14ac:dyDescent="0.25">
      <c r="A165" s="37"/>
      <c r="B165" s="37">
        <f t="shared" si="46"/>
        <v>163</v>
      </c>
      <c r="C165" s="37" t="s">
        <v>1741</v>
      </c>
      <c r="D165" s="37" t="s">
        <v>1742</v>
      </c>
      <c r="E165" s="37">
        <v>50</v>
      </c>
      <c r="F165" s="37">
        <v>0</v>
      </c>
      <c r="G165" s="39">
        <v>0</v>
      </c>
      <c r="H165" s="37" t="s">
        <v>5029</v>
      </c>
      <c r="I165" s="37" t="s">
        <v>5030</v>
      </c>
      <c r="J165" s="37" t="s">
        <v>5031</v>
      </c>
      <c r="K165" s="37"/>
      <c r="L165" s="37"/>
      <c r="M165" s="37">
        <f t="shared" si="47"/>
        <v>163</v>
      </c>
      <c r="N165" s="37" t="s">
        <v>1024</v>
      </c>
      <c r="O165" s="37" t="str">
        <f t="shared" si="58"/>
        <v>PT Capitalinc Investment Tbk</v>
      </c>
      <c r="P165" s="37">
        <f t="shared" si="58"/>
        <v>50</v>
      </c>
      <c r="Q165" s="37">
        <f t="shared" si="58"/>
        <v>0</v>
      </c>
      <c r="R165" s="37">
        <f t="shared" si="58"/>
        <v>0</v>
      </c>
      <c r="S165" s="37">
        <f t="shared" si="58"/>
        <v>102500</v>
      </c>
      <c r="T165" s="37">
        <f t="shared" si="58"/>
        <v>4967</v>
      </c>
      <c r="U165" s="37" t="str">
        <f t="shared" si="58"/>
        <v>1.592T</v>
      </c>
      <c r="V165" s="41">
        <f t="shared" si="49"/>
        <v>1.5920000000000001</v>
      </c>
      <c r="W165" s="37" t="str">
        <f t="shared" si="50"/>
        <v>T</v>
      </c>
      <c r="X165" s="42">
        <f t="shared" si="51"/>
        <v>1592</v>
      </c>
      <c r="Y165" s="37">
        <f t="shared" si="52"/>
        <v>496</v>
      </c>
      <c r="Z165" s="37" t="str">
        <f t="shared" si="53"/>
        <v>7</v>
      </c>
      <c r="AA165" s="43">
        <f t="shared" si="54"/>
        <v>496</v>
      </c>
      <c r="AB165" s="46">
        <f t="shared" si="55"/>
        <v>2.48E-5</v>
      </c>
      <c r="AC165" s="43"/>
      <c r="AD165" s="43"/>
      <c r="AE165" s="37">
        <f t="shared" si="41"/>
        <v>163</v>
      </c>
      <c r="AF165" s="37" t="str">
        <f t="shared" si="42"/>
        <v>MTFN.JK</v>
      </c>
      <c r="AG165" s="37" t="str">
        <f t="shared" si="43"/>
        <v>PT Capitalinc Investment Tbk</v>
      </c>
      <c r="AH165" s="37">
        <f t="shared" si="44"/>
        <v>50</v>
      </c>
      <c r="AI165" s="71">
        <f t="shared" si="56"/>
        <v>1.5920000000000001</v>
      </c>
      <c r="AJ165" s="43">
        <f t="shared" si="45"/>
        <v>2.48E-5</v>
      </c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</row>
    <row r="166" spans="1:47" x14ac:dyDescent="0.25">
      <c r="A166" s="37"/>
      <c r="B166" s="37">
        <f t="shared" si="46"/>
        <v>164</v>
      </c>
      <c r="C166" s="37" t="s">
        <v>1751</v>
      </c>
      <c r="D166" s="37" t="s">
        <v>1752</v>
      </c>
      <c r="E166" s="38">
        <v>77</v>
      </c>
      <c r="F166" s="37">
        <v>0</v>
      </c>
      <c r="G166" s="39">
        <v>0</v>
      </c>
      <c r="H166" s="40" t="s">
        <v>5032</v>
      </c>
      <c r="I166" s="40" t="s">
        <v>5033</v>
      </c>
      <c r="J166" s="37" t="s">
        <v>5034</v>
      </c>
      <c r="K166" s="37"/>
      <c r="L166" s="37"/>
      <c r="M166" s="37">
        <f t="shared" si="47"/>
        <v>164</v>
      </c>
      <c r="N166" s="37" t="s">
        <v>2210</v>
      </c>
      <c r="O166" s="37" t="str">
        <f t="shared" si="58"/>
        <v>PT Capitol Nusantara Indonesia Tbk</v>
      </c>
      <c r="P166" s="37">
        <f t="shared" si="58"/>
        <v>160</v>
      </c>
      <c r="Q166" s="37">
        <f t="shared" si="58"/>
        <v>2</v>
      </c>
      <c r="R166" s="37">
        <f t="shared" si="58"/>
        <v>1.2699999999999999E-2</v>
      </c>
      <c r="S166" s="37">
        <f t="shared" si="58"/>
        <v>257000</v>
      </c>
      <c r="T166" s="37" t="str">
        <f t="shared" si="58"/>
        <v>6.463M</v>
      </c>
      <c r="U166" s="37" t="str">
        <f t="shared" si="58"/>
        <v>133.35B</v>
      </c>
      <c r="V166" s="41">
        <f t="shared" si="49"/>
        <v>133.35</v>
      </c>
      <c r="W166" s="37" t="str">
        <f t="shared" si="50"/>
        <v>B</v>
      </c>
      <c r="X166" s="42">
        <f t="shared" si="51"/>
        <v>133.35</v>
      </c>
      <c r="Y166" s="37">
        <f t="shared" si="52"/>
        <v>6.4630000000000001</v>
      </c>
      <c r="Z166" s="37" t="str">
        <f t="shared" si="53"/>
        <v>M</v>
      </c>
      <c r="AA166" s="43">
        <f t="shared" si="54"/>
        <v>6463000</v>
      </c>
      <c r="AB166" s="46">
        <f t="shared" si="55"/>
        <v>1.0340800000000001</v>
      </c>
      <c r="AC166" s="43"/>
      <c r="AD166" s="43"/>
      <c r="AE166" s="37">
        <f t="shared" si="41"/>
        <v>164</v>
      </c>
      <c r="AF166" s="37" t="str">
        <f t="shared" si="42"/>
        <v>CANI.JK</v>
      </c>
      <c r="AG166" s="37" t="str">
        <f t="shared" si="43"/>
        <v>PT Capitol Nusantara Indonesia Tbk</v>
      </c>
      <c r="AH166" s="37">
        <f t="shared" si="44"/>
        <v>160</v>
      </c>
      <c r="AI166" s="71">
        <f t="shared" si="56"/>
        <v>0.13335</v>
      </c>
      <c r="AJ166" s="43">
        <f t="shared" si="45"/>
        <v>1.0340800000000001</v>
      </c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</row>
    <row r="167" spans="1:47" x14ac:dyDescent="0.25">
      <c r="A167" s="37"/>
      <c r="B167" s="37">
        <f t="shared" si="46"/>
        <v>165</v>
      </c>
      <c r="C167" s="37" t="s">
        <v>1746</v>
      </c>
      <c r="D167" s="37" t="s">
        <v>1747</v>
      </c>
      <c r="E167" s="38">
        <v>56</v>
      </c>
      <c r="F167" s="37">
        <v>2</v>
      </c>
      <c r="G167" s="39">
        <v>3.6999999999999998E-2</v>
      </c>
      <c r="H167" s="40" t="s">
        <v>5035</v>
      </c>
      <c r="I167" s="40" t="s">
        <v>5036</v>
      </c>
      <c r="J167" s="37" t="s">
        <v>1750</v>
      </c>
      <c r="K167" s="37"/>
      <c r="L167" s="37"/>
      <c r="M167" s="37">
        <f t="shared" si="47"/>
        <v>165</v>
      </c>
      <c r="N167" s="37" t="s">
        <v>1295</v>
      </c>
      <c r="O167" s="37" t="str">
        <f t="shared" si="58"/>
        <v>PT Cardig Aero Services Tbk</v>
      </c>
      <c r="P167" s="37">
        <f t="shared" si="58"/>
        <v>466</v>
      </c>
      <c r="Q167" s="37">
        <f t="shared" si="58"/>
        <v>-22</v>
      </c>
      <c r="R167" s="37">
        <f t="shared" si="58"/>
        <v>-4.5100000000000001E-2</v>
      </c>
      <c r="S167" s="37">
        <f t="shared" si="58"/>
        <v>7800</v>
      </c>
      <c r="T167" s="37" t="str">
        <f t="shared" si="58"/>
        <v>1.085M</v>
      </c>
      <c r="U167" s="37" t="str">
        <f t="shared" si="58"/>
        <v>972.519B</v>
      </c>
      <c r="V167" s="41">
        <f t="shared" si="49"/>
        <v>972.51900000000001</v>
      </c>
      <c r="W167" s="37" t="str">
        <f t="shared" si="50"/>
        <v>B</v>
      </c>
      <c r="X167" s="42">
        <f t="shared" si="51"/>
        <v>972.51900000000001</v>
      </c>
      <c r="Y167" s="37">
        <f t="shared" si="52"/>
        <v>1.085</v>
      </c>
      <c r="Z167" s="37" t="str">
        <f t="shared" si="53"/>
        <v>M</v>
      </c>
      <c r="AA167" s="43">
        <f t="shared" si="54"/>
        <v>1085000</v>
      </c>
      <c r="AB167" s="46">
        <f t="shared" si="55"/>
        <v>0.50561</v>
      </c>
      <c r="AC167" s="43"/>
      <c r="AD167" s="43"/>
      <c r="AE167" s="37">
        <f t="shared" si="41"/>
        <v>165</v>
      </c>
      <c r="AF167" s="37" t="str">
        <f t="shared" si="42"/>
        <v>CASS.JK</v>
      </c>
      <c r="AG167" s="37" t="str">
        <f t="shared" si="43"/>
        <v>PT Cardig Aero Services Tbk</v>
      </c>
      <c r="AH167" s="37">
        <f t="shared" si="44"/>
        <v>466</v>
      </c>
      <c r="AI167" s="71">
        <f t="shared" si="56"/>
        <v>0.97251900000000002</v>
      </c>
      <c r="AJ167" s="43">
        <f t="shared" si="45"/>
        <v>0.50561</v>
      </c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</row>
    <row r="168" spans="1:47" x14ac:dyDescent="0.25">
      <c r="A168" s="37"/>
      <c r="B168" s="37">
        <f t="shared" si="46"/>
        <v>166</v>
      </c>
      <c r="C168" s="37" t="s">
        <v>1865</v>
      </c>
      <c r="D168" s="37" t="s">
        <v>1866</v>
      </c>
      <c r="E168" s="37">
        <v>424</v>
      </c>
      <c r="F168" s="37">
        <v>8</v>
      </c>
      <c r="G168" s="39">
        <v>1.9199999999999998E-2</v>
      </c>
      <c r="H168" s="40">
        <v>1300</v>
      </c>
      <c r="I168" s="40">
        <v>80292</v>
      </c>
      <c r="J168" s="37" t="s">
        <v>5037</v>
      </c>
      <c r="K168" s="37"/>
      <c r="L168" s="37"/>
      <c r="M168" s="37">
        <f t="shared" si="47"/>
        <v>166</v>
      </c>
      <c r="N168" s="37" t="s">
        <v>1929</v>
      </c>
      <c r="O168" s="37" t="str">
        <f t="shared" si="58"/>
        <v>PT Cashlez Worldwide Indonesia Tbk</v>
      </c>
      <c r="P168" s="37">
        <f t="shared" si="58"/>
        <v>312</v>
      </c>
      <c r="Q168" s="37">
        <f t="shared" si="58"/>
        <v>-4</v>
      </c>
      <c r="R168" s="37">
        <f t="shared" si="58"/>
        <v>-1.2699999999999999E-2</v>
      </c>
      <c r="S168" s="37" t="str">
        <f t="shared" si="58"/>
        <v>7.732M</v>
      </c>
      <c r="T168" s="37" t="str">
        <f t="shared" si="58"/>
        <v>30.505M</v>
      </c>
      <c r="U168" s="37" t="str">
        <f t="shared" si="58"/>
        <v>446.506B</v>
      </c>
      <c r="V168" s="41">
        <f t="shared" si="49"/>
        <v>446.50599999999997</v>
      </c>
      <c r="W168" s="37" t="str">
        <f t="shared" si="50"/>
        <v>B</v>
      </c>
      <c r="X168" s="42">
        <f t="shared" si="51"/>
        <v>446.50599999999997</v>
      </c>
      <c r="Y168" s="37">
        <f t="shared" si="52"/>
        <v>30.504999999999999</v>
      </c>
      <c r="Z168" s="37" t="str">
        <f t="shared" si="53"/>
        <v>M</v>
      </c>
      <c r="AA168" s="43">
        <f t="shared" si="54"/>
        <v>30505000</v>
      </c>
      <c r="AB168" s="46">
        <f t="shared" si="55"/>
        <v>9.5175599999999996</v>
      </c>
      <c r="AC168" s="43"/>
      <c r="AD168" s="43"/>
      <c r="AE168" s="37">
        <f t="shared" si="41"/>
        <v>166</v>
      </c>
      <c r="AF168" s="37" t="str">
        <f t="shared" si="42"/>
        <v>CASH.JK</v>
      </c>
      <c r="AG168" s="37" t="str">
        <f t="shared" si="43"/>
        <v>PT Cashlez Worldwide Indonesia Tbk</v>
      </c>
      <c r="AH168" s="37">
        <f t="shared" si="44"/>
        <v>312</v>
      </c>
      <c r="AI168" s="71">
        <f t="shared" si="56"/>
        <v>0.44650599999999996</v>
      </c>
      <c r="AJ168" s="43">
        <f t="shared" si="45"/>
        <v>9.5175599999999996</v>
      </c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</row>
    <row r="169" spans="1:47" x14ac:dyDescent="0.25">
      <c r="A169" s="37"/>
      <c r="B169" s="37">
        <f t="shared" si="46"/>
        <v>167</v>
      </c>
      <c r="C169" s="37" t="s">
        <v>1982</v>
      </c>
      <c r="D169" s="37" t="s">
        <v>1983</v>
      </c>
      <c r="E169" s="38">
        <v>460</v>
      </c>
      <c r="F169" s="37">
        <v>6</v>
      </c>
      <c r="G169" s="39">
        <v>1.32E-2</v>
      </c>
      <c r="H169" s="40">
        <v>25700</v>
      </c>
      <c r="I169" s="40">
        <v>85135</v>
      </c>
      <c r="J169" s="37" t="s">
        <v>4115</v>
      </c>
      <c r="K169" s="37"/>
      <c r="L169" s="37"/>
      <c r="M169" s="37">
        <f t="shared" si="47"/>
        <v>167</v>
      </c>
      <c r="N169" s="37" t="s">
        <v>5513</v>
      </c>
      <c r="O169" s="37" t="str">
        <f t="shared" si="58"/>
        <v>PT Catur Sentosa Adiprana Tbk</v>
      </c>
      <c r="P169" s="37">
        <f t="shared" si="58"/>
        <v>585</v>
      </c>
      <c r="Q169" s="37">
        <f t="shared" si="58"/>
        <v>20</v>
      </c>
      <c r="R169" s="37">
        <f t="shared" si="58"/>
        <v>3.5400000000000001E-2</v>
      </c>
      <c r="S169" s="37">
        <f t="shared" si="58"/>
        <v>56900</v>
      </c>
      <c r="T169" s="37">
        <f t="shared" si="58"/>
        <v>133990</v>
      </c>
      <c r="U169" s="37" t="str">
        <f t="shared" si="58"/>
        <v>2.608T</v>
      </c>
      <c r="V169" s="41">
        <f t="shared" si="49"/>
        <v>2.6080000000000001</v>
      </c>
      <c r="W169" s="37" t="str">
        <f t="shared" si="50"/>
        <v>T</v>
      </c>
      <c r="X169" s="42">
        <f t="shared" si="51"/>
        <v>2608</v>
      </c>
      <c r="Y169" s="37">
        <f t="shared" si="52"/>
        <v>13399</v>
      </c>
      <c r="Z169" s="37" t="str">
        <f t="shared" si="53"/>
        <v>0</v>
      </c>
      <c r="AA169" s="43">
        <f t="shared" si="54"/>
        <v>13399</v>
      </c>
      <c r="AB169" s="46">
        <f t="shared" si="55"/>
        <v>7.8384149999999996E-3</v>
      </c>
      <c r="AC169" s="43"/>
      <c r="AD169" s="43"/>
      <c r="AE169" s="37">
        <f t="shared" si="41"/>
        <v>167</v>
      </c>
      <c r="AF169" s="37" t="str">
        <f t="shared" si="42"/>
        <v>CSAP.JK</v>
      </c>
      <c r="AG169" s="37" t="str">
        <f t="shared" si="43"/>
        <v>PT Catur Sentosa Adiprana Tbk</v>
      </c>
      <c r="AH169" s="37">
        <f t="shared" si="44"/>
        <v>585</v>
      </c>
      <c r="AI169" s="71">
        <f t="shared" si="56"/>
        <v>2.6080000000000001</v>
      </c>
      <c r="AJ169" s="43">
        <f t="shared" si="45"/>
        <v>7.8384149999999996E-3</v>
      </c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</row>
    <row r="170" spans="1:47" x14ac:dyDescent="0.25">
      <c r="A170" s="37"/>
      <c r="B170" s="37">
        <f t="shared" si="46"/>
        <v>168</v>
      </c>
      <c r="C170" s="37" t="s">
        <v>1708</v>
      </c>
      <c r="D170" s="37" t="s">
        <v>1709</v>
      </c>
      <c r="E170" s="37">
        <v>157</v>
      </c>
      <c r="F170" s="37">
        <v>-1</v>
      </c>
      <c r="G170" s="39">
        <v>-6.3E-3</v>
      </c>
      <c r="H170" s="40">
        <v>30800</v>
      </c>
      <c r="I170" s="40">
        <v>139387</v>
      </c>
      <c r="J170" s="37" t="s">
        <v>5038</v>
      </c>
      <c r="K170" s="37"/>
      <c r="L170" s="37"/>
      <c r="M170" s="37">
        <f t="shared" si="47"/>
        <v>168</v>
      </c>
      <c r="N170" s="37" t="s">
        <v>5648</v>
      </c>
      <c r="O170" s="37" t="str">
        <f t="shared" si="58"/>
        <v>PT Caturkarda Depo Bangunan Tbk</v>
      </c>
      <c r="P170" s="37">
        <f t="shared" si="58"/>
        <v>510</v>
      </c>
      <c r="Q170" s="37">
        <f t="shared" si="58"/>
        <v>-10</v>
      </c>
      <c r="R170" s="37">
        <f t="shared" si="58"/>
        <v>-1.9199999999999998E-2</v>
      </c>
      <c r="S170" s="37" t="str">
        <f t="shared" si="58"/>
        <v>5.577M</v>
      </c>
      <c r="T170" s="37" t="str">
        <f t="shared" si="58"/>
        <v>43.655M</v>
      </c>
      <c r="U170" s="37" t="str">
        <f t="shared" si="58"/>
        <v>3.463T</v>
      </c>
      <c r="V170" s="41">
        <f t="shared" si="49"/>
        <v>3.4630000000000001</v>
      </c>
      <c r="W170" s="37" t="str">
        <f t="shared" si="50"/>
        <v>T</v>
      </c>
      <c r="X170" s="42">
        <f t="shared" si="51"/>
        <v>3463</v>
      </c>
      <c r="Y170" s="37">
        <f t="shared" si="52"/>
        <v>43.655000000000001</v>
      </c>
      <c r="Z170" s="37" t="str">
        <f t="shared" si="53"/>
        <v>M</v>
      </c>
      <c r="AA170" s="43">
        <f t="shared" si="54"/>
        <v>43655000</v>
      </c>
      <c r="AB170" s="46">
        <f t="shared" si="55"/>
        <v>22.264050000000001</v>
      </c>
      <c r="AC170" s="43"/>
      <c r="AD170" s="43"/>
      <c r="AE170" s="37">
        <f t="shared" si="41"/>
        <v>168</v>
      </c>
      <c r="AF170" s="37" t="str">
        <f t="shared" si="42"/>
        <v>DEPO.JK</v>
      </c>
      <c r="AG170" s="37" t="str">
        <f t="shared" si="43"/>
        <v>PT Caturkarda Depo Bangunan Tbk</v>
      </c>
      <c r="AH170" s="37">
        <f t="shared" si="44"/>
        <v>510</v>
      </c>
      <c r="AI170" s="71">
        <f t="shared" si="56"/>
        <v>3.4630000000000001</v>
      </c>
      <c r="AJ170" s="43">
        <f t="shared" si="45"/>
        <v>22.264050000000001</v>
      </c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</row>
    <row r="171" spans="1:47" x14ac:dyDescent="0.25">
      <c r="A171" s="37"/>
      <c r="B171" s="37">
        <f t="shared" si="46"/>
        <v>169</v>
      </c>
      <c r="C171" s="37" t="s">
        <v>1615</v>
      </c>
      <c r="D171" s="37" t="s">
        <v>1616</v>
      </c>
      <c r="E171" s="38">
        <v>660</v>
      </c>
      <c r="F171" s="37">
        <v>-5</v>
      </c>
      <c r="G171" s="39">
        <v>-7.4999999999999997E-3</v>
      </c>
      <c r="H171" s="40">
        <v>323400</v>
      </c>
      <c r="I171" s="40" t="s">
        <v>5039</v>
      </c>
      <c r="J171" s="37" t="s">
        <v>5040</v>
      </c>
      <c r="K171" s="37"/>
      <c r="L171" s="37"/>
      <c r="M171" s="37">
        <f t="shared" si="47"/>
        <v>169</v>
      </c>
      <c r="N171" s="37" t="s">
        <v>394</v>
      </c>
      <c r="O171" s="37" t="str">
        <f t="shared" si="58"/>
        <v>PT Cemindo Gemilang Tbk</v>
      </c>
      <c r="P171" s="37">
        <f t="shared" si="58"/>
        <v>1095</v>
      </c>
      <c r="Q171" s="37">
        <f t="shared" si="58"/>
        <v>35</v>
      </c>
      <c r="R171" s="37">
        <f t="shared" si="58"/>
        <v>3.3000000000000002E-2</v>
      </c>
      <c r="S171" s="37" t="str">
        <f t="shared" si="58"/>
        <v>49.661M</v>
      </c>
      <c r="T171" s="37" t="str">
        <f t="shared" si="58"/>
        <v>44.182M</v>
      </c>
      <c r="U171" s="37" t="str">
        <f t="shared" si="58"/>
        <v>18.752T</v>
      </c>
      <c r="V171" s="41">
        <f t="shared" si="49"/>
        <v>18.751999999999999</v>
      </c>
      <c r="W171" s="37" t="str">
        <f t="shared" si="50"/>
        <v>T</v>
      </c>
      <c r="X171" s="42">
        <f t="shared" si="51"/>
        <v>18752</v>
      </c>
      <c r="Y171" s="37">
        <f t="shared" si="52"/>
        <v>44.182000000000002</v>
      </c>
      <c r="Z171" s="37" t="str">
        <f t="shared" si="53"/>
        <v>M</v>
      </c>
      <c r="AA171" s="43">
        <f t="shared" si="54"/>
        <v>44182000</v>
      </c>
      <c r="AB171" s="46">
        <f t="shared" si="55"/>
        <v>48.379289999999997</v>
      </c>
      <c r="AC171" s="43"/>
      <c r="AD171" s="43"/>
      <c r="AE171" s="37">
        <f t="shared" si="41"/>
        <v>169</v>
      </c>
      <c r="AF171" s="37" t="str">
        <f t="shared" si="42"/>
        <v>CMNT.JK</v>
      </c>
      <c r="AG171" s="37" t="str">
        <f t="shared" si="43"/>
        <v>PT Cemindo Gemilang Tbk</v>
      </c>
      <c r="AH171" s="37">
        <f t="shared" si="44"/>
        <v>1095</v>
      </c>
      <c r="AI171" s="71">
        <f t="shared" si="56"/>
        <v>18.751999999999999</v>
      </c>
      <c r="AJ171" s="43">
        <f t="shared" si="45"/>
        <v>48.379289999999997</v>
      </c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</row>
    <row r="172" spans="1:47" x14ac:dyDescent="0.25">
      <c r="A172" s="37"/>
      <c r="B172" s="37">
        <f t="shared" si="46"/>
        <v>170</v>
      </c>
      <c r="C172" s="37" t="s">
        <v>1724</v>
      </c>
      <c r="D172" s="37" t="s">
        <v>1725</v>
      </c>
      <c r="E172" s="37">
        <v>406</v>
      </c>
      <c r="F172" s="37">
        <v>0</v>
      </c>
      <c r="G172" s="39">
        <v>0</v>
      </c>
      <c r="H172" s="40">
        <v>145900</v>
      </c>
      <c r="I172" s="40">
        <v>227900</v>
      </c>
      <c r="J172" s="37" t="s">
        <v>5041</v>
      </c>
      <c r="K172" s="37"/>
      <c r="L172" s="37"/>
      <c r="M172" s="37">
        <f t="shared" si="47"/>
        <v>170</v>
      </c>
      <c r="N172" s="37" t="s">
        <v>1387</v>
      </c>
      <c r="O172" s="37" t="str">
        <f t="shared" si="58"/>
        <v>PT Central Omega Resources Tbk</v>
      </c>
      <c r="P172" s="37">
        <f t="shared" si="58"/>
        <v>123</v>
      </c>
      <c r="Q172" s="37">
        <f t="shared" si="58"/>
        <v>0</v>
      </c>
      <c r="R172" s="37">
        <f t="shared" si="58"/>
        <v>0</v>
      </c>
      <c r="S172" s="37" t="str">
        <f t="shared" si="58"/>
        <v>3.364M</v>
      </c>
      <c r="T172" s="37" t="str">
        <f t="shared" si="58"/>
        <v>15.07M</v>
      </c>
      <c r="U172" s="37" t="str">
        <f t="shared" si="58"/>
        <v>673.239B</v>
      </c>
      <c r="V172" s="41">
        <f t="shared" si="49"/>
        <v>673.23900000000003</v>
      </c>
      <c r="W172" s="37" t="str">
        <f t="shared" si="50"/>
        <v>B</v>
      </c>
      <c r="X172" s="42">
        <f t="shared" si="51"/>
        <v>673.23900000000003</v>
      </c>
      <c r="Y172" s="37">
        <f t="shared" si="52"/>
        <v>15.07</v>
      </c>
      <c r="Z172" s="37" t="str">
        <f t="shared" si="53"/>
        <v>M</v>
      </c>
      <c r="AA172" s="43">
        <f t="shared" si="54"/>
        <v>15070000</v>
      </c>
      <c r="AB172" s="46">
        <f t="shared" si="55"/>
        <v>1.85361</v>
      </c>
      <c r="AC172" s="43"/>
      <c r="AD172" s="43"/>
      <c r="AE172" s="37">
        <f t="shared" si="41"/>
        <v>170</v>
      </c>
      <c r="AF172" s="37" t="str">
        <f t="shared" si="42"/>
        <v>DKFT.JK</v>
      </c>
      <c r="AG172" s="37" t="str">
        <f t="shared" si="43"/>
        <v>PT Central Omega Resources Tbk</v>
      </c>
      <c r="AH172" s="37">
        <f t="shared" si="44"/>
        <v>123</v>
      </c>
      <c r="AI172" s="71">
        <f t="shared" si="56"/>
        <v>0.67323900000000003</v>
      </c>
      <c r="AJ172" s="43">
        <f t="shared" si="45"/>
        <v>1.85361</v>
      </c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</row>
    <row r="173" spans="1:47" x14ac:dyDescent="0.25">
      <c r="A173" s="37"/>
      <c r="B173" s="37">
        <f t="shared" si="46"/>
        <v>171</v>
      </c>
      <c r="C173" s="37" t="s">
        <v>1712</v>
      </c>
      <c r="D173" s="37" t="s">
        <v>1713</v>
      </c>
      <c r="E173" s="38">
        <v>50</v>
      </c>
      <c r="F173" s="37">
        <v>0</v>
      </c>
      <c r="G173" s="39">
        <v>0</v>
      </c>
      <c r="H173" s="40">
        <v>278800</v>
      </c>
      <c r="I173" s="37" t="s">
        <v>4123</v>
      </c>
      <c r="J173" s="37" t="s">
        <v>4124</v>
      </c>
      <c r="K173" s="37"/>
      <c r="L173" s="37"/>
      <c r="M173" s="37">
        <f t="shared" si="47"/>
        <v>171</v>
      </c>
      <c r="N173" s="37" t="s">
        <v>4604</v>
      </c>
      <c r="O173" s="37" t="str">
        <f t="shared" si="58"/>
        <v>PT Central Proteina Prima Tbk</v>
      </c>
      <c r="P173" s="37">
        <f t="shared" si="58"/>
        <v>104</v>
      </c>
      <c r="Q173" s="37">
        <f t="shared" si="58"/>
        <v>-4</v>
      </c>
      <c r="R173" s="37">
        <f t="shared" si="58"/>
        <v>-3.6999999999999998E-2</v>
      </c>
      <c r="S173" s="37" t="str">
        <f t="shared" si="58"/>
        <v>162.407M</v>
      </c>
      <c r="T173" s="37" t="str">
        <f t="shared" si="58"/>
        <v>764.782M</v>
      </c>
      <c r="U173" s="37" t="str">
        <f t="shared" si="58"/>
        <v>6.196T</v>
      </c>
      <c r="V173" s="41">
        <f t="shared" si="49"/>
        <v>6.1959999999999997</v>
      </c>
      <c r="W173" s="37" t="str">
        <f t="shared" si="50"/>
        <v>T</v>
      </c>
      <c r="X173" s="42">
        <f t="shared" si="51"/>
        <v>6196</v>
      </c>
      <c r="Y173" s="37">
        <f t="shared" si="52"/>
        <v>764.78200000000004</v>
      </c>
      <c r="Z173" s="37" t="str">
        <f t="shared" si="53"/>
        <v>M</v>
      </c>
      <c r="AA173" s="43">
        <f t="shared" si="54"/>
        <v>764782000</v>
      </c>
      <c r="AB173" s="46">
        <f t="shared" si="55"/>
        <v>79.537328000000002</v>
      </c>
      <c r="AC173" s="43"/>
      <c r="AD173" s="43"/>
      <c r="AE173" s="37">
        <f t="shared" si="41"/>
        <v>171</v>
      </c>
      <c r="AF173" s="37" t="str">
        <f t="shared" si="42"/>
        <v>CPRO.JK</v>
      </c>
      <c r="AG173" s="37" t="str">
        <f t="shared" si="43"/>
        <v>PT Central Proteina Prima Tbk</v>
      </c>
      <c r="AH173" s="37">
        <f t="shared" si="44"/>
        <v>104</v>
      </c>
      <c r="AI173" s="71">
        <f t="shared" si="56"/>
        <v>6.1959999999999997</v>
      </c>
      <c r="AJ173" s="43">
        <f t="shared" si="45"/>
        <v>79.537328000000002</v>
      </c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</row>
    <row r="174" spans="1:47" x14ac:dyDescent="0.25">
      <c r="A174" s="37"/>
      <c r="B174" s="37">
        <f t="shared" si="46"/>
        <v>172</v>
      </c>
      <c r="C174" s="37" t="s">
        <v>1791</v>
      </c>
      <c r="D174" s="37" t="s">
        <v>1792</v>
      </c>
      <c r="E174" s="38">
        <v>60</v>
      </c>
      <c r="F174" s="37">
        <v>-1</v>
      </c>
      <c r="G174" s="39">
        <v>-1.6400000000000001E-2</v>
      </c>
      <c r="H174" s="40" t="s">
        <v>5042</v>
      </c>
      <c r="I174" s="40" t="s">
        <v>5043</v>
      </c>
      <c r="J174" s="37" t="s">
        <v>5044</v>
      </c>
      <c r="K174" s="37"/>
      <c r="L174" s="37"/>
      <c r="M174" s="37">
        <f t="shared" si="47"/>
        <v>172</v>
      </c>
      <c r="N174" s="37" t="s">
        <v>579</v>
      </c>
      <c r="O174" s="37" t="str">
        <f t="shared" si="58"/>
        <v>PT Centratama Telekomunikasi Indonesia Tbk</v>
      </c>
      <c r="P174" s="37">
        <f t="shared" si="58"/>
        <v>274</v>
      </c>
      <c r="Q174" s="37">
        <f t="shared" si="58"/>
        <v>0</v>
      </c>
      <c r="R174" s="37">
        <f t="shared" si="58"/>
        <v>0</v>
      </c>
      <c r="S174" s="37" t="str">
        <f t="shared" si="58"/>
        <v>16.987M</v>
      </c>
      <c r="T174" s="37" t="str">
        <f t="shared" si="58"/>
        <v>44.817M</v>
      </c>
      <c r="U174" s="37" t="str">
        <f t="shared" si="58"/>
        <v>8.544T</v>
      </c>
      <c r="V174" s="41">
        <f t="shared" si="49"/>
        <v>8.5440000000000005</v>
      </c>
      <c r="W174" s="37" t="str">
        <f t="shared" si="50"/>
        <v>T</v>
      </c>
      <c r="X174" s="42">
        <f t="shared" si="51"/>
        <v>8544</v>
      </c>
      <c r="Y174" s="37">
        <f t="shared" si="52"/>
        <v>44.817</v>
      </c>
      <c r="Z174" s="37" t="str">
        <f t="shared" si="53"/>
        <v>M</v>
      </c>
      <c r="AA174" s="43">
        <f t="shared" si="54"/>
        <v>44817000</v>
      </c>
      <c r="AB174" s="46">
        <f t="shared" si="55"/>
        <v>12.279858000000001</v>
      </c>
      <c r="AC174" s="43"/>
      <c r="AD174" s="43"/>
      <c r="AE174" s="37">
        <f t="shared" si="41"/>
        <v>172</v>
      </c>
      <c r="AF174" s="37" t="str">
        <f t="shared" si="42"/>
        <v>CENT.JK</v>
      </c>
      <c r="AG174" s="37" t="str">
        <f t="shared" si="43"/>
        <v>PT Centratama Telekomunikasi Indonesia Tbk</v>
      </c>
      <c r="AH174" s="37">
        <f t="shared" si="44"/>
        <v>274</v>
      </c>
      <c r="AI174" s="71">
        <f t="shared" si="56"/>
        <v>8.5440000000000005</v>
      </c>
      <c r="AJ174" s="43">
        <f t="shared" si="45"/>
        <v>12.279858000000001</v>
      </c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</row>
    <row r="175" spans="1:47" x14ac:dyDescent="0.25">
      <c r="A175" s="37"/>
      <c r="B175" s="37">
        <f t="shared" si="46"/>
        <v>173</v>
      </c>
      <c r="C175" s="37" t="s">
        <v>1690</v>
      </c>
      <c r="D175" s="37" t="s">
        <v>1691</v>
      </c>
      <c r="E175" s="38">
        <v>362</v>
      </c>
      <c r="F175" s="37">
        <v>14</v>
      </c>
      <c r="G175" s="39">
        <v>4.02E-2</v>
      </c>
      <c r="H175" s="40">
        <v>5100</v>
      </c>
      <c r="I175" s="40">
        <v>21239</v>
      </c>
      <c r="J175" s="37" t="s">
        <v>5045</v>
      </c>
      <c r="K175" s="37"/>
      <c r="L175" s="37"/>
      <c r="M175" s="37">
        <f t="shared" si="47"/>
        <v>173</v>
      </c>
      <c r="N175" s="37" t="s">
        <v>2391</v>
      </c>
      <c r="O175" s="37" t="str">
        <f t="shared" si="58"/>
        <v>PT Century Textile Industry Tbk</v>
      </c>
      <c r="P175" s="37">
        <f t="shared" si="58"/>
        <v>340</v>
      </c>
      <c r="Q175" s="37">
        <f t="shared" si="58"/>
        <v>14</v>
      </c>
      <c r="R175" s="37">
        <f t="shared" si="58"/>
        <v>4.2900000000000001E-2</v>
      </c>
      <c r="S175" s="37">
        <f t="shared" si="58"/>
        <v>238300</v>
      </c>
      <c r="T175" s="37">
        <f t="shared" si="58"/>
        <v>438512</v>
      </c>
      <c r="U175" s="37" t="str">
        <f t="shared" si="58"/>
        <v>68B</v>
      </c>
      <c r="V175" s="41">
        <f t="shared" si="49"/>
        <v>68</v>
      </c>
      <c r="W175" s="37" t="str">
        <f t="shared" si="50"/>
        <v>B</v>
      </c>
      <c r="X175" s="42">
        <f t="shared" si="51"/>
        <v>68</v>
      </c>
      <c r="Y175" s="37">
        <f t="shared" si="52"/>
        <v>43851</v>
      </c>
      <c r="Z175" s="37" t="str">
        <f t="shared" si="53"/>
        <v>2</v>
      </c>
      <c r="AA175" s="43">
        <f t="shared" si="54"/>
        <v>43851</v>
      </c>
      <c r="AB175" s="46">
        <f t="shared" si="55"/>
        <v>1.490934E-2</v>
      </c>
      <c r="AC175" s="43"/>
      <c r="AD175" s="43"/>
      <c r="AE175" s="37">
        <f t="shared" si="41"/>
        <v>173</v>
      </c>
      <c r="AF175" s="37" t="str">
        <f t="shared" si="42"/>
        <v>CNTX.JK</v>
      </c>
      <c r="AG175" s="37" t="str">
        <f t="shared" si="43"/>
        <v>PT Century Textile Industry Tbk</v>
      </c>
      <c r="AH175" s="37">
        <f t="shared" si="44"/>
        <v>340</v>
      </c>
      <c r="AI175" s="71">
        <f t="shared" si="56"/>
        <v>6.8000000000000005E-2</v>
      </c>
      <c r="AJ175" s="43">
        <f t="shared" si="45"/>
        <v>1.490934E-2</v>
      </c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</row>
    <row r="176" spans="1:47" x14ac:dyDescent="0.25">
      <c r="A176" s="37"/>
      <c r="B176" s="37">
        <f t="shared" si="46"/>
        <v>174</v>
      </c>
      <c r="C176" s="37" t="s">
        <v>1588</v>
      </c>
      <c r="D176" s="37" t="s">
        <v>1589</v>
      </c>
      <c r="E176" s="37">
        <v>505</v>
      </c>
      <c r="F176" s="37">
        <v>-30</v>
      </c>
      <c r="G176" s="39">
        <v>-5.6099999999999997E-2</v>
      </c>
      <c r="H176" s="37" t="s">
        <v>5046</v>
      </c>
      <c r="I176" s="37" t="s">
        <v>5047</v>
      </c>
      <c r="J176" s="37" t="s">
        <v>5048</v>
      </c>
      <c r="K176" s="37"/>
      <c r="L176" s="37"/>
      <c r="M176" s="37">
        <f t="shared" si="47"/>
        <v>174</v>
      </c>
      <c r="N176" s="37" t="s">
        <v>1633</v>
      </c>
      <c r="O176" s="37" t="str">
        <f t="shared" si="58"/>
        <v>PT Champion Pacific Indonesia Tbk</v>
      </c>
      <c r="P176" s="37">
        <f t="shared" si="58"/>
        <v>442</v>
      </c>
      <c r="Q176" s="37">
        <f t="shared" si="58"/>
        <v>-6</v>
      </c>
      <c r="R176" s="37">
        <f t="shared" si="58"/>
        <v>-1.34E-2</v>
      </c>
      <c r="S176" s="37">
        <f t="shared" si="58"/>
        <v>59600</v>
      </c>
      <c r="T176" s="37">
        <f t="shared" si="58"/>
        <v>252820</v>
      </c>
      <c r="U176" s="37" t="str">
        <f t="shared" si="58"/>
        <v>429.714B</v>
      </c>
      <c r="V176" s="41">
        <f t="shared" si="49"/>
        <v>429.714</v>
      </c>
      <c r="W176" s="37" t="str">
        <f t="shared" si="50"/>
        <v>B</v>
      </c>
      <c r="X176" s="42">
        <f t="shared" si="51"/>
        <v>429.714</v>
      </c>
      <c r="Y176" s="37">
        <f t="shared" si="52"/>
        <v>25282</v>
      </c>
      <c r="Z176" s="37" t="str">
        <f t="shared" si="53"/>
        <v>0</v>
      </c>
      <c r="AA176" s="43">
        <f t="shared" si="54"/>
        <v>25282</v>
      </c>
      <c r="AB176" s="46">
        <f t="shared" si="55"/>
        <v>1.1174643999999999E-2</v>
      </c>
      <c r="AC176" s="43"/>
      <c r="AD176" s="43"/>
      <c r="AE176" s="37">
        <f t="shared" si="41"/>
        <v>174</v>
      </c>
      <c r="AF176" s="37" t="str">
        <f t="shared" si="42"/>
        <v>IGAR.JK</v>
      </c>
      <c r="AG176" s="37" t="str">
        <f t="shared" si="43"/>
        <v>PT Champion Pacific Indonesia Tbk</v>
      </c>
      <c r="AH176" s="37">
        <f t="shared" si="44"/>
        <v>442</v>
      </c>
      <c r="AI176" s="71">
        <f t="shared" si="56"/>
        <v>0.42971399999999998</v>
      </c>
      <c r="AJ176" s="43">
        <f t="shared" si="45"/>
        <v>1.1174643999999999E-2</v>
      </c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</row>
    <row r="177" spans="1:47" x14ac:dyDescent="0.25">
      <c r="A177" s="37"/>
      <c r="B177" s="37">
        <f t="shared" si="46"/>
        <v>175</v>
      </c>
      <c r="C177" s="37" t="s">
        <v>2025</v>
      </c>
      <c r="D177" s="37" t="s">
        <v>2026</v>
      </c>
      <c r="E177" s="38">
        <v>600</v>
      </c>
      <c r="F177" s="37">
        <v>-10</v>
      </c>
      <c r="G177" s="39">
        <v>-1.6400000000000001E-2</v>
      </c>
      <c r="H177" s="40" t="s">
        <v>5049</v>
      </c>
      <c r="I177" s="40" t="s">
        <v>5050</v>
      </c>
      <c r="J177" s="37" t="s">
        <v>5051</v>
      </c>
      <c r="K177" s="37"/>
      <c r="L177" s="37"/>
      <c r="M177" s="37">
        <f t="shared" si="47"/>
        <v>175</v>
      </c>
      <c r="N177" s="37" t="s">
        <v>1851</v>
      </c>
      <c r="O177" s="37" t="str">
        <f t="shared" si="58"/>
        <v>PT Charnic Capital Tbk</v>
      </c>
      <c r="P177" s="37">
        <f t="shared" si="58"/>
        <v>730</v>
      </c>
      <c r="Q177" s="37">
        <f t="shared" si="58"/>
        <v>-50</v>
      </c>
      <c r="R177" s="37">
        <f t="shared" si="58"/>
        <v>-6.4100000000000004E-2</v>
      </c>
      <c r="S177" s="37">
        <f t="shared" si="58"/>
        <v>50600</v>
      </c>
      <c r="T177" s="37">
        <f t="shared" si="58"/>
        <v>639820</v>
      </c>
      <c r="U177" s="37" t="str">
        <f t="shared" si="58"/>
        <v>475.34B</v>
      </c>
      <c r="V177" s="41">
        <f t="shared" si="49"/>
        <v>475.34</v>
      </c>
      <c r="W177" s="37" t="str">
        <f t="shared" si="50"/>
        <v>B</v>
      </c>
      <c r="X177" s="42">
        <f t="shared" si="51"/>
        <v>475.34</v>
      </c>
      <c r="Y177" s="37">
        <f t="shared" si="52"/>
        <v>63982</v>
      </c>
      <c r="Z177" s="37" t="str">
        <f t="shared" si="53"/>
        <v>0</v>
      </c>
      <c r="AA177" s="43">
        <f t="shared" si="54"/>
        <v>63982</v>
      </c>
      <c r="AB177" s="46">
        <f t="shared" si="55"/>
        <v>4.6706860000000003E-2</v>
      </c>
      <c r="AC177" s="43"/>
      <c r="AD177" s="43"/>
      <c r="AE177" s="37">
        <f t="shared" si="41"/>
        <v>175</v>
      </c>
      <c r="AF177" s="37" t="str">
        <f t="shared" si="42"/>
        <v>NICK.JK</v>
      </c>
      <c r="AG177" s="37" t="str">
        <f t="shared" si="43"/>
        <v>PT Charnic Capital Tbk</v>
      </c>
      <c r="AH177" s="37">
        <f t="shared" si="44"/>
        <v>730</v>
      </c>
      <c r="AI177" s="71">
        <f t="shared" si="56"/>
        <v>0.47533999999999998</v>
      </c>
      <c r="AJ177" s="43">
        <f t="shared" si="45"/>
        <v>4.6706860000000003E-2</v>
      </c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</row>
    <row r="178" spans="1:47" x14ac:dyDescent="0.25">
      <c r="A178" s="37"/>
      <c r="B178" s="37">
        <f t="shared" si="46"/>
        <v>176</v>
      </c>
      <c r="C178" s="37" t="s">
        <v>1660</v>
      </c>
      <c r="D178" s="37" t="s">
        <v>1661</v>
      </c>
      <c r="E178" s="38">
        <v>460</v>
      </c>
      <c r="F178" s="37">
        <v>0</v>
      </c>
      <c r="G178" s="39">
        <v>0</v>
      </c>
      <c r="H178" s="40">
        <v>10000</v>
      </c>
      <c r="I178" s="40">
        <v>175078</v>
      </c>
      <c r="J178" s="37" t="s">
        <v>5052</v>
      </c>
      <c r="K178" s="37"/>
      <c r="L178" s="37"/>
      <c r="M178" s="37">
        <f t="shared" si="47"/>
        <v>176</v>
      </c>
      <c r="N178" s="37" t="s">
        <v>71</v>
      </c>
      <c r="O178" s="37" t="str">
        <f t="shared" si="58"/>
        <v>PT Charoen Pokphand Indonesia Tbk</v>
      </c>
      <c r="P178" s="37">
        <f t="shared" si="58"/>
        <v>5875</v>
      </c>
      <c r="Q178" s="37">
        <f t="shared" si="58"/>
        <v>-75</v>
      </c>
      <c r="R178" s="37">
        <f t="shared" si="58"/>
        <v>-1.26E-2</v>
      </c>
      <c r="S178" s="37" t="str">
        <f t="shared" si="58"/>
        <v>7.341M</v>
      </c>
      <c r="T178" s="37" t="str">
        <f t="shared" si="58"/>
        <v>7.195M</v>
      </c>
      <c r="U178" s="37" t="str">
        <f t="shared" si="58"/>
        <v>96.338T</v>
      </c>
      <c r="V178" s="41">
        <f t="shared" si="49"/>
        <v>96.337999999999994</v>
      </c>
      <c r="W178" s="37" t="str">
        <f t="shared" si="50"/>
        <v>T</v>
      </c>
      <c r="X178" s="42">
        <f t="shared" si="51"/>
        <v>96338</v>
      </c>
      <c r="Y178" s="37">
        <f t="shared" si="52"/>
        <v>7.1950000000000003</v>
      </c>
      <c r="Z178" s="37" t="str">
        <f t="shared" si="53"/>
        <v>M</v>
      </c>
      <c r="AA178" s="43">
        <f t="shared" si="54"/>
        <v>7195000</v>
      </c>
      <c r="AB178" s="46">
        <f t="shared" si="55"/>
        <v>42.270625000000003</v>
      </c>
      <c r="AC178" s="43"/>
      <c r="AD178" s="43"/>
      <c r="AE178" s="37">
        <f t="shared" si="41"/>
        <v>176</v>
      </c>
      <c r="AF178" s="37" t="str">
        <f t="shared" si="42"/>
        <v>CPIN.JK</v>
      </c>
      <c r="AG178" s="37" t="str">
        <f t="shared" si="43"/>
        <v>PT Charoen Pokphand Indonesia Tbk</v>
      </c>
      <c r="AH178" s="37">
        <f t="shared" si="44"/>
        <v>5875</v>
      </c>
      <c r="AI178" s="71">
        <f t="shared" si="56"/>
        <v>96.337999999999994</v>
      </c>
      <c r="AJ178" s="43">
        <f t="shared" si="45"/>
        <v>42.270625000000003</v>
      </c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</row>
    <row r="179" spans="1:47" x14ac:dyDescent="0.25">
      <c r="A179" s="37"/>
      <c r="B179" s="37">
        <f t="shared" si="46"/>
        <v>177</v>
      </c>
      <c r="C179" s="37" t="s">
        <v>1816</v>
      </c>
      <c r="D179" s="37" t="s">
        <v>1817</v>
      </c>
      <c r="E179" s="37">
        <v>91</v>
      </c>
      <c r="F179" s="37">
        <v>0</v>
      </c>
      <c r="G179" s="39">
        <v>0</v>
      </c>
      <c r="H179" s="40" t="s">
        <v>5053</v>
      </c>
      <c r="I179" s="37" t="s">
        <v>5054</v>
      </c>
      <c r="J179" s="37" t="s">
        <v>5055</v>
      </c>
      <c r="K179" s="37"/>
      <c r="L179" s="37"/>
      <c r="M179" s="37">
        <f t="shared" si="47"/>
        <v>177</v>
      </c>
      <c r="N179" s="37" t="s">
        <v>1925</v>
      </c>
      <c r="O179" s="37" t="str">
        <f t="shared" si="58"/>
        <v>PT Chitose Internasional Tbk</v>
      </c>
      <c r="P179" s="37">
        <f t="shared" si="58"/>
        <v>250</v>
      </c>
      <c r="Q179" s="37">
        <f t="shared" si="58"/>
        <v>-8</v>
      </c>
      <c r="R179" s="37">
        <f t="shared" si="58"/>
        <v>-3.1E-2</v>
      </c>
      <c r="S179" s="37">
        <f t="shared" si="58"/>
        <v>31300</v>
      </c>
      <c r="T179" s="37" t="str">
        <f t="shared" si="58"/>
        <v>1.532M</v>
      </c>
      <c r="U179" s="37" t="str">
        <f t="shared" si="58"/>
        <v>250B</v>
      </c>
      <c r="V179" s="41">
        <f t="shared" si="49"/>
        <v>250</v>
      </c>
      <c r="W179" s="37" t="str">
        <f t="shared" si="50"/>
        <v>B</v>
      </c>
      <c r="X179" s="42">
        <f t="shared" si="51"/>
        <v>250</v>
      </c>
      <c r="Y179" s="37">
        <f t="shared" si="52"/>
        <v>1.532</v>
      </c>
      <c r="Z179" s="37" t="str">
        <f t="shared" si="53"/>
        <v>M</v>
      </c>
      <c r="AA179" s="43">
        <f t="shared" si="54"/>
        <v>1532000</v>
      </c>
      <c r="AB179" s="46">
        <f t="shared" si="55"/>
        <v>0.38300000000000001</v>
      </c>
      <c r="AC179" s="43"/>
      <c r="AD179" s="43"/>
      <c r="AE179" s="37">
        <f t="shared" si="41"/>
        <v>177</v>
      </c>
      <c r="AF179" s="37" t="str">
        <f t="shared" si="42"/>
        <v>CINT.JK</v>
      </c>
      <c r="AG179" s="37" t="str">
        <f t="shared" si="43"/>
        <v>PT Chitose Internasional Tbk</v>
      </c>
      <c r="AH179" s="37">
        <f t="shared" si="44"/>
        <v>250</v>
      </c>
      <c r="AI179" s="71">
        <f t="shared" si="56"/>
        <v>0.25</v>
      </c>
      <c r="AJ179" s="43">
        <f t="shared" si="45"/>
        <v>0.38300000000000001</v>
      </c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</row>
    <row r="180" spans="1:47" x14ac:dyDescent="0.25">
      <c r="A180" s="37"/>
      <c r="B180" s="37">
        <f t="shared" si="46"/>
        <v>178</v>
      </c>
      <c r="C180" s="37" t="s">
        <v>1623</v>
      </c>
      <c r="D180" s="37" t="s">
        <v>1624</v>
      </c>
      <c r="E180" s="37">
        <v>189</v>
      </c>
      <c r="F180" s="37">
        <v>2</v>
      </c>
      <c r="G180" s="39">
        <v>1.0699999999999999E-2</v>
      </c>
      <c r="H180" s="40">
        <v>879100</v>
      </c>
      <c r="I180" s="37" t="s">
        <v>5056</v>
      </c>
      <c r="J180" s="37" t="s">
        <v>5057</v>
      </c>
      <c r="K180" s="37"/>
      <c r="L180" s="37"/>
      <c r="M180" s="37">
        <f t="shared" si="47"/>
        <v>178</v>
      </c>
      <c r="N180" s="37" t="s">
        <v>551</v>
      </c>
      <c r="O180" s="37" t="str">
        <f t="shared" ref="O180:U195" si="59">INDEX($B$3:$J$1048576,MATCH($N180,$C$3:$C$1048576,0),MATCH(O$2,$B$2:$J$2,0))</f>
        <v>PT Cikarang Listrindo Tbk</v>
      </c>
      <c r="P180" s="37">
        <f t="shared" si="59"/>
        <v>620</v>
      </c>
      <c r="Q180" s="37">
        <f t="shared" si="59"/>
        <v>0</v>
      </c>
      <c r="R180" s="37">
        <f t="shared" si="59"/>
        <v>0</v>
      </c>
      <c r="S180" s="37" t="str">
        <f t="shared" si="59"/>
        <v>2.267M</v>
      </c>
      <c r="T180" s="37" t="str">
        <f t="shared" si="59"/>
        <v>6.935M</v>
      </c>
      <c r="U180" s="37" t="str">
        <f t="shared" si="59"/>
        <v>9.77T</v>
      </c>
      <c r="V180" s="41">
        <f t="shared" si="49"/>
        <v>9.77</v>
      </c>
      <c r="W180" s="37" t="str">
        <f t="shared" si="50"/>
        <v>T</v>
      </c>
      <c r="X180" s="42">
        <f t="shared" si="51"/>
        <v>9770</v>
      </c>
      <c r="Y180" s="37">
        <f t="shared" si="52"/>
        <v>6.9349999999999996</v>
      </c>
      <c r="Z180" s="37" t="str">
        <f t="shared" si="53"/>
        <v>M</v>
      </c>
      <c r="AA180" s="43">
        <f t="shared" si="54"/>
        <v>6935000</v>
      </c>
      <c r="AB180" s="46">
        <f t="shared" si="55"/>
        <v>4.2996999999999996</v>
      </c>
      <c r="AC180" s="43"/>
      <c r="AD180" s="43"/>
      <c r="AE180" s="37">
        <f t="shared" si="41"/>
        <v>178</v>
      </c>
      <c r="AF180" s="37" t="str">
        <f t="shared" si="42"/>
        <v>POWR.JK</v>
      </c>
      <c r="AG180" s="37" t="str">
        <f t="shared" si="43"/>
        <v>PT Cikarang Listrindo Tbk</v>
      </c>
      <c r="AH180" s="37">
        <f t="shared" si="44"/>
        <v>620</v>
      </c>
      <c r="AI180" s="71">
        <f t="shared" si="56"/>
        <v>9.77</v>
      </c>
      <c r="AJ180" s="43">
        <f t="shared" si="45"/>
        <v>4.2996999999999996</v>
      </c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</row>
    <row r="181" spans="1:47" x14ac:dyDescent="0.25">
      <c r="A181" s="37"/>
      <c r="B181" s="37">
        <f t="shared" si="46"/>
        <v>179</v>
      </c>
      <c r="C181" s="37" t="s">
        <v>1974</v>
      </c>
      <c r="D181" s="37" t="s">
        <v>1975</v>
      </c>
      <c r="E181" s="38">
        <v>334</v>
      </c>
      <c r="F181" s="37">
        <v>32</v>
      </c>
      <c r="G181" s="39">
        <v>0.106</v>
      </c>
      <c r="H181" s="37" t="s">
        <v>5058</v>
      </c>
      <c r="I181" s="37" t="s">
        <v>5059</v>
      </c>
      <c r="J181" s="37" t="s">
        <v>5060</v>
      </c>
      <c r="K181" s="37"/>
      <c r="L181" s="37"/>
      <c r="M181" s="37">
        <f t="shared" si="47"/>
        <v>179</v>
      </c>
      <c r="N181" s="37" t="s">
        <v>4081</v>
      </c>
      <c r="O181" s="37" t="str">
        <f t="shared" si="59"/>
        <v>PT Cipta Selera Murni Tbk</v>
      </c>
      <c r="P181" s="37">
        <f t="shared" si="59"/>
        <v>3560</v>
      </c>
      <c r="Q181" s="37">
        <f t="shared" si="59"/>
        <v>0</v>
      </c>
      <c r="R181" s="37">
        <f t="shared" si="59"/>
        <v>0</v>
      </c>
      <c r="S181" s="37">
        <f t="shared" si="59"/>
        <v>200</v>
      </c>
      <c r="T181" s="37">
        <f t="shared" si="59"/>
        <v>342</v>
      </c>
      <c r="U181" s="37" t="str">
        <f t="shared" si="59"/>
        <v>2.905T</v>
      </c>
      <c r="V181" s="41">
        <f t="shared" si="49"/>
        <v>2.9049999999999998</v>
      </c>
      <c r="W181" s="37" t="str">
        <f t="shared" si="50"/>
        <v>T</v>
      </c>
      <c r="X181" s="42">
        <f t="shared" si="51"/>
        <v>2905</v>
      </c>
      <c r="Y181" s="37">
        <f t="shared" si="52"/>
        <v>34</v>
      </c>
      <c r="Z181" s="37" t="str">
        <f t="shared" si="53"/>
        <v>2</v>
      </c>
      <c r="AA181" s="43">
        <f t="shared" si="54"/>
        <v>34</v>
      </c>
      <c r="AB181" s="46">
        <f t="shared" si="55"/>
        <v>1.2104000000000001E-4</v>
      </c>
      <c r="AC181" s="43"/>
      <c r="AD181" s="43"/>
      <c r="AE181" s="37">
        <f t="shared" si="41"/>
        <v>179</v>
      </c>
      <c r="AF181" s="37" t="str">
        <f t="shared" si="42"/>
        <v>CSMI.JK</v>
      </c>
      <c r="AG181" s="37" t="str">
        <f t="shared" si="43"/>
        <v>PT Cipta Selera Murni Tbk</v>
      </c>
      <c r="AH181" s="37">
        <f t="shared" si="44"/>
        <v>3560</v>
      </c>
      <c r="AI181" s="71">
        <f t="shared" si="56"/>
        <v>2.9049999999999998</v>
      </c>
      <c r="AJ181" s="43">
        <f t="shared" si="45"/>
        <v>1.2104000000000001E-4</v>
      </c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</row>
    <row r="182" spans="1:47" x14ac:dyDescent="0.25">
      <c r="A182" s="37"/>
      <c r="B182" s="37">
        <f t="shared" si="46"/>
        <v>180</v>
      </c>
      <c r="C182" s="37" t="s">
        <v>1908</v>
      </c>
      <c r="D182" s="37" t="s">
        <v>1909</v>
      </c>
      <c r="E182" s="37">
        <v>270</v>
      </c>
      <c r="F182" s="37">
        <v>-16</v>
      </c>
      <c r="G182" s="39">
        <v>-5.5899999999999998E-2</v>
      </c>
      <c r="H182" s="37" t="s">
        <v>5061</v>
      </c>
      <c r="I182" s="37" t="s">
        <v>5062</v>
      </c>
      <c r="J182" s="37" t="s">
        <v>5063</v>
      </c>
      <c r="K182" s="37"/>
      <c r="L182" s="37"/>
      <c r="M182" s="37">
        <f t="shared" si="47"/>
        <v>180</v>
      </c>
      <c r="N182" s="37" t="s">
        <v>316</v>
      </c>
      <c r="O182" s="37" t="str">
        <f t="shared" si="59"/>
        <v>PT Ciputra Development Tbk</v>
      </c>
      <c r="P182" s="37">
        <f t="shared" si="59"/>
        <v>980</v>
      </c>
      <c r="Q182" s="37">
        <f t="shared" si="59"/>
        <v>-20</v>
      </c>
      <c r="R182" s="37">
        <f t="shared" si="59"/>
        <v>-0.02</v>
      </c>
      <c r="S182" s="37" t="str">
        <f t="shared" si="59"/>
        <v>15.709M</v>
      </c>
      <c r="T182" s="37" t="str">
        <f t="shared" si="59"/>
        <v>37.712M</v>
      </c>
      <c r="U182" s="37" t="str">
        <f t="shared" si="59"/>
        <v>18.165T</v>
      </c>
      <c r="V182" s="41">
        <f t="shared" si="49"/>
        <v>18.164999999999999</v>
      </c>
      <c r="W182" s="37" t="str">
        <f t="shared" si="50"/>
        <v>T</v>
      </c>
      <c r="X182" s="42">
        <f t="shared" si="51"/>
        <v>18165</v>
      </c>
      <c r="Y182" s="37">
        <f t="shared" si="52"/>
        <v>37.712000000000003</v>
      </c>
      <c r="Z182" s="37" t="str">
        <f t="shared" si="53"/>
        <v>M</v>
      </c>
      <c r="AA182" s="43">
        <f t="shared" si="54"/>
        <v>37712000</v>
      </c>
      <c r="AB182" s="46">
        <f t="shared" si="55"/>
        <v>36.95776</v>
      </c>
      <c r="AC182" s="43"/>
      <c r="AD182" s="43"/>
      <c r="AE182" s="37">
        <f t="shared" si="41"/>
        <v>180</v>
      </c>
      <c r="AF182" s="37" t="str">
        <f t="shared" si="42"/>
        <v>CTRA.JK</v>
      </c>
      <c r="AG182" s="37" t="str">
        <f t="shared" si="43"/>
        <v>PT Ciputra Development Tbk</v>
      </c>
      <c r="AH182" s="37">
        <f t="shared" si="44"/>
        <v>980</v>
      </c>
      <c r="AI182" s="71">
        <f t="shared" si="56"/>
        <v>18.164999999999999</v>
      </c>
      <c r="AJ182" s="43">
        <f t="shared" si="45"/>
        <v>36.95776</v>
      </c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</row>
    <row r="183" spans="1:47" x14ac:dyDescent="0.25">
      <c r="A183" s="37"/>
      <c r="B183" s="37">
        <f t="shared" si="46"/>
        <v>181</v>
      </c>
      <c r="C183" s="37" t="s">
        <v>1768</v>
      </c>
      <c r="D183" s="37" t="s">
        <v>1769</v>
      </c>
      <c r="E183" s="38">
        <v>91</v>
      </c>
      <c r="F183" s="37">
        <v>-2</v>
      </c>
      <c r="G183" s="39">
        <v>-2.1499999999999998E-2</v>
      </c>
      <c r="H183" s="40" t="s">
        <v>5064</v>
      </c>
      <c r="I183" s="40" t="s">
        <v>5065</v>
      </c>
      <c r="J183" s="37" t="s">
        <v>5066</v>
      </c>
      <c r="K183" s="37"/>
      <c r="L183" s="37"/>
      <c r="M183" s="37">
        <f t="shared" si="47"/>
        <v>181</v>
      </c>
      <c r="N183" s="37" t="s">
        <v>1392</v>
      </c>
      <c r="O183" s="37" t="str">
        <f t="shared" si="59"/>
        <v>PT Cisadane Sawit Raya Tbk</v>
      </c>
      <c r="P183" s="37">
        <f t="shared" si="59"/>
        <v>500</v>
      </c>
      <c r="Q183" s="37">
        <f t="shared" si="59"/>
        <v>0</v>
      </c>
      <c r="R183" s="37">
        <f t="shared" si="59"/>
        <v>0</v>
      </c>
      <c r="S183" s="37">
        <f t="shared" si="59"/>
        <v>547100</v>
      </c>
      <c r="T183" s="37" t="str">
        <f t="shared" si="59"/>
        <v>3.031M</v>
      </c>
      <c r="U183" s="37" t="str">
        <f t="shared" si="59"/>
        <v>1.025T</v>
      </c>
      <c r="V183" s="41">
        <f t="shared" si="49"/>
        <v>1.0249999999999999</v>
      </c>
      <c r="W183" s="37" t="str">
        <f t="shared" si="50"/>
        <v>T</v>
      </c>
      <c r="X183" s="42">
        <f t="shared" si="51"/>
        <v>1025</v>
      </c>
      <c r="Y183" s="37">
        <f t="shared" si="52"/>
        <v>3.0310000000000001</v>
      </c>
      <c r="Z183" s="37" t="str">
        <f t="shared" si="53"/>
        <v>M</v>
      </c>
      <c r="AA183" s="43">
        <f t="shared" si="54"/>
        <v>3031000</v>
      </c>
      <c r="AB183" s="46">
        <f t="shared" si="55"/>
        <v>1.5155000000000001</v>
      </c>
      <c r="AC183" s="43"/>
      <c r="AD183" s="43"/>
      <c r="AE183" s="37">
        <f t="shared" si="41"/>
        <v>181</v>
      </c>
      <c r="AF183" s="37" t="str">
        <f t="shared" si="42"/>
        <v>CSRA.JK</v>
      </c>
      <c r="AG183" s="37" t="str">
        <f t="shared" si="43"/>
        <v>PT Cisadane Sawit Raya Tbk</v>
      </c>
      <c r="AH183" s="37">
        <f t="shared" si="44"/>
        <v>500</v>
      </c>
      <c r="AI183" s="71">
        <f t="shared" si="56"/>
        <v>1.0249999999999999</v>
      </c>
      <c r="AJ183" s="43">
        <f t="shared" si="45"/>
        <v>1.5155000000000001</v>
      </c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</row>
    <row r="184" spans="1:47" x14ac:dyDescent="0.25">
      <c r="A184" s="37"/>
      <c r="B184" s="37">
        <f t="shared" si="46"/>
        <v>182</v>
      </c>
      <c r="C184" s="37" t="s">
        <v>1670</v>
      </c>
      <c r="D184" s="37" t="s">
        <v>1671</v>
      </c>
      <c r="E184" s="37">
        <v>218</v>
      </c>
      <c r="F184" s="37">
        <v>2</v>
      </c>
      <c r="G184" s="39">
        <v>9.2999999999999992E-3</v>
      </c>
      <c r="H184" s="40">
        <v>881300</v>
      </c>
      <c r="I184" s="37" t="s">
        <v>5067</v>
      </c>
      <c r="J184" s="37" t="s">
        <v>5068</v>
      </c>
      <c r="K184" s="37"/>
      <c r="L184" s="37"/>
      <c r="M184" s="37">
        <f t="shared" si="47"/>
        <v>182</v>
      </c>
      <c r="N184" s="37" t="s">
        <v>4341</v>
      </c>
      <c r="O184" s="37" t="str">
        <f t="shared" si="59"/>
        <v>PT Cisarua Mountain Dairy Tbk</v>
      </c>
      <c r="P184" s="37">
        <f t="shared" si="59"/>
        <v>3400</v>
      </c>
      <c r="Q184" s="37">
        <f t="shared" si="59"/>
        <v>20</v>
      </c>
      <c r="R184" s="37">
        <f t="shared" si="59"/>
        <v>5.8999999999999999E-3</v>
      </c>
      <c r="S184" s="37" t="str">
        <f t="shared" si="59"/>
        <v>1.15M</v>
      </c>
      <c r="T184" s="37" t="str">
        <f t="shared" si="59"/>
        <v>24.945M</v>
      </c>
      <c r="U184" s="37" t="str">
        <f t="shared" si="59"/>
        <v>26.978T</v>
      </c>
      <c r="V184" s="41">
        <f t="shared" si="49"/>
        <v>26.978000000000002</v>
      </c>
      <c r="W184" s="37" t="str">
        <f t="shared" si="50"/>
        <v>T</v>
      </c>
      <c r="X184" s="42">
        <f t="shared" si="51"/>
        <v>26978</v>
      </c>
      <c r="Y184" s="37">
        <f t="shared" si="52"/>
        <v>24.945</v>
      </c>
      <c r="Z184" s="37" t="str">
        <f t="shared" si="53"/>
        <v>M</v>
      </c>
      <c r="AA184" s="43">
        <f t="shared" si="54"/>
        <v>24945000</v>
      </c>
      <c r="AB184" s="46">
        <f t="shared" si="55"/>
        <v>84.813000000000002</v>
      </c>
      <c r="AC184" s="43"/>
      <c r="AD184" s="43"/>
      <c r="AE184" s="37">
        <f t="shared" si="41"/>
        <v>182</v>
      </c>
      <c r="AF184" s="37" t="str">
        <f t="shared" si="42"/>
        <v>CMRY.JK</v>
      </c>
      <c r="AG184" s="37" t="str">
        <f t="shared" si="43"/>
        <v>PT Cisarua Mountain Dairy Tbk</v>
      </c>
      <c r="AH184" s="37">
        <f t="shared" si="44"/>
        <v>3400</v>
      </c>
      <c r="AI184" s="71">
        <f t="shared" si="56"/>
        <v>26.978000000000002</v>
      </c>
      <c r="AJ184" s="43">
        <f t="shared" si="45"/>
        <v>84.813000000000002</v>
      </c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</row>
    <row r="185" spans="1:47" x14ac:dyDescent="0.25">
      <c r="A185" s="37"/>
      <c r="B185" s="37">
        <f t="shared" si="46"/>
        <v>183</v>
      </c>
      <c r="C185" s="37" t="s">
        <v>1946</v>
      </c>
      <c r="D185" s="37" t="s">
        <v>1947</v>
      </c>
      <c r="E185" s="37">
        <v>505</v>
      </c>
      <c r="F185" s="37">
        <v>0</v>
      </c>
      <c r="G185" s="39">
        <v>0</v>
      </c>
      <c r="H185" s="37" t="s">
        <v>5069</v>
      </c>
      <c r="I185" s="37" t="s">
        <v>5070</v>
      </c>
      <c r="J185" s="37" t="s">
        <v>5071</v>
      </c>
      <c r="K185" s="37"/>
      <c r="L185" s="37"/>
      <c r="M185" s="37">
        <f t="shared" si="47"/>
        <v>183</v>
      </c>
      <c r="N185" s="37" t="s">
        <v>524</v>
      </c>
      <c r="O185" s="37" t="str">
        <f t="shared" si="59"/>
        <v>PT Cita Mineral Investindo Tbk</v>
      </c>
      <c r="P185" s="37">
        <f t="shared" si="59"/>
        <v>3550</v>
      </c>
      <c r="Q185" s="37">
        <f t="shared" si="59"/>
        <v>710</v>
      </c>
      <c r="R185" s="37">
        <f t="shared" si="59"/>
        <v>0.25</v>
      </c>
      <c r="S185" s="37">
        <f t="shared" si="59"/>
        <v>770400</v>
      </c>
      <c r="T185" s="37">
        <f t="shared" si="59"/>
        <v>19539</v>
      </c>
      <c r="U185" s="37" t="str">
        <f t="shared" si="59"/>
        <v>14.059T</v>
      </c>
      <c r="V185" s="41">
        <f t="shared" si="49"/>
        <v>14.058999999999999</v>
      </c>
      <c r="W185" s="37" t="str">
        <f t="shared" si="50"/>
        <v>T</v>
      </c>
      <c r="X185" s="42">
        <f t="shared" si="51"/>
        <v>14059</v>
      </c>
      <c r="Y185" s="37">
        <f t="shared" si="52"/>
        <v>1953</v>
      </c>
      <c r="Z185" s="37" t="str">
        <f t="shared" si="53"/>
        <v>9</v>
      </c>
      <c r="AA185" s="43">
        <f t="shared" si="54"/>
        <v>1953</v>
      </c>
      <c r="AB185" s="46">
        <f t="shared" si="55"/>
        <v>6.9331499999999999E-3</v>
      </c>
      <c r="AC185" s="43"/>
      <c r="AD185" s="43"/>
      <c r="AE185" s="37">
        <f t="shared" si="41"/>
        <v>183</v>
      </c>
      <c r="AF185" s="37" t="str">
        <f t="shared" si="42"/>
        <v>CITA.JK</v>
      </c>
      <c r="AG185" s="37" t="str">
        <f t="shared" si="43"/>
        <v>PT Cita Mineral Investindo Tbk</v>
      </c>
      <c r="AH185" s="37">
        <f t="shared" si="44"/>
        <v>3550</v>
      </c>
      <c r="AI185" s="71">
        <f t="shared" si="56"/>
        <v>14.058999999999999</v>
      </c>
      <c r="AJ185" s="43">
        <f t="shared" si="45"/>
        <v>6.9331499999999999E-3</v>
      </c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</row>
    <row r="186" spans="1:47" x14ac:dyDescent="0.25">
      <c r="A186" s="37"/>
      <c r="B186" s="37">
        <f t="shared" si="46"/>
        <v>184</v>
      </c>
      <c r="C186" s="37" t="s">
        <v>1649</v>
      </c>
      <c r="D186" s="37" t="s">
        <v>1650</v>
      </c>
      <c r="E186" s="38">
        <v>210</v>
      </c>
      <c r="F186" s="37">
        <v>-10</v>
      </c>
      <c r="G186" s="39">
        <v>-4.5499999999999999E-2</v>
      </c>
      <c r="H186" s="40">
        <v>316500</v>
      </c>
      <c r="I186" s="40">
        <v>424828</v>
      </c>
      <c r="J186" s="37" t="s">
        <v>5072</v>
      </c>
      <c r="K186" s="37"/>
      <c r="L186" s="37"/>
      <c r="M186" s="37">
        <f t="shared" si="47"/>
        <v>184</v>
      </c>
      <c r="N186" s="37" t="s">
        <v>2329</v>
      </c>
      <c r="O186" s="37" t="str">
        <f t="shared" si="59"/>
        <v>PT Citatah Tbk</v>
      </c>
      <c r="P186" s="37">
        <f t="shared" si="59"/>
        <v>50</v>
      </c>
      <c r="Q186" s="37">
        <f t="shared" si="59"/>
        <v>0</v>
      </c>
      <c r="R186" s="37">
        <f t="shared" si="59"/>
        <v>0</v>
      </c>
      <c r="S186" s="37" t="str">
        <f t="shared" si="59"/>
        <v>4.726M</v>
      </c>
      <c r="T186" s="37" t="str">
        <f t="shared" si="59"/>
        <v>5.125M</v>
      </c>
      <c r="U186" s="37" t="str">
        <f t="shared" si="59"/>
        <v>61.542B</v>
      </c>
      <c r="V186" s="41">
        <f t="shared" si="49"/>
        <v>61.542000000000002</v>
      </c>
      <c r="W186" s="37" t="str">
        <f t="shared" si="50"/>
        <v>B</v>
      </c>
      <c r="X186" s="42">
        <f t="shared" si="51"/>
        <v>61.542000000000002</v>
      </c>
      <c r="Y186" s="37">
        <f t="shared" si="52"/>
        <v>5.125</v>
      </c>
      <c r="Z186" s="37" t="str">
        <f t="shared" si="53"/>
        <v>M</v>
      </c>
      <c r="AA186" s="43">
        <f t="shared" si="54"/>
        <v>5125000</v>
      </c>
      <c r="AB186" s="46">
        <f t="shared" si="55"/>
        <v>0.25624999999999998</v>
      </c>
      <c r="AC186" s="43"/>
      <c r="AD186" s="43"/>
      <c r="AE186" s="37">
        <f t="shared" si="41"/>
        <v>184</v>
      </c>
      <c r="AF186" s="37" t="str">
        <f t="shared" si="42"/>
        <v>CTTH.JK</v>
      </c>
      <c r="AG186" s="37" t="str">
        <f t="shared" si="43"/>
        <v>PT Citatah Tbk</v>
      </c>
      <c r="AH186" s="37">
        <f t="shared" si="44"/>
        <v>50</v>
      </c>
      <c r="AI186" s="71">
        <f t="shared" si="56"/>
        <v>6.1541999999999999E-2</v>
      </c>
      <c r="AJ186" s="43">
        <f t="shared" si="45"/>
        <v>0.25624999999999998</v>
      </c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</row>
    <row r="187" spans="1:47" x14ac:dyDescent="0.25">
      <c r="A187" s="37"/>
      <c r="B187" s="37">
        <f t="shared" si="46"/>
        <v>185</v>
      </c>
      <c r="C187" s="37" t="s">
        <v>1636</v>
      </c>
      <c r="D187" s="37" t="s">
        <v>1637</v>
      </c>
      <c r="E187" s="37">
        <v>300</v>
      </c>
      <c r="F187" s="37">
        <v>0</v>
      </c>
      <c r="G187" s="39">
        <v>0</v>
      </c>
      <c r="H187" s="37">
        <v>800</v>
      </c>
      <c r="I187" s="40">
        <v>52315</v>
      </c>
      <c r="J187" s="37" t="s">
        <v>4096</v>
      </c>
      <c r="K187" s="37"/>
      <c r="L187" s="37"/>
      <c r="M187" s="37">
        <f t="shared" si="47"/>
        <v>185</v>
      </c>
      <c r="N187" s="37" t="s">
        <v>668</v>
      </c>
      <c r="O187" s="37" t="str">
        <f t="shared" si="59"/>
        <v>PT Citra Marga Nusaphala Persada Tbk</v>
      </c>
      <c r="P187" s="37">
        <f t="shared" si="59"/>
        <v>1485</v>
      </c>
      <c r="Q187" s="37">
        <f t="shared" si="59"/>
        <v>0</v>
      </c>
      <c r="R187" s="37">
        <f t="shared" si="59"/>
        <v>0</v>
      </c>
      <c r="S187" s="37">
        <f t="shared" si="59"/>
        <v>429300</v>
      </c>
      <c r="T187" s="37">
        <f t="shared" si="59"/>
        <v>152232</v>
      </c>
      <c r="U187" s="37" t="str">
        <f t="shared" si="59"/>
        <v>8.066T</v>
      </c>
      <c r="V187" s="41">
        <f t="shared" si="49"/>
        <v>8.0660000000000007</v>
      </c>
      <c r="W187" s="37" t="str">
        <f t="shared" si="50"/>
        <v>T</v>
      </c>
      <c r="X187" s="42">
        <f t="shared" si="51"/>
        <v>8066.0000000000009</v>
      </c>
      <c r="Y187" s="37">
        <f t="shared" si="52"/>
        <v>15223</v>
      </c>
      <c r="Z187" s="37" t="str">
        <f t="shared" si="53"/>
        <v>2</v>
      </c>
      <c r="AA187" s="43">
        <f t="shared" si="54"/>
        <v>15223</v>
      </c>
      <c r="AB187" s="46">
        <f t="shared" si="55"/>
        <v>2.2606154999999999E-2</v>
      </c>
      <c r="AC187" s="43"/>
      <c r="AD187" s="43"/>
      <c r="AE187" s="37">
        <f t="shared" si="41"/>
        <v>185</v>
      </c>
      <c r="AF187" s="37" t="str">
        <f t="shared" si="42"/>
        <v>CMNP.JK</v>
      </c>
      <c r="AG187" s="37" t="str">
        <f t="shared" si="43"/>
        <v>PT Citra Marga Nusaphala Persada Tbk</v>
      </c>
      <c r="AH187" s="37">
        <f t="shared" si="44"/>
        <v>1485</v>
      </c>
      <c r="AI187" s="71">
        <f t="shared" si="56"/>
        <v>8.0660000000000007</v>
      </c>
      <c r="AJ187" s="43">
        <f t="shared" si="45"/>
        <v>2.2606154999999999E-2</v>
      </c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</row>
    <row r="188" spans="1:47" x14ac:dyDescent="0.25">
      <c r="A188" s="37"/>
      <c r="B188" s="37">
        <f t="shared" si="46"/>
        <v>186</v>
      </c>
      <c r="C188" s="37" t="s">
        <v>1821</v>
      </c>
      <c r="D188" s="37" t="s">
        <v>1822</v>
      </c>
      <c r="E188" s="38">
        <v>70</v>
      </c>
      <c r="F188" s="37">
        <v>1</v>
      </c>
      <c r="G188" s="39">
        <v>1.4500000000000001E-2</v>
      </c>
      <c r="H188" s="37" t="s">
        <v>5073</v>
      </c>
      <c r="I188" s="37" t="s">
        <v>5074</v>
      </c>
      <c r="J188" s="37" t="s">
        <v>5075</v>
      </c>
      <c r="K188" s="37"/>
      <c r="L188" s="37"/>
      <c r="M188" s="37">
        <f t="shared" si="47"/>
        <v>186</v>
      </c>
      <c r="N188" s="37" t="s">
        <v>4147</v>
      </c>
      <c r="O188" s="37" t="str">
        <f t="shared" si="59"/>
        <v>PT Citra Putra Realty Tbk</v>
      </c>
      <c r="P188" s="37">
        <f t="shared" si="59"/>
        <v>725</v>
      </c>
      <c r="Q188" s="37">
        <f t="shared" si="59"/>
        <v>-40</v>
      </c>
      <c r="R188" s="37">
        <f t="shared" si="59"/>
        <v>-5.2299999999999999E-2</v>
      </c>
      <c r="S188" s="37">
        <f t="shared" si="59"/>
        <v>900</v>
      </c>
      <c r="T188" s="37">
        <f t="shared" si="59"/>
        <v>6084</v>
      </c>
      <c r="U188" s="37" t="str">
        <f t="shared" si="59"/>
        <v>1.863T</v>
      </c>
      <c r="V188" s="41">
        <f t="shared" si="49"/>
        <v>1.863</v>
      </c>
      <c r="W188" s="37" t="str">
        <f t="shared" si="50"/>
        <v>T</v>
      </c>
      <c r="X188" s="42">
        <f t="shared" si="51"/>
        <v>1863</v>
      </c>
      <c r="Y188" s="37">
        <f t="shared" si="52"/>
        <v>608</v>
      </c>
      <c r="Z188" s="37" t="str">
        <f t="shared" si="53"/>
        <v>4</v>
      </c>
      <c r="AA188" s="43">
        <f t="shared" si="54"/>
        <v>608</v>
      </c>
      <c r="AB188" s="46">
        <f t="shared" si="55"/>
        <v>4.4079999999999998E-4</v>
      </c>
      <c r="AC188" s="43"/>
      <c r="AD188" s="43"/>
      <c r="AE188" s="37">
        <f t="shared" si="41"/>
        <v>186</v>
      </c>
      <c r="AF188" s="37" t="str">
        <f t="shared" si="42"/>
        <v>CLAY.JK</v>
      </c>
      <c r="AG188" s="37" t="str">
        <f t="shared" si="43"/>
        <v>PT Citra Putra Realty Tbk</v>
      </c>
      <c r="AH188" s="37">
        <f t="shared" si="44"/>
        <v>725</v>
      </c>
      <c r="AI188" s="71">
        <f t="shared" si="56"/>
        <v>1.863</v>
      </c>
      <c r="AJ188" s="43">
        <f t="shared" si="45"/>
        <v>4.4079999999999998E-4</v>
      </c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</row>
    <row r="189" spans="1:47" x14ac:dyDescent="0.25">
      <c r="A189" s="37"/>
      <c r="B189" s="37">
        <f t="shared" si="46"/>
        <v>187</v>
      </c>
      <c r="C189" s="37" t="s">
        <v>1913</v>
      </c>
      <c r="D189" s="37" t="s">
        <v>1914</v>
      </c>
      <c r="E189" s="37">
        <v>825</v>
      </c>
      <c r="F189" s="37">
        <v>-60</v>
      </c>
      <c r="G189" s="39">
        <v>-6.7799999999999999E-2</v>
      </c>
      <c r="H189" s="37" t="s">
        <v>5076</v>
      </c>
      <c r="I189" s="40">
        <v>253017</v>
      </c>
      <c r="J189" s="37" t="s">
        <v>5077</v>
      </c>
      <c r="K189" s="37"/>
      <c r="L189" s="37"/>
      <c r="M189" s="37">
        <f t="shared" si="47"/>
        <v>187</v>
      </c>
      <c r="N189" s="37" t="s">
        <v>4158</v>
      </c>
      <c r="O189" s="37" t="str">
        <f t="shared" si="59"/>
        <v>PT Citra Tubindo Tbk</v>
      </c>
      <c r="P189" s="37">
        <f t="shared" si="59"/>
        <v>2240</v>
      </c>
      <c r="Q189" s="37">
        <f t="shared" si="59"/>
        <v>0</v>
      </c>
      <c r="R189" s="37">
        <f t="shared" si="59"/>
        <v>0</v>
      </c>
      <c r="S189" s="37">
        <f t="shared" si="59"/>
        <v>700</v>
      </c>
      <c r="T189" s="37">
        <f t="shared" si="59"/>
        <v>2796</v>
      </c>
      <c r="U189" s="37" t="str">
        <f t="shared" si="59"/>
        <v>1.793T</v>
      </c>
      <c r="V189" s="41">
        <f t="shared" si="49"/>
        <v>1.7929999999999999</v>
      </c>
      <c r="W189" s="37" t="str">
        <f t="shared" si="50"/>
        <v>T</v>
      </c>
      <c r="X189" s="42">
        <f t="shared" si="51"/>
        <v>1793</v>
      </c>
      <c r="Y189" s="37">
        <f t="shared" si="52"/>
        <v>279</v>
      </c>
      <c r="Z189" s="37" t="str">
        <f t="shared" si="53"/>
        <v>6</v>
      </c>
      <c r="AA189" s="43">
        <f t="shared" si="54"/>
        <v>279</v>
      </c>
      <c r="AB189" s="46">
        <f t="shared" si="55"/>
        <v>6.2496000000000003E-4</v>
      </c>
      <c r="AC189" s="43"/>
      <c r="AD189" s="43"/>
      <c r="AE189" s="37">
        <f t="shared" si="41"/>
        <v>187</v>
      </c>
      <c r="AF189" s="37" t="str">
        <f t="shared" si="42"/>
        <v>CTBN.JK</v>
      </c>
      <c r="AG189" s="37" t="str">
        <f t="shared" si="43"/>
        <v>PT Citra Tubindo Tbk</v>
      </c>
      <c r="AH189" s="37">
        <f t="shared" si="44"/>
        <v>2240</v>
      </c>
      <c r="AI189" s="71">
        <f t="shared" si="56"/>
        <v>1.7929999999999999</v>
      </c>
      <c r="AJ189" s="43">
        <f t="shared" si="45"/>
        <v>6.2496000000000003E-4</v>
      </c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</row>
    <row r="190" spans="1:47" x14ac:dyDescent="0.25">
      <c r="A190" s="37"/>
      <c r="B190" s="37">
        <f t="shared" si="46"/>
        <v>188</v>
      </c>
      <c r="C190" s="37" t="s">
        <v>1756</v>
      </c>
      <c r="D190" s="37" t="s">
        <v>1757</v>
      </c>
      <c r="E190" s="37">
        <v>330</v>
      </c>
      <c r="F190" s="37">
        <v>66</v>
      </c>
      <c r="G190" s="39">
        <v>0.25</v>
      </c>
      <c r="H190" s="37" t="s">
        <v>5078</v>
      </c>
      <c r="I190" s="40">
        <v>957728</v>
      </c>
      <c r="J190" s="37" t="s">
        <v>5077</v>
      </c>
      <c r="K190" s="37"/>
      <c r="L190" s="37"/>
      <c r="M190" s="37">
        <f t="shared" si="47"/>
        <v>188</v>
      </c>
      <c r="N190" s="37" t="s">
        <v>5621</v>
      </c>
      <c r="O190" s="37" t="str">
        <f t="shared" si="59"/>
        <v>PT City Retail Developments Tbk</v>
      </c>
      <c r="P190" s="37">
        <f t="shared" si="59"/>
        <v>149</v>
      </c>
      <c r="Q190" s="37">
        <f t="shared" si="59"/>
        <v>3</v>
      </c>
      <c r="R190" s="37">
        <f t="shared" si="59"/>
        <v>2.0500000000000001E-2</v>
      </c>
      <c r="S190" s="37">
        <f t="shared" si="59"/>
        <v>32100</v>
      </c>
      <c r="T190" s="37" t="str">
        <f t="shared" si="59"/>
        <v>32.291M</v>
      </c>
      <c r="U190" s="37" t="str">
        <f t="shared" si="59"/>
        <v>3.308T</v>
      </c>
      <c r="V190" s="41">
        <f t="shared" si="49"/>
        <v>3.3079999999999998</v>
      </c>
      <c r="W190" s="37" t="str">
        <f t="shared" si="50"/>
        <v>T</v>
      </c>
      <c r="X190" s="42">
        <f t="shared" si="51"/>
        <v>3308</v>
      </c>
      <c r="Y190" s="37">
        <f t="shared" si="52"/>
        <v>32.290999999999997</v>
      </c>
      <c r="Z190" s="37" t="str">
        <f t="shared" si="53"/>
        <v>M</v>
      </c>
      <c r="AA190" s="43">
        <f t="shared" si="54"/>
        <v>32290999.999999996</v>
      </c>
      <c r="AB190" s="46">
        <f t="shared" si="55"/>
        <v>4.8113589999999986</v>
      </c>
      <c r="AC190" s="43"/>
      <c r="AD190" s="43"/>
      <c r="AE190" s="37">
        <f t="shared" si="41"/>
        <v>188</v>
      </c>
      <c r="AF190" s="37" t="str">
        <f t="shared" si="42"/>
        <v>NIRO.JK</v>
      </c>
      <c r="AG190" s="37" t="str">
        <f t="shared" si="43"/>
        <v>PT City Retail Developments Tbk</v>
      </c>
      <c r="AH190" s="37">
        <f t="shared" si="44"/>
        <v>149</v>
      </c>
      <c r="AI190" s="71">
        <f t="shared" si="56"/>
        <v>3.3079999999999998</v>
      </c>
      <c r="AJ190" s="43">
        <f t="shared" si="45"/>
        <v>4.8113589999999986</v>
      </c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</row>
    <row r="191" spans="1:47" x14ac:dyDescent="0.25">
      <c r="A191" s="37"/>
      <c r="B191" s="37">
        <f t="shared" si="46"/>
        <v>189</v>
      </c>
      <c r="C191" s="37" t="s">
        <v>1721</v>
      </c>
      <c r="D191" s="37" t="s">
        <v>1722</v>
      </c>
      <c r="E191" s="38">
        <v>1175</v>
      </c>
      <c r="F191" s="37">
        <v>-40</v>
      </c>
      <c r="G191" s="39">
        <v>-3.2899999999999999E-2</v>
      </c>
      <c r="H191" s="37">
        <v>100</v>
      </c>
      <c r="I191" s="40">
        <v>8643</v>
      </c>
      <c r="J191" s="37" t="s">
        <v>5079</v>
      </c>
      <c r="K191" s="37"/>
      <c r="L191" s="37"/>
      <c r="M191" s="37">
        <f t="shared" si="47"/>
        <v>189</v>
      </c>
      <c r="N191" s="37" t="s">
        <v>1785</v>
      </c>
      <c r="O191" s="37" t="str">
        <f t="shared" si="59"/>
        <v>PT Colorpak Indonesia Tbk</v>
      </c>
      <c r="P191" s="37">
        <f t="shared" si="59"/>
        <v>1025</v>
      </c>
      <c r="Q191" s="37">
        <f t="shared" si="59"/>
        <v>10</v>
      </c>
      <c r="R191" s="37">
        <f t="shared" si="59"/>
        <v>9.9000000000000008E-3</v>
      </c>
      <c r="S191" s="37">
        <f t="shared" si="59"/>
        <v>42700</v>
      </c>
      <c r="T191" s="37">
        <f t="shared" si="59"/>
        <v>68410</v>
      </c>
      <c r="U191" s="37" t="str">
        <f t="shared" si="59"/>
        <v>313.996B</v>
      </c>
      <c r="V191" s="41">
        <f t="shared" si="49"/>
        <v>313.99599999999998</v>
      </c>
      <c r="W191" s="37" t="str">
        <f t="shared" si="50"/>
        <v>B</v>
      </c>
      <c r="X191" s="42">
        <f t="shared" si="51"/>
        <v>313.99599999999998</v>
      </c>
      <c r="Y191" s="37">
        <f t="shared" si="52"/>
        <v>6841</v>
      </c>
      <c r="Z191" s="37" t="str">
        <f t="shared" si="53"/>
        <v>0</v>
      </c>
      <c r="AA191" s="43">
        <f t="shared" si="54"/>
        <v>6841</v>
      </c>
      <c r="AB191" s="46">
        <f t="shared" si="55"/>
        <v>7.0120249999999999E-3</v>
      </c>
      <c r="AC191" s="43"/>
      <c r="AD191" s="43"/>
      <c r="AE191" s="37">
        <f t="shared" si="41"/>
        <v>189</v>
      </c>
      <c r="AF191" s="37" t="str">
        <f t="shared" si="42"/>
        <v>CLPI.JK</v>
      </c>
      <c r="AG191" s="37" t="str">
        <f t="shared" si="43"/>
        <v>PT Colorpak Indonesia Tbk</v>
      </c>
      <c r="AH191" s="37">
        <f t="shared" si="44"/>
        <v>1025</v>
      </c>
      <c r="AI191" s="71">
        <f t="shared" si="56"/>
        <v>0.313996</v>
      </c>
      <c r="AJ191" s="43">
        <f t="shared" si="45"/>
        <v>7.0120249999999999E-3</v>
      </c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</row>
    <row r="192" spans="1:47" x14ac:dyDescent="0.25">
      <c r="A192" s="37"/>
      <c r="B192" s="37">
        <f t="shared" si="46"/>
        <v>190</v>
      </c>
      <c r="C192" s="37" t="s">
        <v>1653</v>
      </c>
      <c r="D192" s="37" t="s">
        <v>1654</v>
      </c>
      <c r="E192" s="37">
        <v>284</v>
      </c>
      <c r="F192" s="37">
        <v>-2</v>
      </c>
      <c r="G192" s="39">
        <v>-7.0000000000000001E-3</v>
      </c>
      <c r="H192" s="40">
        <v>251100</v>
      </c>
      <c r="I192" s="40">
        <v>240550</v>
      </c>
      <c r="J192" s="37" t="s">
        <v>5080</v>
      </c>
      <c r="K192" s="37"/>
      <c r="L192" s="37"/>
      <c r="M192" s="37">
        <f t="shared" si="47"/>
        <v>190</v>
      </c>
      <c r="N192" s="37" t="s">
        <v>1541</v>
      </c>
      <c r="O192" s="37" t="str">
        <f t="shared" si="59"/>
        <v>PT Communication Cable Systems Indonesia Tbk</v>
      </c>
      <c r="P192" s="37">
        <f t="shared" si="59"/>
        <v>555</v>
      </c>
      <c r="Q192" s="37">
        <f t="shared" si="59"/>
        <v>-10</v>
      </c>
      <c r="R192" s="37">
        <f t="shared" si="59"/>
        <v>-1.77E-2</v>
      </c>
      <c r="S192" s="37">
        <f t="shared" si="59"/>
        <v>328100</v>
      </c>
      <c r="T192" s="37" t="str">
        <f t="shared" si="59"/>
        <v>1.717M</v>
      </c>
      <c r="U192" s="37" t="str">
        <f t="shared" si="59"/>
        <v>666B</v>
      </c>
      <c r="V192" s="41">
        <f t="shared" si="49"/>
        <v>666</v>
      </c>
      <c r="W192" s="37" t="str">
        <f t="shared" si="50"/>
        <v>B</v>
      </c>
      <c r="X192" s="42">
        <f t="shared" si="51"/>
        <v>666</v>
      </c>
      <c r="Y192" s="37">
        <f t="shared" si="52"/>
        <v>1.7170000000000001</v>
      </c>
      <c r="Z192" s="37" t="str">
        <f t="shared" si="53"/>
        <v>M</v>
      </c>
      <c r="AA192" s="43">
        <f t="shared" si="54"/>
        <v>1717000</v>
      </c>
      <c r="AB192" s="46">
        <f t="shared" si="55"/>
        <v>0.95293499999999998</v>
      </c>
      <c r="AC192" s="43"/>
      <c r="AD192" s="43"/>
      <c r="AE192" s="37">
        <f t="shared" si="41"/>
        <v>190</v>
      </c>
      <c r="AF192" s="37" t="str">
        <f t="shared" si="42"/>
        <v>CCSI.JK</v>
      </c>
      <c r="AG192" s="37" t="str">
        <f t="shared" si="43"/>
        <v>PT Communication Cable Systems Indonesia Tbk</v>
      </c>
      <c r="AH192" s="37">
        <f t="shared" si="44"/>
        <v>555</v>
      </c>
      <c r="AI192" s="71">
        <f t="shared" si="56"/>
        <v>0.66600000000000004</v>
      </c>
      <c r="AJ192" s="43">
        <f t="shared" si="45"/>
        <v>0.95293499999999998</v>
      </c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</row>
    <row r="193" spans="1:47" x14ac:dyDescent="0.25">
      <c r="A193" s="37"/>
      <c r="B193" s="37">
        <f t="shared" si="46"/>
        <v>191</v>
      </c>
      <c r="C193" s="37" t="s">
        <v>1705</v>
      </c>
      <c r="D193" s="37" t="s">
        <v>1706</v>
      </c>
      <c r="E193" s="38">
        <v>1060</v>
      </c>
      <c r="F193" s="37">
        <v>25</v>
      </c>
      <c r="G193" s="39">
        <v>2.4199999999999999E-2</v>
      </c>
      <c r="H193" s="40">
        <v>1200</v>
      </c>
      <c r="I193" s="40">
        <v>36995</v>
      </c>
      <c r="J193" s="37" t="s">
        <v>5081</v>
      </c>
      <c r="K193" s="37"/>
      <c r="L193" s="37"/>
      <c r="M193" s="37">
        <f t="shared" si="47"/>
        <v>191</v>
      </c>
      <c r="N193" s="37" t="s">
        <v>1438</v>
      </c>
      <c r="O193" s="37" t="str">
        <f t="shared" si="59"/>
        <v>PT Dafam Property Indonesia Tbk</v>
      </c>
      <c r="P193" s="37">
        <f t="shared" si="59"/>
        <v>378</v>
      </c>
      <c r="Q193" s="37">
        <f t="shared" si="59"/>
        <v>-2</v>
      </c>
      <c r="R193" s="37">
        <f t="shared" si="59"/>
        <v>-5.3E-3</v>
      </c>
      <c r="S193" s="37">
        <f t="shared" si="59"/>
        <v>85500</v>
      </c>
      <c r="T193" s="37">
        <f t="shared" si="59"/>
        <v>774946</v>
      </c>
      <c r="U193" s="37" t="str">
        <f t="shared" si="59"/>
        <v>718.143B</v>
      </c>
      <c r="V193" s="41">
        <f t="shared" si="49"/>
        <v>718.14300000000003</v>
      </c>
      <c r="W193" s="37" t="str">
        <f t="shared" si="50"/>
        <v>B</v>
      </c>
      <c r="X193" s="42">
        <f t="shared" si="51"/>
        <v>718.14300000000003</v>
      </c>
      <c r="Y193" s="37">
        <f t="shared" si="52"/>
        <v>77494</v>
      </c>
      <c r="Z193" s="37" t="str">
        <f t="shared" si="53"/>
        <v>6</v>
      </c>
      <c r="AA193" s="43">
        <f t="shared" si="54"/>
        <v>77494</v>
      </c>
      <c r="AB193" s="46">
        <f t="shared" si="55"/>
        <v>2.9292731999999998E-2</v>
      </c>
      <c r="AC193" s="43"/>
      <c r="AD193" s="43"/>
      <c r="AE193" s="37">
        <f t="shared" si="41"/>
        <v>191</v>
      </c>
      <c r="AF193" s="37" t="str">
        <f t="shared" si="42"/>
        <v>DFAM.JK</v>
      </c>
      <c r="AG193" s="37" t="str">
        <f t="shared" si="43"/>
        <v>PT Dafam Property Indonesia Tbk</v>
      </c>
      <c r="AH193" s="37">
        <f t="shared" si="44"/>
        <v>378</v>
      </c>
      <c r="AI193" s="71">
        <f t="shared" si="56"/>
        <v>0.71814299999999998</v>
      </c>
      <c r="AJ193" s="43">
        <f t="shared" si="45"/>
        <v>2.9292731999999998E-2</v>
      </c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</row>
    <row r="194" spans="1:47" x14ac:dyDescent="0.25">
      <c r="A194" s="37"/>
      <c r="B194" s="37">
        <f t="shared" si="46"/>
        <v>192</v>
      </c>
      <c r="C194" s="37" t="s">
        <v>1633</v>
      </c>
      <c r="D194" s="37" t="s">
        <v>1634</v>
      </c>
      <c r="E194" s="38">
        <v>442</v>
      </c>
      <c r="F194" s="37">
        <v>-6</v>
      </c>
      <c r="G194" s="39">
        <v>-1.34E-2</v>
      </c>
      <c r="H194" s="40">
        <v>59600</v>
      </c>
      <c r="I194" s="40">
        <v>252820</v>
      </c>
      <c r="J194" s="37" t="s">
        <v>5082</v>
      </c>
      <c r="K194" s="37"/>
      <c r="L194" s="37"/>
      <c r="M194" s="37">
        <f t="shared" si="47"/>
        <v>192</v>
      </c>
      <c r="N194" s="37" t="s">
        <v>1018</v>
      </c>
      <c r="O194" s="37" t="str">
        <f t="shared" si="59"/>
        <v>PT Damai Sejahtera Abadi Tbk</v>
      </c>
      <c r="P194" s="37">
        <f t="shared" si="59"/>
        <v>1565</v>
      </c>
      <c r="Q194" s="37">
        <f t="shared" si="59"/>
        <v>-55</v>
      </c>
      <c r="R194" s="37">
        <f t="shared" si="59"/>
        <v>-3.4000000000000002E-2</v>
      </c>
      <c r="S194" s="37" t="str">
        <f t="shared" si="59"/>
        <v>1.681M</v>
      </c>
      <c r="T194" s="37" t="str">
        <f t="shared" si="59"/>
        <v>1.137M</v>
      </c>
      <c r="U194" s="37" t="str">
        <f t="shared" si="59"/>
        <v>3.58T</v>
      </c>
      <c r="V194" s="41">
        <f t="shared" si="49"/>
        <v>3.58</v>
      </c>
      <c r="W194" s="37" t="str">
        <f t="shared" si="50"/>
        <v>T</v>
      </c>
      <c r="X194" s="42">
        <f t="shared" si="51"/>
        <v>3580</v>
      </c>
      <c r="Y194" s="37">
        <f t="shared" si="52"/>
        <v>1.137</v>
      </c>
      <c r="Z194" s="37" t="str">
        <f t="shared" si="53"/>
        <v>M</v>
      </c>
      <c r="AA194" s="43">
        <f t="shared" si="54"/>
        <v>1137000</v>
      </c>
      <c r="AB194" s="46">
        <f t="shared" si="55"/>
        <v>1.7794049999999999</v>
      </c>
      <c r="AC194" s="43"/>
      <c r="AD194" s="43"/>
      <c r="AE194" s="37">
        <f t="shared" ref="AE194:AE257" si="60">M194</f>
        <v>192</v>
      </c>
      <c r="AF194" s="37" t="str">
        <f t="shared" ref="AF194:AF257" si="61">N194</f>
        <v>UFOE.JK</v>
      </c>
      <c r="AG194" s="37" t="str">
        <f t="shared" ref="AG194:AG257" si="62">O194</f>
        <v>PT Damai Sejahtera Abadi Tbk</v>
      </c>
      <c r="AH194" s="37">
        <f t="shared" ref="AH194:AH257" si="63">P194</f>
        <v>1565</v>
      </c>
      <c r="AI194" s="71">
        <f t="shared" si="56"/>
        <v>3.58</v>
      </c>
      <c r="AJ194" s="43">
        <f t="shared" ref="AJ194:AJ257" si="64">AB194</f>
        <v>1.7794049999999999</v>
      </c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</row>
    <row r="195" spans="1:47" x14ac:dyDescent="0.25">
      <c r="A195" s="37"/>
      <c r="B195" s="37">
        <f t="shared" si="46"/>
        <v>193</v>
      </c>
      <c r="C195" s="37" t="s">
        <v>1697</v>
      </c>
      <c r="D195" s="37" t="s">
        <v>1698</v>
      </c>
      <c r="E195" s="37">
        <v>470</v>
      </c>
      <c r="F195" s="37">
        <v>12</v>
      </c>
      <c r="G195" s="39">
        <v>2.6200000000000001E-2</v>
      </c>
      <c r="H195" s="37" t="s">
        <v>5083</v>
      </c>
      <c r="I195" s="37" t="s">
        <v>5084</v>
      </c>
      <c r="J195" s="37" t="s">
        <v>5085</v>
      </c>
      <c r="K195" s="37"/>
      <c r="L195" s="37"/>
      <c r="M195" s="37">
        <f t="shared" si="47"/>
        <v>193</v>
      </c>
      <c r="N195" s="37" t="s">
        <v>1326</v>
      </c>
      <c r="O195" s="37" t="str">
        <f t="shared" si="59"/>
        <v>PT Dana Brata Luhur Tbk</v>
      </c>
      <c r="P195" s="37">
        <f t="shared" si="59"/>
        <v>655</v>
      </c>
      <c r="Q195" s="37">
        <f t="shared" si="59"/>
        <v>-15</v>
      </c>
      <c r="R195" s="37">
        <f t="shared" si="59"/>
        <v>-2.24E-2</v>
      </c>
      <c r="S195" s="37">
        <f t="shared" si="59"/>
        <v>179300</v>
      </c>
      <c r="T195" s="37">
        <f t="shared" si="59"/>
        <v>565525</v>
      </c>
      <c r="U195" s="37" t="str">
        <f t="shared" si="59"/>
        <v>841.675B</v>
      </c>
      <c r="V195" s="41">
        <f t="shared" si="49"/>
        <v>841.67499999999995</v>
      </c>
      <c r="W195" s="37" t="str">
        <f t="shared" si="50"/>
        <v>B</v>
      </c>
      <c r="X195" s="42">
        <f t="shared" si="51"/>
        <v>841.67499999999995</v>
      </c>
      <c r="Y195" s="37">
        <f t="shared" si="52"/>
        <v>56552</v>
      </c>
      <c r="Z195" s="37" t="str">
        <f t="shared" si="53"/>
        <v>5</v>
      </c>
      <c r="AA195" s="43">
        <f t="shared" si="54"/>
        <v>56552</v>
      </c>
      <c r="AB195" s="46">
        <f t="shared" si="55"/>
        <v>3.7041560000000001E-2</v>
      </c>
      <c r="AC195" s="43"/>
      <c r="AD195" s="43"/>
      <c r="AE195" s="37">
        <f t="shared" si="60"/>
        <v>193</v>
      </c>
      <c r="AF195" s="37" t="str">
        <f t="shared" si="61"/>
        <v>TEBE.JK</v>
      </c>
      <c r="AG195" s="37" t="str">
        <f t="shared" si="62"/>
        <v>PT Dana Brata Luhur Tbk</v>
      </c>
      <c r="AH195" s="37">
        <f t="shared" si="63"/>
        <v>655</v>
      </c>
      <c r="AI195" s="71">
        <f t="shared" si="56"/>
        <v>0.84167499999999995</v>
      </c>
      <c r="AJ195" s="43">
        <f t="shared" si="64"/>
        <v>3.7041560000000001E-2</v>
      </c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</row>
    <row r="196" spans="1:47" x14ac:dyDescent="0.25">
      <c r="A196" s="37"/>
      <c r="B196" s="37">
        <f t="shared" ref="B196:B259" si="65">ROW(B194)</f>
        <v>194</v>
      </c>
      <c r="C196" s="37" t="s">
        <v>1929</v>
      </c>
      <c r="D196" s="37" t="s">
        <v>1930</v>
      </c>
      <c r="E196" s="37">
        <v>312</v>
      </c>
      <c r="F196" s="37">
        <v>-4</v>
      </c>
      <c r="G196" s="39">
        <v>-1.2699999999999999E-2</v>
      </c>
      <c r="H196" s="40" t="s">
        <v>5086</v>
      </c>
      <c r="I196" s="40" t="s">
        <v>5087</v>
      </c>
      <c r="J196" s="37" t="s">
        <v>5088</v>
      </c>
      <c r="K196" s="37"/>
      <c r="L196" s="37"/>
      <c r="M196" s="37">
        <f t="shared" ref="M196:M259" si="66">ROW(M194)</f>
        <v>194</v>
      </c>
      <c r="N196" s="37" t="s">
        <v>1454</v>
      </c>
      <c r="O196" s="37" t="str">
        <f t="shared" ref="O196:U211" si="67">INDEX($B$3:$J$1048576,MATCH($N196,$C$3:$C$1048576,0),MATCH(O$2,$B$2:$J$2,0))</f>
        <v>PT Danasupra Erapacific Tbk</v>
      </c>
      <c r="P196" s="37">
        <f t="shared" si="67"/>
        <v>805</v>
      </c>
      <c r="Q196" s="37">
        <f t="shared" si="67"/>
        <v>5</v>
      </c>
      <c r="R196" s="37">
        <f t="shared" si="67"/>
        <v>6.3E-3</v>
      </c>
      <c r="S196" s="37">
        <f t="shared" si="67"/>
        <v>100</v>
      </c>
      <c r="T196" s="37">
        <f t="shared" si="67"/>
        <v>85267</v>
      </c>
      <c r="U196" s="37" t="str">
        <f t="shared" si="67"/>
        <v>553.25B</v>
      </c>
      <c r="V196" s="41">
        <f t="shared" ref="V196:V259" si="68">IFERROR(VALUE(LEFT(U196,LEN(U196)-1)),0)</f>
        <v>553.25</v>
      </c>
      <c r="W196" s="37" t="str">
        <f t="shared" ref="W196:W259" si="69">RIGHT(U196,1)</f>
        <v>B</v>
      </c>
      <c r="X196" s="42">
        <f t="shared" ref="X196:X259" si="70">IF(W196="T",V196*10^3,V196)</f>
        <v>553.25</v>
      </c>
      <c r="Y196" s="37">
        <f t="shared" ref="Y196:Y259" si="71">IFERROR(VALUE(LEFT(T196,LEN(T196)-1)),0)</f>
        <v>8526</v>
      </c>
      <c r="Z196" s="37" t="str">
        <f t="shared" ref="Z196:Z259" si="72">RIGHT(T196,1)</f>
        <v>7</v>
      </c>
      <c r="AA196" s="43">
        <f t="shared" ref="AA196:AA259" si="73">VALUE(IF(Z196="M",Y196*10^6,Y196))</f>
        <v>8526</v>
      </c>
      <c r="AB196" s="46">
        <f t="shared" ref="AB196:AB259" si="74">AA196*P196/10^9</f>
        <v>6.8634300000000002E-3</v>
      </c>
      <c r="AC196" s="43"/>
      <c r="AD196" s="43"/>
      <c r="AE196" s="37">
        <f t="shared" si="60"/>
        <v>194</v>
      </c>
      <c r="AF196" s="37" t="str">
        <f t="shared" si="61"/>
        <v>DEFI.JK</v>
      </c>
      <c r="AG196" s="37" t="str">
        <f t="shared" si="62"/>
        <v>PT Danasupra Erapacific Tbk</v>
      </c>
      <c r="AH196" s="37">
        <f t="shared" si="63"/>
        <v>805</v>
      </c>
      <c r="AI196" s="71">
        <f t="shared" ref="AI196:AI259" si="75">X196/10^3</f>
        <v>0.55325000000000002</v>
      </c>
      <c r="AJ196" s="43">
        <f t="shared" si="64"/>
        <v>6.8634300000000002E-3</v>
      </c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</row>
    <row r="197" spans="1:47" x14ac:dyDescent="0.25">
      <c r="A197" s="37"/>
      <c r="B197" s="37">
        <f t="shared" si="65"/>
        <v>195</v>
      </c>
      <c r="C197" s="37" t="s">
        <v>1612</v>
      </c>
      <c r="D197" s="37" t="s">
        <v>1613</v>
      </c>
      <c r="E197" s="37">
        <v>50</v>
      </c>
      <c r="F197" s="37">
        <v>0</v>
      </c>
      <c r="G197" s="39">
        <v>0</v>
      </c>
      <c r="H197" s="40">
        <v>1100</v>
      </c>
      <c r="I197" s="40">
        <v>51078</v>
      </c>
      <c r="J197" s="37" t="s">
        <v>1614</v>
      </c>
      <c r="K197" s="37"/>
      <c r="L197" s="37"/>
      <c r="M197" s="37">
        <f t="shared" si="66"/>
        <v>195</v>
      </c>
      <c r="N197" s="37" t="s">
        <v>1220</v>
      </c>
      <c r="O197" s="37" t="str">
        <f t="shared" si="67"/>
        <v>PT Darma Henwa Tbk</v>
      </c>
      <c r="P197" s="37">
        <f t="shared" si="67"/>
        <v>50</v>
      </c>
      <c r="Q197" s="37">
        <f t="shared" si="67"/>
        <v>0</v>
      </c>
      <c r="R197" s="37">
        <f t="shared" si="67"/>
        <v>0</v>
      </c>
      <c r="S197" s="37">
        <f t="shared" si="67"/>
        <v>173700</v>
      </c>
      <c r="T197" s="37" t="str">
        <f t="shared" si="67"/>
        <v>25.828M</v>
      </c>
      <c r="U197" s="37" t="str">
        <f t="shared" si="67"/>
        <v>1.093T</v>
      </c>
      <c r="V197" s="41">
        <f t="shared" si="68"/>
        <v>1.093</v>
      </c>
      <c r="W197" s="37" t="str">
        <f t="shared" si="69"/>
        <v>T</v>
      </c>
      <c r="X197" s="42">
        <f t="shared" si="70"/>
        <v>1093</v>
      </c>
      <c r="Y197" s="37">
        <f t="shared" si="71"/>
        <v>25.827999999999999</v>
      </c>
      <c r="Z197" s="37" t="str">
        <f t="shared" si="72"/>
        <v>M</v>
      </c>
      <c r="AA197" s="43">
        <f t="shared" si="73"/>
        <v>25828000</v>
      </c>
      <c r="AB197" s="46">
        <f t="shared" si="74"/>
        <v>1.2914000000000001</v>
      </c>
      <c r="AC197" s="43"/>
      <c r="AD197" s="43"/>
      <c r="AE197" s="37">
        <f t="shared" si="60"/>
        <v>195</v>
      </c>
      <c r="AF197" s="37" t="str">
        <f t="shared" si="61"/>
        <v>DEWA.JK</v>
      </c>
      <c r="AG197" s="37" t="str">
        <f t="shared" si="62"/>
        <v>PT Darma Henwa Tbk</v>
      </c>
      <c r="AH197" s="37">
        <f t="shared" si="63"/>
        <v>50</v>
      </c>
      <c r="AI197" s="71">
        <f t="shared" si="75"/>
        <v>1.093</v>
      </c>
      <c r="AJ197" s="43">
        <f t="shared" si="64"/>
        <v>1.2914000000000001</v>
      </c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</row>
    <row r="198" spans="1:47" x14ac:dyDescent="0.25">
      <c r="A198" s="37"/>
      <c r="B198" s="37">
        <f t="shared" si="65"/>
        <v>196</v>
      </c>
      <c r="C198" s="37" t="s">
        <v>1597</v>
      </c>
      <c r="D198" s="37" t="s">
        <v>1598</v>
      </c>
      <c r="E198" s="37">
        <v>515</v>
      </c>
      <c r="F198" s="37">
        <v>-5</v>
      </c>
      <c r="G198" s="39">
        <v>-9.5999999999999992E-3</v>
      </c>
      <c r="H198" s="40">
        <v>116500</v>
      </c>
      <c r="I198" s="40">
        <v>203828</v>
      </c>
      <c r="J198" s="37" t="s">
        <v>5089</v>
      </c>
      <c r="K198" s="37"/>
      <c r="L198" s="37"/>
      <c r="M198" s="37">
        <f t="shared" si="66"/>
        <v>196</v>
      </c>
      <c r="N198" s="37" t="s">
        <v>2386</v>
      </c>
      <c r="O198" s="37" t="str">
        <f t="shared" si="67"/>
        <v>PT Darmi Bersaudara Tbk</v>
      </c>
      <c r="P198" s="37">
        <f t="shared" si="67"/>
        <v>51</v>
      </c>
      <c r="Q198" s="37">
        <f t="shared" si="67"/>
        <v>0</v>
      </c>
      <c r="R198" s="37">
        <f t="shared" si="67"/>
        <v>0</v>
      </c>
      <c r="S198" s="37" t="str">
        <f t="shared" si="67"/>
        <v>4.551M</v>
      </c>
      <c r="T198" s="37" t="str">
        <f t="shared" si="67"/>
        <v>46.919M</v>
      </c>
      <c r="U198" s="37" t="str">
        <f t="shared" si="67"/>
        <v>33.915B</v>
      </c>
      <c r="V198" s="41">
        <f t="shared" si="68"/>
        <v>33.914999999999999</v>
      </c>
      <c r="W198" s="37" t="str">
        <f t="shared" si="69"/>
        <v>B</v>
      </c>
      <c r="X198" s="42">
        <f t="shared" si="70"/>
        <v>33.914999999999999</v>
      </c>
      <c r="Y198" s="37">
        <f t="shared" si="71"/>
        <v>46.918999999999997</v>
      </c>
      <c r="Z198" s="37" t="str">
        <f t="shared" si="72"/>
        <v>M</v>
      </c>
      <c r="AA198" s="43">
        <f t="shared" si="73"/>
        <v>46919000</v>
      </c>
      <c r="AB198" s="46">
        <f t="shared" si="74"/>
        <v>2.3928690000000001</v>
      </c>
      <c r="AC198" s="43"/>
      <c r="AD198" s="43"/>
      <c r="AE198" s="37">
        <f t="shared" si="60"/>
        <v>196</v>
      </c>
      <c r="AF198" s="37" t="str">
        <f t="shared" si="61"/>
        <v>KAYU.JK</v>
      </c>
      <c r="AG198" s="37" t="str">
        <f t="shared" si="62"/>
        <v>PT Darmi Bersaudara Tbk</v>
      </c>
      <c r="AH198" s="37">
        <f t="shared" si="63"/>
        <v>51</v>
      </c>
      <c r="AI198" s="71">
        <f t="shared" si="75"/>
        <v>3.3915000000000001E-2</v>
      </c>
      <c r="AJ198" s="43">
        <f t="shared" si="64"/>
        <v>2.3928690000000001</v>
      </c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</row>
    <row r="199" spans="1:47" x14ac:dyDescent="0.25">
      <c r="A199" s="37"/>
      <c r="B199" s="37">
        <f t="shared" si="65"/>
        <v>197</v>
      </c>
      <c r="C199" s="37" t="s">
        <v>1609</v>
      </c>
      <c r="D199" s="37" t="s">
        <v>1610</v>
      </c>
      <c r="E199" s="37">
        <v>50</v>
      </c>
      <c r="F199" s="37">
        <v>0</v>
      </c>
      <c r="G199" s="39">
        <v>0</v>
      </c>
      <c r="H199" s="40">
        <v>13400</v>
      </c>
      <c r="I199" s="40">
        <v>6237</v>
      </c>
      <c r="J199" s="37" t="s">
        <v>1611</v>
      </c>
      <c r="K199" s="37"/>
      <c r="L199" s="37"/>
      <c r="M199" s="37">
        <f t="shared" si="66"/>
        <v>197</v>
      </c>
      <c r="N199" s="37" t="s">
        <v>5597</v>
      </c>
      <c r="O199" s="37" t="str">
        <f t="shared" si="67"/>
        <v>PT Darya-Varia Laboratoria Tbk</v>
      </c>
      <c r="P199" s="37">
        <f t="shared" si="67"/>
        <v>2810</v>
      </c>
      <c r="Q199" s="37">
        <f t="shared" si="67"/>
        <v>10</v>
      </c>
      <c r="R199" s="37">
        <f t="shared" si="67"/>
        <v>3.5999999999999999E-3</v>
      </c>
      <c r="S199" s="37">
        <f t="shared" si="67"/>
        <v>18100</v>
      </c>
      <c r="T199" s="37">
        <f t="shared" si="67"/>
        <v>46295</v>
      </c>
      <c r="U199" s="37" t="str">
        <f t="shared" si="67"/>
        <v>3.147T</v>
      </c>
      <c r="V199" s="41">
        <f t="shared" si="68"/>
        <v>3.1469999999999998</v>
      </c>
      <c r="W199" s="37" t="str">
        <f t="shared" si="69"/>
        <v>T</v>
      </c>
      <c r="X199" s="42">
        <f t="shared" si="70"/>
        <v>3147</v>
      </c>
      <c r="Y199" s="37">
        <f t="shared" si="71"/>
        <v>4629</v>
      </c>
      <c r="Z199" s="37" t="str">
        <f t="shared" si="72"/>
        <v>5</v>
      </c>
      <c r="AA199" s="43">
        <f t="shared" si="73"/>
        <v>4629</v>
      </c>
      <c r="AB199" s="46">
        <f t="shared" si="74"/>
        <v>1.300749E-2</v>
      </c>
      <c r="AC199" s="43"/>
      <c r="AD199" s="43"/>
      <c r="AE199" s="37">
        <f t="shared" si="60"/>
        <v>197</v>
      </c>
      <c r="AF199" s="37" t="str">
        <f t="shared" si="61"/>
        <v>DVLA.JK</v>
      </c>
      <c r="AG199" s="37" t="str">
        <f t="shared" si="62"/>
        <v>PT Darya-Varia Laboratoria Tbk</v>
      </c>
      <c r="AH199" s="37">
        <f t="shared" si="63"/>
        <v>2810</v>
      </c>
      <c r="AI199" s="71">
        <f t="shared" si="75"/>
        <v>3.1469999999999998</v>
      </c>
      <c r="AJ199" s="43">
        <f t="shared" si="64"/>
        <v>1.300749E-2</v>
      </c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</row>
    <row r="200" spans="1:47" x14ac:dyDescent="0.25">
      <c r="A200" s="37"/>
      <c r="B200" s="37">
        <f t="shared" si="65"/>
        <v>198</v>
      </c>
      <c r="C200" s="37" t="s">
        <v>1556</v>
      </c>
      <c r="D200" s="37" t="s">
        <v>1557</v>
      </c>
      <c r="E200" s="37">
        <v>64</v>
      </c>
      <c r="F200" s="37">
        <v>0</v>
      </c>
      <c r="G200" s="39">
        <v>0</v>
      </c>
      <c r="H200" s="37" t="s">
        <v>5090</v>
      </c>
      <c r="I200" s="37" t="s">
        <v>5091</v>
      </c>
      <c r="J200" s="37" t="s">
        <v>5092</v>
      </c>
      <c r="K200" s="37"/>
      <c r="L200" s="37"/>
      <c r="M200" s="37">
        <f t="shared" si="66"/>
        <v>198</v>
      </c>
      <c r="N200" s="37" t="s">
        <v>4254</v>
      </c>
      <c r="O200" s="37" t="str">
        <f t="shared" si="67"/>
        <v>PT Dayamitra Telekomunikasi</v>
      </c>
      <c r="P200" s="37">
        <f t="shared" si="67"/>
        <v>785</v>
      </c>
      <c r="Q200" s="37">
        <f t="shared" si="67"/>
        <v>20</v>
      </c>
      <c r="R200" s="37">
        <f t="shared" si="67"/>
        <v>2.6100000000000002E-2</v>
      </c>
      <c r="S200" s="37" t="str">
        <f t="shared" si="67"/>
        <v>87.426M</v>
      </c>
      <c r="T200" s="37" t="str">
        <f t="shared" si="67"/>
        <v>179.624M</v>
      </c>
      <c r="U200" s="37" t="str">
        <f t="shared" si="67"/>
        <v>65.56T</v>
      </c>
      <c r="V200" s="41">
        <f t="shared" si="68"/>
        <v>65.56</v>
      </c>
      <c r="W200" s="37" t="str">
        <f t="shared" si="69"/>
        <v>T</v>
      </c>
      <c r="X200" s="42">
        <f t="shared" si="70"/>
        <v>65560</v>
      </c>
      <c r="Y200" s="37">
        <f t="shared" si="71"/>
        <v>179.624</v>
      </c>
      <c r="Z200" s="37" t="str">
        <f t="shared" si="72"/>
        <v>M</v>
      </c>
      <c r="AA200" s="43">
        <f t="shared" si="73"/>
        <v>179624000</v>
      </c>
      <c r="AB200" s="46">
        <f t="shared" si="74"/>
        <v>141.00484</v>
      </c>
      <c r="AC200" s="43"/>
      <c r="AD200" s="43"/>
      <c r="AE200" s="37">
        <f t="shared" si="60"/>
        <v>198</v>
      </c>
      <c r="AF200" s="37" t="str">
        <f t="shared" si="61"/>
        <v>MTEL.JK</v>
      </c>
      <c r="AG200" s="37" t="str">
        <f t="shared" si="62"/>
        <v>PT Dayamitra Telekomunikasi</v>
      </c>
      <c r="AH200" s="37">
        <f t="shared" si="63"/>
        <v>785</v>
      </c>
      <c r="AI200" s="71">
        <f t="shared" si="75"/>
        <v>65.56</v>
      </c>
      <c r="AJ200" s="43">
        <f t="shared" si="64"/>
        <v>141.00484</v>
      </c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</row>
    <row r="201" spans="1:47" x14ac:dyDescent="0.25">
      <c r="A201" s="37"/>
      <c r="B201" s="37">
        <f t="shared" si="65"/>
        <v>199</v>
      </c>
      <c r="C201" s="37" t="s">
        <v>1620</v>
      </c>
      <c r="D201" s="37" t="s">
        <v>1621</v>
      </c>
      <c r="E201" s="38">
        <v>655</v>
      </c>
      <c r="F201" s="37">
        <v>-15</v>
      </c>
      <c r="G201" s="39">
        <v>-2.24E-2</v>
      </c>
      <c r="H201" s="40">
        <v>54000</v>
      </c>
      <c r="I201" s="40">
        <v>35054</v>
      </c>
      <c r="J201" s="37" t="s">
        <v>5093</v>
      </c>
      <c r="K201" s="37"/>
      <c r="L201" s="37"/>
      <c r="M201" s="37">
        <f t="shared" si="66"/>
        <v>199</v>
      </c>
      <c r="N201" s="37" t="s">
        <v>2415</v>
      </c>
      <c r="O201" s="37" t="str">
        <f t="shared" si="67"/>
        <v>PT DCI Indonesia Tbk</v>
      </c>
      <c r="P201" s="37">
        <f t="shared" si="67"/>
        <v>39500</v>
      </c>
      <c r="Q201" s="37">
        <f t="shared" si="67"/>
        <v>0</v>
      </c>
      <c r="R201" s="37">
        <f t="shared" si="67"/>
        <v>0</v>
      </c>
      <c r="S201" s="37">
        <f t="shared" si="67"/>
        <v>900</v>
      </c>
      <c r="T201" s="37">
        <f t="shared" si="67"/>
        <v>4557</v>
      </c>
      <c r="U201" s="37" t="str">
        <f t="shared" si="67"/>
        <v>N/A</v>
      </c>
      <c r="V201" s="41">
        <f t="shared" si="68"/>
        <v>0</v>
      </c>
      <c r="W201" s="37" t="str">
        <f t="shared" si="69"/>
        <v>A</v>
      </c>
      <c r="X201" s="42">
        <f t="shared" si="70"/>
        <v>0</v>
      </c>
      <c r="Y201" s="37">
        <f t="shared" si="71"/>
        <v>455</v>
      </c>
      <c r="Z201" s="37" t="str">
        <f t="shared" si="72"/>
        <v>7</v>
      </c>
      <c r="AA201" s="43">
        <f t="shared" si="73"/>
        <v>455</v>
      </c>
      <c r="AB201" s="46">
        <f t="shared" si="74"/>
        <v>1.7972499999999999E-2</v>
      </c>
      <c r="AC201" s="43"/>
      <c r="AD201" s="43"/>
      <c r="AE201" s="37">
        <f t="shared" si="60"/>
        <v>199</v>
      </c>
      <c r="AF201" s="37" t="str">
        <f t="shared" si="61"/>
        <v>DCII.JK</v>
      </c>
      <c r="AG201" s="37" t="str">
        <f t="shared" si="62"/>
        <v>PT DCI Indonesia Tbk</v>
      </c>
      <c r="AH201" s="37">
        <f t="shared" si="63"/>
        <v>39500</v>
      </c>
      <c r="AI201" s="71">
        <f t="shared" si="75"/>
        <v>0</v>
      </c>
      <c r="AJ201" s="43">
        <f t="shared" si="64"/>
        <v>1.7972499999999999E-2</v>
      </c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</row>
    <row r="202" spans="1:47" x14ac:dyDescent="0.25">
      <c r="A202" s="37"/>
      <c r="B202" s="37">
        <f t="shared" si="65"/>
        <v>200</v>
      </c>
      <c r="C202" s="37" t="s">
        <v>1426</v>
      </c>
      <c r="D202" s="37" t="s">
        <v>1427</v>
      </c>
      <c r="E202" s="37">
        <v>106</v>
      </c>
      <c r="F202" s="37">
        <v>-1</v>
      </c>
      <c r="G202" s="39">
        <v>-9.2999999999999992E-3</v>
      </c>
      <c r="H202" s="37" t="s">
        <v>5094</v>
      </c>
      <c r="I202" s="37" t="s">
        <v>5095</v>
      </c>
      <c r="J202" s="37" t="s">
        <v>5096</v>
      </c>
      <c r="K202" s="37"/>
      <c r="L202" s="37"/>
      <c r="M202" s="37">
        <f t="shared" si="66"/>
        <v>200</v>
      </c>
      <c r="N202" s="37" t="s">
        <v>5577</v>
      </c>
      <c r="O202" s="37" t="str">
        <f t="shared" si="67"/>
        <v>PT Delta Djakarta Tbk</v>
      </c>
      <c r="P202" s="37">
        <f t="shared" si="67"/>
        <v>3770</v>
      </c>
      <c r="Q202" s="37">
        <f t="shared" si="67"/>
        <v>-30</v>
      </c>
      <c r="R202" s="37">
        <f t="shared" si="67"/>
        <v>-7.9000000000000008E-3</v>
      </c>
      <c r="S202" s="37">
        <f t="shared" si="67"/>
        <v>117100</v>
      </c>
      <c r="T202" s="37">
        <f t="shared" si="67"/>
        <v>104732</v>
      </c>
      <c r="U202" s="37" t="str">
        <f t="shared" si="67"/>
        <v>3.018T</v>
      </c>
      <c r="V202" s="41">
        <f t="shared" si="68"/>
        <v>3.0179999999999998</v>
      </c>
      <c r="W202" s="37" t="str">
        <f t="shared" si="69"/>
        <v>T</v>
      </c>
      <c r="X202" s="42">
        <f t="shared" si="70"/>
        <v>3018</v>
      </c>
      <c r="Y202" s="37">
        <f t="shared" si="71"/>
        <v>10473</v>
      </c>
      <c r="Z202" s="37" t="str">
        <f t="shared" si="72"/>
        <v>2</v>
      </c>
      <c r="AA202" s="43">
        <f t="shared" si="73"/>
        <v>10473</v>
      </c>
      <c r="AB202" s="46">
        <f t="shared" si="74"/>
        <v>3.9483209999999998E-2</v>
      </c>
      <c r="AC202" s="43"/>
      <c r="AD202" s="43"/>
      <c r="AE202" s="37">
        <f t="shared" si="60"/>
        <v>200</v>
      </c>
      <c r="AF202" s="37" t="str">
        <f t="shared" si="61"/>
        <v>DLTA.JK</v>
      </c>
      <c r="AG202" s="37" t="str">
        <f t="shared" si="62"/>
        <v>PT Delta Djakarta Tbk</v>
      </c>
      <c r="AH202" s="37">
        <f t="shared" si="63"/>
        <v>3770</v>
      </c>
      <c r="AI202" s="71">
        <f t="shared" si="75"/>
        <v>3.0179999999999998</v>
      </c>
      <c r="AJ202" s="43">
        <f t="shared" si="64"/>
        <v>3.9483209999999998E-2</v>
      </c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</row>
    <row r="203" spans="1:47" x14ac:dyDescent="0.25">
      <c r="A203" s="37"/>
      <c r="B203" s="37">
        <f t="shared" si="65"/>
        <v>201</v>
      </c>
      <c r="C203" s="37" t="s">
        <v>1605</v>
      </c>
      <c r="D203" s="37" t="s">
        <v>1606</v>
      </c>
      <c r="E203" s="38">
        <v>50</v>
      </c>
      <c r="F203" s="37">
        <v>0</v>
      </c>
      <c r="G203" s="39">
        <v>0</v>
      </c>
      <c r="H203" s="40">
        <v>213500</v>
      </c>
      <c r="I203" s="40" t="s">
        <v>5097</v>
      </c>
      <c r="J203" s="37" t="s">
        <v>1608</v>
      </c>
      <c r="K203" s="37"/>
      <c r="L203" s="37"/>
      <c r="M203" s="37">
        <f t="shared" si="66"/>
        <v>201</v>
      </c>
      <c r="N203" s="37" t="s">
        <v>5469</v>
      </c>
      <c r="O203" s="37" t="str">
        <f t="shared" si="67"/>
        <v>PT Delta Dunia Makmur Tbk</v>
      </c>
      <c r="P203" s="37">
        <f t="shared" si="67"/>
        <v>268</v>
      </c>
      <c r="Q203" s="37">
        <f t="shared" si="67"/>
        <v>2</v>
      </c>
      <c r="R203" s="37">
        <f t="shared" si="67"/>
        <v>7.4999999999999997E-3</v>
      </c>
      <c r="S203" s="37" t="str">
        <f t="shared" si="67"/>
        <v>10.182M</v>
      </c>
      <c r="T203" s="37" t="str">
        <f t="shared" si="67"/>
        <v>100.695M</v>
      </c>
      <c r="U203" s="37" t="str">
        <f t="shared" si="67"/>
        <v>2.31T</v>
      </c>
      <c r="V203" s="41">
        <f t="shared" si="68"/>
        <v>2.31</v>
      </c>
      <c r="W203" s="37" t="str">
        <f t="shared" si="69"/>
        <v>T</v>
      </c>
      <c r="X203" s="42">
        <f t="shared" si="70"/>
        <v>2310</v>
      </c>
      <c r="Y203" s="37">
        <f t="shared" si="71"/>
        <v>100.69499999999999</v>
      </c>
      <c r="Z203" s="37" t="str">
        <f t="shared" si="72"/>
        <v>M</v>
      </c>
      <c r="AA203" s="43">
        <f t="shared" si="73"/>
        <v>100695000</v>
      </c>
      <c r="AB203" s="46">
        <f t="shared" si="74"/>
        <v>26.986260000000001</v>
      </c>
      <c r="AC203" s="43"/>
      <c r="AD203" s="43"/>
      <c r="AE203" s="37">
        <f t="shared" si="60"/>
        <v>201</v>
      </c>
      <c r="AF203" s="37" t="str">
        <f t="shared" si="61"/>
        <v>DOID.JK</v>
      </c>
      <c r="AG203" s="37" t="str">
        <f t="shared" si="62"/>
        <v>PT Delta Dunia Makmur Tbk</v>
      </c>
      <c r="AH203" s="37">
        <f t="shared" si="63"/>
        <v>268</v>
      </c>
      <c r="AI203" s="71">
        <f t="shared" si="75"/>
        <v>2.31</v>
      </c>
      <c r="AJ203" s="43">
        <f t="shared" si="64"/>
        <v>26.986260000000001</v>
      </c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</row>
    <row r="204" spans="1:47" x14ac:dyDescent="0.25">
      <c r="A204" s="37"/>
      <c r="B204" s="37">
        <f t="shared" si="65"/>
        <v>202</v>
      </c>
      <c r="C204" s="37" t="s">
        <v>1851</v>
      </c>
      <c r="D204" s="37" t="s">
        <v>1852</v>
      </c>
      <c r="E204" s="37">
        <v>730</v>
      </c>
      <c r="F204" s="37">
        <v>-50</v>
      </c>
      <c r="G204" s="39">
        <v>-6.4100000000000004E-2</v>
      </c>
      <c r="H204" s="40">
        <v>50600</v>
      </c>
      <c r="I204" s="40">
        <v>639820</v>
      </c>
      <c r="J204" s="37" t="s">
        <v>4070</v>
      </c>
      <c r="K204" s="37"/>
      <c r="L204" s="37"/>
      <c r="M204" s="37">
        <f t="shared" si="66"/>
        <v>202</v>
      </c>
      <c r="N204" s="37" t="s">
        <v>1921</v>
      </c>
      <c r="O204" s="37" t="str">
        <f t="shared" si="67"/>
        <v>PT Destinasi Tirta Nusantara Tbk</v>
      </c>
      <c r="P204" s="37">
        <f t="shared" si="67"/>
        <v>296</v>
      </c>
      <c r="Q204" s="37">
        <f t="shared" si="67"/>
        <v>0</v>
      </c>
      <c r="R204" s="37">
        <f t="shared" si="67"/>
        <v>0</v>
      </c>
      <c r="S204" s="37">
        <f t="shared" si="67"/>
        <v>55100</v>
      </c>
      <c r="T204" s="37" t="str">
        <f t="shared" si="67"/>
        <v>1.407M</v>
      </c>
      <c r="U204" s="37" t="str">
        <f t="shared" si="67"/>
        <v>211.64B</v>
      </c>
      <c r="V204" s="41">
        <f t="shared" si="68"/>
        <v>211.64</v>
      </c>
      <c r="W204" s="37" t="str">
        <f t="shared" si="69"/>
        <v>B</v>
      </c>
      <c r="X204" s="42">
        <f t="shared" si="70"/>
        <v>211.64</v>
      </c>
      <c r="Y204" s="37">
        <f t="shared" si="71"/>
        <v>1.407</v>
      </c>
      <c r="Z204" s="37" t="str">
        <f t="shared" si="72"/>
        <v>M</v>
      </c>
      <c r="AA204" s="43">
        <f t="shared" si="73"/>
        <v>1407000</v>
      </c>
      <c r="AB204" s="46">
        <f t="shared" si="74"/>
        <v>0.41647200000000001</v>
      </c>
      <c r="AC204" s="43"/>
      <c r="AD204" s="43"/>
      <c r="AE204" s="37">
        <f t="shared" si="60"/>
        <v>202</v>
      </c>
      <c r="AF204" s="37" t="str">
        <f t="shared" si="61"/>
        <v>PDES.JK</v>
      </c>
      <c r="AG204" s="37" t="str">
        <f t="shared" si="62"/>
        <v>PT Destinasi Tirta Nusantara Tbk</v>
      </c>
      <c r="AH204" s="37">
        <f t="shared" si="63"/>
        <v>296</v>
      </c>
      <c r="AI204" s="71">
        <f t="shared" si="75"/>
        <v>0.21163999999999999</v>
      </c>
      <c r="AJ204" s="43">
        <f t="shared" si="64"/>
        <v>0.41647200000000001</v>
      </c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</row>
    <row r="205" spans="1:47" x14ac:dyDescent="0.25">
      <c r="A205" s="37"/>
      <c r="B205" s="37">
        <f t="shared" si="65"/>
        <v>203</v>
      </c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>
        <f t="shared" si="66"/>
        <v>203</v>
      </c>
      <c r="N205" s="37" t="s">
        <v>4707</v>
      </c>
      <c r="O205" s="37" t="str">
        <f t="shared" si="67"/>
        <v>PT Dewata Freightinternational Tbk</v>
      </c>
      <c r="P205" s="37">
        <f t="shared" si="67"/>
        <v>50</v>
      </c>
      <c r="Q205" s="37">
        <f t="shared" si="67"/>
        <v>0</v>
      </c>
      <c r="R205" s="37">
        <f t="shared" si="67"/>
        <v>0</v>
      </c>
      <c r="S205" s="37">
        <f t="shared" si="67"/>
        <v>243300</v>
      </c>
      <c r="T205" s="37" t="str">
        <f t="shared" si="67"/>
        <v>1.011M</v>
      </c>
      <c r="U205" s="37" t="str">
        <f t="shared" si="67"/>
        <v>57.308B</v>
      </c>
      <c r="V205" s="41">
        <f t="shared" si="68"/>
        <v>57.308</v>
      </c>
      <c r="W205" s="37" t="str">
        <f t="shared" si="69"/>
        <v>B</v>
      </c>
      <c r="X205" s="42">
        <f t="shared" si="70"/>
        <v>57.308</v>
      </c>
      <c r="Y205" s="37">
        <f t="shared" si="71"/>
        <v>1.0109999999999999</v>
      </c>
      <c r="Z205" s="37" t="str">
        <f t="shared" si="72"/>
        <v>M</v>
      </c>
      <c r="AA205" s="43">
        <f t="shared" si="73"/>
        <v>1010999.9999999999</v>
      </c>
      <c r="AB205" s="46">
        <f t="shared" si="74"/>
        <v>5.0549999999999991E-2</v>
      </c>
      <c r="AC205" s="43"/>
      <c r="AD205" s="43"/>
      <c r="AE205" s="37">
        <f t="shared" si="60"/>
        <v>203</v>
      </c>
      <c r="AF205" s="37" t="str">
        <f t="shared" si="61"/>
        <v>DEAL.JK</v>
      </c>
      <c r="AG205" s="37" t="str">
        <f t="shared" si="62"/>
        <v>PT Dewata Freightinternational Tbk</v>
      </c>
      <c r="AH205" s="37">
        <f t="shared" si="63"/>
        <v>50</v>
      </c>
      <c r="AI205" s="71">
        <f t="shared" si="75"/>
        <v>5.7307999999999998E-2</v>
      </c>
      <c r="AJ205" s="43">
        <f t="shared" si="64"/>
        <v>5.0549999999999991E-2</v>
      </c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</row>
    <row r="206" spans="1:47" x14ac:dyDescent="0.25">
      <c r="A206" s="37"/>
      <c r="B206" s="37">
        <f t="shared" si="65"/>
        <v>204</v>
      </c>
      <c r="C206" s="37" t="s">
        <v>0</v>
      </c>
      <c r="D206" s="37" t="s">
        <v>1</v>
      </c>
      <c r="E206" s="37" t="s">
        <v>2</v>
      </c>
      <c r="F206" s="37" t="s">
        <v>3</v>
      </c>
      <c r="G206" s="37" t="s">
        <v>4</v>
      </c>
      <c r="H206" s="37" t="s">
        <v>5</v>
      </c>
      <c r="I206" s="37" t="s">
        <v>6</v>
      </c>
      <c r="J206" s="37" t="s">
        <v>7</v>
      </c>
      <c r="K206" s="37"/>
      <c r="L206" s="37"/>
      <c r="M206" s="37">
        <f t="shared" si="66"/>
        <v>204</v>
      </c>
      <c r="N206" s="37" t="s">
        <v>2011</v>
      </c>
      <c r="O206" s="37" t="str">
        <f t="shared" si="67"/>
        <v>PT Dharma Samudera Fishing Industries Tbk</v>
      </c>
      <c r="P206" s="37">
        <f t="shared" si="67"/>
        <v>99</v>
      </c>
      <c r="Q206" s="37">
        <f t="shared" si="67"/>
        <v>-1</v>
      </c>
      <c r="R206" s="37">
        <f t="shared" si="67"/>
        <v>-0.01</v>
      </c>
      <c r="S206" s="37" t="str">
        <f t="shared" si="67"/>
        <v>2.618M</v>
      </c>
      <c r="T206" s="37" t="str">
        <f t="shared" si="67"/>
        <v>32.703M</v>
      </c>
      <c r="U206" s="37" t="str">
        <f t="shared" si="67"/>
        <v>183.857B</v>
      </c>
      <c r="V206" s="41">
        <f t="shared" si="68"/>
        <v>183.857</v>
      </c>
      <c r="W206" s="37" t="str">
        <f t="shared" si="69"/>
        <v>B</v>
      </c>
      <c r="X206" s="42">
        <f t="shared" si="70"/>
        <v>183.857</v>
      </c>
      <c r="Y206" s="37">
        <f t="shared" si="71"/>
        <v>32.703000000000003</v>
      </c>
      <c r="Z206" s="37" t="str">
        <f t="shared" si="72"/>
        <v>M</v>
      </c>
      <c r="AA206" s="43">
        <f t="shared" si="73"/>
        <v>32703000.000000004</v>
      </c>
      <c r="AB206" s="46">
        <f t="shared" si="74"/>
        <v>3.2375970000000005</v>
      </c>
      <c r="AC206" s="43"/>
      <c r="AD206" s="43"/>
      <c r="AE206" s="37">
        <f t="shared" si="60"/>
        <v>204</v>
      </c>
      <c r="AF206" s="37" t="str">
        <f t="shared" si="61"/>
        <v>DSFI.JK</v>
      </c>
      <c r="AG206" s="37" t="str">
        <f t="shared" si="62"/>
        <v>PT Dharma Samudera Fishing Industries Tbk</v>
      </c>
      <c r="AH206" s="37">
        <f t="shared" si="63"/>
        <v>99</v>
      </c>
      <c r="AI206" s="71">
        <f t="shared" si="75"/>
        <v>0.18385699999999999</v>
      </c>
      <c r="AJ206" s="43">
        <f t="shared" si="64"/>
        <v>3.2375970000000005</v>
      </c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</row>
    <row r="207" spans="1:47" x14ac:dyDescent="0.25">
      <c r="A207" s="37"/>
      <c r="B207" s="37">
        <f t="shared" si="65"/>
        <v>205</v>
      </c>
      <c r="C207" s="37" t="s">
        <v>1564</v>
      </c>
      <c r="D207" s="37" t="s">
        <v>1565</v>
      </c>
      <c r="E207" s="37">
        <v>600</v>
      </c>
      <c r="F207" s="37">
        <v>-5</v>
      </c>
      <c r="G207" s="39">
        <v>-8.3000000000000001E-3</v>
      </c>
      <c r="H207" s="40">
        <v>2300</v>
      </c>
      <c r="I207" s="40">
        <v>34606</v>
      </c>
      <c r="J207" s="37" t="s">
        <v>4145</v>
      </c>
      <c r="K207" s="37"/>
      <c r="L207" s="37"/>
      <c r="M207" s="37">
        <f t="shared" si="66"/>
        <v>205</v>
      </c>
      <c r="N207" s="37" t="s">
        <v>711</v>
      </c>
      <c r="O207" s="37" t="str">
        <f t="shared" si="67"/>
        <v>PT Dharma Satya Nusantara Tbk</v>
      </c>
      <c r="P207" s="37">
        <f t="shared" si="67"/>
        <v>482</v>
      </c>
      <c r="Q207" s="37">
        <f t="shared" si="67"/>
        <v>12</v>
      </c>
      <c r="R207" s="37">
        <f t="shared" si="67"/>
        <v>2.5499999999999998E-2</v>
      </c>
      <c r="S207" s="37" t="str">
        <f t="shared" si="67"/>
        <v>60.648M</v>
      </c>
      <c r="T207" s="37" t="str">
        <f t="shared" si="67"/>
        <v>36.848M</v>
      </c>
      <c r="U207" s="37" t="str">
        <f t="shared" si="67"/>
        <v>4.64T</v>
      </c>
      <c r="V207" s="41">
        <f t="shared" si="68"/>
        <v>4.6399999999999997</v>
      </c>
      <c r="W207" s="37" t="str">
        <f t="shared" si="69"/>
        <v>T</v>
      </c>
      <c r="X207" s="42">
        <f t="shared" si="70"/>
        <v>4640</v>
      </c>
      <c r="Y207" s="37">
        <f t="shared" si="71"/>
        <v>36.847999999999999</v>
      </c>
      <c r="Z207" s="37" t="str">
        <f t="shared" si="72"/>
        <v>M</v>
      </c>
      <c r="AA207" s="43">
        <f t="shared" si="73"/>
        <v>36848000</v>
      </c>
      <c r="AB207" s="46">
        <f t="shared" si="74"/>
        <v>17.760736000000001</v>
      </c>
      <c r="AC207" s="43"/>
      <c r="AD207" s="43"/>
      <c r="AE207" s="37">
        <f t="shared" si="60"/>
        <v>205</v>
      </c>
      <c r="AF207" s="37" t="str">
        <f t="shared" si="61"/>
        <v>DSNG.JK</v>
      </c>
      <c r="AG207" s="37" t="str">
        <f t="shared" si="62"/>
        <v>PT Dharma Satya Nusantara Tbk</v>
      </c>
      <c r="AH207" s="37">
        <f t="shared" si="63"/>
        <v>482</v>
      </c>
      <c r="AI207" s="71">
        <f t="shared" si="75"/>
        <v>4.6399999999999997</v>
      </c>
      <c r="AJ207" s="43">
        <f t="shared" si="64"/>
        <v>17.760736000000001</v>
      </c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</row>
    <row r="208" spans="1:47" x14ac:dyDescent="0.25">
      <c r="A208" s="37"/>
      <c r="B208" s="37">
        <f t="shared" si="65"/>
        <v>206</v>
      </c>
      <c r="C208" s="37" t="s">
        <v>1508</v>
      </c>
      <c r="D208" s="37" t="s">
        <v>1509</v>
      </c>
      <c r="E208" s="37">
        <v>382</v>
      </c>
      <c r="F208" s="37">
        <v>0</v>
      </c>
      <c r="G208" s="39">
        <v>0</v>
      </c>
      <c r="H208" s="40">
        <v>17300</v>
      </c>
      <c r="I208" s="40">
        <v>18148</v>
      </c>
      <c r="J208" s="37" t="s">
        <v>4140</v>
      </c>
      <c r="K208" s="37"/>
      <c r="L208" s="37"/>
      <c r="M208" s="37">
        <f t="shared" si="66"/>
        <v>206</v>
      </c>
      <c r="N208" s="37" t="s">
        <v>1305</v>
      </c>
      <c r="O208" s="37" t="str">
        <f t="shared" si="67"/>
        <v>PT Diagnos Laboratorium Utama Tbk</v>
      </c>
      <c r="P208" s="37">
        <f t="shared" si="67"/>
        <v>775</v>
      </c>
      <c r="Q208" s="37">
        <f t="shared" si="67"/>
        <v>-5</v>
      </c>
      <c r="R208" s="37">
        <f t="shared" si="67"/>
        <v>-6.4000000000000003E-3</v>
      </c>
      <c r="S208" s="37" t="str">
        <f t="shared" si="67"/>
        <v>12.08M</v>
      </c>
      <c r="T208" s="37" t="str">
        <f t="shared" si="67"/>
        <v>11.904M</v>
      </c>
      <c r="U208" s="37" t="str">
        <f t="shared" si="67"/>
        <v>968.75B</v>
      </c>
      <c r="V208" s="41">
        <f t="shared" si="68"/>
        <v>968.75</v>
      </c>
      <c r="W208" s="37" t="str">
        <f t="shared" si="69"/>
        <v>B</v>
      </c>
      <c r="X208" s="42">
        <f t="shared" si="70"/>
        <v>968.75</v>
      </c>
      <c r="Y208" s="37">
        <f t="shared" si="71"/>
        <v>11.904</v>
      </c>
      <c r="Z208" s="37" t="str">
        <f t="shared" si="72"/>
        <v>M</v>
      </c>
      <c r="AA208" s="43">
        <f t="shared" si="73"/>
        <v>11904000</v>
      </c>
      <c r="AB208" s="46">
        <f t="shared" si="74"/>
        <v>9.2256</v>
      </c>
      <c r="AC208" s="43"/>
      <c r="AD208" s="43"/>
      <c r="AE208" s="37">
        <f t="shared" si="60"/>
        <v>206</v>
      </c>
      <c r="AF208" s="37" t="str">
        <f t="shared" si="61"/>
        <v>DGNS.JK</v>
      </c>
      <c r="AG208" s="37" t="str">
        <f t="shared" si="62"/>
        <v>PT Diagnos Laboratorium Utama Tbk</v>
      </c>
      <c r="AH208" s="37">
        <f t="shared" si="63"/>
        <v>775</v>
      </c>
      <c r="AI208" s="71">
        <f t="shared" si="75"/>
        <v>0.96875</v>
      </c>
      <c r="AJ208" s="43">
        <f t="shared" si="64"/>
        <v>9.2256</v>
      </c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</row>
    <row r="209" spans="1:47" x14ac:dyDescent="0.25">
      <c r="A209" s="37"/>
      <c r="B209" s="37">
        <f t="shared" si="65"/>
        <v>207</v>
      </c>
      <c r="C209" s="37" t="s">
        <v>1494</v>
      </c>
      <c r="D209" s="37" t="s">
        <v>1495</v>
      </c>
      <c r="E209" s="37">
        <v>199</v>
      </c>
      <c r="F209" s="37">
        <v>-1</v>
      </c>
      <c r="G209" s="39">
        <v>-5.0000000000000001E-3</v>
      </c>
      <c r="H209" s="40">
        <v>839000</v>
      </c>
      <c r="I209" s="37" t="s">
        <v>5098</v>
      </c>
      <c r="J209" s="37" t="s">
        <v>5099</v>
      </c>
      <c r="K209" s="37"/>
      <c r="L209" s="37"/>
      <c r="M209" s="37">
        <f t="shared" si="66"/>
        <v>207</v>
      </c>
      <c r="N209" s="37" t="s">
        <v>1712</v>
      </c>
      <c r="O209" s="37" t="str">
        <f t="shared" si="67"/>
        <v>PT Diamond Citra Propertindo Tbk</v>
      </c>
      <c r="P209" s="37">
        <f t="shared" si="67"/>
        <v>50</v>
      </c>
      <c r="Q209" s="37">
        <f t="shared" si="67"/>
        <v>0</v>
      </c>
      <c r="R209" s="37">
        <f t="shared" si="67"/>
        <v>0</v>
      </c>
      <c r="S209" s="37">
        <f t="shared" si="67"/>
        <v>278800</v>
      </c>
      <c r="T209" s="37" t="str">
        <f t="shared" si="67"/>
        <v>6.438M</v>
      </c>
      <c r="U209" s="37" t="str">
        <f t="shared" si="67"/>
        <v>358.907B</v>
      </c>
      <c r="V209" s="41">
        <f t="shared" si="68"/>
        <v>358.90699999999998</v>
      </c>
      <c r="W209" s="37" t="str">
        <f t="shared" si="69"/>
        <v>B</v>
      </c>
      <c r="X209" s="42">
        <f t="shared" si="70"/>
        <v>358.90699999999998</v>
      </c>
      <c r="Y209" s="37">
        <f t="shared" si="71"/>
        <v>6.4379999999999997</v>
      </c>
      <c r="Z209" s="37" t="str">
        <f t="shared" si="72"/>
        <v>M</v>
      </c>
      <c r="AA209" s="43">
        <f t="shared" si="73"/>
        <v>6438000</v>
      </c>
      <c r="AB209" s="46">
        <f t="shared" si="74"/>
        <v>0.32190000000000002</v>
      </c>
      <c r="AC209" s="43"/>
      <c r="AD209" s="43"/>
      <c r="AE209" s="37">
        <f t="shared" si="60"/>
        <v>207</v>
      </c>
      <c r="AF209" s="37" t="str">
        <f t="shared" si="61"/>
        <v>DADA.JK</v>
      </c>
      <c r="AG209" s="37" t="str">
        <f t="shared" si="62"/>
        <v>PT Diamond Citra Propertindo Tbk</v>
      </c>
      <c r="AH209" s="37">
        <f t="shared" si="63"/>
        <v>50</v>
      </c>
      <c r="AI209" s="71">
        <f t="shared" si="75"/>
        <v>0.35890699999999998</v>
      </c>
      <c r="AJ209" s="43">
        <f t="shared" si="64"/>
        <v>0.32190000000000002</v>
      </c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</row>
    <row r="210" spans="1:47" x14ac:dyDescent="0.25">
      <c r="A210" s="37"/>
      <c r="B210" s="37">
        <f t="shared" si="65"/>
        <v>208</v>
      </c>
      <c r="C210" s="37" t="s">
        <v>1444</v>
      </c>
      <c r="D210" s="37" t="s">
        <v>1445</v>
      </c>
      <c r="E210" s="37">
        <v>75</v>
      </c>
      <c r="F210" s="37">
        <v>0</v>
      </c>
      <c r="G210" s="39">
        <v>0</v>
      </c>
      <c r="H210" s="37" t="s">
        <v>5100</v>
      </c>
      <c r="I210" s="37" t="s">
        <v>5101</v>
      </c>
      <c r="J210" s="37" t="s">
        <v>5102</v>
      </c>
      <c r="K210" s="37"/>
      <c r="L210" s="37"/>
      <c r="M210" s="37">
        <f t="shared" si="66"/>
        <v>208</v>
      </c>
      <c r="N210" s="37" t="s">
        <v>598</v>
      </c>
      <c r="O210" s="37" t="str">
        <f t="shared" si="67"/>
        <v>PT Diamond Food Indonesia Tbk</v>
      </c>
      <c r="P210" s="37">
        <f t="shared" si="67"/>
        <v>850</v>
      </c>
      <c r="Q210" s="37">
        <f t="shared" si="67"/>
        <v>5</v>
      </c>
      <c r="R210" s="37">
        <f t="shared" si="67"/>
        <v>5.8999999999999999E-3</v>
      </c>
      <c r="S210" s="37">
        <f t="shared" si="67"/>
        <v>19300</v>
      </c>
      <c r="T210" s="37">
        <f t="shared" si="67"/>
        <v>106371</v>
      </c>
      <c r="U210" s="37" t="str">
        <f t="shared" si="67"/>
        <v>8.048T</v>
      </c>
      <c r="V210" s="41">
        <f t="shared" si="68"/>
        <v>8.048</v>
      </c>
      <c r="W210" s="37" t="str">
        <f t="shared" si="69"/>
        <v>T</v>
      </c>
      <c r="X210" s="42">
        <f t="shared" si="70"/>
        <v>8048</v>
      </c>
      <c r="Y210" s="37">
        <f t="shared" si="71"/>
        <v>10637</v>
      </c>
      <c r="Z210" s="37" t="str">
        <f t="shared" si="72"/>
        <v>1</v>
      </c>
      <c r="AA210" s="43">
        <f t="shared" si="73"/>
        <v>10637</v>
      </c>
      <c r="AB210" s="46">
        <f t="shared" si="74"/>
        <v>9.0414499999999995E-3</v>
      </c>
      <c r="AC210" s="43"/>
      <c r="AD210" s="43"/>
      <c r="AE210" s="37">
        <f t="shared" si="60"/>
        <v>208</v>
      </c>
      <c r="AF210" s="37" t="str">
        <f t="shared" si="61"/>
        <v>DMND.JK</v>
      </c>
      <c r="AG210" s="37" t="str">
        <f t="shared" si="62"/>
        <v>PT Diamond Food Indonesia Tbk</v>
      </c>
      <c r="AH210" s="37">
        <f t="shared" si="63"/>
        <v>850</v>
      </c>
      <c r="AI210" s="71">
        <f t="shared" si="75"/>
        <v>8.048</v>
      </c>
      <c r="AJ210" s="43">
        <f t="shared" si="64"/>
        <v>9.0414499999999995E-3</v>
      </c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</row>
    <row r="211" spans="1:47" x14ac:dyDescent="0.25">
      <c r="A211" s="37"/>
      <c r="B211" s="37">
        <f t="shared" si="65"/>
        <v>209</v>
      </c>
      <c r="C211" s="37" t="s">
        <v>1593</v>
      </c>
      <c r="D211" s="37" t="s">
        <v>1594</v>
      </c>
      <c r="E211" s="37">
        <v>50</v>
      </c>
      <c r="F211" s="37">
        <v>0</v>
      </c>
      <c r="G211" s="39">
        <v>0</v>
      </c>
      <c r="H211" s="37" t="s">
        <v>5103</v>
      </c>
      <c r="I211" s="37" t="s">
        <v>5104</v>
      </c>
      <c r="J211" s="37" t="s">
        <v>1596</v>
      </c>
      <c r="K211" s="37"/>
      <c r="L211" s="37"/>
      <c r="M211" s="37">
        <f t="shared" si="66"/>
        <v>209</v>
      </c>
      <c r="N211" s="37" t="s">
        <v>343</v>
      </c>
      <c r="O211" s="37" t="str">
        <f t="shared" si="67"/>
        <v>PT Dian Swastatika Sentosa Tbk</v>
      </c>
      <c r="P211" s="37">
        <f t="shared" si="67"/>
        <v>48750</v>
      </c>
      <c r="Q211" s="37">
        <f t="shared" si="67"/>
        <v>0</v>
      </c>
      <c r="R211" s="37">
        <f t="shared" si="67"/>
        <v>0</v>
      </c>
      <c r="S211" s="37">
        <f t="shared" si="67"/>
        <v>100</v>
      </c>
      <c r="T211" s="37">
        <f t="shared" si="67"/>
        <v>4992</v>
      </c>
      <c r="U211" s="37" t="str">
        <f t="shared" si="67"/>
        <v>37.564T</v>
      </c>
      <c r="V211" s="41">
        <f t="shared" si="68"/>
        <v>37.564</v>
      </c>
      <c r="W211" s="37" t="str">
        <f t="shared" si="69"/>
        <v>T</v>
      </c>
      <c r="X211" s="42">
        <f t="shared" si="70"/>
        <v>37564</v>
      </c>
      <c r="Y211" s="37">
        <f t="shared" si="71"/>
        <v>499</v>
      </c>
      <c r="Z211" s="37" t="str">
        <f t="shared" si="72"/>
        <v>2</v>
      </c>
      <c r="AA211" s="43">
        <f t="shared" si="73"/>
        <v>499</v>
      </c>
      <c r="AB211" s="46">
        <f t="shared" si="74"/>
        <v>2.4326250000000001E-2</v>
      </c>
      <c r="AC211" s="43"/>
      <c r="AD211" s="43"/>
      <c r="AE211" s="37">
        <f t="shared" si="60"/>
        <v>209</v>
      </c>
      <c r="AF211" s="37" t="str">
        <f t="shared" si="61"/>
        <v>DSSA.JK</v>
      </c>
      <c r="AG211" s="37" t="str">
        <f t="shared" si="62"/>
        <v>PT Dian Swastatika Sentosa Tbk</v>
      </c>
      <c r="AH211" s="37">
        <f t="shared" si="63"/>
        <v>48750</v>
      </c>
      <c r="AI211" s="71">
        <f t="shared" si="75"/>
        <v>37.564</v>
      </c>
      <c r="AJ211" s="43">
        <f t="shared" si="64"/>
        <v>2.4326250000000001E-2</v>
      </c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</row>
    <row r="212" spans="1:47" x14ac:dyDescent="0.25">
      <c r="A212" s="37"/>
      <c r="B212" s="37">
        <f t="shared" si="65"/>
        <v>210</v>
      </c>
      <c r="C212" s="37" t="s">
        <v>1873</v>
      </c>
      <c r="D212" s="37" t="s">
        <v>1874</v>
      </c>
      <c r="E212" s="37">
        <v>206</v>
      </c>
      <c r="F212" s="37">
        <v>-4</v>
      </c>
      <c r="G212" s="39">
        <v>-1.9E-2</v>
      </c>
      <c r="H212" s="37" t="s">
        <v>5105</v>
      </c>
      <c r="I212" s="37" t="s">
        <v>5106</v>
      </c>
      <c r="J212" s="37" t="s">
        <v>5107</v>
      </c>
      <c r="K212" s="37"/>
      <c r="L212" s="37"/>
      <c r="M212" s="37">
        <f t="shared" si="66"/>
        <v>210</v>
      </c>
      <c r="N212" s="37" t="s">
        <v>356</v>
      </c>
      <c r="O212" s="37" t="str">
        <f t="shared" ref="O212:U227" si="76">INDEX($B$3:$J$1048576,MATCH($N212,$C$3:$C$1048576,0),MATCH(O$2,$B$2:$J$2,0))</f>
        <v>PT Digital Mediatama Maxima Tbk</v>
      </c>
      <c r="P212" s="37">
        <f t="shared" si="76"/>
        <v>2630</v>
      </c>
      <c r="Q212" s="37">
        <f t="shared" si="76"/>
        <v>10</v>
      </c>
      <c r="R212" s="37">
        <f t="shared" si="76"/>
        <v>3.8E-3</v>
      </c>
      <c r="S212" s="37" t="str">
        <f t="shared" si="76"/>
        <v>4.645M</v>
      </c>
      <c r="T212" s="37" t="str">
        <f t="shared" si="76"/>
        <v>14.231M</v>
      </c>
      <c r="U212" s="37" t="str">
        <f t="shared" si="76"/>
        <v>19.092T</v>
      </c>
      <c r="V212" s="41">
        <f t="shared" si="68"/>
        <v>19.091999999999999</v>
      </c>
      <c r="W212" s="37" t="str">
        <f t="shared" si="69"/>
        <v>T</v>
      </c>
      <c r="X212" s="42">
        <f t="shared" si="70"/>
        <v>19092</v>
      </c>
      <c r="Y212" s="37">
        <f t="shared" si="71"/>
        <v>14.231</v>
      </c>
      <c r="Z212" s="37" t="str">
        <f t="shared" si="72"/>
        <v>M</v>
      </c>
      <c r="AA212" s="43">
        <f t="shared" si="73"/>
        <v>14231000</v>
      </c>
      <c r="AB212" s="46">
        <f t="shared" si="74"/>
        <v>37.427529999999997</v>
      </c>
      <c r="AC212" s="43"/>
      <c r="AD212" s="43"/>
      <c r="AE212" s="37">
        <f t="shared" si="60"/>
        <v>210</v>
      </c>
      <c r="AF212" s="37" t="str">
        <f t="shared" si="61"/>
        <v>DMMX.JK</v>
      </c>
      <c r="AG212" s="37" t="str">
        <f t="shared" si="62"/>
        <v>PT Digital Mediatama Maxima Tbk</v>
      </c>
      <c r="AH212" s="37">
        <f t="shared" si="63"/>
        <v>2630</v>
      </c>
      <c r="AI212" s="71">
        <f t="shared" si="75"/>
        <v>19.091999999999999</v>
      </c>
      <c r="AJ212" s="43">
        <f t="shared" si="64"/>
        <v>37.427529999999997</v>
      </c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</row>
    <row r="213" spans="1:47" x14ac:dyDescent="0.25">
      <c r="A213" s="37"/>
      <c r="B213" s="37">
        <f t="shared" si="65"/>
        <v>211</v>
      </c>
      <c r="C213" s="37" t="s">
        <v>1585</v>
      </c>
      <c r="D213" s="37" t="s">
        <v>1586</v>
      </c>
      <c r="E213" s="37">
        <v>50</v>
      </c>
      <c r="F213" s="37">
        <v>0</v>
      </c>
      <c r="G213" s="39">
        <v>0</v>
      </c>
      <c r="H213" s="40">
        <v>63800</v>
      </c>
      <c r="I213" s="40">
        <v>189765</v>
      </c>
      <c r="J213" s="37" t="s">
        <v>1587</v>
      </c>
      <c r="K213" s="37"/>
      <c r="L213" s="37"/>
      <c r="M213" s="37">
        <f t="shared" si="66"/>
        <v>211</v>
      </c>
      <c r="N213" s="37" t="s">
        <v>5321</v>
      </c>
      <c r="O213" s="37" t="str">
        <f t="shared" si="76"/>
        <v>PT Distribusi Voucher Nusantara Tbk</v>
      </c>
      <c r="P213" s="37">
        <f t="shared" si="76"/>
        <v>1875</v>
      </c>
      <c r="Q213" s="37">
        <f t="shared" si="76"/>
        <v>-50</v>
      </c>
      <c r="R213" s="37">
        <f t="shared" si="76"/>
        <v>-2.5999999999999999E-2</v>
      </c>
      <c r="S213" s="37">
        <f t="shared" si="76"/>
        <v>185300</v>
      </c>
      <c r="T213" s="37">
        <f t="shared" si="76"/>
        <v>536240</v>
      </c>
      <c r="U213" s="37" t="str">
        <f t="shared" si="76"/>
        <v>1.312T</v>
      </c>
      <c r="V213" s="41">
        <f t="shared" si="68"/>
        <v>1.3120000000000001</v>
      </c>
      <c r="W213" s="37" t="str">
        <f t="shared" si="69"/>
        <v>T</v>
      </c>
      <c r="X213" s="42">
        <f t="shared" si="70"/>
        <v>1312</v>
      </c>
      <c r="Y213" s="37">
        <f t="shared" si="71"/>
        <v>53624</v>
      </c>
      <c r="Z213" s="37" t="str">
        <f t="shared" si="72"/>
        <v>0</v>
      </c>
      <c r="AA213" s="43">
        <f t="shared" si="73"/>
        <v>53624</v>
      </c>
      <c r="AB213" s="46">
        <f t="shared" si="74"/>
        <v>0.100545</v>
      </c>
      <c r="AC213" s="43"/>
      <c r="AD213" s="43"/>
      <c r="AE213" s="37">
        <f t="shared" si="60"/>
        <v>211</v>
      </c>
      <c r="AF213" s="37" t="str">
        <f t="shared" si="61"/>
        <v>DIVA.JK</v>
      </c>
      <c r="AG213" s="37" t="str">
        <f t="shared" si="62"/>
        <v>PT Distribusi Voucher Nusantara Tbk</v>
      </c>
      <c r="AH213" s="37">
        <f t="shared" si="63"/>
        <v>1875</v>
      </c>
      <c r="AI213" s="71">
        <f t="shared" si="75"/>
        <v>1.3120000000000001</v>
      </c>
      <c r="AJ213" s="43">
        <f t="shared" si="64"/>
        <v>0.100545</v>
      </c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</row>
    <row r="214" spans="1:47" x14ac:dyDescent="0.25">
      <c r="A214" s="37"/>
      <c r="B214" s="37">
        <f t="shared" si="65"/>
        <v>212</v>
      </c>
      <c r="C214" s="37" t="s">
        <v>1534</v>
      </c>
      <c r="D214" s="37" t="s">
        <v>1535</v>
      </c>
      <c r="E214" s="38">
        <v>1675</v>
      </c>
      <c r="F214" s="37">
        <v>0</v>
      </c>
      <c r="G214" s="39">
        <v>0</v>
      </c>
      <c r="H214" s="37">
        <v>400</v>
      </c>
      <c r="I214" s="40">
        <v>7157</v>
      </c>
      <c r="J214" s="37" t="s">
        <v>4095</v>
      </c>
      <c r="K214" s="37"/>
      <c r="L214" s="37"/>
      <c r="M214" s="37">
        <f t="shared" si="66"/>
        <v>212</v>
      </c>
      <c r="N214" s="37" t="s">
        <v>1846</v>
      </c>
      <c r="O214" s="37" t="str">
        <f t="shared" si="76"/>
        <v>PT Djasa Ubersakti Tbk</v>
      </c>
      <c r="P214" s="37">
        <f t="shared" si="76"/>
        <v>212</v>
      </c>
      <c r="Q214" s="37">
        <f t="shared" si="76"/>
        <v>17</v>
      </c>
      <c r="R214" s="37">
        <f t="shared" si="76"/>
        <v>8.72E-2</v>
      </c>
      <c r="S214" s="37" t="str">
        <f t="shared" si="76"/>
        <v>36.103M</v>
      </c>
      <c r="T214" s="37" t="str">
        <f t="shared" si="76"/>
        <v>27.141M</v>
      </c>
      <c r="U214" s="37" t="str">
        <f t="shared" si="76"/>
        <v>318B</v>
      </c>
      <c r="V214" s="41">
        <f t="shared" si="68"/>
        <v>318</v>
      </c>
      <c r="W214" s="37" t="str">
        <f t="shared" si="69"/>
        <v>B</v>
      </c>
      <c r="X214" s="42">
        <f t="shared" si="70"/>
        <v>318</v>
      </c>
      <c r="Y214" s="37">
        <f t="shared" si="71"/>
        <v>27.140999999999998</v>
      </c>
      <c r="Z214" s="37" t="str">
        <f t="shared" si="72"/>
        <v>M</v>
      </c>
      <c r="AA214" s="43">
        <f t="shared" si="73"/>
        <v>27141000</v>
      </c>
      <c r="AB214" s="46">
        <f t="shared" si="74"/>
        <v>5.7538919999999996</v>
      </c>
      <c r="AC214" s="43"/>
      <c r="AD214" s="43"/>
      <c r="AE214" s="37">
        <f t="shared" si="60"/>
        <v>212</v>
      </c>
      <c r="AF214" s="37" t="str">
        <f t="shared" si="61"/>
        <v>PTDU.JK</v>
      </c>
      <c r="AG214" s="37" t="str">
        <f t="shared" si="62"/>
        <v>PT Djasa Ubersakti Tbk</v>
      </c>
      <c r="AH214" s="37">
        <f t="shared" si="63"/>
        <v>212</v>
      </c>
      <c r="AI214" s="71">
        <f t="shared" si="75"/>
        <v>0.318</v>
      </c>
      <c r="AJ214" s="43">
        <f t="shared" si="64"/>
        <v>5.7538919999999996</v>
      </c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</row>
    <row r="215" spans="1:47" x14ac:dyDescent="0.25">
      <c r="A215" s="37"/>
      <c r="B215" s="37">
        <f t="shared" si="65"/>
        <v>213</v>
      </c>
      <c r="C215" s="37" t="s">
        <v>1561</v>
      </c>
      <c r="D215" s="37" t="s">
        <v>1562</v>
      </c>
      <c r="E215" s="37">
        <v>50</v>
      </c>
      <c r="F215" s="37">
        <v>0</v>
      </c>
      <c r="G215" s="39">
        <v>0</v>
      </c>
      <c r="H215" s="37">
        <v>200</v>
      </c>
      <c r="I215" s="40">
        <v>10539</v>
      </c>
      <c r="J215" s="37" t="s">
        <v>1563</v>
      </c>
      <c r="K215" s="37"/>
      <c r="L215" s="37"/>
      <c r="M215" s="37">
        <f t="shared" si="66"/>
        <v>213</v>
      </c>
      <c r="N215" s="37" t="s">
        <v>997</v>
      </c>
      <c r="O215" s="37" t="str">
        <f t="shared" si="76"/>
        <v>PT DMS Propertindo Tbk</v>
      </c>
      <c r="P215" s="37">
        <f t="shared" si="76"/>
        <v>81</v>
      </c>
      <c r="Q215" s="37">
        <f t="shared" si="76"/>
        <v>-1</v>
      </c>
      <c r="R215" s="37">
        <f t="shared" si="76"/>
        <v>-1.2200000000000001E-2</v>
      </c>
      <c r="S215" s="37" t="str">
        <f t="shared" si="76"/>
        <v>43.948M</v>
      </c>
      <c r="T215" s="37" t="str">
        <f t="shared" si="76"/>
        <v>210.546M</v>
      </c>
      <c r="U215" s="37" t="str">
        <f t="shared" si="76"/>
        <v>854.242B</v>
      </c>
      <c r="V215" s="41">
        <f t="shared" si="68"/>
        <v>854.24199999999996</v>
      </c>
      <c r="W215" s="37" t="str">
        <f t="shared" si="69"/>
        <v>B</v>
      </c>
      <c r="X215" s="42">
        <f t="shared" si="70"/>
        <v>854.24199999999996</v>
      </c>
      <c r="Y215" s="37">
        <f t="shared" si="71"/>
        <v>210.54599999999999</v>
      </c>
      <c r="Z215" s="37" t="str">
        <f t="shared" si="72"/>
        <v>M</v>
      </c>
      <c r="AA215" s="43">
        <f t="shared" si="73"/>
        <v>210546000</v>
      </c>
      <c r="AB215" s="46">
        <f t="shared" si="74"/>
        <v>17.054226</v>
      </c>
      <c r="AC215" s="43"/>
      <c r="AD215" s="43"/>
      <c r="AE215" s="37">
        <f t="shared" si="60"/>
        <v>213</v>
      </c>
      <c r="AF215" s="37" t="str">
        <f t="shared" si="61"/>
        <v>KOTA.JK</v>
      </c>
      <c r="AG215" s="37" t="str">
        <f t="shared" si="62"/>
        <v>PT DMS Propertindo Tbk</v>
      </c>
      <c r="AH215" s="37">
        <f t="shared" si="63"/>
        <v>81</v>
      </c>
      <c r="AI215" s="71">
        <f t="shared" si="75"/>
        <v>0.85424199999999995</v>
      </c>
      <c r="AJ215" s="43">
        <f t="shared" si="64"/>
        <v>17.054226</v>
      </c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</row>
    <row r="216" spans="1:47" x14ac:dyDescent="0.25">
      <c r="A216" s="37"/>
      <c r="B216" s="37">
        <f t="shared" si="65"/>
        <v>214</v>
      </c>
      <c r="C216" s="37" t="s">
        <v>2070</v>
      </c>
      <c r="D216" s="37" t="s">
        <v>2071</v>
      </c>
      <c r="E216" s="38">
        <v>1210</v>
      </c>
      <c r="F216" s="37">
        <v>-90</v>
      </c>
      <c r="G216" s="39">
        <v>-6.9199999999999998E-2</v>
      </c>
      <c r="H216" s="37" t="s">
        <v>5108</v>
      </c>
      <c r="I216" s="37" t="s">
        <v>5109</v>
      </c>
      <c r="J216" s="37" t="s">
        <v>5110</v>
      </c>
      <c r="K216" s="37"/>
      <c r="L216" s="37"/>
      <c r="M216" s="37">
        <f t="shared" si="66"/>
        <v>214</v>
      </c>
      <c r="N216" s="37" t="s">
        <v>1383</v>
      </c>
      <c r="O216" s="37" t="str">
        <f t="shared" si="76"/>
        <v>PT Duta Anggada Realty Tbk.</v>
      </c>
      <c r="P216" s="37">
        <f t="shared" si="76"/>
        <v>290</v>
      </c>
      <c r="Q216" s="37">
        <f t="shared" si="76"/>
        <v>4</v>
      </c>
      <c r="R216" s="37">
        <f t="shared" si="76"/>
        <v>1.4E-2</v>
      </c>
      <c r="S216" s="37" t="str">
        <f t="shared" si="76"/>
        <v>3.225M</v>
      </c>
      <c r="T216" s="37" t="str">
        <f t="shared" si="76"/>
        <v>6.786M</v>
      </c>
      <c r="U216" s="37" t="str">
        <f t="shared" si="76"/>
        <v>911.003B</v>
      </c>
      <c r="V216" s="41">
        <f t="shared" si="68"/>
        <v>911.00300000000004</v>
      </c>
      <c r="W216" s="37" t="str">
        <f t="shared" si="69"/>
        <v>B</v>
      </c>
      <c r="X216" s="42">
        <f t="shared" si="70"/>
        <v>911.00300000000004</v>
      </c>
      <c r="Y216" s="37">
        <f t="shared" si="71"/>
        <v>6.7859999999999996</v>
      </c>
      <c r="Z216" s="37" t="str">
        <f t="shared" si="72"/>
        <v>M</v>
      </c>
      <c r="AA216" s="43">
        <f t="shared" si="73"/>
        <v>6786000</v>
      </c>
      <c r="AB216" s="46">
        <f t="shared" si="74"/>
        <v>1.96794</v>
      </c>
      <c r="AC216" s="43"/>
      <c r="AD216" s="43"/>
      <c r="AE216" s="37">
        <f t="shared" si="60"/>
        <v>214</v>
      </c>
      <c r="AF216" s="37" t="str">
        <f t="shared" si="61"/>
        <v>DART.JK</v>
      </c>
      <c r="AG216" s="37" t="str">
        <f t="shared" si="62"/>
        <v>PT Duta Anggada Realty Tbk.</v>
      </c>
      <c r="AH216" s="37">
        <f t="shared" si="63"/>
        <v>290</v>
      </c>
      <c r="AI216" s="71">
        <f t="shared" si="75"/>
        <v>0.91100300000000001</v>
      </c>
      <c r="AJ216" s="43">
        <f t="shared" si="64"/>
        <v>1.96794</v>
      </c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</row>
    <row r="217" spans="1:47" x14ac:dyDescent="0.25">
      <c r="A217" s="37"/>
      <c r="B217" s="37">
        <f t="shared" si="65"/>
        <v>215</v>
      </c>
      <c r="C217" s="37" t="s">
        <v>2453</v>
      </c>
      <c r="D217" s="37" t="s">
        <v>2454</v>
      </c>
      <c r="E217" s="37">
        <v>197</v>
      </c>
      <c r="F217" s="37">
        <v>0</v>
      </c>
      <c r="G217" s="39">
        <v>0</v>
      </c>
      <c r="H217" s="40">
        <v>742200</v>
      </c>
      <c r="I217" s="37" t="s">
        <v>5111</v>
      </c>
      <c r="J217" s="37" t="s">
        <v>5112</v>
      </c>
      <c r="K217" s="37"/>
      <c r="L217" s="37"/>
      <c r="M217" s="37">
        <f t="shared" si="66"/>
        <v>215</v>
      </c>
      <c r="N217" s="37" t="s">
        <v>1480</v>
      </c>
      <c r="O217" s="37" t="str">
        <f t="shared" si="76"/>
        <v>PT Duta Intidaya Tbk</v>
      </c>
      <c r="P217" s="37">
        <f t="shared" si="76"/>
        <v>302</v>
      </c>
      <c r="Q217" s="37">
        <f t="shared" si="76"/>
        <v>0</v>
      </c>
      <c r="R217" s="37">
        <f t="shared" si="76"/>
        <v>0</v>
      </c>
      <c r="S217" s="37">
        <f t="shared" si="76"/>
        <v>106200</v>
      </c>
      <c r="T217" s="37">
        <f t="shared" si="76"/>
        <v>384589</v>
      </c>
      <c r="U217" s="37" t="str">
        <f t="shared" si="76"/>
        <v>731.006B</v>
      </c>
      <c r="V217" s="41">
        <f t="shared" si="68"/>
        <v>731.00599999999997</v>
      </c>
      <c r="W217" s="37" t="str">
        <f t="shared" si="69"/>
        <v>B</v>
      </c>
      <c r="X217" s="42">
        <f t="shared" si="70"/>
        <v>731.00599999999997</v>
      </c>
      <c r="Y217" s="37">
        <f t="shared" si="71"/>
        <v>38458</v>
      </c>
      <c r="Z217" s="37" t="str">
        <f t="shared" si="72"/>
        <v>9</v>
      </c>
      <c r="AA217" s="43">
        <f t="shared" si="73"/>
        <v>38458</v>
      </c>
      <c r="AB217" s="46">
        <f t="shared" si="74"/>
        <v>1.1614316E-2</v>
      </c>
      <c r="AC217" s="43"/>
      <c r="AD217" s="43"/>
      <c r="AE217" s="37">
        <f t="shared" si="60"/>
        <v>215</v>
      </c>
      <c r="AF217" s="37" t="str">
        <f t="shared" si="61"/>
        <v>DAYA.JK</v>
      </c>
      <c r="AG217" s="37" t="str">
        <f t="shared" si="62"/>
        <v>PT Duta Intidaya Tbk</v>
      </c>
      <c r="AH217" s="37">
        <f t="shared" si="63"/>
        <v>302</v>
      </c>
      <c r="AI217" s="71">
        <f t="shared" si="75"/>
        <v>0.73100599999999993</v>
      </c>
      <c r="AJ217" s="43">
        <f t="shared" si="64"/>
        <v>1.1614316E-2</v>
      </c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</row>
    <row r="218" spans="1:47" x14ac:dyDescent="0.25">
      <c r="A218" s="37"/>
      <c r="B218" s="37">
        <f t="shared" si="65"/>
        <v>216</v>
      </c>
      <c r="C218" s="37" t="s">
        <v>1553</v>
      </c>
      <c r="D218" s="37" t="s">
        <v>1554</v>
      </c>
      <c r="E218" s="37">
        <v>50</v>
      </c>
      <c r="F218" s="37">
        <v>0</v>
      </c>
      <c r="G218" s="39">
        <v>0</v>
      </c>
      <c r="H218" s="37">
        <v>100</v>
      </c>
      <c r="I218" s="40">
        <v>13239</v>
      </c>
      <c r="J218" s="37" t="s">
        <v>1555</v>
      </c>
      <c r="K218" s="37"/>
      <c r="L218" s="37"/>
      <c r="M218" s="37">
        <f t="shared" si="66"/>
        <v>216</v>
      </c>
      <c r="N218" s="37" t="s">
        <v>2198</v>
      </c>
      <c r="O218" s="37" t="str">
        <f t="shared" si="76"/>
        <v>PT Duta Pertiwi Nusantara Tbk</v>
      </c>
      <c r="P218" s="37">
        <f t="shared" si="76"/>
        <v>398</v>
      </c>
      <c r="Q218" s="37">
        <f t="shared" si="76"/>
        <v>-2</v>
      </c>
      <c r="R218" s="37">
        <f t="shared" si="76"/>
        <v>-5.0000000000000001E-3</v>
      </c>
      <c r="S218" s="37">
        <f t="shared" si="76"/>
        <v>117300</v>
      </c>
      <c r="T218" s="37">
        <f t="shared" si="76"/>
        <v>258367</v>
      </c>
      <c r="U218" s="37" t="str">
        <f t="shared" si="76"/>
        <v>131.79B</v>
      </c>
      <c r="V218" s="41">
        <f t="shared" si="68"/>
        <v>131.79</v>
      </c>
      <c r="W218" s="37" t="str">
        <f t="shared" si="69"/>
        <v>B</v>
      </c>
      <c r="X218" s="42">
        <f t="shared" si="70"/>
        <v>131.79</v>
      </c>
      <c r="Y218" s="37">
        <f t="shared" si="71"/>
        <v>25836</v>
      </c>
      <c r="Z218" s="37" t="str">
        <f t="shared" si="72"/>
        <v>7</v>
      </c>
      <c r="AA218" s="43">
        <f t="shared" si="73"/>
        <v>25836</v>
      </c>
      <c r="AB218" s="46">
        <f t="shared" si="74"/>
        <v>1.0282728E-2</v>
      </c>
      <c r="AC218" s="43"/>
      <c r="AD218" s="43"/>
      <c r="AE218" s="37">
        <f t="shared" si="60"/>
        <v>216</v>
      </c>
      <c r="AF218" s="37" t="str">
        <f t="shared" si="61"/>
        <v>DPNS.JK</v>
      </c>
      <c r="AG218" s="37" t="str">
        <f t="shared" si="62"/>
        <v>PT Duta Pertiwi Nusantara Tbk</v>
      </c>
      <c r="AH218" s="37">
        <f t="shared" si="63"/>
        <v>398</v>
      </c>
      <c r="AI218" s="71">
        <f t="shared" si="75"/>
        <v>0.13178999999999999</v>
      </c>
      <c r="AJ218" s="43">
        <f t="shared" si="64"/>
        <v>1.0282728E-2</v>
      </c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</row>
    <row r="219" spans="1:47" x14ac:dyDescent="0.25">
      <c r="A219" s="37"/>
      <c r="B219" s="37">
        <f t="shared" si="65"/>
        <v>217</v>
      </c>
      <c r="C219" s="37" t="s">
        <v>1549</v>
      </c>
      <c r="D219" s="37" t="s">
        <v>1550</v>
      </c>
      <c r="E219" s="37">
        <v>206</v>
      </c>
      <c r="F219" s="37">
        <v>-2</v>
      </c>
      <c r="G219" s="39">
        <v>-9.5999999999999992E-3</v>
      </c>
      <c r="H219" s="40">
        <v>804100</v>
      </c>
      <c r="I219" s="37" t="s">
        <v>5113</v>
      </c>
      <c r="J219" s="37" t="s">
        <v>1552</v>
      </c>
      <c r="K219" s="37"/>
      <c r="L219" s="37"/>
      <c r="M219" s="37">
        <f t="shared" si="66"/>
        <v>217</v>
      </c>
      <c r="N219" s="37" t="s">
        <v>708</v>
      </c>
      <c r="O219" s="37" t="str">
        <f t="shared" si="76"/>
        <v>PT Duta Pertiwi Tbk</v>
      </c>
      <c r="P219" s="37">
        <f t="shared" si="76"/>
        <v>3290</v>
      </c>
      <c r="Q219" s="37">
        <f t="shared" si="76"/>
        <v>10</v>
      </c>
      <c r="R219" s="37">
        <f t="shared" si="76"/>
        <v>3.0000000000000001E-3</v>
      </c>
      <c r="S219" s="37">
        <f t="shared" si="76"/>
        <v>2400</v>
      </c>
      <c r="T219" s="37">
        <f t="shared" si="76"/>
        <v>5100</v>
      </c>
      <c r="U219" s="37" t="str">
        <f t="shared" si="76"/>
        <v>6.086T</v>
      </c>
      <c r="V219" s="41">
        <f t="shared" si="68"/>
        <v>6.0860000000000003</v>
      </c>
      <c r="W219" s="37" t="str">
        <f t="shared" si="69"/>
        <v>T</v>
      </c>
      <c r="X219" s="42">
        <f t="shared" si="70"/>
        <v>6086</v>
      </c>
      <c r="Y219" s="37">
        <f t="shared" si="71"/>
        <v>510</v>
      </c>
      <c r="Z219" s="37" t="str">
        <f t="shared" si="72"/>
        <v>0</v>
      </c>
      <c r="AA219" s="43">
        <f t="shared" si="73"/>
        <v>510</v>
      </c>
      <c r="AB219" s="46">
        <f t="shared" si="74"/>
        <v>1.6779E-3</v>
      </c>
      <c r="AC219" s="43"/>
      <c r="AD219" s="43"/>
      <c r="AE219" s="37">
        <f t="shared" si="60"/>
        <v>217</v>
      </c>
      <c r="AF219" s="37" t="str">
        <f t="shared" si="61"/>
        <v>DUTI.JK</v>
      </c>
      <c r="AG219" s="37" t="str">
        <f t="shared" si="62"/>
        <v>PT Duta Pertiwi Tbk</v>
      </c>
      <c r="AH219" s="37">
        <f t="shared" si="63"/>
        <v>3290</v>
      </c>
      <c r="AI219" s="71">
        <f t="shared" si="75"/>
        <v>6.0860000000000003</v>
      </c>
      <c r="AJ219" s="43">
        <f t="shared" si="64"/>
        <v>1.6779E-3</v>
      </c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</row>
    <row r="220" spans="1:47" x14ac:dyDescent="0.25">
      <c r="A220" s="37"/>
      <c r="B220" s="37">
        <f t="shared" si="65"/>
        <v>218</v>
      </c>
      <c r="C220" s="37" t="s">
        <v>1546</v>
      </c>
      <c r="D220" s="37" t="s">
        <v>1547</v>
      </c>
      <c r="E220" s="37">
        <v>414</v>
      </c>
      <c r="F220" s="37">
        <v>0</v>
      </c>
      <c r="G220" s="39">
        <v>0</v>
      </c>
      <c r="H220" s="40">
        <v>41000</v>
      </c>
      <c r="I220" s="40">
        <v>7176</v>
      </c>
      <c r="J220" s="37" t="s">
        <v>4107</v>
      </c>
      <c r="K220" s="37"/>
      <c r="L220" s="37"/>
      <c r="M220" s="37">
        <f t="shared" si="66"/>
        <v>218</v>
      </c>
      <c r="N220" s="37" t="s">
        <v>988</v>
      </c>
      <c r="O220" s="37" t="str">
        <f t="shared" si="76"/>
        <v>PT Dwi Guna Laksana Tbk</v>
      </c>
      <c r="P220" s="37">
        <f t="shared" si="76"/>
        <v>202</v>
      </c>
      <c r="Q220" s="37">
        <f t="shared" si="76"/>
        <v>4</v>
      </c>
      <c r="R220" s="37">
        <f t="shared" si="76"/>
        <v>2.0199999999999999E-2</v>
      </c>
      <c r="S220" s="37">
        <f t="shared" si="76"/>
        <v>143400</v>
      </c>
      <c r="T220" s="37">
        <f t="shared" si="76"/>
        <v>116112</v>
      </c>
      <c r="U220" s="37" t="str">
        <f t="shared" si="76"/>
        <v>1.867T</v>
      </c>
      <c r="V220" s="41">
        <f t="shared" si="68"/>
        <v>1.867</v>
      </c>
      <c r="W220" s="37" t="str">
        <f t="shared" si="69"/>
        <v>T</v>
      </c>
      <c r="X220" s="42">
        <f t="shared" si="70"/>
        <v>1867</v>
      </c>
      <c r="Y220" s="37">
        <f t="shared" si="71"/>
        <v>11611</v>
      </c>
      <c r="Z220" s="37" t="str">
        <f t="shared" si="72"/>
        <v>2</v>
      </c>
      <c r="AA220" s="43">
        <f t="shared" si="73"/>
        <v>11611</v>
      </c>
      <c r="AB220" s="46">
        <f t="shared" si="74"/>
        <v>2.3454219999999998E-3</v>
      </c>
      <c r="AC220" s="43"/>
      <c r="AD220" s="43"/>
      <c r="AE220" s="37">
        <f t="shared" si="60"/>
        <v>218</v>
      </c>
      <c r="AF220" s="37" t="str">
        <f t="shared" si="61"/>
        <v>DWGL.JK</v>
      </c>
      <c r="AG220" s="37" t="str">
        <f t="shared" si="62"/>
        <v>PT Dwi Guna Laksana Tbk</v>
      </c>
      <c r="AH220" s="37">
        <f t="shared" si="63"/>
        <v>202</v>
      </c>
      <c r="AI220" s="71">
        <f t="shared" si="75"/>
        <v>1.867</v>
      </c>
      <c r="AJ220" s="43">
        <f t="shared" si="64"/>
        <v>2.3454219999999998E-3</v>
      </c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</row>
    <row r="221" spans="1:47" x14ac:dyDescent="0.25">
      <c r="A221" s="37"/>
      <c r="B221" s="37">
        <f t="shared" si="65"/>
        <v>219</v>
      </c>
      <c r="C221" s="37" t="s">
        <v>1639</v>
      </c>
      <c r="D221" s="37" t="s">
        <v>1640</v>
      </c>
      <c r="E221" s="37">
        <v>178</v>
      </c>
      <c r="F221" s="37">
        <v>-2</v>
      </c>
      <c r="G221" s="39">
        <v>-1.11E-2</v>
      </c>
      <c r="H221" s="37" t="s">
        <v>5114</v>
      </c>
      <c r="I221" s="37" t="s">
        <v>5115</v>
      </c>
      <c r="J221" s="37" t="s">
        <v>5116</v>
      </c>
      <c r="K221" s="37"/>
      <c r="L221" s="37"/>
      <c r="M221" s="37">
        <f t="shared" si="66"/>
        <v>219</v>
      </c>
      <c r="N221" s="37" t="s">
        <v>1751</v>
      </c>
      <c r="O221" s="37" t="str">
        <f t="shared" si="76"/>
        <v>PT Dyandra Media International Tbk</v>
      </c>
      <c r="P221" s="37">
        <f t="shared" si="76"/>
        <v>77</v>
      </c>
      <c r="Q221" s="37">
        <f t="shared" si="76"/>
        <v>0</v>
      </c>
      <c r="R221" s="37">
        <f t="shared" si="76"/>
        <v>0</v>
      </c>
      <c r="S221" s="37" t="str">
        <f t="shared" si="76"/>
        <v>21.141M</v>
      </c>
      <c r="T221" s="37" t="str">
        <f t="shared" si="76"/>
        <v>49.777M</v>
      </c>
      <c r="U221" s="37" t="str">
        <f t="shared" si="76"/>
        <v>329.018B</v>
      </c>
      <c r="V221" s="41">
        <f t="shared" si="68"/>
        <v>329.01799999999997</v>
      </c>
      <c r="W221" s="37" t="str">
        <f t="shared" si="69"/>
        <v>B</v>
      </c>
      <c r="X221" s="42">
        <f t="shared" si="70"/>
        <v>329.01799999999997</v>
      </c>
      <c r="Y221" s="37">
        <f t="shared" si="71"/>
        <v>49.777000000000001</v>
      </c>
      <c r="Z221" s="37" t="str">
        <f t="shared" si="72"/>
        <v>M</v>
      </c>
      <c r="AA221" s="43">
        <f t="shared" si="73"/>
        <v>49777000</v>
      </c>
      <c r="AB221" s="46">
        <f t="shared" si="74"/>
        <v>3.8328289999999998</v>
      </c>
      <c r="AC221" s="43"/>
      <c r="AD221" s="43"/>
      <c r="AE221" s="37">
        <f t="shared" si="60"/>
        <v>219</v>
      </c>
      <c r="AF221" s="37" t="str">
        <f t="shared" si="61"/>
        <v>DYAN.JK</v>
      </c>
      <c r="AG221" s="37" t="str">
        <f t="shared" si="62"/>
        <v>PT Dyandra Media International Tbk</v>
      </c>
      <c r="AH221" s="37">
        <f t="shared" si="63"/>
        <v>77</v>
      </c>
      <c r="AI221" s="71">
        <f t="shared" si="75"/>
        <v>0.32901799999999998</v>
      </c>
      <c r="AJ221" s="43">
        <f t="shared" si="64"/>
        <v>3.8328289999999998</v>
      </c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</row>
    <row r="222" spans="1:47" x14ac:dyDescent="0.25">
      <c r="A222" s="37"/>
      <c r="B222" s="37">
        <f t="shared" si="65"/>
        <v>220</v>
      </c>
      <c r="C222" s="37" t="s">
        <v>1511</v>
      </c>
      <c r="D222" s="37" t="s">
        <v>1512</v>
      </c>
      <c r="E222" s="38">
        <v>1015</v>
      </c>
      <c r="F222" s="37">
        <v>-10</v>
      </c>
      <c r="G222" s="39">
        <v>-9.7999999999999997E-3</v>
      </c>
      <c r="H222" s="40">
        <v>308900</v>
      </c>
      <c r="I222" s="40">
        <v>247792</v>
      </c>
      <c r="J222" s="37" t="s">
        <v>5117</v>
      </c>
      <c r="K222" s="37"/>
      <c r="L222" s="37"/>
      <c r="M222" s="37">
        <f t="shared" si="66"/>
        <v>220</v>
      </c>
      <c r="N222" s="37" t="s">
        <v>5479</v>
      </c>
      <c r="O222" s="37" t="str">
        <f t="shared" si="76"/>
        <v>PT Eagle High Plantations Tbk</v>
      </c>
      <c r="P222" s="37">
        <f t="shared" si="76"/>
        <v>75</v>
      </c>
      <c r="Q222" s="37">
        <f t="shared" si="76"/>
        <v>1</v>
      </c>
      <c r="R222" s="37">
        <f t="shared" si="76"/>
        <v>1.35E-2</v>
      </c>
      <c r="S222" s="37" t="str">
        <f t="shared" si="76"/>
        <v>30.047M</v>
      </c>
      <c r="T222" s="37" t="str">
        <f t="shared" si="76"/>
        <v>156.991M</v>
      </c>
      <c r="U222" s="37" t="str">
        <f t="shared" si="76"/>
        <v>2.364T</v>
      </c>
      <c r="V222" s="41">
        <f t="shared" si="68"/>
        <v>2.3639999999999999</v>
      </c>
      <c r="W222" s="37" t="str">
        <f t="shared" si="69"/>
        <v>T</v>
      </c>
      <c r="X222" s="42">
        <f t="shared" si="70"/>
        <v>2364</v>
      </c>
      <c r="Y222" s="37">
        <f t="shared" si="71"/>
        <v>156.99100000000001</v>
      </c>
      <c r="Z222" s="37" t="str">
        <f t="shared" si="72"/>
        <v>M</v>
      </c>
      <c r="AA222" s="43">
        <f t="shared" si="73"/>
        <v>156991000</v>
      </c>
      <c r="AB222" s="46">
        <f t="shared" si="74"/>
        <v>11.774324999999999</v>
      </c>
      <c r="AC222" s="43"/>
      <c r="AD222" s="43"/>
      <c r="AE222" s="37">
        <f t="shared" si="60"/>
        <v>220</v>
      </c>
      <c r="AF222" s="37" t="str">
        <f t="shared" si="61"/>
        <v>BWPT.JK</v>
      </c>
      <c r="AG222" s="37" t="str">
        <f t="shared" si="62"/>
        <v>PT Eagle High Plantations Tbk</v>
      </c>
      <c r="AH222" s="37">
        <f t="shared" si="63"/>
        <v>75</v>
      </c>
      <c r="AI222" s="71">
        <f t="shared" si="75"/>
        <v>2.3639999999999999</v>
      </c>
      <c r="AJ222" s="43">
        <f t="shared" si="64"/>
        <v>11.774324999999999</v>
      </c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</row>
    <row r="223" spans="1:47" x14ac:dyDescent="0.25">
      <c r="A223" s="37"/>
      <c r="B223" s="37">
        <f t="shared" si="65"/>
        <v>221</v>
      </c>
      <c r="C223" s="37" t="s">
        <v>1491</v>
      </c>
      <c r="D223" s="37" t="s">
        <v>1492</v>
      </c>
      <c r="E223" s="38">
        <v>1335</v>
      </c>
      <c r="F223" s="37">
        <v>25</v>
      </c>
      <c r="G223" s="39">
        <v>1.9099999999999999E-2</v>
      </c>
      <c r="H223" s="40">
        <v>57800</v>
      </c>
      <c r="I223" s="40">
        <v>41964</v>
      </c>
      <c r="J223" s="37" t="s">
        <v>4185</v>
      </c>
      <c r="K223" s="37"/>
      <c r="L223" s="37"/>
      <c r="M223" s="37">
        <f t="shared" si="66"/>
        <v>221</v>
      </c>
      <c r="N223" s="37" t="s">
        <v>1816</v>
      </c>
      <c r="O223" s="37" t="str">
        <f t="shared" si="76"/>
        <v>PT Eastparc Hotel Tbk</v>
      </c>
      <c r="P223" s="37">
        <f t="shared" si="76"/>
        <v>91</v>
      </c>
      <c r="Q223" s="37">
        <f t="shared" si="76"/>
        <v>0</v>
      </c>
      <c r="R223" s="37">
        <f t="shared" si="76"/>
        <v>0</v>
      </c>
      <c r="S223" s="37" t="str">
        <f t="shared" si="76"/>
        <v>12.415M</v>
      </c>
      <c r="T223" s="37" t="str">
        <f t="shared" si="76"/>
        <v>17.511M</v>
      </c>
      <c r="U223" s="37" t="str">
        <f t="shared" si="76"/>
        <v>375.5B</v>
      </c>
      <c r="V223" s="41">
        <f t="shared" si="68"/>
        <v>375.5</v>
      </c>
      <c r="W223" s="37" t="str">
        <f t="shared" si="69"/>
        <v>B</v>
      </c>
      <c r="X223" s="42">
        <f t="shared" si="70"/>
        <v>375.5</v>
      </c>
      <c r="Y223" s="37">
        <f t="shared" si="71"/>
        <v>17.510999999999999</v>
      </c>
      <c r="Z223" s="37" t="str">
        <f t="shared" si="72"/>
        <v>M</v>
      </c>
      <c r="AA223" s="43">
        <f t="shared" si="73"/>
        <v>17511000</v>
      </c>
      <c r="AB223" s="46">
        <f t="shared" si="74"/>
        <v>1.5935010000000001</v>
      </c>
      <c r="AC223" s="43"/>
      <c r="AD223" s="43"/>
      <c r="AE223" s="37">
        <f t="shared" si="60"/>
        <v>221</v>
      </c>
      <c r="AF223" s="37" t="str">
        <f t="shared" si="61"/>
        <v>EAST.JK</v>
      </c>
      <c r="AG223" s="37" t="str">
        <f t="shared" si="62"/>
        <v>PT Eastparc Hotel Tbk</v>
      </c>
      <c r="AH223" s="37">
        <f t="shared" si="63"/>
        <v>91</v>
      </c>
      <c r="AI223" s="71">
        <f t="shared" si="75"/>
        <v>0.3755</v>
      </c>
      <c r="AJ223" s="43">
        <f t="shared" si="64"/>
        <v>1.5935010000000001</v>
      </c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</row>
    <row r="224" spans="1:47" x14ac:dyDescent="0.25">
      <c r="A224" s="37"/>
      <c r="B224" s="37">
        <f t="shared" si="65"/>
        <v>222</v>
      </c>
      <c r="C224" s="37" t="s">
        <v>1454</v>
      </c>
      <c r="D224" s="37" t="s">
        <v>1455</v>
      </c>
      <c r="E224" s="37">
        <v>805</v>
      </c>
      <c r="F224" s="37">
        <v>5</v>
      </c>
      <c r="G224" s="39">
        <v>6.3E-3</v>
      </c>
      <c r="H224" s="37">
        <v>100</v>
      </c>
      <c r="I224" s="40">
        <v>85267</v>
      </c>
      <c r="J224" s="37" t="s">
        <v>4094</v>
      </c>
      <c r="K224" s="37"/>
      <c r="L224" s="37"/>
      <c r="M224" s="37">
        <f t="shared" si="66"/>
        <v>222</v>
      </c>
      <c r="N224" s="37" t="s">
        <v>2333</v>
      </c>
      <c r="O224" s="37" t="str">
        <f t="shared" si="76"/>
        <v>PT Eka Sari Lorena Transport Tbk</v>
      </c>
      <c r="P224" s="37">
        <f t="shared" si="76"/>
        <v>183</v>
      </c>
      <c r="Q224" s="37">
        <f t="shared" si="76"/>
        <v>1</v>
      </c>
      <c r="R224" s="37">
        <f t="shared" si="76"/>
        <v>5.4999999999999997E-3</v>
      </c>
      <c r="S224" s="37">
        <f t="shared" si="76"/>
        <v>57300</v>
      </c>
      <c r="T224" s="37">
        <f t="shared" si="76"/>
        <v>260935</v>
      </c>
      <c r="U224" s="37" t="str">
        <f t="shared" si="76"/>
        <v>64.05B</v>
      </c>
      <c r="V224" s="41">
        <f t="shared" si="68"/>
        <v>64.05</v>
      </c>
      <c r="W224" s="37" t="str">
        <f t="shared" si="69"/>
        <v>B</v>
      </c>
      <c r="X224" s="42">
        <f t="shared" si="70"/>
        <v>64.05</v>
      </c>
      <c r="Y224" s="37">
        <f t="shared" si="71"/>
        <v>26093</v>
      </c>
      <c r="Z224" s="37" t="str">
        <f t="shared" si="72"/>
        <v>5</v>
      </c>
      <c r="AA224" s="43">
        <f t="shared" si="73"/>
        <v>26093</v>
      </c>
      <c r="AB224" s="46">
        <f t="shared" si="74"/>
        <v>4.7750190000000001E-3</v>
      </c>
      <c r="AC224" s="43"/>
      <c r="AD224" s="43"/>
      <c r="AE224" s="37">
        <f t="shared" si="60"/>
        <v>222</v>
      </c>
      <c r="AF224" s="37" t="str">
        <f t="shared" si="61"/>
        <v>LRNA.JK</v>
      </c>
      <c r="AG224" s="37" t="str">
        <f t="shared" si="62"/>
        <v>PT Eka Sari Lorena Transport Tbk</v>
      </c>
      <c r="AH224" s="37">
        <f t="shared" si="63"/>
        <v>183</v>
      </c>
      <c r="AI224" s="71">
        <f t="shared" si="75"/>
        <v>6.4049999999999996E-2</v>
      </c>
      <c r="AJ224" s="43">
        <f t="shared" si="64"/>
        <v>4.7750190000000001E-3</v>
      </c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</row>
    <row r="225" spans="1:47" x14ac:dyDescent="0.25">
      <c r="A225" s="37"/>
      <c r="B225" s="37">
        <f t="shared" si="65"/>
        <v>223</v>
      </c>
      <c r="C225" s="37" t="s">
        <v>1514</v>
      </c>
      <c r="D225" s="37" t="s">
        <v>1515</v>
      </c>
      <c r="E225" s="38">
        <v>1660</v>
      </c>
      <c r="F225" s="37">
        <v>-10</v>
      </c>
      <c r="G225" s="39">
        <v>-6.0000000000000001E-3</v>
      </c>
      <c r="H225" s="37">
        <v>300</v>
      </c>
      <c r="I225" s="40">
        <v>4107</v>
      </c>
      <c r="J225" s="37" t="s">
        <v>4176</v>
      </c>
      <c r="K225" s="37"/>
      <c r="L225" s="37"/>
      <c r="M225" s="37">
        <f t="shared" si="66"/>
        <v>223</v>
      </c>
      <c r="N225" s="37" t="s">
        <v>1284</v>
      </c>
      <c r="O225" s="37" t="str">
        <f t="shared" si="76"/>
        <v>PT Ekadharma International Tbk</v>
      </c>
      <c r="P225" s="37">
        <f t="shared" si="76"/>
        <v>1455</v>
      </c>
      <c r="Q225" s="37">
        <f t="shared" si="76"/>
        <v>5</v>
      </c>
      <c r="R225" s="37">
        <f t="shared" si="76"/>
        <v>3.3999999999999998E-3</v>
      </c>
      <c r="S225" s="37">
        <f t="shared" si="76"/>
        <v>99200</v>
      </c>
      <c r="T225" s="37">
        <f t="shared" si="76"/>
        <v>239037</v>
      </c>
      <c r="U225" s="37" t="str">
        <f t="shared" si="76"/>
        <v>1.017T</v>
      </c>
      <c r="V225" s="41">
        <f t="shared" si="68"/>
        <v>1.0169999999999999</v>
      </c>
      <c r="W225" s="37" t="str">
        <f t="shared" si="69"/>
        <v>T</v>
      </c>
      <c r="X225" s="42">
        <f t="shared" si="70"/>
        <v>1016.9999999999999</v>
      </c>
      <c r="Y225" s="37">
        <f t="shared" si="71"/>
        <v>23903</v>
      </c>
      <c r="Z225" s="37" t="str">
        <f t="shared" si="72"/>
        <v>7</v>
      </c>
      <c r="AA225" s="43">
        <f t="shared" si="73"/>
        <v>23903</v>
      </c>
      <c r="AB225" s="46">
        <f t="shared" si="74"/>
        <v>3.4778864999999999E-2</v>
      </c>
      <c r="AC225" s="43"/>
      <c r="AD225" s="43"/>
      <c r="AE225" s="37">
        <f t="shared" si="60"/>
        <v>223</v>
      </c>
      <c r="AF225" s="37" t="str">
        <f t="shared" si="61"/>
        <v>EKAD.JK</v>
      </c>
      <c r="AG225" s="37" t="str">
        <f t="shared" si="62"/>
        <v>PT Ekadharma International Tbk</v>
      </c>
      <c r="AH225" s="37">
        <f t="shared" si="63"/>
        <v>1455</v>
      </c>
      <c r="AI225" s="71">
        <f t="shared" si="75"/>
        <v>1.0169999999999999</v>
      </c>
      <c r="AJ225" s="43">
        <f t="shared" si="64"/>
        <v>3.4778864999999999E-2</v>
      </c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</row>
    <row r="226" spans="1:47" x14ac:dyDescent="0.25">
      <c r="A226" s="37"/>
      <c r="B226" s="37">
        <f t="shared" si="65"/>
        <v>224</v>
      </c>
      <c r="C226" s="37" t="s">
        <v>1644</v>
      </c>
      <c r="D226" s="37" t="s">
        <v>1645</v>
      </c>
      <c r="E226" s="37">
        <v>78</v>
      </c>
      <c r="F226" s="37">
        <v>-5</v>
      </c>
      <c r="G226" s="39">
        <v>-6.0199999999999997E-2</v>
      </c>
      <c r="H226" s="37" t="s">
        <v>5118</v>
      </c>
      <c r="I226" s="37" t="s">
        <v>5119</v>
      </c>
      <c r="J226" s="37" t="s">
        <v>5120</v>
      </c>
      <c r="K226" s="37"/>
      <c r="L226" s="37"/>
      <c r="M226" s="37">
        <f t="shared" si="66"/>
        <v>224</v>
      </c>
      <c r="N226" s="37" t="s">
        <v>76</v>
      </c>
      <c r="O226" s="37" t="str">
        <f t="shared" si="76"/>
        <v>PT Elang Mahkota Teknologi Tbk</v>
      </c>
      <c r="P226" s="37">
        <f t="shared" si="76"/>
        <v>2200</v>
      </c>
      <c r="Q226" s="37">
        <f t="shared" si="76"/>
        <v>-40</v>
      </c>
      <c r="R226" s="37">
        <f t="shared" si="76"/>
        <v>-1.7899999999999999E-2</v>
      </c>
      <c r="S226" s="37" t="str">
        <f t="shared" si="76"/>
        <v>17.144M</v>
      </c>
      <c r="T226" s="37" t="str">
        <f t="shared" si="76"/>
        <v>39.083M</v>
      </c>
      <c r="U226" s="37" t="str">
        <f t="shared" si="76"/>
        <v>132.746T</v>
      </c>
      <c r="V226" s="41">
        <f t="shared" si="68"/>
        <v>132.74600000000001</v>
      </c>
      <c r="W226" s="37" t="str">
        <f t="shared" si="69"/>
        <v>T</v>
      </c>
      <c r="X226" s="42">
        <f t="shared" si="70"/>
        <v>132746</v>
      </c>
      <c r="Y226" s="37">
        <f t="shared" si="71"/>
        <v>39.082999999999998</v>
      </c>
      <c r="Z226" s="37" t="str">
        <f t="shared" si="72"/>
        <v>M</v>
      </c>
      <c r="AA226" s="43">
        <f t="shared" si="73"/>
        <v>39083000</v>
      </c>
      <c r="AB226" s="46">
        <f t="shared" si="74"/>
        <v>85.982600000000005</v>
      </c>
      <c r="AC226" s="43"/>
      <c r="AD226" s="43"/>
      <c r="AE226" s="37">
        <f t="shared" si="60"/>
        <v>224</v>
      </c>
      <c r="AF226" s="37" t="str">
        <f t="shared" si="61"/>
        <v>EMTK.JK</v>
      </c>
      <c r="AG226" s="37" t="str">
        <f t="shared" si="62"/>
        <v>PT Elang Mahkota Teknologi Tbk</v>
      </c>
      <c r="AH226" s="37">
        <f t="shared" si="63"/>
        <v>2200</v>
      </c>
      <c r="AI226" s="71">
        <f t="shared" si="75"/>
        <v>132.74600000000001</v>
      </c>
      <c r="AJ226" s="43">
        <f t="shared" si="64"/>
        <v>85.982600000000005</v>
      </c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</row>
    <row r="227" spans="1:47" x14ac:dyDescent="0.25">
      <c r="A227" s="37"/>
      <c r="B227" s="37">
        <f t="shared" si="65"/>
        <v>225</v>
      </c>
      <c r="C227" s="37" t="s">
        <v>1702</v>
      </c>
      <c r="D227" s="37" t="s">
        <v>1703</v>
      </c>
      <c r="E227" s="37">
        <v>835</v>
      </c>
      <c r="F227" s="37">
        <v>-60</v>
      </c>
      <c r="G227" s="39">
        <v>-6.7000000000000004E-2</v>
      </c>
      <c r="H227" s="40">
        <v>58600</v>
      </c>
      <c r="I227" s="40">
        <v>81271</v>
      </c>
      <c r="J227" s="37" t="s">
        <v>5121</v>
      </c>
      <c r="K227" s="37"/>
      <c r="L227" s="37"/>
      <c r="M227" s="37">
        <f t="shared" si="66"/>
        <v>225</v>
      </c>
      <c r="N227" s="37" t="s">
        <v>1183</v>
      </c>
      <c r="O227" s="37" t="str">
        <f t="shared" si="76"/>
        <v>PT Electronic City Indonesia Tbk</v>
      </c>
      <c r="P227" s="37">
        <f t="shared" si="76"/>
        <v>940</v>
      </c>
      <c r="Q227" s="37">
        <f t="shared" si="76"/>
        <v>-30</v>
      </c>
      <c r="R227" s="37">
        <f t="shared" si="76"/>
        <v>-3.09E-2</v>
      </c>
      <c r="S227" s="37">
        <f t="shared" si="76"/>
        <v>5100</v>
      </c>
      <c r="T227" s="37">
        <f t="shared" si="76"/>
        <v>5717</v>
      </c>
      <c r="U227" s="37" t="str">
        <f t="shared" si="76"/>
        <v>1.098T</v>
      </c>
      <c r="V227" s="41">
        <f t="shared" si="68"/>
        <v>1.0980000000000001</v>
      </c>
      <c r="W227" s="37" t="str">
        <f t="shared" si="69"/>
        <v>T</v>
      </c>
      <c r="X227" s="42">
        <f t="shared" si="70"/>
        <v>1098</v>
      </c>
      <c r="Y227" s="37">
        <f t="shared" si="71"/>
        <v>571</v>
      </c>
      <c r="Z227" s="37" t="str">
        <f t="shared" si="72"/>
        <v>7</v>
      </c>
      <c r="AA227" s="43">
        <f t="shared" si="73"/>
        <v>571</v>
      </c>
      <c r="AB227" s="46">
        <f t="shared" si="74"/>
        <v>5.3673999999999996E-4</v>
      </c>
      <c r="AC227" s="43"/>
      <c r="AD227" s="43"/>
      <c r="AE227" s="37">
        <f t="shared" si="60"/>
        <v>225</v>
      </c>
      <c r="AF227" s="37" t="str">
        <f t="shared" si="61"/>
        <v>ECII.JK</v>
      </c>
      <c r="AG227" s="37" t="str">
        <f t="shared" si="62"/>
        <v>PT Electronic City Indonesia Tbk</v>
      </c>
      <c r="AH227" s="37">
        <f t="shared" si="63"/>
        <v>940</v>
      </c>
      <c r="AI227" s="71">
        <f t="shared" si="75"/>
        <v>1.0980000000000001</v>
      </c>
      <c r="AJ227" s="43">
        <f t="shared" si="64"/>
        <v>5.3673999999999996E-4</v>
      </c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</row>
    <row r="228" spans="1:47" x14ac:dyDescent="0.25">
      <c r="A228" s="37"/>
      <c r="B228" s="37">
        <f t="shared" si="65"/>
        <v>226</v>
      </c>
      <c r="C228" s="37" t="s">
        <v>1530</v>
      </c>
      <c r="D228" s="37" t="s">
        <v>1531</v>
      </c>
      <c r="E228" s="37">
        <v>50</v>
      </c>
      <c r="F228" s="37">
        <v>0</v>
      </c>
      <c r="G228" s="39">
        <v>0</v>
      </c>
      <c r="H228" s="40">
        <v>31200</v>
      </c>
      <c r="I228" s="40">
        <v>43964</v>
      </c>
      <c r="J228" s="37" t="s">
        <v>1533</v>
      </c>
      <c r="K228" s="37"/>
      <c r="L228" s="37"/>
      <c r="M228" s="37">
        <f t="shared" si="66"/>
        <v>226</v>
      </c>
      <c r="N228" s="37" t="s">
        <v>5407</v>
      </c>
      <c r="O228" s="37" t="str">
        <f t="shared" ref="O228:U243" si="77">INDEX($B$3:$J$1048576,MATCH($N228,$C$3:$C$1048576,0),MATCH(O$2,$B$2:$J$2,0))</f>
        <v>PT Elnusa Tbk</v>
      </c>
      <c r="P228" s="37">
        <f t="shared" si="77"/>
        <v>276</v>
      </c>
      <c r="Q228" s="37">
        <f t="shared" si="77"/>
        <v>-2</v>
      </c>
      <c r="R228" s="37">
        <f t="shared" si="77"/>
        <v>-7.1999999999999998E-3</v>
      </c>
      <c r="S228" s="37" t="str">
        <f t="shared" si="77"/>
        <v>7.544M</v>
      </c>
      <c r="T228" s="37" t="str">
        <f t="shared" si="77"/>
        <v>54.48M</v>
      </c>
      <c r="U228" s="37" t="str">
        <f t="shared" si="77"/>
        <v>2.014T</v>
      </c>
      <c r="V228" s="41">
        <f t="shared" si="68"/>
        <v>2.0139999999999998</v>
      </c>
      <c r="W228" s="37" t="str">
        <f t="shared" si="69"/>
        <v>T</v>
      </c>
      <c r="X228" s="42">
        <f t="shared" si="70"/>
        <v>2013.9999999999998</v>
      </c>
      <c r="Y228" s="37">
        <f t="shared" si="71"/>
        <v>54.48</v>
      </c>
      <c r="Z228" s="37" t="str">
        <f t="shared" si="72"/>
        <v>M</v>
      </c>
      <c r="AA228" s="43">
        <f t="shared" si="73"/>
        <v>54480000</v>
      </c>
      <c r="AB228" s="46">
        <f t="shared" si="74"/>
        <v>15.036479999999999</v>
      </c>
      <c r="AC228" s="43"/>
      <c r="AD228" s="43"/>
      <c r="AE228" s="37">
        <f t="shared" si="60"/>
        <v>226</v>
      </c>
      <c r="AF228" s="37" t="str">
        <f t="shared" si="61"/>
        <v>ELSA.JK</v>
      </c>
      <c r="AG228" s="37" t="str">
        <f t="shared" si="62"/>
        <v>PT Elnusa Tbk</v>
      </c>
      <c r="AH228" s="37">
        <f t="shared" si="63"/>
        <v>276</v>
      </c>
      <c r="AI228" s="71">
        <f t="shared" si="75"/>
        <v>2.0139999999999998</v>
      </c>
      <c r="AJ228" s="43">
        <f t="shared" si="64"/>
        <v>15.036479999999999</v>
      </c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</row>
    <row r="229" spans="1:47" x14ac:dyDescent="0.25">
      <c r="A229" s="37"/>
      <c r="B229" s="37">
        <f t="shared" si="65"/>
        <v>227</v>
      </c>
      <c r="C229" s="37" t="s">
        <v>1693</v>
      </c>
      <c r="D229" s="37" t="s">
        <v>1694</v>
      </c>
      <c r="E229" s="37">
        <v>76</v>
      </c>
      <c r="F229" s="37">
        <v>19</v>
      </c>
      <c r="G229" s="39">
        <v>0.33329999999999999</v>
      </c>
      <c r="H229" s="37" t="s">
        <v>5122</v>
      </c>
      <c r="I229" s="37" t="s">
        <v>517</v>
      </c>
      <c r="J229" s="37" t="s">
        <v>5123</v>
      </c>
      <c r="K229" s="37"/>
      <c r="L229" s="37"/>
      <c r="M229" s="37">
        <f t="shared" si="66"/>
        <v>227</v>
      </c>
      <c r="N229" s="37" t="s">
        <v>1549</v>
      </c>
      <c r="O229" s="37" t="str">
        <f t="shared" si="77"/>
        <v>PT Emdeki Utama Tbk</v>
      </c>
      <c r="P229" s="37">
        <f t="shared" si="77"/>
        <v>206</v>
      </c>
      <c r="Q229" s="37">
        <f t="shared" si="77"/>
        <v>-2</v>
      </c>
      <c r="R229" s="37">
        <f t="shared" si="77"/>
        <v>-9.5999999999999992E-3</v>
      </c>
      <c r="S229" s="37">
        <f t="shared" si="77"/>
        <v>804100</v>
      </c>
      <c r="T229" s="37" t="str">
        <f t="shared" si="77"/>
        <v>1.484M</v>
      </c>
      <c r="U229" s="37" t="str">
        <f t="shared" si="77"/>
        <v>521.211B</v>
      </c>
      <c r="V229" s="41">
        <f t="shared" si="68"/>
        <v>521.21100000000001</v>
      </c>
      <c r="W229" s="37" t="str">
        <f t="shared" si="69"/>
        <v>B</v>
      </c>
      <c r="X229" s="42">
        <f t="shared" si="70"/>
        <v>521.21100000000001</v>
      </c>
      <c r="Y229" s="37">
        <f t="shared" si="71"/>
        <v>1.484</v>
      </c>
      <c r="Z229" s="37" t="str">
        <f t="shared" si="72"/>
        <v>M</v>
      </c>
      <c r="AA229" s="43">
        <f t="shared" si="73"/>
        <v>1484000</v>
      </c>
      <c r="AB229" s="46">
        <f t="shared" si="74"/>
        <v>0.30570399999999998</v>
      </c>
      <c r="AC229" s="43"/>
      <c r="AD229" s="43"/>
      <c r="AE229" s="37">
        <f t="shared" si="60"/>
        <v>227</v>
      </c>
      <c r="AF229" s="37" t="str">
        <f t="shared" si="61"/>
        <v>MDKI.JK</v>
      </c>
      <c r="AG229" s="37" t="str">
        <f t="shared" si="62"/>
        <v>PT Emdeki Utama Tbk</v>
      </c>
      <c r="AH229" s="37">
        <f t="shared" si="63"/>
        <v>206</v>
      </c>
      <c r="AI229" s="71">
        <f t="shared" si="75"/>
        <v>0.52121099999999998</v>
      </c>
      <c r="AJ229" s="43">
        <f t="shared" si="64"/>
        <v>0.30570399999999998</v>
      </c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</row>
    <row r="230" spans="1:47" x14ac:dyDescent="0.25">
      <c r="A230" s="37"/>
      <c r="B230" s="37">
        <f t="shared" si="65"/>
        <v>228</v>
      </c>
      <c r="C230" s="37" t="s">
        <v>1457</v>
      </c>
      <c r="D230" s="37" t="s">
        <v>1458</v>
      </c>
      <c r="E230" s="37">
        <v>274</v>
      </c>
      <c r="F230" s="37">
        <v>8</v>
      </c>
      <c r="G230" s="39">
        <v>3.0099999999999998E-2</v>
      </c>
      <c r="H230" s="40">
        <v>142800</v>
      </c>
      <c r="I230" s="40">
        <v>51562</v>
      </c>
      <c r="J230" s="37" t="s">
        <v>4080</v>
      </c>
      <c r="K230" s="37"/>
      <c r="L230" s="37"/>
      <c r="M230" s="37">
        <f t="shared" si="66"/>
        <v>228</v>
      </c>
      <c r="N230" s="37" t="s">
        <v>1140</v>
      </c>
      <c r="O230" s="37" t="str">
        <f t="shared" si="77"/>
        <v>PT Energi Mega Persada Tbk</v>
      </c>
      <c r="P230" s="37">
        <f t="shared" si="77"/>
        <v>107</v>
      </c>
      <c r="Q230" s="37">
        <f t="shared" si="77"/>
        <v>-1</v>
      </c>
      <c r="R230" s="37">
        <f t="shared" si="77"/>
        <v>-9.2999999999999992E-3</v>
      </c>
      <c r="S230" s="37" t="str">
        <f t="shared" si="77"/>
        <v>242.611M</v>
      </c>
      <c r="T230" s="37" t="str">
        <f t="shared" si="77"/>
        <v>346.999M</v>
      </c>
      <c r="U230" s="37" t="str">
        <f t="shared" si="77"/>
        <v>1.107T</v>
      </c>
      <c r="V230" s="41">
        <f t="shared" si="68"/>
        <v>1.107</v>
      </c>
      <c r="W230" s="37" t="str">
        <f t="shared" si="69"/>
        <v>T</v>
      </c>
      <c r="X230" s="42">
        <f t="shared" si="70"/>
        <v>1107</v>
      </c>
      <c r="Y230" s="37">
        <f t="shared" si="71"/>
        <v>346.99900000000002</v>
      </c>
      <c r="Z230" s="37" t="str">
        <f t="shared" si="72"/>
        <v>M</v>
      </c>
      <c r="AA230" s="43">
        <f t="shared" si="73"/>
        <v>346999000</v>
      </c>
      <c r="AB230" s="46">
        <f t="shared" si="74"/>
        <v>37.128892999999998</v>
      </c>
      <c r="AC230" s="43"/>
      <c r="AD230" s="43"/>
      <c r="AE230" s="37">
        <f t="shared" si="60"/>
        <v>228</v>
      </c>
      <c r="AF230" s="37" t="str">
        <f t="shared" si="61"/>
        <v>ENRG.JK</v>
      </c>
      <c r="AG230" s="37" t="str">
        <f t="shared" si="62"/>
        <v>PT Energi Mega Persada Tbk</v>
      </c>
      <c r="AH230" s="37">
        <f t="shared" si="63"/>
        <v>107</v>
      </c>
      <c r="AI230" s="71">
        <f t="shared" si="75"/>
        <v>1.107</v>
      </c>
      <c r="AJ230" s="43">
        <f t="shared" si="64"/>
        <v>37.128892999999998</v>
      </c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</row>
    <row r="231" spans="1:47" x14ac:dyDescent="0.25">
      <c r="A231" s="37"/>
      <c r="B231" s="37">
        <f t="shared" si="65"/>
        <v>229</v>
      </c>
      <c r="C231" s="37" t="s">
        <v>1567</v>
      </c>
      <c r="D231" s="37" t="s">
        <v>1568</v>
      </c>
      <c r="E231" s="37">
        <v>394</v>
      </c>
      <c r="F231" s="37">
        <v>-20</v>
      </c>
      <c r="G231" s="39">
        <v>-4.8300000000000003E-2</v>
      </c>
      <c r="H231" s="37" t="s">
        <v>5124</v>
      </c>
      <c r="I231" s="37" t="s">
        <v>5125</v>
      </c>
      <c r="J231" s="37" t="s">
        <v>5126</v>
      </c>
      <c r="K231" s="37"/>
      <c r="L231" s="37"/>
      <c r="M231" s="37">
        <f t="shared" si="66"/>
        <v>229</v>
      </c>
      <c r="N231" s="37" t="s">
        <v>727</v>
      </c>
      <c r="O231" s="37" t="str">
        <f t="shared" si="77"/>
        <v>PT Enseval Putera Megatrading Tbk.</v>
      </c>
      <c r="P231" s="37">
        <f t="shared" si="77"/>
        <v>2620</v>
      </c>
      <c r="Q231" s="37">
        <f t="shared" si="77"/>
        <v>20</v>
      </c>
      <c r="R231" s="37">
        <f t="shared" si="77"/>
        <v>7.7000000000000002E-3</v>
      </c>
      <c r="S231" s="37">
        <f t="shared" si="77"/>
        <v>15400</v>
      </c>
      <c r="T231" s="37">
        <f t="shared" si="77"/>
        <v>82785</v>
      </c>
      <c r="U231" s="37" t="str">
        <f t="shared" si="77"/>
        <v>7.097T</v>
      </c>
      <c r="V231" s="41">
        <f t="shared" si="68"/>
        <v>7.0970000000000004</v>
      </c>
      <c r="W231" s="37" t="str">
        <f t="shared" si="69"/>
        <v>T</v>
      </c>
      <c r="X231" s="42">
        <f t="shared" si="70"/>
        <v>7097</v>
      </c>
      <c r="Y231" s="37">
        <f t="shared" si="71"/>
        <v>8278</v>
      </c>
      <c r="Z231" s="37" t="str">
        <f t="shared" si="72"/>
        <v>5</v>
      </c>
      <c r="AA231" s="43">
        <f t="shared" si="73"/>
        <v>8278</v>
      </c>
      <c r="AB231" s="46">
        <f t="shared" si="74"/>
        <v>2.168836E-2</v>
      </c>
      <c r="AC231" s="43"/>
      <c r="AD231" s="43"/>
      <c r="AE231" s="37">
        <f t="shared" si="60"/>
        <v>229</v>
      </c>
      <c r="AF231" s="37" t="str">
        <f t="shared" si="61"/>
        <v>EPMT.JK</v>
      </c>
      <c r="AG231" s="37" t="str">
        <f t="shared" si="62"/>
        <v>PT Enseval Putera Megatrading Tbk.</v>
      </c>
      <c r="AH231" s="37">
        <f t="shared" si="63"/>
        <v>2620</v>
      </c>
      <c r="AI231" s="71">
        <f t="shared" si="75"/>
        <v>7.0970000000000004</v>
      </c>
      <c r="AJ231" s="43">
        <f t="shared" si="64"/>
        <v>2.168836E-2</v>
      </c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</row>
    <row r="232" spans="1:47" x14ac:dyDescent="0.25">
      <c r="A232" s="37"/>
      <c r="B232" s="37">
        <f t="shared" si="65"/>
        <v>230</v>
      </c>
      <c r="C232" s="37" t="s">
        <v>1463</v>
      </c>
      <c r="D232" s="37" t="s">
        <v>1464</v>
      </c>
      <c r="E232" s="37">
        <v>183</v>
      </c>
      <c r="F232" s="37">
        <v>-1</v>
      </c>
      <c r="G232" s="39">
        <v>-5.4000000000000003E-3</v>
      </c>
      <c r="H232" s="37">
        <v>100</v>
      </c>
      <c r="I232" s="40">
        <v>26376</v>
      </c>
      <c r="J232" s="37" t="s">
        <v>5127</v>
      </c>
      <c r="K232" s="37"/>
      <c r="L232" s="37"/>
      <c r="M232" s="37">
        <f t="shared" si="66"/>
        <v>230</v>
      </c>
      <c r="N232" s="37" t="s">
        <v>5492</v>
      </c>
      <c r="O232" s="37" t="str">
        <f t="shared" si="77"/>
        <v>PT Equity Development Investment Tbk</v>
      </c>
      <c r="P232" s="37">
        <f t="shared" si="77"/>
        <v>296</v>
      </c>
      <c r="Q232" s="37">
        <f t="shared" si="77"/>
        <v>-8</v>
      </c>
      <c r="R232" s="37">
        <f t="shared" si="77"/>
        <v>-2.63E-2</v>
      </c>
      <c r="S232" s="37" t="str">
        <f t="shared" si="77"/>
        <v>1.989M</v>
      </c>
      <c r="T232" s="37" t="str">
        <f t="shared" si="77"/>
        <v>6.066M</v>
      </c>
      <c r="U232" s="37" t="str">
        <f t="shared" si="77"/>
        <v>2.401T</v>
      </c>
      <c r="V232" s="41">
        <f t="shared" si="68"/>
        <v>2.4009999999999998</v>
      </c>
      <c r="W232" s="37" t="str">
        <f t="shared" si="69"/>
        <v>T</v>
      </c>
      <c r="X232" s="42">
        <f t="shared" si="70"/>
        <v>2401</v>
      </c>
      <c r="Y232" s="37">
        <f t="shared" si="71"/>
        <v>6.0659999999999998</v>
      </c>
      <c r="Z232" s="37" t="str">
        <f t="shared" si="72"/>
        <v>M</v>
      </c>
      <c r="AA232" s="43">
        <f t="shared" si="73"/>
        <v>6066000</v>
      </c>
      <c r="AB232" s="46">
        <f t="shared" si="74"/>
        <v>1.795536</v>
      </c>
      <c r="AC232" s="43"/>
      <c r="AD232" s="43"/>
      <c r="AE232" s="37">
        <f t="shared" si="60"/>
        <v>230</v>
      </c>
      <c r="AF232" s="37" t="str">
        <f t="shared" si="61"/>
        <v>GSMF.JK</v>
      </c>
      <c r="AG232" s="37" t="str">
        <f t="shared" si="62"/>
        <v>PT Equity Development Investment Tbk</v>
      </c>
      <c r="AH232" s="37">
        <f t="shared" si="63"/>
        <v>296</v>
      </c>
      <c r="AI232" s="71">
        <f t="shared" si="75"/>
        <v>2.4009999999999998</v>
      </c>
      <c r="AJ232" s="43">
        <f t="shared" si="64"/>
        <v>1.795536</v>
      </c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</row>
    <row r="233" spans="1:47" x14ac:dyDescent="0.25">
      <c r="A233" s="37"/>
      <c r="B233" s="37">
        <f t="shared" si="65"/>
        <v>231</v>
      </c>
      <c r="C233" s="37" t="s">
        <v>1600</v>
      </c>
      <c r="D233" s="37" t="s">
        <v>1601</v>
      </c>
      <c r="E233" s="37">
        <v>430</v>
      </c>
      <c r="F233" s="37">
        <v>-14</v>
      </c>
      <c r="G233" s="39">
        <v>-3.15E-2</v>
      </c>
      <c r="H233" s="40">
        <v>24100</v>
      </c>
      <c r="I233" s="37" t="s">
        <v>5128</v>
      </c>
      <c r="J233" s="37" t="s">
        <v>5129</v>
      </c>
      <c r="K233" s="37"/>
      <c r="L233" s="37"/>
      <c r="M233" s="37">
        <f t="shared" si="66"/>
        <v>231</v>
      </c>
      <c r="N233" s="37" t="s">
        <v>2181</v>
      </c>
      <c r="O233" s="37" t="str">
        <f t="shared" si="77"/>
        <v>PT Era Graharealty Tbk</v>
      </c>
      <c r="P233" s="37">
        <f t="shared" si="77"/>
        <v>125</v>
      </c>
      <c r="Q233" s="37">
        <f t="shared" si="77"/>
        <v>3</v>
      </c>
      <c r="R233" s="37">
        <f t="shared" si="77"/>
        <v>2.46E-2</v>
      </c>
      <c r="S233" s="37">
        <f t="shared" si="77"/>
        <v>3700</v>
      </c>
      <c r="T233" s="37">
        <f t="shared" si="77"/>
        <v>88460</v>
      </c>
      <c r="U233" s="37" t="str">
        <f t="shared" si="77"/>
        <v>118.734B</v>
      </c>
      <c r="V233" s="41">
        <f t="shared" si="68"/>
        <v>118.73399999999999</v>
      </c>
      <c r="W233" s="37" t="str">
        <f t="shared" si="69"/>
        <v>B</v>
      </c>
      <c r="X233" s="42">
        <f t="shared" si="70"/>
        <v>118.73399999999999</v>
      </c>
      <c r="Y233" s="37">
        <f t="shared" si="71"/>
        <v>8846</v>
      </c>
      <c r="Z233" s="37" t="str">
        <f t="shared" si="72"/>
        <v>0</v>
      </c>
      <c r="AA233" s="43">
        <f t="shared" si="73"/>
        <v>8846</v>
      </c>
      <c r="AB233" s="46">
        <f t="shared" si="74"/>
        <v>1.10575E-3</v>
      </c>
      <c r="AC233" s="43"/>
      <c r="AD233" s="43"/>
      <c r="AE233" s="37">
        <f t="shared" si="60"/>
        <v>231</v>
      </c>
      <c r="AF233" s="37" t="str">
        <f t="shared" si="61"/>
        <v>IPAC.JK</v>
      </c>
      <c r="AG233" s="37" t="str">
        <f t="shared" si="62"/>
        <v>PT Era Graharealty Tbk</v>
      </c>
      <c r="AH233" s="37">
        <f t="shared" si="63"/>
        <v>125</v>
      </c>
      <c r="AI233" s="71">
        <f t="shared" si="75"/>
        <v>0.11873399999999999</v>
      </c>
      <c r="AJ233" s="43">
        <f t="shared" si="64"/>
        <v>1.10575E-3</v>
      </c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</row>
    <row r="234" spans="1:47" x14ac:dyDescent="0.25">
      <c r="A234" s="37"/>
      <c r="B234" s="37">
        <f t="shared" si="65"/>
        <v>232</v>
      </c>
      <c r="C234" s="37" t="s">
        <v>1483</v>
      </c>
      <c r="D234" s="37" t="s">
        <v>1484</v>
      </c>
      <c r="E234" s="38">
        <v>1685</v>
      </c>
      <c r="F234" s="37">
        <v>10</v>
      </c>
      <c r="G234" s="39">
        <v>6.0000000000000001E-3</v>
      </c>
      <c r="H234" s="40">
        <v>2500</v>
      </c>
      <c r="I234" s="40">
        <v>10787</v>
      </c>
      <c r="J234" s="37" t="s">
        <v>4069</v>
      </c>
      <c r="K234" s="37"/>
      <c r="L234" s="37"/>
      <c r="M234" s="37">
        <f t="shared" si="66"/>
        <v>232</v>
      </c>
      <c r="N234" s="37" t="s">
        <v>2282</v>
      </c>
      <c r="O234" s="37" t="str">
        <f t="shared" si="77"/>
        <v>PT Era Mandiri Cemerlang Tbk</v>
      </c>
      <c r="P234" s="37">
        <f t="shared" si="77"/>
        <v>95</v>
      </c>
      <c r="Q234" s="37">
        <f t="shared" si="77"/>
        <v>1</v>
      </c>
      <c r="R234" s="37">
        <f t="shared" si="77"/>
        <v>1.06E-2</v>
      </c>
      <c r="S234" s="37" t="str">
        <f t="shared" si="77"/>
        <v>18.032M</v>
      </c>
      <c r="T234" s="37" t="str">
        <f t="shared" si="77"/>
        <v>11.721M</v>
      </c>
      <c r="U234" s="37" t="str">
        <f t="shared" si="77"/>
        <v>79.167B</v>
      </c>
      <c r="V234" s="41">
        <f t="shared" si="68"/>
        <v>79.167000000000002</v>
      </c>
      <c r="W234" s="37" t="str">
        <f t="shared" si="69"/>
        <v>B</v>
      </c>
      <c r="X234" s="42">
        <f t="shared" si="70"/>
        <v>79.167000000000002</v>
      </c>
      <c r="Y234" s="37">
        <f t="shared" si="71"/>
        <v>11.721</v>
      </c>
      <c r="Z234" s="37" t="str">
        <f t="shared" si="72"/>
        <v>M</v>
      </c>
      <c r="AA234" s="43">
        <f t="shared" si="73"/>
        <v>11721000</v>
      </c>
      <c r="AB234" s="46">
        <f t="shared" si="74"/>
        <v>1.1134949999999999</v>
      </c>
      <c r="AC234" s="43"/>
      <c r="AD234" s="43"/>
      <c r="AE234" s="37">
        <f t="shared" si="60"/>
        <v>232</v>
      </c>
      <c r="AF234" s="37" t="str">
        <f t="shared" si="61"/>
        <v>IKAN.JK</v>
      </c>
      <c r="AG234" s="37" t="str">
        <f t="shared" si="62"/>
        <v>PT Era Mandiri Cemerlang Tbk</v>
      </c>
      <c r="AH234" s="37">
        <f t="shared" si="63"/>
        <v>95</v>
      </c>
      <c r="AI234" s="71">
        <f t="shared" si="75"/>
        <v>7.9167000000000001E-2</v>
      </c>
      <c r="AJ234" s="43">
        <f t="shared" si="64"/>
        <v>1.1134949999999999</v>
      </c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</row>
    <row r="235" spans="1:47" x14ac:dyDescent="0.25">
      <c r="A235" s="37"/>
      <c r="B235" s="37">
        <f t="shared" si="65"/>
        <v>233</v>
      </c>
      <c r="C235" s="37" t="s">
        <v>1486</v>
      </c>
      <c r="D235" s="37" t="s">
        <v>1487</v>
      </c>
      <c r="E235" s="37">
        <v>346</v>
      </c>
      <c r="F235" s="37">
        <v>-4</v>
      </c>
      <c r="G235" s="39">
        <v>-1.14E-2</v>
      </c>
      <c r="H235" s="40">
        <v>458300</v>
      </c>
      <c r="I235" s="37" t="s">
        <v>5130</v>
      </c>
      <c r="J235" s="37" t="s">
        <v>5131</v>
      </c>
      <c r="K235" s="37"/>
      <c r="L235" s="37"/>
      <c r="M235" s="37">
        <f t="shared" si="66"/>
        <v>233</v>
      </c>
      <c r="N235" s="37" t="s">
        <v>569</v>
      </c>
      <c r="O235" s="37" t="str">
        <f t="shared" si="77"/>
        <v>PT Erajaya Swasembada Tbk</v>
      </c>
      <c r="P235" s="37">
        <f t="shared" si="77"/>
        <v>585</v>
      </c>
      <c r="Q235" s="37">
        <f t="shared" si="77"/>
        <v>-10</v>
      </c>
      <c r="R235" s="37">
        <f t="shared" si="77"/>
        <v>-1.6799999999999999E-2</v>
      </c>
      <c r="S235" s="37" t="str">
        <f t="shared" si="77"/>
        <v>100.585M</v>
      </c>
      <c r="T235" s="37" t="str">
        <f t="shared" si="77"/>
        <v>104.21M</v>
      </c>
      <c r="U235" s="37" t="str">
        <f t="shared" si="77"/>
        <v>9.301T</v>
      </c>
      <c r="V235" s="41">
        <f t="shared" si="68"/>
        <v>9.3010000000000002</v>
      </c>
      <c r="W235" s="37" t="str">
        <f t="shared" si="69"/>
        <v>T</v>
      </c>
      <c r="X235" s="42">
        <f t="shared" si="70"/>
        <v>9301</v>
      </c>
      <c r="Y235" s="37">
        <f t="shared" si="71"/>
        <v>104.21</v>
      </c>
      <c r="Z235" s="37" t="str">
        <f t="shared" si="72"/>
        <v>M</v>
      </c>
      <c r="AA235" s="43">
        <f t="shared" si="73"/>
        <v>104210000</v>
      </c>
      <c r="AB235" s="46">
        <f t="shared" si="74"/>
        <v>60.962850000000003</v>
      </c>
      <c r="AC235" s="43"/>
      <c r="AD235" s="43"/>
      <c r="AE235" s="37">
        <f t="shared" si="60"/>
        <v>233</v>
      </c>
      <c r="AF235" s="37" t="str">
        <f t="shared" si="61"/>
        <v>ERAA.JK</v>
      </c>
      <c r="AG235" s="37" t="str">
        <f t="shared" si="62"/>
        <v>PT Erajaya Swasembada Tbk</v>
      </c>
      <c r="AH235" s="37">
        <f t="shared" si="63"/>
        <v>585</v>
      </c>
      <c r="AI235" s="71">
        <f t="shared" si="75"/>
        <v>9.3010000000000002</v>
      </c>
      <c r="AJ235" s="43">
        <f t="shared" si="64"/>
        <v>60.962850000000003</v>
      </c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</row>
    <row r="236" spans="1:47" x14ac:dyDescent="0.25">
      <c r="A236" s="37"/>
      <c r="B236" s="37">
        <f t="shared" si="65"/>
        <v>234</v>
      </c>
      <c r="C236" s="37" t="s">
        <v>1477</v>
      </c>
      <c r="D236" s="37" t="s">
        <v>1478</v>
      </c>
      <c r="E236" s="37">
        <v>362</v>
      </c>
      <c r="F236" s="37">
        <v>-8</v>
      </c>
      <c r="G236" s="39">
        <v>-2.1600000000000001E-2</v>
      </c>
      <c r="H236" s="40">
        <v>17200</v>
      </c>
      <c r="I236" s="40">
        <v>72706</v>
      </c>
      <c r="J236" s="37" t="s">
        <v>4186</v>
      </c>
      <c r="K236" s="37"/>
      <c r="L236" s="37"/>
      <c r="M236" s="37">
        <f t="shared" si="66"/>
        <v>234</v>
      </c>
      <c r="N236" s="37" t="s">
        <v>1934</v>
      </c>
      <c r="O236" s="37" t="str">
        <f t="shared" si="77"/>
        <v>PT Eratex Djaja Tbk</v>
      </c>
      <c r="P236" s="37">
        <f t="shared" si="77"/>
        <v>193</v>
      </c>
      <c r="Q236" s="37">
        <f t="shared" si="77"/>
        <v>2</v>
      </c>
      <c r="R236" s="37">
        <f t="shared" si="77"/>
        <v>1.0500000000000001E-2</v>
      </c>
      <c r="S236" s="37">
        <f t="shared" si="77"/>
        <v>654600</v>
      </c>
      <c r="T236" s="37" t="str">
        <f t="shared" si="77"/>
        <v>1.497M</v>
      </c>
      <c r="U236" s="37" t="str">
        <f t="shared" si="77"/>
        <v>248.302B</v>
      </c>
      <c r="V236" s="41">
        <f t="shared" si="68"/>
        <v>248.30199999999999</v>
      </c>
      <c r="W236" s="37" t="str">
        <f t="shared" si="69"/>
        <v>B</v>
      </c>
      <c r="X236" s="42">
        <f t="shared" si="70"/>
        <v>248.30199999999999</v>
      </c>
      <c r="Y236" s="37">
        <f t="shared" si="71"/>
        <v>1.4970000000000001</v>
      </c>
      <c r="Z236" s="37" t="str">
        <f t="shared" si="72"/>
        <v>M</v>
      </c>
      <c r="AA236" s="43">
        <f t="shared" si="73"/>
        <v>1497000</v>
      </c>
      <c r="AB236" s="46">
        <f t="shared" si="74"/>
        <v>0.28892099999999998</v>
      </c>
      <c r="AC236" s="43"/>
      <c r="AD236" s="43"/>
      <c r="AE236" s="37">
        <f t="shared" si="60"/>
        <v>234</v>
      </c>
      <c r="AF236" s="37" t="str">
        <f t="shared" si="61"/>
        <v>ERTX.JK</v>
      </c>
      <c r="AG236" s="37" t="str">
        <f t="shared" si="62"/>
        <v>PT Eratex Djaja Tbk</v>
      </c>
      <c r="AH236" s="37">
        <f t="shared" si="63"/>
        <v>193</v>
      </c>
      <c r="AI236" s="71">
        <f t="shared" si="75"/>
        <v>0.24830199999999999</v>
      </c>
      <c r="AJ236" s="43">
        <f t="shared" si="64"/>
        <v>0.28892099999999998</v>
      </c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</row>
    <row r="237" spans="1:47" x14ac:dyDescent="0.25">
      <c r="A237" s="37"/>
      <c r="B237" s="37">
        <f t="shared" si="65"/>
        <v>235</v>
      </c>
      <c r="C237" s="37" t="s">
        <v>1334</v>
      </c>
      <c r="D237" s="37" t="s">
        <v>1335</v>
      </c>
      <c r="E237" s="37">
        <v>498</v>
      </c>
      <c r="F237" s="37">
        <v>4</v>
      </c>
      <c r="G237" s="39">
        <v>8.0999999999999996E-3</v>
      </c>
      <c r="H237" s="40">
        <v>3600</v>
      </c>
      <c r="I237" s="40">
        <v>28492</v>
      </c>
      <c r="J237" s="37" t="s">
        <v>4175</v>
      </c>
      <c r="K237" s="37"/>
      <c r="L237" s="37"/>
      <c r="M237" s="37">
        <f t="shared" si="66"/>
        <v>235</v>
      </c>
      <c r="N237" s="37" t="s">
        <v>2278</v>
      </c>
      <c r="O237" s="37" t="str">
        <f t="shared" si="77"/>
        <v>PT Esta Multi Usaha Tbk</v>
      </c>
      <c r="P237" s="37">
        <f t="shared" si="77"/>
        <v>280</v>
      </c>
      <c r="Q237" s="37">
        <f t="shared" si="77"/>
        <v>-20</v>
      </c>
      <c r="R237" s="37">
        <f t="shared" si="77"/>
        <v>-6.6699999999999995E-2</v>
      </c>
      <c r="S237" s="37" t="str">
        <f t="shared" si="77"/>
        <v>2.304M</v>
      </c>
      <c r="T237" s="37" t="str">
        <f t="shared" si="77"/>
        <v>2.809M</v>
      </c>
      <c r="U237" s="37" t="str">
        <f t="shared" si="77"/>
        <v>176.4B</v>
      </c>
      <c r="V237" s="41">
        <f t="shared" si="68"/>
        <v>176.4</v>
      </c>
      <c r="W237" s="37" t="str">
        <f t="shared" si="69"/>
        <v>B</v>
      </c>
      <c r="X237" s="42">
        <f t="shared" si="70"/>
        <v>176.4</v>
      </c>
      <c r="Y237" s="37">
        <f t="shared" si="71"/>
        <v>2.8090000000000002</v>
      </c>
      <c r="Z237" s="37" t="str">
        <f t="shared" si="72"/>
        <v>M</v>
      </c>
      <c r="AA237" s="43">
        <f t="shared" si="73"/>
        <v>2809000</v>
      </c>
      <c r="AB237" s="46">
        <f t="shared" si="74"/>
        <v>0.78652</v>
      </c>
      <c r="AC237" s="43"/>
      <c r="AD237" s="43"/>
      <c r="AE237" s="37">
        <f t="shared" si="60"/>
        <v>235</v>
      </c>
      <c r="AF237" s="37" t="str">
        <f t="shared" si="61"/>
        <v>ESTA.JK</v>
      </c>
      <c r="AG237" s="37" t="str">
        <f t="shared" si="62"/>
        <v>PT Esta Multi Usaha Tbk</v>
      </c>
      <c r="AH237" s="37">
        <f t="shared" si="63"/>
        <v>280</v>
      </c>
      <c r="AI237" s="71">
        <f t="shared" si="75"/>
        <v>0.1764</v>
      </c>
      <c r="AJ237" s="43">
        <f t="shared" si="64"/>
        <v>0.78652</v>
      </c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</row>
    <row r="238" spans="1:47" x14ac:dyDescent="0.25">
      <c r="A238" s="37"/>
      <c r="B238" s="37">
        <f t="shared" si="65"/>
        <v>236</v>
      </c>
      <c r="C238" s="37" t="s">
        <v>1380</v>
      </c>
      <c r="D238" s="37" t="s">
        <v>1381</v>
      </c>
      <c r="E238" s="37">
        <v>740</v>
      </c>
      <c r="F238" s="37">
        <v>-15</v>
      </c>
      <c r="G238" s="39">
        <v>-1.9900000000000001E-2</v>
      </c>
      <c r="H238" s="40">
        <v>521100</v>
      </c>
      <c r="I238" s="40">
        <v>304437</v>
      </c>
      <c r="J238" s="37" t="s">
        <v>5132</v>
      </c>
      <c r="K238" s="37"/>
      <c r="L238" s="37"/>
      <c r="M238" s="37">
        <f t="shared" si="66"/>
        <v>236</v>
      </c>
      <c r="N238" s="37" t="s">
        <v>2082</v>
      </c>
      <c r="O238" s="37" t="str">
        <f t="shared" si="77"/>
        <v>PT Estika Tata Tiara Tbk</v>
      </c>
      <c r="P238" s="37">
        <f t="shared" si="77"/>
        <v>69</v>
      </c>
      <c r="Q238" s="37">
        <f t="shared" si="77"/>
        <v>-1</v>
      </c>
      <c r="R238" s="37">
        <f t="shared" si="77"/>
        <v>-1.43E-2</v>
      </c>
      <c r="S238" s="37">
        <f t="shared" si="77"/>
        <v>748500</v>
      </c>
      <c r="T238" s="37" t="str">
        <f t="shared" si="77"/>
        <v>17.178M</v>
      </c>
      <c r="U238" s="37" t="str">
        <f t="shared" si="77"/>
        <v>130.017B</v>
      </c>
      <c r="V238" s="41">
        <f t="shared" si="68"/>
        <v>130.017</v>
      </c>
      <c r="W238" s="37" t="str">
        <f t="shared" si="69"/>
        <v>B</v>
      </c>
      <c r="X238" s="42">
        <f t="shared" si="70"/>
        <v>130.017</v>
      </c>
      <c r="Y238" s="37">
        <f t="shared" si="71"/>
        <v>17.178000000000001</v>
      </c>
      <c r="Z238" s="37" t="str">
        <f t="shared" si="72"/>
        <v>M</v>
      </c>
      <c r="AA238" s="43">
        <f t="shared" si="73"/>
        <v>17178000</v>
      </c>
      <c r="AB238" s="46">
        <f t="shared" si="74"/>
        <v>1.1852819999999999</v>
      </c>
      <c r="AC238" s="43"/>
      <c r="AD238" s="43"/>
      <c r="AE238" s="37">
        <f t="shared" si="60"/>
        <v>236</v>
      </c>
      <c r="AF238" s="37" t="str">
        <f t="shared" si="61"/>
        <v>BEEF.JK</v>
      </c>
      <c r="AG238" s="37" t="str">
        <f t="shared" si="62"/>
        <v>PT Estika Tata Tiara Tbk</v>
      </c>
      <c r="AH238" s="37">
        <f t="shared" si="63"/>
        <v>69</v>
      </c>
      <c r="AI238" s="71">
        <f t="shared" si="75"/>
        <v>0.13001699999999999</v>
      </c>
      <c r="AJ238" s="43">
        <f t="shared" si="64"/>
        <v>1.1852819999999999</v>
      </c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</row>
    <row r="239" spans="1:47" x14ac:dyDescent="0.25">
      <c r="A239" s="37"/>
      <c r="B239" s="37">
        <f t="shared" si="65"/>
        <v>237</v>
      </c>
      <c r="C239" s="37" t="s">
        <v>1520</v>
      </c>
      <c r="D239" s="37" t="s">
        <v>1521</v>
      </c>
      <c r="E239" s="37">
        <v>410</v>
      </c>
      <c r="F239" s="37">
        <v>-30</v>
      </c>
      <c r="G239" s="39">
        <v>-6.8199999999999997E-2</v>
      </c>
      <c r="H239" s="40">
        <v>16500</v>
      </c>
      <c r="I239" s="40">
        <v>16145</v>
      </c>
      <c r="J239" s="37" t="s">
        <v>4133</v>
      </c>
      <c r="K239" s="37"/>
      <c r="L239" s="37"/>
      <c r="M239" s="37">
        <f t="shared" si="66"/>
        <v>237</v>
      </c>
      <c r="N239" s="37" t="s">
        <v>1891</v>
      </c>
      <c r="O239" s="37" t="str">
        <f t="shared" si="77"/>
        <v>PT Ever Shine Tex Tbk</v>
      </c>
      <c r="P239" s="37">
        <f t="shared" si="77"/>
        <v>123</v>
      </c>
      <c r="Q239" s="37">
        <f t="shared" si="77"/>
        <v>-9</v>
      </c>
      <c r="R239" s="37">
        <f t="shared" si="77"/>
        <v>-6.8199999999999997E-2</v>
      </c>
      <c r="S239" s="37" t="str">
        <f t="shared" si="77"/>
        <v>2.095M</v>
      </c>
      <c r="T239" s="37" t="str">
        <f t="shared" si="77"/>
        <v>10.004M</v>
      </c>
      <c r="U239" s="37" t="str">
        <f t="shared" si="77"/>
        <v>247.871B</v>
      </c>
      <c r="V239" s="41">
        <f t="shared" si="68"/>
        <v>247.87100000000001</v>
      </c>
      <c r="W239" s="37" t="str">
        <f t="shared" si="69"/>
        <v>B</v>
      </c>
      <c r="X239" s="42">
        <f t="shared" si="70"/>
        <v>247.87100000000001</v>
      </c>
      <c r="Y239" s="37">
        <f t="shared" si="71"/>
        <v>10.004</v>
      </c>
      <c r="Z239" s="37" t="str">
        <f t="shared" si="72"/>
        <v>M</v>
      </c>
      <c r="AA239" s="43">
        <f t="shared" si="73"/>
        <v>10004000</v>
      </c>
      <c r="AB239" s="46">
        <f t="shared" si="74"/>
        <v>1.2304919999999999</v>
      </c>
      <c r="AC239" s="43"/>
      <c r="AD239" s="43"/>
      <c r="AE239" s="37">
        <f t="shared" si="60"/>
        <v>237</v>
      </c>
      <c r="AF239" s="37" t="str">
        <f t="shared" si="61"/>
        <v>ESTI.JK</v>
      </c>
      <c r="AG239" s="37" t="str">
        <f t="shared" si="62"/>
        <v>PT Ever Shine Tex Tbk</v>
      </c>
      <c r="AH239" s="37">
        <f t="shared" si="63"/>
        <v>123</v>
      </c>
      <c r="AI239" s="71">
        <f t="shared" si="75"/>
        <v>0.24787100000000001</v>
      </c>
      <c r="AJ239" s="43">
        <f t="shared" si="64"/>
        <v>1.2304919999999999</v>
      </c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</row>
    <row r="240" spans="1:47" x14ac:dyDescent="0.25">
      <c r="A240" s="37"/>
      <c r="B240" s="37">
        <f t="shared" si="65"/>
        <v>238</v>
      </c>
      <c r="C240" s="37" t="s">
        <v>1466</v>
      </c>
      <c r="D240" s="37" t="s">
        <v>1467</v>
      </c>
      <c r="E240" s="37">
        <v>400</v>
      </c>
      <c r="F240" s="37">
        <v>0</v>
      </c>
      <c r="G240" s="39">
        <v>0</v>
      </c>
      <c r="H240" s="40">
        <v>10400</v>
      </c>
      <c r="I240" s="40">
        <v>55515</v>
      </c>
      <c r="J240" s="37" t="s">
        <v>5133</v>
      </c>
      <c r="K240" s="37"/>
      <c r="L240" s="37"/>
      <c r="M240" s="37">
        <f t="shared" si="66"/>
        <v>238</v>
      </c>
      <c r="N240" s="37" t="s">
        <v>1612</v>
      </c>
      <c r="O240" s="37" t="str">
        <f t="shared" si="77"/>
        <v>PT Exploitasi Energi Indonesia Tbk</v>
      </c>
      <c r="P240" s="37">
        <f t="shared" si="77"/>
        <v>50</v>
      </c>
      <c r="Q240" s="37">
        <f t="shared" si="77"/>
        <v>0</v>
      </c>
      <c r="R240" s="37">
        <f t="shared" si="77"/>
        <v>0</v>
      </c>
      <c r="S240" s="37">
        <f t="shared" si="77"/>
        <v>1100</v>
      </c>
      <c r="T240" s="37">
        <f t="shared" si="77"/>
        <v>51078</v>
      </c>
      <c r="U240" s="37" t="str">
        <f t="shared" si="77"/>
        <v>447.818B</v>
      </c>
      <c r="V240" s="41">
        <f t="shared" si="68"/>
        <v>447.81799999999998</v>
      </c>
      <c r="W240" s="37" t="str">
        <f t="shared" si="69"/>
        <v>B</v>
      </c>
      <c r="X240" s="42">
        <f t="shared" si="70"/>
        <v>447.81799999999998</v>
      </c>
      <c r="Y240" s="37">
        <f t="shared" si="71"/>
        <v>5107</v>
      </c>
      <c r="Z240" s="37" t="str">
        <f t="shared" si="72"/>
        <v>8</v>
      </c>
      <c r="AA240" s="43">
        <f t="shared" si="73"/>
        <v>5107</v>
      </c>
      <c r="AB240" s="46">
        <f t="shared" si="74"/>
        <v>2.5535E-4</v>
      </c>
      <c r="AC240" s="43"/>
      <c r="AD240" s="43"/>
      <c r="AE240" s="37">
        <f t="shared" si="60"/>
        <v>238</v>
      </c>
      <c r="AF240" s="37" t="str">
        <f t="shared" si="61"/>
        <v>CNKO.JK</v>
      </c>
      <c r="AG240" s="37" t="str">
        <f t="shared" si="62"/>
        <v>PT Exploitasi Energi Indonesia Tbk</v>
      </c>
      <c r="AH240" s="37">
        <f t="shared" si="63"/>
        <v>50</v>
      </c>
      <c r="AI240" s="71">
        <f t="shared" si="75"/>
        <v>0.44781799999999999</v>
      </c>
      <c r="AJ240" s="43">
        <f t="shared" si="64"/>
        <v>2.5535E-4</v>
      </c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</row>
    <row r="241" spans="1:47" x14ac:dyDescent="0.25">
      <c r="A241" s="37"/>
      <c r="B241" s="37">
        <f t="shared" si="65"/>
        <v>239</v>
      </c>
      <c r="C241" s="37" t="s">
        <v>1460</v>
      </c>
      <c r="D241" s="37" t="s">
        <v>1461</v>
      </c>
      <c r="E241" s="37">
        <v>50</v>
      </c>
      <c r="F241" s="37">
        <v>0</v>
      </c>
      <c r="G241" s="39">
        <v>0</v>
      </c>
      <c r="H241" s="40">
        <v>74400</v>
      </c>
      <c r="I241" s="40">
        <v>107610</v>
      </c>
      <c r="J241" s="37" t="s">
        <v>1462</v>
      </c>
      <c r="K241" s="37"/>
      <c r="L241" s="37"/>
      <c r="M241" s="37">
        <f t="shared" si="66"/>
        <v>239</v>
      </c>
      <c r="N241" s="37" t="s">
        <v>1561</v>
      </c>
      <c r="O241" s="37" t="str">
        <f t="shared" si="77"/>
        <v>PT Express Transindo Utama Tbk</v>
      </c>
      <c r="P241" s="37">
        <f t="shared" si="77"/>
        <v>50</v>
      </c>
      <c r="Q241" s="37">
        <f t="shared" si="77"/>
        <v>0</v>
      </c>
      <c r="R241" s="37">
        <f t="shared" si="77"/>
        <v>0</v>
      </c>
      <c r="S241" s="37">
        <f t="shared" si="77"/>
        <v>200</v>
      </c>
      <c r="T241" s="37">
        <f t="shared" si="77"/>
        <v>10539</v>
      </c>
      <c r="U241" s="37" t="str">
        <f t="shared" si="77"/>
        <v>511.18B</v>
      </c>
      <c r="V241" s="41">
        <f t="shared" si="68"/>
        <v>511.18</v>
      </c>
      <c r="W241" s="37" t="str">
        <f t="shared" si="69"/>
        <v>B</v>
      </c>
      <c r="X241" s="42">
        <f t="shared" si="70"/>
        <v>511.18</v>
      </c>
      <c r="Y241" s="37">
        <f t="shared" si="71"/>
        <v>1053</v>
      </c>
      <c r="Z241" s="37" t="str">
        <f t="shared" si="72"/>
        <v>9</v>
      </c>
      <c r="AA241" s="43">
        <f t="shared" si="73"/>
        <v>1053</v>
      </c>
      <c r="AB241" s="46">
        <f t="shared" si="74"/>
        <v>5.2649999999999999E-5</v>
      </c>
      <c r="AC241" s="43"/>
      <c r="AD241" s="43"/>
      <c r="AE241" s="37">
        <f t="shared" si="60"/>
        <v>239</v>
      </c>
      <c r="AF241" s="37" t="str">
        <f t="shared" si="61"/>
        <v>TAXI.JK</v>
      </c>
      <c r="AG241" s="37" t="str">
        <f t="shared" si="62"/>
        <v>PT Express Transindo Utama Tbk</v>
      </c>
      <c r="AH241" s="37">
        <f t="shared" si="63"/>
        <v>50</v>
      </c>
      <c r="AI241" s="71">
        <f t="shared" si="75"/>
        <v>0.51117999999999997</v>
      </c>
      <c r="AJ241" s="43">
        <f t="shared" si="64"/>
        <v>5.2649999999999999E-5</v>
      </c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</row>
    <row r="242" spans="1:47" x14ac:dyDescent="0.25">
      <c r="A242" s="37"/>
      <c r="B242" s="37">
        <f t="shared" si="65"/>
        <v>240</v>
      </c>
      <c r="C242" s="37" t="s">
        <v>1541</v>
      </c>
      <c r="D242" s="37" t="s">
        <v>1542</v>
      </c>
      <c r="E242" s="37">
        <v>555</v>
      </c>
      <c r="F242" s="37">
        <v>-10</v>
      </c>
      <c r="G242" s="39">
        <v>-1.77E-2</v>
      </c>
      <c r="H242" s="40">
        <v>328100</v>
      </c>
      <c r="I242" s="37" t="s">
        <v>5134</v>
      </c>
      <c r="J242" s="37" t="s">
        <v>5135</v>
      </c>
      <c r="K242" s="37"/>
      <c r="L242" s="37"/>
      <c r="M242" s="37">
        <f t="shared" si="66"/>
        <v>240</v>
      </c>
      <c r="N242" s="37" t="s">
        <v>1946</v>
      </c>
      <c r="O242" s="37" t="str">
        <f t="shared" si="77"/>
        <v>PT Falmaco Nonwoven Industri Tbk</v>
      </c>
      <c r="P242" s="37">
        <f t="shared" si="77"/>
        <v>505</v>
      </c>
      <c r="Q242" s="37">
        <f t="shared" si="77"/>
        <v>0</v>
      </c>
      <c r="R242" s="37">
        <f t="shared" si="77"/>
        <v>0</v>
      </c>
      <c r="S242" s="37" t="str">
        <f t="shared" si="77"/>
        <v>3.58M</v>
      </c>
      <c r="T242" s="37" t="str">
        <f t="shared" si="77"/>
        <v>1.633M</v>
      </c>
      <c r="U242" s="37" t="str">
        <f t="shared" si="77"/>
        <v>394.531B</v>
      </c>
      <c r="V242" s="41">
        <f t="shared" si="68"/>
        <v>394.53100000000001</v>
      </c>
      <c r="W242" s="37" t="str">
        <f t="shared" si="69"/>
        <v>B</v>
      </c>
      <c r="X242" s="42">
        <f t="shared" si="70"/>
        <v>394.53100000000001</v>
      </c>
      <c r="Y242" s="37">
        <f t="shared" si="71"/>
        <v>1.633</v>
      </c>
      <c r="Z242" s="37" t="str">
        <f t="shared" si="72"/>
        <v>M</v>
      </c>
      <c r="AA242" s="43">
        <f t="shared" si="73"/>
        <v>1633000</v>
      </c>
      <c r="AB242" s="46">
        <f t="shared" si="74"/>
        <v>0.82466499999999998</v>
      </c>
      <c r="AC242" s="43"/>
      <c r="AD242" s="43"/>
      <c r="AE242" s="37">
        <f t="shared" si="60"/>
        <v>240</v>
      </c>
      <c r="AF242" s="37" t="str">
        <f t="shared" si="61"/>
        <v>FLMC.JK</v>
      </c>
      <c r="AG242" s="37" t="str">
        <f t="shared" si="62"/>
        <v>PT Falmaco Nonwoven Industri Tbk</v>
      </c>
      <c r="AH242" s="37">
        <f t="shared" si="63"/>
        <v>505</v>
      </c>
      <c r="AI242" s="71">
        <f t="shared" si="75"/>
        <v>0.39453100000000002</v>
      </c>
      <c r="AJ242" s="43">
        <f t="shared" si="64"/>
        <v>0.82466499999999998</v>
      </c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</row>
    <row r="243" spans="1:47" x14ac:dyDescent="0.25">
      <c r="A243" s="37"/>
      <c r="B243" s="37">
        <f t="shared" si="65"/>
        <v>241</v>
      </c>
      <c r="C243" s="37" t="s">
        <v>1091</v>
      </c>
      <c r="D243" s="37" t="s">
        <v>1092</v>
      </c>
      <c r="E243" s="37">
        <v>110</v>
      </c>
      <c r="F243" s="37">
        <v>-3</v>
      </c>
      <c r="G243" s="39">
        <v>-2.6499999999999999E-2</v>
      </c>
      <c r="H243" s="37" t="s">
        <v>5136</v>
      </c>
      <c r="I243" s="37" t="s">
        <v>5137</v>
      </c>
      <c r="J243" s="37" t="s">
        <v>5138</v>
      </c>
      <c r="K243" s="37"/>
      <c r="L243" s="37"/>
      <c r="M243" s="37">
        <f t="shared" si="66"/>
        <v>241</v>
      </c>
      <c r="N243" s="37" t="s">
        <v>507</v>
      </c>
      <c r="O243" s="37" t="str">
        <f t="shared" si="77"/>
        <v>PT FAP Agri Tbk</v>
      </c>
      <c r="P243" s="37">
        <f t="shared" si="77"/>
        <v>3180</v>
      </c>
      <c r="Q243" s="37">
        <f t="shared" si="77"/>
        <v>0</v>
      </c>
      <c r="R243" s="37">
        <f t="shared" si="77"/>
        <v>0</v>
      </c>
      <c r="S243" s="37">
        <f t="shared" si="77"/>
        <v>112800</v>
      </c>
      <c r="T243" s="37">
        <f t="shared" si="77"/>
        <v>122759</v>
      </c>
      <c r="U243" s="37" t="str">
        <f t="shared" si="77"/>
        <v>11.542T</v>
      </c>
      <c r="V243" s="41">
        <f t="shared" si="68"/>
        <v>11.542</v>
      </c>
      <c r="W243" s="37" t="str">
        <f t="shared" si="69"/>
        <v>T</v>
      </c>
      <c r="X243" s="42">
        <f t="shared" si="70"/>
        <v>11542</v>
      </c>
      <c r="Y243" s="37">
        <f t="shared" si="71"/>
        <v>12275</v>
      </c>
      <c r="Z243" s="37" t="str">
        <f t="shared" si="72"/>
        <v>9</v>
      </c>
      <c r="AA243" s="43">
        <f t="shared" si="73"/>
        <v>12275</v>
      </c>
      <c r="AB243" s="46">
        <f t="shared" si="74"/>
        <v>3.90345E-2</v>
      </c>
      <c r="AC243" s="43"/>
      <c r="AD243" s="43"/>
      <c r="AE243" s="37">
        <f t="shared" si="60"/>
        <v>241</v>
      </c>
      <c r="AF243" s="37" t="str">
        <f t="shared" si="61"/>
        <v>FAPA.JK</v>
      </c>
      <c r="AG243" s="37" t="str">
        <f t="shared" si="62"/>
        <v>PT FAP Agri Tbk</v>
      </c>
      <c r="AH243" s="37">
        <f t="shared" si="63"/>
        <v>3180</v>
      </c>
      <c r="AI243" s="71">
        <f t="shared" si="75"/>
        <v>11.542</v>
      </c>
      <c r="AJ243" s="43">
        <f t="shared" si="64"/>
        <v>3.90345E-2</v>
      </c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</row>
    <row r="244" spans="1:47" x14ac:dyDescent="0.25">
      <c r="A244" s="37"/>
      <c r="B244" s="37">
        <f t="shared" si="65"/>
        <v>242</v>
      </c>
      <c r="C244" s="37" t="s">
        <v>1666</v>
      </c>
      <c r="D244" s="37" t="s">
        <v>1667</v>
      </c>
      <c r="E244" s="37">
        <v>296</v>
      </c>
      <c r="F244" s="37">
        <v>10</v>
      </c>
      <c r="G244" s="39">
        <v>3.5000000000000003E-2</v>
      </c>
      <c r="H244" s="37" t="s">
        <v>5139</v>
      </c>
      <c r="I244" s="37" t="s">
        <v>5140</v>
      </c>
      <c r="J244" s="37" t="s">
        <v>5141</v>
      </c>
      <c r="K244" s="37"/>
      <c r="L244" s="37"/>
      <c r="M244" s="37">
        <f t="shared" si="66"/>
        <v>242</v>
      </c>
      <c r="N244" s="37" t="s">
        <v>5716</v>
      </c>
      <c r="O244" s="37" t="str">
        <f t="shared" ref="O244:U259" si="78">INDEX($B$3:$J$1048576,MATCH($N244,$C$3:$C$1048576,0),MATCH(O$2,$B$2:$J$2,0))</f>
        <v>PT Fast Food Indonesia Tbk</v>
      </c>
      <c r="P244" s="37">
        <f t="shared" si="78"/>
        <v>1010</v>
      </c>
      <c r="Q244" s="37">
        <f t="shared" si="78"/>
        <v>10</v>
      </c>
      <c r="R244" s="37">
        <f t="shared" si="78"/>
        <v>0.01</v>
      </c>
      <c r="S244" s="37">
        <f t="shared" si="78"/>
        <v>22700</v>
      </c>
      <c r="T244" s="37">
        <f t="shared" si="78"/>
        <v>79014</v>
      </c>
      <c r="U244" s="37" t="str">
        <f t="shared" si="78"/>
        <v>4.027T</v>
      </c>
      <c r="V244" s="41">
        <f t="shared" si="68"/>
        <v>4.0270000000000001</v>
      </c>
      <c r="W244" s="37" t="str">
        <f t="shared" si="69"/>
        <v>T</v>
      </c>
      <c r="X244" s="42">
        <f t="shared" si="70"/>
        <v>4027</v>
      </c>
      <c r="Y244" s="37">
        <f t="shared" si="71"/>
        <v>7901</v>
      </c>
      <c r="Z244" s="37" t="str">
        <f t="shared" si="72"/>
        <v>4</v>
      </c>
      <c r="AA244" s="43">
        <f t="shared" si="73"/>
        <v>7901</v>
      </c>
      <c r="AB244" s="46">
        <f t="shared" si="74"/>
        <v>7.9800099999999992E-3</v>
      </c>
      <c r="AC244" s="43"/>
      <c r="AD244" s="43"/>
      <c r="AE244" s="37">
        <f t="shared" si="60"/>
        <v>242</v>
      </c>
      <c r="AF244" s="37" t="str">
        <f t="shared" si="61"/>
        <v>FAST.JK</v>
      </c>
      <c r="AG244" s="37" t="str">
        <f t="shared" si="62"/>
        <v>PT Fast Food Indonesia Tbk</v>
      </c>
      <c r="AH244" s="37">
        <f t="shared" si="63"/>
        <v>1010</v>
      </c>
      <c r="AI244" s="71">
        <f t="shared" si="75"/>
        <v>4.0270000000000001</v>
      </c>
      <c r="AJ244" s="43">
        <f t="shared" si="64"/>
        <v>7.9800099999999992E-3</v>
      </c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</row>
    <row r="245" spans="1:47" x14ac:dyDescent="0.25">
      <c r="A245" s="37"/>
      <c r="B245" s="37">
        <f t="shared" si="65"/>
        <v>243</v>
      </c>
      <c r="C245" s="37" t="s">
        <v>1387</v>
      </c>
      <c r="D245" s="37" t="s">
        <v>1388</v>
      </c>
      <c r="E245" s="37">
        <v>123</v>
      </c>
      <c r="F245" s="37">
        <v>0</v>
      </c>
      <c r="G245" s="39">
        <v>0</v>
      </c>
      <c r="H245" s="37" t="s">
        <v>5142</v>
      </c>
      <c r="I245" s="37" t="s">
        <v>5143</v>
      </c>
      <c r="J245" s="37" t="s">
        <v>5144</v>
      </c>
      <c r="K245" s="37"/>
      <c r="L245" s="37"/>
      <c r="M245" s="37">
        <f t="shared" si="66"/>
        <v>243</v>
      </c>
      <c r="N245" s="37" t="s">
        <v>2468</v>
      </c>
      <c r="O245" s="37" t="str">
        <f t="shared" si="78"/>
        <v>PT Fimperkasa Utama Tbk</v>
      </c>
      <c r="P245" s="37">
        <f t="shared" si="78"/>
        <v>43</v>
      </c>
      <c r="Q245" s="37">
        <f t="shared" si="78"/>
        <v>0</v>
      </c>
      <c r="R245" s="37">
        <f t="shared" si="78"/>
        <v>0</v>
      </c>
      <c r="S245" s="37" t="str">
        <f t="shared" si="78"/>
        <v>4.907M</v>
      </c>
      <c r="T245" s="37" t="str">
        <f t="shared" si="78"/>
        <v>1.09M</v>
      </c>
      <c r="U245" s="37" t="str">
        <f t="shared" si="78"/>
        <v>17.2B</v>
      </c>
      <c r="V245" s="41">
        <f t="shared" si="68"/>
        <v>17.2</v>
      </c>
      <c r="W245" s="37" t="str">
        <f t="shared" si="69"/>
        <v>B</v>
      </c>
      <c r="X245" s="42">
        <f t="shared" si="70"/>
        <v>17.2</v>
      </c>
      <c r="Y245" s="37">
        <f t="shared" si="71"/>
        <v>1.0900000000000001</v>
      </c>
      <c r="Z245" s="37" t="str">
        <f t="shared" si="72"/>
        <v>M</v>
      </c>
      <c r="AA245" s="43">
        <f t="shared" si="73"/>
        <v>1090000</v>
      </c>
      <c r="AB245" s="46">
        <f t="shared" si="74"/>
        <v>4.6870000000000002E-2</v>
      </c>
      <c r="AC245" s="43"/>
      <c r="AD245" s="43"/>
      <c r="AE245" s="37">
        <f t="shared" si="60"/>
        <v>243</v>
      </c>
      <c r="AF245" s="37" t="str">
        <f t="shared" si="61"/>
        <v>FIMP.JK</v>
      </c>
      <c r="AG245" s="37" t="str">
        <f t="shared" si="62"/>
        <v>PT Fimperkasa Utama Tbk</v>
      </c>
      <c r="AH245" s="37">
        <f t="shared" si="63"/>
        <v>43</v>
      </c>
      <c r="AI245" s="71">
        <f t="shared" si="75"/>
        <v>1.72E-2</v>
      </c>
      <c r="AJ245" s="43">
        <f t="shared" si="64"/>
        <v>4.6870000000000002E-2</v>
      </c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</row>
    <row r="246" spans="1:47" x14ac:dyDescent="0.25">
      <c r="A246" s="37"/>
      <c r="B246" s="37">
        <f t="shared" si="65"/>
        <v>244</v>
      </c>
      <c r="C246" s="37" t="s">
        <v>1433</v>
      </c>
      <c r="D246" s="37" t="s">
        <v>1434</v>
      </c>
      <c r="E246" s="37">
        <v>70</v>
      </c>
      <c r="F246" s="37">
        <v>0</v>
      </c>
      <c r="G246" s="39">
        <v>0</v>
      </c>
      <c r="H246" s="37" t="s">
        <v>5145</v>
      </c>
      <c r="I246" s="37" t="s">
        <v>5146</v>
      </c>
      <c r="J246" s="37" t="s">
        <v>5147</v>
      </c>
      <c r="K246" s="37"/>
      <c r="L246" s="37"/>
      <c r="M246" s="37">
        <f t="shared" si="66"/>
        <v>244</v>
      </c>
      <c r="N246" s="37" t="s">
        <v>1137</v>
      </c>
      <c r="O246" s="37" t="str">
        <f t="shared" si="78"/>
        <v>PT First Media Tbk</v>
      </c>
      <c r="P246" s="37">
        <f t="shared" si="78"/>
        <v>700</v>
      </c>
      <c r="Q246" s="37">
        <f t="shared" si="78"/>
        <v>20</v>
      </c>
      <c r="R246" s="37">
        <f t="shared" si="78"/>
        <v>2.9399999999999999E-2</v>
      </c>
      <c r="S246" s="37" t="str">
        <f t="shared" si="78"/>
        <v>8.771M</v>
      </c>
      <c r="T246" s="37" t="str">
        <f t="shared" si="78"/>
        <v>4.207M</v>
      </c>
      <c r="U246" s="37" t="str">
        <f t="shared" si="78"/>
        <v>1.22T</v>
      </c>
      <c r="V246" s="41">
        <f t="shared" si="68"/>
        <v>1.22</v>
      </c>
      <c r="W246" s="37" t="str">
        <f t="shared" si="69"/>
        <v>T</v>
      </c>
      <c r="X246" s="42">
        <f t="shared" si="70"/>
        <v>1220</v>
      </c>
      <c r="Y246" s="37">
        <f t="shared" si="71"/>
        <v>4.2069999999999999</v>
      </c>
      <c r="Z246" s="37" t="str">
        <f t="shared" si="72"/>
        <v>M</v>
      </c>
      <c r="AA246" s="43">
        <f t="shared" si="73"/>
        <v>4207000</v>
      </c>
      <c r="AB246" s="46">
        <f t="shared" si="74"/>
        <v>2.9449000000000001</v>
      </c>
      <c r="AC246" s="43"/>
      <c r="AD246" s="43"/>
      <c r="AE246" s="37">
        <f t="shared" si="60"/>
        <v>244</v>
      </c>
      <c r="AF246" s="37" t="str">
        <f t="shared" si="61"/>
        <v>KBLV.JK</v>
      </c>
      <c r="AG246" s="37" t="str">
        <f t="shared" si="62"/>
        <v>PT First Media Tbk</v>
      </c>
      <c r="AH246" s="37">
        <f t="shared" si="63"/>
        <v>700</v>
      </c>
      <c r="AI246" s="71">
        <f t="shared" si="75"/>
        <v>1.22</v>
      </c>
      <c r="AJ246" s="43">
        <f t="shared" si="64"/>
        <v>2.9449000000000001</v>
      </c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</row>
    <row r="247" spans="1:47" x14ac:dyDescent="0.25">
      <c r="A247" s="37"/>
      <c r="B247" s="37">
        <f t="shared" si="65"/>
        <v>245</v>
      </c>
      <c r="C247" s="37" t="s">
        <v>1572</v>
      </c>
      <c r="D247" s="37" t="s">
        <v>1573</v>
      </c>
      <c r="E247" s="37">
        <v>250</v>
      </c>
      <c r="F247" s="37">
        <v>-2</v>
      </c>
      <c r="G247" s="39">
        <v>-7.9000000000000008E-3</v>
      </c>
      <c r="H247" s="40">
        <v>853900</v>
      </c>
      <c r="I247" s="37" t="s">
        <v>5148</v>
      </c>
      <c r="J247" s="37" t="s">
        <v>5149</v>
      </c>
      <c r="K247" s="37"/>
      <c r="L247" s="37"/>
      <c r="M247" s="37">
        <f t="shared" si="66"/>
        <v>245</v>
      </c>
      <c r="N247" s="37" t="s">
        <v>1329</v>
      </c>
      <c r="O247" s="37" t="str">
        <f t="shared" si="78"/>
        <v>PT FKS Food Sejahtera Tbk</v>
      </c>
      <c r="P247" s="37">
        <f t="shared" si="78"/>
        <v>206</v>
      </c>
      <c r="Q247" s="37">
        <f t="shared" si="78"/>
        <v>2</v>
      </c>
      <c r="R247" s="37">
        <f t="shared" si="78"/>
        <v>9.7999999999999997E-3</v>
      </c>
      <c r="S247" s="37" t="str">
        <f t="shared" si="78"/>
        <v>1.895M</v>
      </c>
      <c r="T247" s="37" t="str">
        <f t="shared" si="78"/>
        <v>19.138M</v>
      </c>
      <c r="U247" s="37" t="str">
        <f t="shared" si="78"/>
        <v>783.978B</v>
      </c>
      <c r="V247" s="41">
        <f t="shared" si="68"/>
        <v>783.97799999999995</v>
      </c>
      <c r="W247" s="37" t="str">
        <f t="shared" si="69"/>
        <v>B</v>
      </c>
      <c r="X247" s="42">
        <f t="shared" si="70"/>
        <v>783.97799999999995</v>
      </c>
      <c r="Y247" s="37">
        <f t="shared" si="71"/>
        <v>19.138000000000002</v>
      </c>
      <c r="Z247" s="37" t="str">
        <f t="shared" si="72"/>
        <v>M</v>
      </c>
      <c r="AA247" s="43">
        <f t="shared" si="73"/>
        <v>19138000</v>
      </c>
      <c r="AB247" s="46">
        <f t="shared" si="74"/>
        <v>3.942428</v>
      </c>
      <c r="AC247" s="43"/>
      <c r="AD247" s="43"/>
      <c r="AE247" s="37">
        <f t="shared" si="60"/>
        <v>245</v>
      </c>
      <c r="AF247" s="37" t="str">
        <f t="shared" si="61"/>
        <v>AISA.JK</v>
      </c>
      <c r="AG247" s="37" t="str">
        <f t="shared" si="62"/>
        <v>PT FKS Food Sejahtera Tbk</v>
      </c>
      <c r="AH247" s="37">
        <f t="shared" si="63"/>
        <v>206</v>
      </c>
      <c r="AI247" s="71">
        <f t="shared" si="75"/>
        <v>0.78397799999999995</v>
      </c>
      <c r="AJ247" s="43">
        <f t="shared" si="64"/>
        <v>3.942428</v>
      </c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</row>
    <row r="248" spans="1:47" x14ac:dyDescent="0.25">
      <c r="A248" s="37"/>
      <c r="B248" s="37">
        <f t="shared" si="65"/>
        <v>246</v>
      </c>
      <c r="C248" s="37" t="s">
        <v>1408</v>
      </c>
      <c r="D248" s="37" t="s">
        <v>1409</v>
      </c>
      <c r="E248" s="37">
        <v>62</v>
      </c>
      <c r="F248" s="37">
        <v>-1</v>
      </c>
      <c r="G248" s="39">
        <v>-1.5900000000000001E-2</v>
      </c>
      <c r="H248" s="37" t="s">
        <v>5150</v>
      </c>
      <c r="I248" s="37" t="s">
        <v>5151</v>
      </c>
      <c r="J248" s="37" t="s">
        <v>5152</v>
      </c>
      <c r="K248" s="37"/>
      <c r="L248" s="37"/>
      <c r="M248" s="37">
        <f t="shared" si="66"/>
        <v>246</v>
      </c>
      <c r="N248" s="37" t="s">
        <v>847</v>
      </c>
      <c r="O248" s="37" t="str">
        <f t="shared" si="78"/>
        <v>PT FKS Multi Agro Tbk</v>
      </c>
      <c r="P248" s="37">
        <f t="shared" si="78"/>
        <v>7975</v>
      </c>
      <c r="Q248" s="37">
        <f t="shared" si="78"/>
        <v>0</v>
      </c>
      <c r="R248" s="37">
        <f t="shared" si="78"/>
        <v>0</v>
      </c>
      <c r="S248" s="37">
        <f t="shared" si="78"/>
        <v>5300</v>
      </c>
      <c r="T248" s="37">
        <f t="shared" si="78"/>
        <v>1918</v>
      </c>
      <c r="U248" s="37" t="str">
        <f t="shared" si="78"/>
        <v>3.828T</v>
      </c>
      <c r="V248" s="41">
        <f t="shared" si="68"/>
        <v>3.8279999999999998</v>
      </c>
      <c r="W248" s="37" t="str">
        <f t="shared" si="69"/>
        <v>T</v>
      </c>
      <c r="X248" s="42">
        <f t="shared" si="70"/>
        <v>3828</v>
      </c>
      <c r="Y248" s="37">
        <f t="shared" si="71"/>
        <v>191</v>
      </c>
      <c r="Z248" s="37" t="str">
        <f t="shared" si="72"/>
        <v>8</v>
      </c>
      <c r="AA248" s="43">
        <f t="shared" si="73"/>
        <v>191</v>
      </c>
      <c r="AB248" s="46">
        <f t="shared" si="74"/>
        <v>1.523225E-3</v>
      </c>
      <c r="AC248" s="43"/>
      <c r="AD248" s="43"/>
      <c r="AE248" s="37">
        <f t="shared" si="60"/>
        <v>246</v>
      </c>
      <c r="AF248" s="37" t="str">
        <f t="shared" si="61"/>
        <v>FISH.JK</v>
      </c>
      <c r="AG248" s="37" t="str">
        <f t="shared" si="62"/>
        <v>PT FKS Multi Agro Tbk</v>
      </c>
      <c r="AH248" s="37">
        <f t="shared" si="63"/>
        <v>7975</v>
      </c>
      <c r="AI248" s="71">
        <f t="shared" si="75"/>
        <v>3.8279999999999998</v>
      </c>
      <c r="AJ248" s="43">
        <f t="shared" si="64"/>
        <v>1.523225E-3</v>
      </c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</row>
    <row r="249" spans="1:47" x14ac:dyDescent="0.25">
      <c r="A249" s="37"/>
      <c r="B249" s="37">
        <f t="shared" si="65"/>
        <v>247</v>
      </c>
      <c r="C249" s="37" t="s">
        <v>1517</v>
      </c>
      <c r="D249" s="37" t="s">
        <v>1518</v>
      </c>
      <c r="E249" s="38">
        <v>4550</v>
      </c>
      <c r="F249" s="37">
        <v>0</v>
      </c>
      <c r="G249" s="39">
        <v>0</v>
      </c>
      <c r="H249" s="40">
        <v>1100</v>
      </c>
      <c r="I249" s="40">
        <v>9734</v>
      </c>
      <c r="J249" s="37" t="s">
        <v>4088</v>
      </c>
      <c r="K249" s="37"/>
      <c r="L249" s="37"/>
      <c r="M249" s="37">
        <f t="shared" si="66"/>
        <v>247</v>
      </c>
      <c r="N249" s="37" t="s">
        <v>4994</v>
      </c>
      <c r="O249" s="37" t="str">
        <f t="shared" si="78"/>
        <v>PT Formosa Ingredient Factory Tbk</v>
      </c>
      <c r="P249" s="37">
        <f t="shared" si="78"/>
        <v>248</v>
      </c>
      <c r="Q249" s="37">
        <f t="shared" si="78"/>
        <v>-6</v>
      </c>
      <c r="R249" s="37">
        <f t="shared" si="78"/>
        <v>-2.3599999999999999E-2</v>
      </c>
      <c r="S249" s="37">
        <f t="shared" si="78"/>
        <v>466300</v>
      </c>
      <c r="T249" s="37" t="str">
        <f t="shared" si="78"/>
        <v>21.124M</v>
      </c>
      <c r="U249" s="37" t="str">
        <f t="shared" si="78"/>
        <v>286.626B</v>
      </c>
      <c r="V249" s="41">
        <f t="shared" si="68"/>
        <v>286.62599999999998</v>
      </c>
      <c r="W249" s="37" t="str">
        <f t="shared" si="69"/>
        <v>B</v>
      </c>
      <c r="X249" s="42">
        <f t="shared" si="70"/>
        <v>286.62599999999998</v>
      </c>
      <c r="Y249" s="37">
        <f t="shared" si="71"/>
        <v>21.123999999999999</v>
      </c>
      <c r="Z249" s="37" t="str">
        <f t="shared" si="72"/>
        <v>M</v>
      </c>
      <c r="AA249" s="43">
        <f t="shared" si="73"/>
        <v>21124000</v>
      </c>
      <c r="AB249" s="46">
        <f t="shared" si="74"/>
        <v>5.2387519999999999</v>
      </c>
      <c r="AC249" s="43"/>
      <c r="AD249" s="43"/>
      <c r="AE249" s="37">
        <f t="shared" si="60"/>
        <v>247</v>
      </c>
      <c r="AF249" s="37" t="str">
        <f t="shared" si="61"/>
        <v>BOBA.JK</v>
      </c>
      <c r="AG249" s="37" t="str">
        <f t="shared" si="62"/>
        <v>PT Formosa Ingredient Factory Tbk</v>
      </c>
      <c r="AH249" s="37">
        <f t="shared" si="63"/>
        <v>248</v>
      </c>
      <c r="AI249" s="71">
        <f t="shared" si="75"/>
        <v>0.28662599999999999</v>
      </c>
      <c r="AJ249" s="43">
        <f t="shared" si="64"/>
        <v>5.2387519999999999</v>
      </c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</row>
    <row r="250" spans="1:47" x14ac:dyDescent="0.25">
      <c r="A250" s="37"/>
      <c r="B250" s="37">
        <f t="shared" si="65"/>
        <v>248</v>
      </c>
      <c r="C250" s="37" t="s">
        <v>1279</v>
      </c>
      <c r="D250" s="37" t="s">
        <v>1280</v>
      </c>
      <c r="E250" s="37">
        <v>472</v>
      </c>
      <c r="F250" s="37">
        <v>2</v>
      </c>
      <c r="G250" s="39">
        <v>4.3E-3</v>
      </c>
      <c r="H250" s="37" t="s">
        <v>5153</v>
      </c>
      <c r="I250" s="37" t="s">
        <v>5154</v>
      </c>
      <c r="J250" s="37" t="s">
        <v>5155</v>
      </c>
      <c r="K250" s="37"/>
      <c r="L250" s="37"/>
      <c r="M250" s="37">
        <f t="shared" si="66"/>
        <v>248</v>
      </c>
      <c r="N250" s="37" t="s">
        <v>2313</v>
      </c>
      <c r="O250" s="37" t="str">
        <f t="shared" si="78"/>
        <v>PT Fortune Indonesia Tbk</v>
      </c>
      <c r="P250" s="37">
        <f t="shared" si="78"/>
        <v>262</v>
      </c>
      <c r="Q250" s="37">
        <f t="shared" si="78"/>
        <v>-12</v>
      </c>
      <c r="R250" s="37">
        <f t="shared" si="78"/>
        <v>-4.3799999999999999E-2</v>
      </c>
      <c r="S250" s="37" t="str">
        <f t="shared" si="78"/>
        <v>2.661M</v>
      </c>
      <c r="T250" s="37" t="str">
        <f t="shared" si="78"/>
        <v>2.656M</v>
      </c>
      <c r="U250" s="37" t="str">
        <f t="shared" si="78"/>
        <v>121.889B</v>
      </c>
      <c r="V250" s="41">
        <f t="shared" si="68"/>
        <v>121.889</v>
      </c>
      <c r="W250" s="37" t="str">
        <f t="shared" si="69"/>
        <v>B</v>
      </c>
      <c r="X250" s="42">
        <f t="shared" si="70"/>
        <v>121.889</v>
      </c>
      <c r="Y250" s="37">
        <f t="shared" si="71"/>
        <v>2.6560000000000001</v>
      </c>
      <c r="Z250" s="37" t="str">
        <f t="shared" si="72"/>
        <v>M</v>
      </c>
      <c r="AA250" s="43">
        <f t="shared" si="73"/>
        <v>2656000</v>
      </c>
      <c r="AB250" s="46">
        <f t="shared" si="74"/>
        <v>0.69587200000000005</v>
      </c>
      <c r="AC250" s="43"/>
      <c r="AD250" s="43"/>
      <c r="AE250" s="37">
        <f t="shared" si="60"/>
        <v>248</v>
      </c>
      <c r="AF250" s="37" t="str">
        <f t="shared" si="61"/>
        <v>FORU.JK</v>
      </c>
      <c r="AG250" s="37" t="str">
        <f t="shared" si="62"/>
        <v>PT Fortune Indonesia Tbk</v>
      </c>
      <c r="AH250" s="37">
        <f t="shared" si="63"/>
        <v>262</v>
      </c>
      <c r="AI250" s="71">
        <f t="shared" si="75"/>
        <v>0.121889</v>
      </c>
      <c r="AJ250" s="43">
        <f t="shared" si="64"/>
        <v>0.69587200000000005</v>
      </c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</row>
    <row r="251" spans="1:47" x14ac:dyDescent="0.25">
      <c r="A251" s="37"/>
      <c r="B251" s="37">
        <f t="shared" si="65"/>
        <v>249</v>
      </c>
      <c r="C251" s="37" t="s">
        <v>1472</v>
      </c>
      <c r="D251" s="37" t="s">
        <v>1473</v>
      </c>
      <c r="E251" s="37">
        <v>222</v>
      </c>
      <c r="F251" s="37">
        <v>6</v>
      </c>
      <c r="G251" s="39">
        <v>2.7799999999999998E-2</v>
      </c>
      <c r="H251" s="37" t="s">
        <v>5156</v>
      </c>
      <c r="I251" s="37" t="s">
        <v>5157</v>
      </c>
      <c r="J251" s="37" t="s">
        <v>5158</v>
      </c>
      <c r="K251" s="37"/>
      <c r="L251" s="37"/>
      <c r="M251" s="37">
        <f t="shared" si="66"/>
        <v>249</v>
      </c>
      <c r="N251" s="37" t="s">
        <v>1203</v>
      </c>
      <c r="O251" s="37" t="str">
        <f t="shared" si="78"/>
        <v>PT Fortune Mate Indonesia Tbk</v>
      </c>
      <c r="P251" s="37">
        <f t="shared" si="78"/>
        <v>360</v>
      </c>
      <c r="Q251" s="37">
        <f t="shared" si="78"/>
        <v>-12</v>
      </c>
      <c r="R251" s="37">
        <f t="shared" si="78"/>
        <v>-3.2300000000000002E-2</v>
      </c>
      <c r="S251" s="37" t="str">
        <f t="shared" si="78"/>
        <v>2.654M</v>
      </c>
      <c r="T251" s="37">
        <f t="shared" si="78"/>
        <v>133485</v>
      </c>
      <c r="U251" s="37" t="str">
        <f t="shared" si="78"/>
        <v>979.56B</v>
      </c>
      <c r="V251" s="41">
        <f t="shared" si="68"/>
        <v>979.56</v>
      </c>
      <c r="W251" s="37" t="str">
        <f t="shared" si="69"/>
        <v>B</v>
      </c>
      <c r="X251" s="42">
        <f t="shared" si="70"/>
        <v>979.56</v>
      </c>
      <c r="Y251" s="37">
        <f t="shared" si="71"/>
        <v>13348</v>
      </c>
      <c r="Z251" s="37" t="str">
        <f t="shared" si="72"/>
        <v>5</v>
      </c>
      <c r="AA251" s="43">
        <f t="shared" si="73"/>
        <v>13348</v>
      </c>
      <c r="AB251" s="46">
        <f t="shared" si="74"/>
        <v>4.8052800000000003E-3</v>
      </c>
      <c r="AC251" s="43"/>
      <c r="AD251" s="43"/>
      <c r="AE251" s="37">
        <f t="shared" si="60"/>
        <v>249</v>
      </c>
      <c r="AF251" s="37" t="str">
        <f t="shared" si="61"/>
        <v>FMII.JK</v>
      </c>
      <c r="AG251" s="37" t="str">
        <f t="shared" si="62"/>
        <v>PT Fortune Mate Indonesia Tbk</v>
      </c>
      <c r="AH251" s="37">
        <f t="shared" si="63"/>
        <v>360</v>
      </c>
      <c r="AI251" s="71">
        <f t="shared" si="75"/>
        <v>0.97955999999999999</v>
      </c>
      <c r="AJ251" s="43">
        <f t="shared" si="64"/>
        <v>4.8052800000000003E-3</v>
      </c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</row>
    <row r="252" spans="1:47" x14ac:dyDescent="0.25">
      <c r="A252" s="37"/>
      <c r="B252" s="37">
        <f t="shared" si="65"/>
        <v>250</v>
      </c>
      <c r="C252" s="37" t="s">
        <v>1675</v>
      </c>
      <c r="D252" s="37" t="s">
        <v>1676</v>
      </c>
      <c r="E252" s="38">
        <v>1145</v>
      </c>
      <c r="F252" s="37">
        <v>10</v>
      </c>
      <c r="G252" s="39">
        <v>8.8000000000000005E-3</v>
      </c>
      <c r="H252" s="40">
        <v>12300</v>
      </c>
      <c r="I252" s="40">
        <v>100768</v>
      </c>
      <c r="J252" s="37" t="s">
        <v>5159</v>
      </c>
      <c r="K252" s="37"/>
      <c r="L252" s="37"/>
      <c r="M252" s="37">
        <f t="shared" si="66"/>
        <v>250</v>
      </c>
      <c r="N252" s="37" t="s">
        <v>1656</v>
      </c>
      <c r="O252" s="37" t="str">
        <f t="shared" si="78"/>
        <v>PT Fuji Finance Indonesia Tbk</v>
      </c>
      <c r="P252" s="37">
        <f t="shared" si="78"/>
        <v>540</v>
      </c>
      <c r="Q252" s="37">
        <f t="shared" si="78"/>
        <v>5</v>
      </c>
      <c r="R252" s="37">
        <f t="shared" si="78"/>
        <v>9.2999999999999992E-3</v>
      </c>
      <c r="S252" s="37">
        <f t="shared" si="78"/>
        <v>16200</v>
      </c>
      <c r="T252" s="37">
        <f t="shared" si="78"/>
        <v>776962</v>
      </c>
      <c r="U252" s="37" t="str">
        <f t="shared" si="78"/>
        <v>702B</v>
      </c>
      <c r="V252" s="41">
        <f t="shared" si="68"/>
        <v>702</v>
      </c>
      <c r="W252" s="37" t="str">
        <f t="shared" si="69"/>
        <v>B</v>
      </c>
      <c r="X252" s="42">
        <f t="shared" si="70"/>
        <v>702</v>
      </c>
      <c r="Y252" s="37">
        <f t="shared" si="71"/>
        <v>77696</v>
      </c>
      <c r="Z252" s="37" t="str">
        <f t="shared" si="72"/>
        <v>2</v>
      </c>
      <c r="AA252" s="43">
        <f t="shared" si="73"/>
        <v>77696</v>
      </c>
      <c r="AB252" s="46">
        <f t="shared" si="74"/>
        <v>4.1955840000000001E-2</v>
      </c>
      <c r="AC252" s="43"/>
      <c r="AD252" s="43"/>
      <c r="AE252" s="37">
        <f t="shared" si="60"/>
        <v>250</v>
      </c>
      <c r="AF252" s="37" t="str">
        <f t="shared" si="61"/>
        <v>FUJI.JK</v>
      </c>
      <c r="AG252" s="37" t="str">
        <f t="shared" si="62"/>
        <v>PT Fuji Finance Indonesia Tbk</v>
      </c>
      <c r="AH252" s="37">
        <f t="shared" si="63"/>
        <v>540</v>
      </c>
      <c r="AI252" s="71">
        <f t="shared" si="75"/>
        <v>0.70199999999999996</v>
      </c>
      <c r="AJ252" s="43">
        <f t="shared" si="64"/>
        <v>4.1955840000000001E-2</v>
      </c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</row>
    <row r="253" spans="1:47" x14ac:dyDescent="0.25">
      <c r="A253" s="37"/>
      <c r="B253" s="37">
        <f t="shared" si="65"/>
        <v>251</v>
      </c>
      <c r="C253" s="37" t="s">
        <v>1656</v>
      </c>
      <c r="D253" s="37" t="s">
        <v>1657</v>
      </c>
      <c r="E253" s="37">
        <v>540</v>
      </c>
      <c r="F253" s="37">
        <v>5</v>
      </c>
      <c r="G253" s="39">
        <v>9.2999999999999992E-3</v>
      </c>
      <c r="H253" s="40">
        <v>16200</v>
      </c>
      <c r="I253" s="40">
        <v>776962</v>
      </c>
      <c r="J253" s="37" t="s">
        <v>4135</v>
      </c>
      <c r="K253" s="37"/>
      <c r="L253" s="37"/>
      <c r="M253" s="37">
        <f t="shared" si="66"/>
        <v>251</v>
      </c>
      <c r="N253" s="37" t="s">
        <v>1653</v>
      </c>
      <c r="O253" s="37" t="str">
        <f t="shared" si="78"/>
        <v>PT Galva Technologies Tbk</v>
      </c>
      <c r="P253" s="37">
        <f t="shared" si="78"/>
        <v>284</v>
      </c>
      <c r="Q253" s="37">
        <f t="shared" si="78"/>
        <v>-2</v>
      </c>
      <c r="R253" s="37">
        <f t="shared" si="78"/>
        <v>-7.0000000000000001E-3</v>
      </c>
      <c r="S253" s="37">
        <f t="shared" si="78"/>
        <v>251100</v>
      </c>
      <c r="T253" s="37">
        <f t="shared" si="78"/>
        <v>240550</v>
      </c>
      <c r="U253" s="37" t="str">
        <f t="shared" si="78"/>
        <v>426B</v>
      </c>
      <c r="V253" s="41">
        <f t="shared" si="68"/>
        <v>426</v>
      </c>
      <c r="W253" s="37" t="str">
        <f t="shared" si="69"/>
        <v>B</v>
      </c>
      <c r="X253" s="42">
        <f t="shared" si="70"/>
        <v>426</v>
      </c>
      <c r="Y253" s="37">
        <f t="shared" si="71"/>
        <v>24055</v>
      </c>
      <c r="Z253" s="37" t="str">
        <f t="shared" si="72"/>
        <v>0</v>
      </c>
      <c r="AA253" s="43">
        <f t="shared" si="73"/>
        <v>24055</v>
      </c>
      <c r="AB253" s="46">
        <f t="shared" si="74"/>
        <v>6.8316200000000001E-3</v>
      </c>
      <c r="AC253" s="43"/>
      <c r="AD253" s="43"/>
      <c r="AE253" s="37">
        <f t="shared" si="60"/>
        <v>251</v>
      </c>
      <c r="AF253" s="37" t="str">
        <f t="shared" si="61"/>
        <v>GLVA.JK</v>
      </c>
      <c r="AG253" s="37" t="str">
        <f t="shared" si="62"/>
        <v>PT Galva Technologies Tbk</v>
      </c>
      <c r="AH253" s="37">
        <f t="shared" si="63"/>
        <v>284</v>
      </c>
      <c r="AI253" s="71">
        <f t="shared" si="75"/>
        <v>0.42599999999999999</v>
      </c>
      <c r="AJ253" s="43">
        <f t="shared" si="64"/>
        <v>6.8316200000000001E-3</v>
      </c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</row>
    <row r="254" spans="1:47" x14ac:dyDescent="0.25">
      <c r="A254" s="37"/>
      <c r="B254" s="37">
        <f t="shared" si="65"/>
        <v>252</v>
      </c>
      <c r="C254" s="37" t="s">
        <v>1469</v>
      </c>
      <c r="D254" s="37" t="s">
        <v>1470</v>
      </c>
      <c r="E254" s="37">
        <v>945</v>
      </c>
      <c r="F254" s="37">
        <v>-45</v>
      </c>
      <c r="G254" s="39">
        <v>-4.5499999999999999E-2</v>
      </c>
      <c r="H254" s="40">
        <v>5700</v>
      </c>
      <c r="I254" s="40">
        <v>30870</v>
      </c>
      <c r="J254" s="37" t="s">
        <v>4177</v>
      </c>
      <c r="K254" s="37"/>
      <c r="L254" s="37"/>
      <c r="M254" s="37">
        <f t="shared" si="66"/>
        <v>252</v>
      </c>
      <c r="N254" s="37" t="s">
        <v>5439</v>
      </c>
      <c r="O254" s="37" t="str">
        <f t="shared" si="78"/>
        <v>PT Garuda Maintenance Facility Aero Asia Tbk</v>
      </c>
      <c r="P254" s="37">
        <f t="shared" si="78"/>
        <v>77</v>
      </c>
      <c r="Q254" s="37">
        <f t="shared" si="78"/>
        <v>-1</v>
      </c>
      <c r="R254" s="37">
        <f t="shared" si="78"/>
        <v>-1.2800000000000001E-2</v>
      </c>
      <c r="S254" s="37" t="str">
        <f t="shared" si="78"/>
        <v>1.21M</v>
      </c>
      <c r="T254" s="37" t="str">
        <f t="shared" si="78"/>
        <v>1.928M</v>
      </c>
      <c r="U254" s="37" t="str">
        <f t="shared" si="78"/>
        <v>2.174T</v>
      </c>
      <c r="V254" s="41">
        <f t="shared" si="68"/>
        <v>2.1739999999999999</v>
      </c>
      <c r="W254" s="37" t="str">
        <f t="shared" si="69"/>
        <v>T</v>
      </c>
      <c r="X254" s="42">
        <f t="shared" si="70"/>
        <v>2174</v>
      </c>
      <c r="Y254" s="37">
        <f t="shared" si="71"/>
        <v>1.9279999999999999</v>
      </c>
      <c r="Z254" s="37" t="str">
        <f t="shared" si="72"/>
        <v>M</v>
      </c>
      <c r="AA254" s="43">
        <f t="shared" si="73"/>
        <v>1928000</v>
      </c>
      <c r="AB254" s="46">
        <f t="shared" si="74"/>
        <v>0.148456</v>
      </c>
      <c r="AC254" s="43"/>
      <c r="AD254" s="43"/>
      <c r="AE254" s="37">
        <f t="shared" si="60"/>
        <v>252</v>
      </c>
      <c r="AF254" s="37" t="str">
        <f t="shared" si="61"/>
        <v>GMFI.JK</v>
      </c>
      <c r="AG254" s="37" t="str">
        <f t="shared" si="62"/>
        <v>PT Garuda Maintenance Facility Aero Asia Tbk</v>
      </c>
      <c r="AH254" s="37">
        <f t="shared" si="63"/>
        <v>77</v>
      </c>
      <c r="AI254" s="71">
        <f t="shared" si="75"/>
        <v>2.1739999999999999</v>
      </c>
      <c r="AJ254" s="43">
        <f t="shared" si="64"/>
        <v>0.148456</v>
      </c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</row>
    <row r="255" spans="1:47" x14ac:dyDescent="0.25">
      <c r="A255" s="37"/>
      <c r="B255" s="37">
        <f t="shared" si="65"/>
        <v>253</v>
      </c>
      <c r="C255" s="37" t="s">
        <v>1438</v>
      </c>
      <c r="D255" s="37" t="s">
        <v>1439</v>
      </c>
      <c r="E255" s="37">
        <v>378</v>
      </c>
      <c r="F255" s="37">
        <v>-2</v>
      </c>
      <c r="G255" s="39">
        <v>-5.3E-3</v>
      </c>
      <c r="H255" s="40">
        <v>85500</v>
      </c>
      <c r="I255" s="40">
        <v>774946</v>
      </c>
      <c r="J255" s="37" t="s">
        <v>5160</v>
      </c>
      <c r="K255" s="37"/>
      <c r="L255" s="37"/>
      <c r="M255" s="37">
        <f t="shared" si="66"/>
        <v>253</v>
      </c>
      <c r="N255" s="37" t="s">
        <v>1049</v>
      </c>
      <c r="O255" s="37" t="str">
        <f t="shared" si="78"/>
        <v>PT Garuda Metalindo Tbk</v>
      </c>
      <c r="P255" s="37">
        <f t="shared" si="78"/>
        <v>980</v>
      </c>
      <c r="Q255" s="37">
        <f t="shared" si="78"/>
        <v>-70</v>
      </c>
      <c r="R255" s="37">
        <f t="shared" si="78"/>
        <v>-6.6699999999999995E-2</v>
      </c>
      <c r="S255" s="37">
        <f t="shared" si="78"/>
        <v>6200</v>
      </c>
      <c r="T255" s="37">
        <f t="shared" si="78"/>
        <v>4707</v>
      </c>
      <c r="U255" s="37" t="str">
        <f t="shared" si="78"/>
        <v>2.297T</v>
      </c>
      <c r="V255" s="41">
        <f t="shared" si="68"/>
        <v>2.2970000000000002</v>
      </c>
      <c r="W255" s="37" t="str">
        <f t="shared" si="69"/>
        <v>T</v>
      </c>
      <c r="X255" s="42">
        <f t="shared" si="70"/>
        <v>2297</v>
      </c>
      <c r="Y255" s="37">
        <f t="shared" si="71"/>
        <v>470</v>
      </c>
      <c r="Z255" s="37" t="str">
        <f t="shared" si="72"/>
        <v>7</v>
      </c>
      <c r="AA255" s="43">
        <f t="shared" si="73"/>
        <v>470</v>
      </c>
      <c r="AB255" s="46">
        <f t="shared" si="74"/>
        <v>4.6059999999999997E-4</v>
      </c>
      <c r="AC255" s="43"/>
      <c r="AD255" s="43"/>
      <c r="AE255" s="37">
        <f t="shared" si="60"/>
        <v>253</v>
      </c>
      <c r="AF255" s="37" t="str">
        <f t="shared" si="61"/>
        <v>BOLT.JK</v>
      </c>
      <c r="AG255" s="37" t="str">
        <f t="shared" si="62"/>
        <v>PT Garuda Metalindo Tbk</v>
      </c>
      <c r="AH255" s="37">
        <f t="shared" si="63"/>
        <v>980</v>
      </c>
      <c r="AI255" s="71">
        <f t="shared" si="75"/>
        <v>2.2970000000000002</v>
      </c>
      <c r="AJ255" s="43">
        <f t="shared" si="64"/>
        <v>4.6059999999999997E-4</v>
      </c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</row>
    <row r="256" spans="1:47" x14ac:dyDescent="0.25">
      <c r="A256" s="37"/>
      <c r="B256" s="37">
        <f t="shared" si="65"/>
        <v>254</v>
      </c>
      <c r="C256" s="37" t="s">
        <v>1441</v>
      </c>
      <c r="D256" s="37" t="s">
        <v>1442</v>
      </c>
      <c r="E256" s="37">
        <v>150</v>
      </c>
      <c r="F256" s="37">
        <v>6</v>
      </c>
      <c r="G256" s="39">
        <v>4.1700000000000001E-2</v>
      </c>
      <c r="H256" s="40">
        <v>68200</v>
      </c>
      <c r="I256" s="40">
        <v>568070</v>
      </c>
      <c r="J256" s="37" t="s">
        <v>4188</v>
      </c>
      <c r="K256" s="37"/>
      <c r="L256" s="37"/>
      <c r="M256" s="37">
        <f t="shared" si="66"/>
        <v>254</v>
      </c>
      <c r="N256" s="37" t="s">
        <v>346</v>
      </c>
      <c r="O256" s="37" t="str">
        <f t="shared" si="78"/>
        <v>PT Garudafood Putra Putri Jaya Tbk</v>
      </c>
      <c r="P256" s="37">
        <f t="shared" si="78"/>
        <v>498</v>
      </c>
      <c r="Q256" s="37">
        <f t="shared" si="78"/>
        <v>-12</v>
      </c>
      <c r="R256" s="37">
        <f t="shared" si="78"/>
        <v>-2.35E-2</v>
      </c>
      <c r="S256" s="37" t="str">
        <f t="shared" si="78"/>
        <v>6.423M</v>
      </c>
      <c r="T256" s="37" t="str">
        <f t="shared" si="78"/>
        <v>9.004M</v>
      </c>
      <c r="U256" s="37" t="str">
        <f t="shared" si="78"/>
        <v>18.206T</v>
      </c>
      <c r="V256" s="41">
        <f t="shared" si="68"/>
        <v>18.206</v>
      </c>
      <c r="W256" s="37" t="str">
        <f t="shared" si="69"/>
        <v>T</v>
      </c>
      <c r="X256" s="42">
        <f t="shared" si="70"/>
        <v>18206</v>
      </c>
      <c r="Y256" s="37">
        <f t="shared" si="71"/>
        <v>9.0039999999999996</v>
      </c>
      <c r="Z256" s="37" t="str">
        <f t="shared" si="72"/>
        <v>M</v>
      </c>
      <c r="AA256" s="43">
        <f t="shared" si="73"/>
        <v>9004000</v>
      </c>
      <c r="AB256" s="46">
        <f t="shared" si="74"/>
        <v>4.4839919999999998</v>
      </c>
      <c r="AC256" s="43"/>
      <c r="AD256" s="43"/>
      <c r="AE256" s="37">
        <f t="shared" si="60"/>
        <v>254</v>
      </c>
      <c r="AF256" s="37" t="str">
        <f t="shared" si="61"/>
        <v>GOOD.JK</v>
      </c>
      <c r="AG256" s="37" t="str">
        <f t="shared" si="62"/>
        <v>PT Garudafood Putra Putri Jaya Tbk</v>
      </c>
      <c r="AH256" s="37">
        <f t="shared" si="63"/>
        <v>498</v>
      </c>
      <c r="AI256" s="71">
        <f t="shared" si="75"/>
        <v>18.206</v>
      </c>
      <c r="AJ256" s="43">
        <f t="shared" si="64"/>
        <v>4.4839919999999998</v>
      </c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</row>
    <row r="257" spans="1:47" x14ac:dyDescent="0.25">
      <c r="A257" s="37"/>
      <c r="B257" s="37">
        <f t="shared" si="65"/>
        <v>255</v>
      </c>
      <c r="C257" s="37" t="s">
        <v>1628</v>
      </c>
      <c r="D257" s="37" t="s">
        <v>1629</v>
      </c>
      <c r="E257" s="37">
        <v>230</v>
      </c>
      <c r="F257" s="37">
        <v>-4</v>
      </c>
      <c r="G257" s="39">
        <v>-1.7100000000000001E-2</v>
      </c>
      <c r="H257" s="40">
        <v>814400</v>
      </c>
      <c r="I257" s="37" t="s">
        <v>5161</v>
      </c>
      <c r="J257" s="37" t="s">
        <v>5162</v>
      </c>
      <c r="K257" s="37"/>
      <c r="L257" s="37"/>
      <c r="M257" s="37">
        <f t="shared" si="66"/>
        <v>255</v>
      </c>
      <c r="N257" s="37" t="s">
        <v>797</v>
      </c>
      <c r="O257" s="37" t="str">
        <f t="shared" si="78"/>
        <v>PT Gaya Abadi Sempurna Tbk</v>
      </c>
      <c r="P257" s="37">
        <f t="shared" si="78"/>
        <v>1090</v>
      </c>
      <c r="Q257" s="37">
        <f t="shared" si="78"/>
        <v>-65</v>
      </c>
      <c r="R257" s="37">
        <f t="shared" si="78"/>
        <v>-5.6300000000000003E-2</v>
      </c>
      <c r="S257" s="37" t="str">
        <f t="shared" si="78"/>
        <v>3.031M</v>
      </c>
      <c r="T257" s="37" t="str">
        <f t="shared" si="78"/>
        <v>1.554M</v>
      </c>
      <c r="U257" s="37" t="str">
        <f t="shared" si="78"/>
        <v>2.18T</v>
      </c>
      <c r="V257" s="41">
        <f t="shared" si="68"/>
        <v>2.1800000000000002</v>
      </c>
      <c r="W257" s="37" t="str">
        <f t="shared" si="69"/>
        <v>T</v>
      </c>
      <c r="X257" s="42">
        <f t="shared" si="70"/>
        <v>2180</v>
      </c>
      <c r="Y257" s="37">
        <f t="shared" si="71"/>
        <v>1.554</v>
      </c>
      <c r="Z257" s="37" t="str">
        <f t="shared" si="72"/>
        <v>M</v>
      </c>
      <c r="AA257" s="43">
        <f t="shared" si="73"/>
        <v>1554000</v>
      </c>
      <c r="AB257" s="46">
        <f t="shared" si="74"/>
        <v>1.6938599999999999</v>
      </c>
      <c r="AC257" s="43"/>
      <c r="AD257" s="43"/>
      <c r="AE257" s="37">
        <f t="shared" si="60"/>
        <v>255</v>
      </c>
      <c r="AF257" s="37" t="str">
        <f t="shared" si="61"/>
        <v>SLIS.JK</v>
      </c>
      <c r="AG257" s="37" t="str">
        <f t="shared" si="62"/>
        <v>PT Gaya Abadi Sempurna Tbk</v>
      </c>
      <c r="AH257" s="37">
        <f t="shared" si="63"/>
        <v>1090</v>
      </c>
      <c r="AI257" s="71">
        <f t="shared" si="75"/>
        <v>2.1800000000000002</v>
      </c>
      <c r="AJ257" s="43">
        <f t="shared" si="64"/>
        <v>1.6938599999999999</v>
      </c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</row>
    <row r="258" spans="1:47" x14ac:dyDescent="0.25">
      <c r="A258" s="37"/>
      <c r="B258" s="37">
        <f t="shared" si="65"/>
        <v>256</v>
      </c>
      <c r="C258" s="37" t="s">
        <v>1678</v>
      </c>
      <c r="D258" s="37" t="s">
        <v>1679</v>
      </c>
      <c r="E258" s="38">
        <v>1775</v>
      </c>
      <c r="F258" s="37">
        <v>160</v>
      </c>
      <c r="G258" s="39">
        <v>9.9099999999999994E-2</v>
      </c>
      <c r="H258" s="37" t="s">
        <v>5163</v>
      </c>
      <c r="I258" s="40">
        <v>411956</v>
      </c>
      <c r="J258" s="37" t="s">
        <v>5164</v>
      </c>
      <c r="K258" s="37"/>
      <c r="L258" s="37"/>
      <c r="M258" s="37">
        <f t="shared" si="66"/>
        <v>256</v>
      </c>
      <c r="N258" s="37" t="s">
        <v>1520</v>
      </c>
      <c r="O258" s="37" t="str">
        <f t="shared" si="78"/>
        <v>PT Gema Grahasarana Tbk</v>
      </c>
      <c r="P258" s="37">
        <f t="shared" si="78"/>
        <v>410</v>
      </c>
      <c r="Q258" s="37">
        <f t="shared" si="78"/>
        <v>-30</v>
      </c>
      <c r="R258" s="37">
        <f t="shared" si="78"/>
        <v>-6.8199999999999997E-2</v>
      </c>
      <c r="S258" s="37">
        <f t="shared" si="78"/>
        <v>16500</v>
      </c>
      <c r="T258" s="37">
        <f t="shared" si="78"/>
        <v>16145</v>
      </c>
      <c r="U258" s="37" t="str">
        <f t="shared" si="78"/>
        <v>656B</v>
      </c>
      <c r="V258" s="41">
        <f t="shared" si="68"/>
        <v>656</v>
      </c>
      <c r="W258" s="37" t="str">
        <f t="shared" si="69"/>
        <v>B</v>
      </c>
      <c r="X258" s="42">
        <f t="shared" si="70"/>
        <v>656</v>
      </c>
      <c r="Y258" s="37">
        <f t="shared" si="71"/>
        <v>1614</v>
      </c>
      <c r="Z258" s="37" t="str">
        <f t="shared" si="72"/>
        <v>5</v>
      </c>
      <c r="AA258" s="43">
        <f t="shared" si="73"/>
        <v>1614</v>
      </c>
      <c r="AB258" s="46">
        <f t="shared" si="74"/>
        <v>6.6173999999999996E-4</v>
      </c>
      <c r="AC258" s="43"/>
      <c r="AD258" s="43"/>
      <c r="AE258" s="37">
        <f t="shared" ref="AE258:AE321" si="79">M258</f>
        <v>256</v>
      </c>
      <c r="AF258" s="37" t="str">
        <f t="shared" ref="AF258:AF321" si="80">N258</f>
        <v>GEMA.JK</v>
      </c>
      <c r="AG258" s="37" t="str">
        <f t="shared" ref="AG258:AG321" si="81">O258</f>
        <v>PT Gema Grahasarana Tbk</v>
      </c>
      <c r="AH258" s="37">
        <f t="shared" ref="AH258:AH321" si="82">P258</f>
        <v>410</v>
      </c>
      <c r="AI258" s="71">
        <f t="shared" si="75"/>
        <v>0.65600000000000003</v>
      </c>
      <c r="AJ258" s="43">
        <f t="shared" ref="AJ258:AJ321" si="83">AB258</f>
        <v>6.6173999999999996E-4</v>
      </c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</row>
    <row r="259" spans="1:47" x14ac:dyDescent="0.25">
      <c r="A259" s="37"/>
      <c r="B259" s="37">
        <f t="shared" si="65"/>
        <v>257</v>
      </c>
      <c r="C259" s="37" t="s">
        <v>1526</v>
      </c>
      <c r="D259" s="37" t="s">
        <v>1527</v>
      </c>
      <c r="E259" s="37">
        <v>94</v>
      </c>
      <c r="F259" s="37">
        <v>0</v>
      </c>
      <c r="G259" s="39">
        <v>0</v>
      </c>
      <c r="H259" s="37" t="s">
        <v>5165</v>
      </c>
      <c r="I259" s="37" t="s">
        <v>5166</v>
      </c>
      <c r="J259" s="37" t="s">
        <v>5167</v>
      </c>
      <c r="K259" s="37"/>
      <c r="L259" s="37"/>
      <c r="M259" s="37">
        <f t="shared" si="66"/>
        <v>257</v>
      </c>
      <c r="N259" s="37" t="s">
        <v>1166</v>
      </c>
      <c r="O259" s="37" t="str">
        <f t="shared" si="78"/>
        <v>PT Gihon Telekomunikasi Indonesia Tbk</v>
      </c>
      <c r="P259" s="37">
        <f t="shared" si="78"/>
        <v>2310</v>
      </c>
      <c r="Q259" s="37">
        <f t="shared" si="78"/>
        <v>80</v>
      </c>
      <c r="R259" s="37">
        <f t="shared" si="78"/>
        <v>3.5900000000000001E-2</v>
      </c>
      <c r="S259" s="37">
        <f t="shared" si="78"/>
        <v>1500</v>
      </c>
      <c r="T259" s="37">
        <f t="shared" si="78"/>
        <v>31906</v>
      </c>
      <c r="U259" s="37" t="str">
        <f t="shared" si="78"/>
        <v>1.271T</v>
      </c>
      <c r="V259" s="41">
        <f t="shared" si="68"/>
        <v>1.2709999999999999</v>
      </c>
      <c r="W259" s="37" t="str">
        <f t="shared" si="69"/>
        <v>T</v>
      </c>
      <c r="X259" s="42">
        <f t="shared" si="70"/>
        <v>1271</v>
      </c>
      <c r="Y259" s="37">
        <f t="shared" si="71"/>
        <v>3190</v>
      </c>
      <c r="Z259" s="37" t="str">
        <f t="shared" si="72"/>
        <v>6</v>
      </c>
      <c r="AA259" s="43">
        <f t="shared" si="73"/>
        <v>3190</v>
      </c>
      <c r="AB259" s="46">
        <f t="shared" si="74"/>
        <v>7.3689000000000003E-3</v>
      </c>
      <c r="AC259" s="43"/>
      <c r="AD259" s="43"/>
      <c r="AE259" s="37">
        <f t="shared" si="79"/>
        <v>257</v>
      </c>
      <c r="AF259" s="37" t="str">
        <f t="shared" si="80"/>
        <v>GHON.JK</v>
      </c>
      <c r="AG259" s="37" t="str">
        <f t="shared" si="81"/>
        <v>PT Gihon Telekomunikasi Indonesia Tbk</v>
      </c>
      <c r="AH259" s="37">
        <f t="shared" si="82"/>
        <v>2310</v>
      </c>
      <c r="AI259" s="71">
        <f t="shared" si="75"/>
        <v>1.2709999999999999</v>
      </c>
      <c r="AJ259" s="43">
        <f t="shared" si="83"/>
        <v>7.3689000000000003E-3</v>
      </c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</row>
    <row r="260" spans="1:47" x14ac:dyDescent="0.25">
      <c r="A260" s="37"/>
      <c r="B260" s="37">
        <f t="shared" ref="B260:B323" si="84">ROW(B258)</f>
        <v>258</v>
      </c>
      <c r="C260" s="37" t="s">
        <v>1480</v>
      </c>
      <c r="D260" s="37" t="s">
        <v>1481</v>
      </c>
      <c r="E260" s="37">
        <v>302</v>
      </c>
      <c r="F260" s="37">
        <v>0</v>
      </c>
      <c r="G260" s="39">
        <v>0</v>
      </c>
      <c r="H260" s="40">
        <v>106200</v>
      </c>
      <c r="I260" s="40">
        <v>384589</v>
      </c>
      <c r="J260" s="37" t="s">
        <v>5168</v>
      </c>
      <c r="K260" s="37"/>
      <c r="L260" s="37"/>
      <c r="M260" s="37">
        <f t="shared" ref="M260:M323" si="85">ROW(M258)</f>
        <v>258</v>
      </c>
      <c r="N260" s="37" t="s">
        <v>2173</v>
      </c>
      <c r="O260" s="37" t="str">
        <f t="shared" ref="O260:U275" si="86">INDEX($B$3:$J$1048576,MATCH($N260,$C$3:$C$1048576,0),MATCH(O$2,$B$2:$J$2,0))</f>
        <v>PT Ginting Jaya Energi Tbk</v>
      </c>
      <c r="P260" s="37">
        <f t="shared" si="86"/>
        <v>64</v>
      </c>
      <c r="Q260" s="37">
        <f t="shared" si="86"/>
        <v>8</v>
      </c>
      <c r="R260" s="37">
        <f t="shared" si="86"/>
        <v>0.1429</v>
      </c>
      <c r="S260" s="37" t="str">
        <f t="shared" si="86"/>
        <v>910.627M</v>
      </c>
      <c r="T260" s="37" t="str">
        <f t="shared" si="86"/>
        <v>66.137M</v>
      </c>
      <c r="U260" s="37" t="str">
        <f t="shared" si="86"/>
        <v>158.446B</v>
      </c>
      <c r="V260" s="41">
        <f t="shared" ref="V260:V323" si="87">IFERROR(VALUE(LEFT(U260,LEN(U260)-1)),0)</f>
        <v>158.446</v>
      </c>
      <c r="W260" s="37" t="str">
        <f t="shared" ref="W260:W323" si="88">RIGHT(U260,1)</f>
        <v>B</v>
      </c>
      <c r="X260" s="42">
        <f t="shared" ref="X260:X323" si="89">IF(W260="T",V260*10^3,V260)</f>
        <v>158.446</v>
      </c>
      <c r="Y260" s="37">
        <f t="shared" ref="Y260:Y323" si="90">IFERROR(VALUE(LEFT(T260,LEN(T260)-1)),0)</f>
        <v>66.137</v>
      </c>
      <c r="Z260" s="37" t="str">
        <f t="shared" ref="Z260:Z323" si="91">RIGHT(T260,1)</f>
        <v>M</v>
      </c>
      <c r="AA260" s="43">
        <f t="shared" ref="AA260:AA323" si="92">VALUE(IF(Z260="M",Y260*10^6,Y260))</f>
        <v>66137000</v>
      </c>
      <c r="AB260" s="46">
        <f t="shared" ref="AB260:AB323" si="93">AA260*P260/10^9</f>
        <v>4.2327680000000001</v>
      </c>
      <c r="AC260" s="43"/>
      <c r="AD260" s="43"/>
      <c r="AE260" s="37">
        <f t="shared" si="79"/>
        <v>258</v>
      </c>
      <c r="AF260" s="37" t="str">
        <f t="shared" si="80"/>
        <v>WOWS.JK</v>
      </c>
      <c r="AG260" s="37" t="str">
        <f t="shared" si="81"/>
        <v>PT Ginting Jaya Energi Tbk</v>
      </c>
      <c r="AH260" s="37">
        <f t="shared" si="82"/>
        <v>64</v>
      </c>
      <c r="AI260" s="71">
        <f t="shared" ref="AI260:AI323" si="94">X260/10^3</f>
        <v>0.158446</v>
      </c>
      <c r="AJ260" s="43">
        <f t="shared" si="83"/>
        <v>4.2327680000000001</v>
      </c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</row>
    <row r="261" spans="1:47" x14ac:dyDescent="0.25">
      <c r="A261" s="37"/>
      <c r="B261" s="37">
        <f t="shared" si="84"/>
        <v>259</v>
      </c>
      <c r="C261" s="37" t="s">
        <v>1419</v>
      </c>
      <c r="D261" s="37" t="s">
        <v>1420</v>
      </c>
      <c r="E261" s="37">
        <v>50</v>
      </c>
      <c r="F261" s="37">
        <v>0</v>
      </c>
      <c r="G261" s="39">
        <v>0</v>
      </c>
      <c r="H261" s="40">
        <v>37500</v>
      </c>
      <c r="I261" s="37" t="s">
        <v>5169</v>
      </c>
      <c r="J261" s="37" t="s">
        <v>1422</v>
      </c>
      <c r="K261" s="37"/>
      <c r="L261" s="37"/>
      <c r="M261" s="37">
        <f t="shared" si="85"/>
        <v>259</v>
      </c>
      <c r="N261" s="37" t="s">
        <v>1727</v>
      </c>
      <c r="O261" s="37" t="str">
        <f t="shared" si="86"/>
        <v>PT Global Sukses Solusi Tbk</v>
      </c>
      <c r="P261" s="37">
        <f t="shared" si="86"/>
        <v>280</v>
      </c>
      <c r="Q261" s="37">
        <f t="shared" si="86"/>
        <v>-4</v>
      </c>
      <c r="R261" s="37">
        <f t="shared" si="86"/>
        <v>-1.41E-2</v>
      </c>
      <c r="S261" s="37">
        <f t="shared" si="86"/>
        <v>402200</v>
      </c>
      <c r="T261" s="37" t="str">
        <f t="shared" si="86"/>
        <v>9.642M</v>
      </c>
      <c r="U261" s="37" t="str">
        <f t="shared" si="86"/>
        <v>275.396B</v>
      </c>
      <c r="V261" s="41">
        <f t="shared" si="87"/>
        <v>275.39600000000002</v>
      </c>
      <c r="W261" s="37" t="str">
        <f t="shared" si="88"/>
        <v>B</v>
      </c>
      <c r="X261" s="42">
        <f t="shared" si="89"/>
        <v>275.39600000000002</v>
      </c>
      <c r="Y261" s="37">
        <f t="shared" si="90"/>
        <v>9.6419999999999995</v>
      </c>
      <c r="Z261" s="37" t="str">
        <f t="shared" si="91"/>
        <v>M</v>
      </c>
      <c r="AA261" s="43">
        <f t="shared" si="92"/>
        <v>9642000</v>
      </c>
      <c r="AB261" s="46">
        <f t="shared" si="93"/>
        <v>2.6997599999999999</v>
      </c>
      <c r="AC261" s="43"/>
      <c r="AD261" s="43"/>
      <c r="AE261" s="37">
        <f t="shared" si="79"/>
        <v>259</v>
      </c>
      <c r="AF261" s="37" t="str">
        <f t="shared" si="80"/>
        <v>RUNS.JK</v>
      </c>
      <c r="AG261" s="37" t="str">
        <f t="shared" si="81"/>
        <v>PT Global Sukses Solusi Tbk</v>
      </c>
      <c r="AH261" s="37">
        <f t="shared" si="82"/>
        <v>280</v>
      </c>
      <c r="AI261" s="71">
        <f t="shared" si="94"/>
        <v>0.27539600000000003</v>
      </c>
      <c r="AJ261" s="43">
        <f t="shared" si="83"/>
        <v>2.6997599999999999</v>
      </c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</row>
    <row r="262" spans="1:47" x14ac:dyDescent="0.25">
      <c r="A262" s="37"/>
      <c r="B262" s="37">
        <f t="shared" si="84"/>
        <v>260</v>
      </c>
      <c r="C262" s="37" t="s">
        <v>1416</v>
      </c>
      <c r="D262" s="37" t="s">
        <v>1417</v>
      </c>
      <c r="E262" s="37">
        <v>50</v>
      </c>
      <c r="F262" s="37">
        <v>0</v>
      </c>
      <c r="G262" s="39">
        <v>0</v>
      </c>
      <c r="H262" s="40">
        <v>246900</v>
      </c>
      <c r="I262" s="40">
        <v>217248</v>
      </c>
      <c r="J262" s="37" t="s">
        <v>1418</v>
      </c>
      <c r="K262" s="37"/>
      <c r="L262" s="37"/>
      <c r="M262" s="37">
        <f t="shared" si="85"/>
        <v>260</v>
      </c>
      <c r="N262" s="37" t="s">
        <v>1971</v>
      </c>
      <c r="O262" s="37" t="str">
        <f t="shared" si="86"/>
        <v>PT Globe Kita Terang Tbk</v>
      </c>
      <c r="P262" s="37">
        <f t="shared" si="86"/>
        <v>240</v>
      </c>
      <c r="Q262" s="37">
        <f t="shared" si="86"/>
        <v>6</v>
      </c>
      <c r="R262" s="37">
        <f t="shared" si="86"/>
        <v>2.5600000000000001E-2</v>
      </c>
      <c r="S262" s="37">
        <f t="shared" si="86"/>
        <v>109400</v>
      </c>
      <c r="T262" s="37">
        <f t="shared" si="86"/>
        <v>663428</v>
      </c>
      <c r="U262" s="37" t="str">
        <f t="shared" si="86"/>
        <v>266.666B</v>
      </c>
      <c r="V262" s="41">
        <f t="shared" si="87"/>
        <v>266.666</v>
      </c>
      <c r="W262" s="37" t="str">
        <f t="shared" si="88"/>
        <v>B</v>
      </c>
      <c r="X262" s="42">
        <f t="shared" si="89"/>
        <v>266.666</v>
      </c>
      <c r="Y262" s="37">
        <f t="shared" si="90"/>
        <v>66342</v>
      </c>
      <c r="Z262" s="37" t="str">
        <f t="shared" si="91"/>
        <v>8</v>
      </c>
      <c r="AA262" s="43">
        <f t="shared" si="92"/>
        <v>66342</v>
      </c>
      <c r="AB262" s="46">
        <f t="shared" si="93"/>
        <v>1.5922080000000002E-2</v>
      </c>
      <c r="AC262" s="43"/>
      <c r="AD262" s="43"/>
      <c r="AE262" s="37">
        <f t="shared" si="79"/>
        <v>260</v>
      </c>
      <c r="AF262" s="37" t="str">
        <f t="shared" si="80"/>
        <v>GLOB.JK</v>
      </c>
      <c r="AG262" s="37" t="str">
        <f t="shared" si="81"/>
        <v>PT Globe Kita Terang Tbk</v>
      </c>
      <c r="AH262" s="37">
        <f t="shared" si="82"/>
        <v>240</v>
      </c>
      <c r="AI262" s="71">
        <f t="shared" si="94"/>
        <v>0.26666600000000001</v>
      </c>
      <c r="AJ262" s="43">
        <f t="shared" si="83"/>
        <v>1.5922080000000002E-2</v>
      </c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</row>
    <row r="263" spans="1:47" x14ac:dyDescent="0.25">
      <c r="A263" s="37"/>
      <c r="B263" s="37">
        <f t="shared" si="84"/>
        <v>261</v>
      </c>
      <c r="C263" s="37" t="s">
        <v>1580</v>
      </c>
      <c r="D263" s="37" t="s">
        <v>1581</v>
      </c>
      <c r="E263" s="38">
        <v>1695</v>
      </c>
      <c r="F263" s="37">
        <v>-125</v>
      </c>
      <c r="G263" s="39">
        <v>-6.8699999999999997E-2</v>
      </c>
      <c r="H263" s="40">
        <v>164100</v>
      </c>
      <c r="I263" s="37" t="s">
        <v>5170</v>
      </c>
      <c r="J263" s="37" t="s">
        <v>5171</v>
      </c>
      <c r="K263" s="37"/>
      <c r="L263" s="37"/>
      <c r="M263" s="37">
        <f t="shared" si="85"/>
        <v>261</v>
      </c>
      <c r="N263" s="37" t="s">
        <v>1472</v>
      </c>
      <c r="O263" s="37" t="str">
        <f t="shared" si="86"/>
        <v>PT Golden Eagle Energy Tbk</v>
      </c>
      <c r="P263" s="37">
        <f t="shared" si="86"/>
        <v>222</v>
      </c>
      <c r="Q263" s="37">
        <f t="shared" si="86"/>
        <v>6</v>
      </c>
      <c r="R263" s="37">
        <f t="shared" si="86"/>
        <v>2.7799999999999998E-2</v>
      </c>
      <c r="S263" s="37" t="str">
        <f t="shared" si="86"/>
        <v>19.107M</v>
      </c>
      <c r="T263" s="37" t="str">
        <f t="shared" si="86"/>
        <v>52.506M</v>
      </c>
      <c r="U263" s="37" t="str">
        <f t="shared" si="86"/>
        <v>699.3B</v>
      </c>
      <c r="V263" s="41">
        <f t="shared" si="87"/>
        <v>699.3</v>
      </c>
      <c r="W263" s="37" t="str">
        <f t="shared" si="88"/>
        <v>B</v>
      </c>
      <c r="X263" s="42">
        <f t="shared" si="89"/>
        <v>699.3</v>
      </c>
      <c r="Y263" s="37">
        <f t="shared" si="90"/>
        <v>52.506</v>
      </c>
      <c r="Z263" s="37" t="str">
        <f t="shared" si="91"/>
        <v>M</v>
      </c>
      <c r="AA263" s="43">
        <f t="shared" si="92"/>
        <v>52506000</v>
      </c>
      <c r="AB263" s="46">
        <f t="shared" si="93"/>
        <v>11.656332000000001</v>
      </c>
      <c r="AC263" s="43"/>
      <c r="AD263" s="43"/>
      <c r="AE263" s="37">
        <f t="shared" si="79"/>
        <v>261</v>
      </c>
      <c r="AF263" s="37" t="str">
        <f t="shared" si="80"/>
        <v>SMMT.JK</v>
      </c>
      <c r="AG263" s="37" t="str">
        <f t="shared" si="81"/>
        <v>PT Golden Eagle Energy Tbk</v>
      </c>
      <c r="AH263" s="37">
        <f t="shared" si="82"/>
        <v>222</v>
      </c>
      <c r="AI263" s="71">
        <f t="shared" si="94"/>
        <v>0.69929999999999992</v>
      </c>
      <c r="AJ263" s="43">
        <f t="shared" si="83"/>
        <v>11.656332000000001</v>
      </c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</row>
    <row r="264" spans="1:47" x14ac:dyDescent="0.25">
      <c r="A264" s="37"/>
      <c r="B264" s="37">
        <f t="shared" si="84"/>
        <v>262</v>
      </c>
      <c r="C264" s="37" t="s">
        <v>1343</v>
      </c>
      <c r="D264" s="37" t="s">
        <v>1344</v>
      </c>
      <c r="E264" s="37">
        <v>199</v>
      </c>
      <c r="F264" s="37">
        <v>-3</v>
      </c>
      <c r="G264" s="39">
        <v>-1.49E-2</v>
      </c>
      <c r="H264" s="40">
        <v>470900</v>
      </c>
      <c r="I264" s="37" t="s">
        <v>5172</v>
      </c>
      <c r="J264" s="37" t="s">
        <v>5173</v>
      </c>
      <c r="K264" s="37"/>
      <c r="L264" s="37"/>
      <c r="M264" s="37">
        <f t="shared" si="85"/>
        <v>262</v>
      </c>
      <c r="N264" s="37" t="s">
        <v>285</v>
      </c>
      <c r="O264" s="37" t="str">
        <f t="shared" si="86"/>
        <v>PT Golden Energy Mines Tbk</v>
      </c>
      <c r="P264" s="37">
        <f t="shared" si="86"/>
        <v>5450</v>
      </c>
      <c r="Q264" s="37">
        <f t="shared" si="86"/>
        <v>490</v>
      </c>
      <c r="R264" s="37">
        <f t="shared" si="86"/>
        <v>9.8799999999999999E-2</v>
      </c>
      <c r="S264" s="37">
        <f t="shared" si="86"/>
        <v>304700</v>
      </c>
      <c r="T264" s="37">
        <f t="shared" si="86"/>
        <v>85346</v>
      </c>
      <c r="U264" s="37" t="str">
        <f t="shared" si="86"/>
        <v>32.059T</v>
      </c>
      <c r="V264" s="41">
        <f t="shared" si="87"/>
        <v>32.058999999999997</v>
      </c>
      <c r="W264" s="37" t="str">
        <f t="shared" si="88"/>
        <v>T</v>
      </c>
      <c r="X264" s="42">
        <f t="shared" si="89"/>
        <v>32058.999999999996</v>
      </c>
      <c r="Y264" s="37">
        <f t="shared" si="90"/>
        <v>8534</v>
      </c>
      <c r="Z264" s="37" t="str">
        <f t="shared" si="91"/>
        <v>6</v>
      </c>
      <c r="AA264" s="43">
        <f t="shared" si="92"/>
        <v>8534</v>
      </c>
      <c r="AB264" s="46">
        <f t="shared" si="93"/>
        <v>4.6510299999999997E-2</v>
      </c>
      <c r="AC264" s="43"/>
      <c r="AD264" s="43"/>
      <c r="AE264" s="37">
        <f t="shared" si="79"/>
        <v>262</v>
      </c>
      <c r="AF264" s="37" t="str">
        <f t="shared" si="80"/>
        <v>GEMS.JK</v>
      </c>
      <c r="AG264" s="37" t="str">
        <f t="shared" si="81"/>
        <v>PT Golden Energy Mines Tbk</v>
      </c>
      <c r="AH264" s="37">
        <f t="shared" si="82"/>
        <v>5450</v>
      </c>
      <c r="AI264" s="71">
        <f t="shared" si="94"/>
        <v>32.058999999999997</v>
      </c>
      <c r="AJ264" s="43">
        <f t="shared" si="83"/>
        <v>4.6510299999999997E-2</v>
      </c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</row>
    <row r="265" spans="1:47" x14ac:dyDescent="0.25">
      <c r="A265" s="37"/>
      <c r="B265" s="37">
        <f t="shared" si="84"/>
        <v>263</v>
      </c>
      <c r="C265" s="37" t="s">
        <v>1247</v>
      </c>
      <c r="D265" s="37" t="s">
        <v>1248</v>
      </c>
      <c r="E265" s="37">
        <v>250</v>
      </c>
      <c r="F265" s="37">
        <v>0</v>
      </c>
      <c r="G265" s="39">
        <v>0</v>
      </c>
      <c r="H265" s="40">
        <v>68600</v>
      </c>
      <c r="I265" s="40">
        <v>212315</v>
      </c>
      <c r="J265" s="37" t="s">
        <v>5174</v>
      </c>
      <c r="K265" s="37"/>
      <c r="L265" s="37"/>
      <c r="M265" s="37">
        <f t="shared" si="85"/>
        <v>263</v>
      </c>
      <c r="N265" s="37" t="s">
        <v>1982</v>
      </c>
      <c r="O265" s="37" t="str">
        <f t="shared" si="86"/>
        <v>PT Golden Flower, Tbk</v>
      </c>
      <c r="P265" s="37">
        <f t="shared" si="86"/>
        <v>460</v>
      </c>
      <c r="Q265" s="37">
        <f t="shared" si="86"/>
        <v>6</v>
      </c>
      <c r="R265" s="37">
        <f t="shared" si="86"/>
        <v>1.32E-2</v>
      </c>
      <c r="S265" s="37">
        <f t="shared" si="86"/>
        <v>25700</v>
      </c>
      <c r="T265" s="37">
        <f t="shared" si="86"/>
        <v>85135</v>
      </c>
      <c r="U265" s="37" t="str">
        <f t="shared" si="86"/>
        <v>345B</v>
      </c>
      <c r="V265" s="41">
        <f t="shared" si="87"/>
        <v>345</v>
      </c>
      <c r="W265" s="37" t="str">
        <f t="shared" si="88"/>
        <v>B</v>
      </c>
      <c r="X265" s="42">
        <f t="shared" si="89"/>
        <v>345</v>
      </c>
      <c r="Y265" s="37">
        <f t="shared" si="90"/>
        <v>8513</v>
      </c>
      <c r="Z265" s="37" t="str">
        <f t="shared" si="91"/>
        <v>5</v>
      </c>
      <c r="AA265" s="43">
        <f t="shared" si="92"/>
        <v>8513</v>
      </c>
      <c r="AB265" s="46">
        <f t="shared" si="93"/>
        <v>3.9159800000000003E-3</v>
      </c>
      <c r="AC265" s="43"/>
      <c r="AD265" s="43"/>
      <c r="AE265" s="37">
        <f t="shared" si="79"/>
        <v>263</v>
      </c>
      <c r="AF265" s="37" t="str">
        <f t="shared" si="80"/>
        <v>POLU.JK</v>
      </c>
      <c r="AG265" s="37" t="str">
        <f t="shared" si="81"/>
        <v>PT Golden Flower, Tbk</v>
      </c>
      <c r="AH265" s="37">
        <f t="shared" si="82"/>
        <v>460</v>
      </c>
      <c r="AI265" s="71">
        <f t="shared" si="94"/>
        <v>0.34499999999999997</v>
      </c>
      <c r="AJ265" s="43">
        <f t="shared" si="83"/>
        <v>3.9159800000000003E-3</v>
      </c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</row>
    <row r="266" spans="1:47" x14ac:dyDescent="0.25">
      <c r="A266" s="37"/>
      <c r="B266" s="37">
        <f t="shared" si="84"/>
        <v>264</v>
      </c>
      <c r="C266" s="37" t="s">
        <v>1329</v>
      </c>
      <c r="D266" s="37" t="s">
        <v>1330</v>
      </c>
      <c r="E266" s="37">
        <v>206</v>
      </c>
      <c r="F266" s="37">
        <v>2</v>
      </c>
      <c r="G266" s="39">
        <v>9.7999999999999997E-3</v>
      </c>
      <c r="H266" s="37" t="s">
        <v>5175</v>
      </c>
      <c r="I266" s="37" t="s">
        <v>5176</v>
      </c>
      <c r="J266" s="37" t="s">
        <v>5177</v>
      </c>
      <c r="K266" s="37"/>
      <c r="L266" s="37"/>
      <c r="M266" s="37">
        <f t="shared" si="85"/>
        <v>264</v>
      </c>
      <c r="N266" s="37" t="s">
        <v>1491</v>
      </c>
      <c r="O266" s="37" t="str">
        <f t="shared" si="86"/>
        <v>PT Goodyear Indonesia Tbk</v>
      </c>
      <c r="P266" s="37">
        <f t="shared" si="86"/>
        <v>1335</v>
      </c>
      <c r="Q266" s="37">
        <f t="shared" si="86"/>
        <v>25</v>
      </c>
      <c r="R266" s="37">
        <f t="shared" si="86"/>
        <v>1.9099999999999999E-2</v>
      </c>
      <c r="S266" s="37">
        <f t="shared" si="86"/>
        <v>57800</v>
      </c>
      <c r="T266" s="37">
        <f t="shared" si="86"/>
        <v>41964</v>
      </c>
      <c r="U266" s="37" t="str">
        <f t="shared" si="86"/>
        <v>547.35B</v>
      </c>
      <c r="V266" s="41">
        <f t="shared" si="87"/>
        <v>547.35</v>
      </c>
      <c r="W266" s="37" t="str">
        <f t="shared" si="88"/>
        <v>B</v>
      </c>
      <c r="X266" s="42">
        <f t="shared" si="89"/>
        <v>547.35</v>
      </c>
      <c r="Y266" s="37">
        <f t="shared" si="90"/>
        <v>4196</v>
      </c>
      <c r="Z266" s="37" t="str">
        <f t="shared" si="91"/>
        <v>4</v>
      </c>
      <c r="AA266" s="43">
        <f t="shared" si="92"/>
        <v>4196</v>
      </c>
      <c r="AB266" s="46">
        <f t="shared" si="93"/>
        <v>5.6016599999999996E-3</v>
      </c>
      <c r="AC266" s="43"/>
      <c r="AD266" s="43"/>
      <c r="AE266" s="37">
        <f t="shared" si="79"/>
        <v>264</v>
      </c>
      <c r="AF266" s="37" t="str">
        <f t="shared" si="80"/>
        <v>GDYR.JK</v>
      </c>
      <c r="AG266" s="37" t="str">
        <f t="shared" si="81"/>
        <v>PT Goodyear Indonesia Tbk</v>
      </c>
      <c r="AH266" s="37">
        <f t="shared" si="82"/>
        <v>1335</v>
      </c>
      <c r="AI266" s="71">
        <f t="shared" si="94"/>
        <v>0.54735</v>
      </c>
      <c r="AJ266" s="43">
        <f t="shared" si="83"/>
        <v>5.6016599999999996E-3</v>
      </c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</row>
    <row r="267" spans="1:47" x14ac:dyDescent="0.25">
      <c r="A267" s="37"/>
      <c r="B267" s="37">
        <f t="shared" si="84"/>
        <v>265</v>
      </c>
      <c r="C267" s="37" t="s">
        <v>1321</v>
      </c>
      <c r="D267" s="37" t="s">
        <v>1322</v>
      </c>
      <c r="E267" s="37">
        <v>186</v>
      </c>
      <c r="F267" s="37">
        <v>-1</v>
      </c>
      <c r="G267" s="39">
        <v>-5.3E-3</v>
      </c>
      <c r="H267" s="37" t="s">
        <v>5178</v>
      </c>
      <c r="I267" s="37" t="s">
        <v>5179</v>
      </c>
      <c r="J267" s="37" t="s">
        <v>5180</v>
      </c>
      <c r="K267" s="37"/>
      <c r="L267" s="37"/>
      <c r="M267" s="37">
        <f t="shared" si="85"/>
        <v>265</v>
      </c>
      <c r="N267" s="37" t="s">
        <v>1791</v>
      </c>
      <c r="O267" s="37" t="str">
        <f t="shared" si="86"/>
        <v>PT Gozco Plantations Tbk</v>
      </c>
      <c r="P267" s="37">
        <f t="shared" si="86"/>
        <v>60</v>
      </c>
      <c r="Q267" s="37">
        <f t="shared" si="86"/>
        <v>-1</v>
      </c>
      <c r="R267" s="37">
        <f t="shared" si="86"/>
        <v>-1.6400000000000001E-2</v>
      </c>
      <c r="S267" s="37" t="str">
        <f t="shared" si="86"/>
        <v>82.469M</v>
      </c>
      <c r="T267" s="37" t="str">
        <f t="shared" si="86"/>
        <v>82.437M</v>
      </c>
      <c r="U267" s="37" t="str">
        <f t="shared" si="86"/>
        <v>360B</v>
      </c>
      <c r="V267" s="41">
        <f t="shared" si="87"/>
        <v>360</v>
      </c>
      <c r="W267" s="37" t="str">
        <f t="shared" si="88"/>
        <v>B</v>
      </c>
      <c r="X267" s="42">
        <f t="shared" si="89"/>
        <v>360</v>
      </c>
      <c r="Y267" s="37">
        <f t="shared" si="90"/>
        <v>82.436999999999998</v>
      </c>
      <c r="Z267" s="37" t="str">
        <f t="shared" si="91"/>
        <v>M</v>
      </c>
      <c r="AA267" s="43">
        <f t="shared" si="92"/>
        <v>82437000</v>
      </c>
      <c r="AB267" s="46">
        <f t="shared" si="93"/>
        <v>4.9462200000000003</v>
      </c>
      <c r="AC267" s="43"/>
      <c r="AD267" s="43"/>
      <c r="AE267" s="37">
        <f t="shared" si="79"/>
        <v>265</v>
      </c>
      <c r="AF267" s="37" t="str">
        <f t="shared" si="80"/>
        <v>GZCO.JK</v>
      </c>
      <c r="AG267" s="37" t="str">
        <f t="shared" si="81"/>
        <v>PT Gozco Plantations Tbk</v>
      </c>
      <c r="AH267" s="37">
        <f t="shared" si="82"/>
        <v>60</v>
      </c>
      <c r="AI267" s="71">
        <f t="shared" si="94"/>
        <v>0.36</v>
      </c>
      <c r="AJ267" s="43">
        <f t="shared" si="83"/>
        <v>4.9462200000000003</v>
      </c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</row>
    <row r="268" spans="1:47" x14ac:dyDescent="0.25">
      <c r="A268" s="37"/>
      <c r="B268" s="37">
        <f t="shared" si="84"/>
        <v>266</v>
      </c>
      <c r="C268" s="37" t="s">
        <v>1375</v>
      </c>
      <c r="D268" s="37" t="s">
        <v>1376</v>
      </c>
      <c r="E268" s="37">
        <v>175</v>
      </c>
      <c r="F268" s="37">
        <v>-1</v>
      </c>
      <c r="G268" s="39">
        <v>-5.7000000000000002E-3</v>
      </c>
      <c r="H268" s="37" t="s">
        <v>5181</v>
      </c>
      <c r="I268" s="37" t="s">
        <v>5182</v>
      </c>
      <c r="J268" s="37" t="s">
        <v>5183</v>
      </c>
      <c r="K268" s="37"/>
      <c r="L268" s="37"/>
      <c r="M268" s="37">
        <f t="shared" si="85"/>
        <v>266</v>
      </c>
      <c r="N268" s="37" t="s">
        <v>1191</v>
      </c>
      <c r="O268" s="37" t="str">
        <f t="shared" si="86"/>
        <v>PT Graha Andrasentra Propertindo Tbk.</v>
      </c>
      <c r="P268" s="37">
        <f t="shared" si="86"/>
        <v>50</v>
      </c>
      <c r="Q268" s="37">
        <f t="shared" si="86"/>
        <v>0</v>
      </c>
      <c r="R268" s="37">
        <f t="shared" si="86"/>
        <v>0</v>
      </c>
      <c r="S268" s="37">
        <f t="shared" si="86"/>
        <v>3400</v>
      </c>
      <c r="T268" s="37">
        <f t="shared" si="86"/>
        <v>5557</v>
      </c>
      <c r="U268" s="37" t="str">
        <f t="shared" si="86"/>
        <v>1.129T</v>
      </c>
      <c r="V268" s="41">
        <f t="shared" si="87"/>
        <v>1.129</v>
      </c>
      <c r="W268" s="37" t="str">
        <f t="shared" si="88"/>
        <v>T</v>
      </c>
      <c r="X268" s="42">
        <f t="shared" si="89"/>
        <v>1129</v>
      </c>
      <c r="Y268" s="37">
        <f t="shared" si="90"/>
        <v>555</v>
      </c>
      <c r="Z268" s="37" t="str">
        <f t="shared" si="91"/>
        <v>7</v>
      </c>
      <c r="AA268" s="43">
        <f t="shared" si="92"/>
        <v>555</v>
      </c>
      <c r="AB268" s="46">
        <f t="shared" si="93"/>
        <v>2.775E-5</v>
      </c>
      <c r="AC268" s="43"/>
      <c r="AD268" s="43"/>
      <c r="AE268" s="37">
        <f t="shared" si="79"/>
        <v>266</v>
      </c>
      <c r="AF268" s="37" t="str">
        <f t="shared" si="80"/>
        <v>JGLE.JK</v>
      </c>
      <c r="AG268" s="37" t="str">
        <f t="shared" si="81"/>
        <v>PT Graha Andrasentra Propertindo Tbk.</v>
      </c>
      <c r="AH268" s="37">
        <f t="shared" si="82"/>
        <v>50</v>
      </c>
      <c r="AI268" s="71">
        <f t="shared" si="94"/>
        <v>1.129</v>
      </c>
      <c r="AJ268" s="43">
        <f t="shared" si="83"/>
        <v>2.775E-5</v>
      </c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</row>
    <row r="269" spans="1:47" x14ac:dyDescent="0.25">
      <c r="A269" s="37"/>
      <c r="B269" s="37">
        <f t="shared" si="84"/>
        <v>267</v>
      </c>
      <c r="C269" s="37" t="s">
        <v>1186</v>
      </c>
      <c r="D269" s="37" t="s">
        <v>1187</v>
      </c>
      <c r="E269" s="37">
        <v>396</v>
      </c>
      <c r="F269" s="37">
        <v>-4</v>
      </c>
      <c r="G269" s="39">
        <v>-0.01</v>
      </c>
      <c r="H269" s="37" t="s">
        <v>5184</v>
      </c>
      <c r="I269" s="37" t="s">
        <v>5185</v>
      </c>
      <c r="J269" s="37" t="s">
        <v>5186</v>
      </c>
      <c r="K269" s="37"/>
      <c r="L269" s="37"/>
      <c r="M269" s="37">
        <f t="shared" si="85"/>
        <v>267</v>
      </c>
      <c r="N269" s="37" t="s">
        <v>4126</v>
      </c>
      <c r="O269" s="37" t="str">
        <f t="shared" si="86"/>
        <v>PT Graha Layar Prima Tbk</v>
      </c>
      <c r="P269" s="37">
        <f t="shared" si="86"/>
        <v>3290</v>
      </c>
      <c r="Q269" s="37">
        <f t="shared" si="86"/>
        <v>0</v>
      </c>
      <c r="R269" s="37">
        <f t="shared" si="86"/>
        <v>0</v>
      </c>
      <c r="S269" s="37">
        <f t="shared" si="86"/>
        <v>3300</v>
      </c>
      <c r="T269" s="37">
        <f t="shared" si="86"/>
        <v>2453</v>
      </c>
      <c r="U269" s="37" t="str">
        <f t="shared" si="86"/>
        <v>2.875T</v>
      </c>
      <c r="V269" s="41">
        <f t="shared" si="87"/>
        <v>2.875</v>
      </c>
      <c r="W269" s="37" t="str">
        <f t="shared" si="88"/>
        <v>T</v>
      </c>
      <c r="X269" s="42">
        <f t="shared" si="89"/>
        <v>2875</v>
      </c>
      <c r="Y269" s="37">
        <f t="shared" si="90"/>
        <v>245</v>
      </c>
      <c r="Z269" s="37" t="str">
        <f t="shared" si="91"/>
        <v>3</v>
      </c>
      <c r="AA269" s="43">
        <f t="shared" si="92"/>
        <v>245</v>
      </c>
      <c r="AB269" s="46">
        <f t="shared" si="93"/>
        <v>8.0605E-4</v>
      </c>
      <c r="AC269" s="43"/>
      <c r="AD269" s="43"/>
      <c r="AE269" s="37">
        <f t="shared" si="79"/>
        <v>267</v>
      </c>
      <c r="AF269" s="37" t="str">
        <f t="shared" si="80"/>
        <v>BLTZ.JK</v>
      </c>
      <c r="AG269" s="37" t="str">
        <f t="shared" si="81"/>
        <v>PT Graha Layar Prima Tbk</v>
      </c>
      <c r="AH269" s="37">
        <f t="shared" si="82"/>
        <v>3290</v>
      </c>
      <c r="AI269" s="71">
        <f t="shared" si="94"/>
        <v>2.875</v>
      </c>
      <c r="AJ269" s="43">
        <f t="shared" si="83"/>
        <v>8.0605E-4</v>
      </c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</row>
    <row r="270" spans="1:47" x14ac:dyDescent="0.25">
      <c r="A270" s="37"/>
      <c r="B270" s="37">
        <f t="shared" si="84"/>
        <v>268</v>
      </c>
      <c r="C270" s="37" t="s">
        <v>1397</v>
      </c>
      <c r="D270" s="37" t="s">
        <v>1398</v>
      </c>
      <c r="E270" s="37">
        <v>192</v>
      </c>
      <c r="F270" s="37">
        <v>-1</v>
      </c>
      <c r="G270" s="39">
        <v>-5.1999999999999998E-3</v>
      </c>
      <c r="H270" s="40">
        <v>105300</v>
      </c>
      <c r="I270" s="40">
        <v>602435</v>
      </c>
      <c r="J270" s="37" t="s">
        <v>5187</v>
      </c>
      <c r="K270" s="37"/>
      <c r="L270" s="37"/>
      <c r="M270" s="37">
        <f t="shared" si="85"/>
        <v>268</v>
      </c>
      <c r="N270" s="37" t="s">
        <v>1106</v>
      </c>
      <c r="O270" s="37" t="str">
        <f t="shared" si="86"/>
        <v>PT Grand House Mulia Tbk</v>
      </c>
      <c r="P270" s="37">
        <f t="shared" si="86"/>
        <v>1645</v>
      </c>
      <c r="Q270" s="37">
        <f t="shared" si="86"/>
        <v>10</v>
      </c>
      <c r="R270" s="37">
        <f t="shared" si="86"/>
        <v>6.1000000000000004E-3</v>
      </c>
      <c r="S270" s="37">
        <f t="shared" si="86"/>
        <v>384400</v>
      </c>
      <c r="T270" s="37">
        <f t="shared" si="86"/>
        <v>356521</v>
      </c>
      <c r="U270" s="37" t="str">
        <f t="shared" si="86"/>
        <v>1.295T</v>
      </c>
      <c r="V270" s="41">
        <f t="shared" si="87"/>
        <v>1.2949999999999999</v>
      </c>
      <c r="W270" s="37" t="str">
        <f t="shared" si="88"/>
        <v>T</v>
      </c>
      <c r="X270" s="42">
        <f t="shared" si="89"/>
        <v>1295</v>
      </c>
      <c r="Y270" s="37">
        <f t="shared" si="90"/>
        <v>35652</v>
      </c>
      <c r="Z270" s="37" t="str">
        <f t="shared" si="91"/>
        <v>1</v>
      </c>
      <c r="AA270" s="43">
        <f t="shared" si="92"/>
        <v>35652</v>
      </c>
      <c r="AB270" s="46">
        <f t="shared" si="93"/>
        <v>5.8647539999999998E-2</v>
      </c>
      <c r="AC270" s="43"/>
      <c r="AD270" s="43"/>
      <c r="AE270" s="37">
        <f t="shared" si="79"/>
        <v>268</v>
      </c>
      <c r="AF270" s="37" t="str">
        <f t="shared" si="80"/>
        <v>HOMI.JK</v>
      </c>
      <c r="AG270" s="37" t="str">
        <f t="shared" si="81"/>
        <v>PT Grand House Mulia Tbk</v>
      </c>
      <c r="AH270" s="37">
        <f t="shared" si="82"/>
        <v>1645</v>
      </c>
      <c r="AI270" s="71">
        <f t="shared" si="94"/>
        <v>1.2949999999999999</v>
      </c>
      <c r="AJ270" s="43">
        <f t="shared" si="83"/>
        <v>5.8647539999999998E-2</v>
      </c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</row>
    <row r="271" spans="1:47" x14ac:dyDescent="0.25">
      <c r="A271" s="37"/>
      <c r="B271" s="37">
        <f t="shared" si="84"/>
        <v>269</v>
      </c>
      <c r="C271" s="37" t="s">
        <v>1537</v>
      </c>
      <c r="D271" s="37" t="s">
        <v>1538</v>
      </c>
      <c r="E271" s="37">
        <v>71</v>
      </c>
      <c r="F271" s="37">
        <v>0</v>
      </c>
      <c r="G271" s="39">
        <v>0</v>
      </c>
      <c r="H271" s="37" t="s">
        <v>5188</v>
      </c>
      <c r="I271" s="37" t="s">
        <v>5189</v>
      </c>
      <c r="J271" s="37" t="s">
        <v>5190</v>
      </c>
      <c r="K271" s="37"/>
      <c r="L271" s="37"/>
      <c r="M271" s="37">
        <f t="shared" si="85"/>
        <v>269</v>
      </c>
      <c r="N271" s="37" t="s">
        <v>1250</v>
      </c>
      <c r="O271" s="37" t="str">
        <f t="shared" si="86"/>
        <v>PT Greenwood Sejahtera Tbk</v>
      </c>
      <c r="P271" s="37">
        <f t="shared" si="86"/>
        <v>188</v>
      </c>
      <c r="Q271" s="37">
        <f t="shared" si="86"/>
        <v>-2</v>
      </c>
      <c r="R271" s="37">
        <f t="shared" si="86"/>
        <v>-1.0500000000000001E-2</v>
      </c>
      <c r="S271" s="37">
        <f t="shared" si="86"/>
        <v>494200</v>
      </c>
      <c r="T271" s="37" t="str">
        <f t="shared" si="86"/>
        <v>4.758M</v>
      </c>
      <c r="U271" s="37" t="str">
        <f t="shared" si="86"/>
        <v>1.467T</v>
      </c>
      <c r="V271" s="41">
        <f t="shared" si="87"/>
        <v>1.4670000000000001</v>
      </c>
      <c r="W271" s="37" t="str">
        <f t="shared" si="88"/>
        <v>T</v>
      </c>
      <c r="X271" s="42">
        <f t="shared" si="89"/>
        <v>1467</v>
      </c>
      <c r="Y271" s="37">
        <f t="shared" si="90"/>
        <v>4.758</v>
      </c>
      <c r="Z271" s="37" t="str">
        <f t="shared" si="91"/>
        <v>M</v>
      </c>
      <c r="AA271" s="43">
        <f t="shared" si="92"/>
        <v>4758000</v>
      </c>
      <c r="AB271" s="46">
        <f t="shared" si="93"/>
        <v>0.89450399999999997</v>
      </c>
      <c r="AC271" s="43"/>
      <c r="AD271" s="43"/>
      <c r="AE271" s="37">
        <f t="shared" si="79"/>
        <v>269</v>
      </c>
      <c r="AF271" s="37" t="str">
        <f t="shared" si="80"/>
        <v>GWSA.JK</v>
      </c>
      <c r="AG271" s="37" t="str">
        <f t="shared" si="81"/>
        <v>PT Greenwood Sejahtera Tbk</v>
      </c>
      <c r="AH271" s="37">
        <f t="shared" si="82"/>
        <v>188</v>
      </c>
      <c r="AI271" s="71">
        <f t="shared" si="94"/>
        <v>1.4670000000000001</v>
      </c>
      <c r="AJ271" s="43">
        <f t="shared" si="83"/>
        <v>0.89450399999999997</v>
      </c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</row>
    <row r="272" spans="1:47" x14ac:dyDescent="0.25">
      <c r="A272" s="37"/>
      <c r="B272" s="37">
        <f t="shared" si="84"/>
        <v>270</v>
      </c>
      <c r="C272" s="37" t="s">
        <v>1430</v>
      </c>
      <c r="D272" s="37" t="s">
        <v>1431</v>
      </c>
      <c r="E272" s="37">
        <v>456</v>
      </c>
      <c r="F272" s="37">
        <v>-4</v>
      </c>
      <c r="G272" s="39">
        <v>-8.6999999999999994E-3</v>
      </c>
      <c r="H272" s="40">
        <v>1000</v>
      </c>
      <c r="I272" s="40">
        <v>26601</v>
      </c>
      <c r="J272" s="37" t="s">
        <v>4157</v>
      </c>
      <c r="K272" s="37"/>
      <c r="L272" s="37"/>
      <c r="M272" s="37">
        <f t="shared" si="85"/>
        <v>270</v>
      </c>
      <c r="N272" s="37" t="s">
        <v>1152</v>
      </c>
      <c r="O272" s="37" t="str">
        <f t="shared" si="86"/>
        <v>PT GTS Internasional Tbk</v>
      </c>
      <c r="P272" s="37">
        <f t="shared" si="86"/>
        <v>71</v>
      </c>
      <c r="Q272" s="37">
        <f t="shared" si="86"/>
        <v>1</v>
      </c>
      <c r="R272" s="37">
        <f t="shared" si="86"/>
        <v>1.43E-2</v>
      </c>
      <c r="S272" s="37" t="str">
        <f t="shared" si="86"/>
        <v>13.025M</v>
      </c>
      <c r="T272" s="37" t="str">
        <f t="shared" si="86"/>
        <v>40.072M</v>
      </c>
      <c r="U272" s="37" t="str">
        <f t="shared" si="86"/>
        <v>1.123T</v>
      </c>
      <c r="V272" s="41">
        <f t="shared" si="87"/>
        <v>1.123</v>
      </c>
      <c r="W272" s="37" t="str">
        <f t="shared" si="88"/>
        <v>T</v>
      </c>
      <c r="X272" s="42">
        <f t="shared" si="89"/>
        <v>1123</v>
      </c>
      <c r="Y272" s="37">
        <f t="shared" si="90"/>
        <v>40.072000000000003</v>
      </c>
      <c r="Z272" s="37" t="str">
        <f t="shared" si="91"/>
        <v>M</v>
      </c>
      <c r="AA272" s="43">
        <f t="shared" si="92"/>
        <v>40072000</v>
      </c>
      <c r="AB272" s="46">
        <f t="shared" si="93"/>
        <v>2.8451119999999999</v>
      </c>
      <c r="AC272" s="43"/>
      <c r="AD272" s="43"/>
      <c r="AE272" s="37">
        <f t="shared" si="79"/>
        <v>270</v>
      </c>
      <c r="AF272" s="37" t="str">
        <f t="shared" si="80"/>
        <v>GTSI.JK</v>
      </c>
      <c r="AG272" s="37" t="str">
        <f t="shared" si="81"/>
        <v>PT GTS Internasional Tbk</v>
      </c>
      <c r="AH272" s="37">
        <f t="shared" si="82"/>
        <v>71</v>
      </c>
      <c r="AI272" s="71">
        <f t="shared" si="94"/>
        <v>1.123</v>
      </c>
      <c r="AJ272" s="43">
        <f t="shared" si="83"/>
        <v>2.8451119999999999</v>
      </c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</row>
    <row r="273" spans="1:47" x14ac:dyDescent="0.25">
      <c r="A273" s="37"/>
      <c r="B273" s="37">
        <f t="shared" si="84"/>
        <v>271</v>
      </c>
      <c r="C273" s="37" t="s">
        <v>1358</v>
      </c>
      <c r="D273" s="37" t="s">
        <v>1359</v>
      </c>
      <c r="E273" s="37">
        <v>50</v>
      </c>
      <c r="F273" s="37">
        <v>0</v>
      </c>
      <c r="G273" s="39">
        <v>0</v>
      </c>
      <c r="H273" s="40">
        <v>186800</v>
      </c>
      <c r="I273" s="37" t="s">
        <v>5191</v>
      </c>
      <c r="J273" s="37" t="s">
        <v>1362</v>
      </c>
      <c r="K273" s="37"/>
      <c r="L273" s="37"/>
      <c r="M273" s="37">
        <f t="shared" si="85"/>
        <v>271</v>
      </c>
      <c r="N273" s="37" t="s">
        <v>117</v>
      </c>
      <c r="O273" s="37" t="str">
        <f t="shared" si="86"/>
        <v>PT Gudang Garam Tbk</v>
      </c>
      <c r="P273" s="37">
        <f t="shared" si="86"/>
        <v>31000</v>
      </c>
      <c r="Q273" s="37">
        <f t="shared" si="86"/>
        <v>-125</v>
      </c>
      <c r="R273" s="37">
        <f t="shared" si="86"/>
        <v>-4.0000000000000001E-3</v>
      </c>
      <c r="S273" s="37" t="str">
        <f t="shared" si="86"/>
        <v>1.082M</v>
      </c>
      <c r="T273" s="37">
        <f t="shared" si="86"/>
        <v>779060</v>
      </c>
      <c r="U273" s="37" t="str">
        <f t="shared" si="86"/>
        <v>59.647T</v>
      </c>
      <c r="V273" s="41">
        <f t="shared" si="87"/>
        <v>59.646999999999998</v>
      </c>
      <c r="W273" s="37" t="str">
        <f t="shared" si="88"/>
        <v>T</v>
      </c>
      <c r="X273" s="42">
        <f t="shared" si="89"/>
        <v>59647</v>
      </c>
      <c r="Y273" s="37">
        <f t="shared" si="90"/>
        <v>77906</v>
      </c>
      <c r="Z273" s="37" t="str">
        <f t="shared" si="91"/>
        <v>0</v>
      </c>
      <c r="AA273" s="43">
        <f t="shared" si="92"/>
        <v>77906</v>
      </c>
      <c r="AB273" s="46">
        <f t="shared" si="93"/>
        <v>2.4150860000000001</v>
      </c>
      <c r="AC273" s="43"/>
      <c r="AD273" s="43"/>
      <c r="AE273" s="37">
        <f t="shared" si="79"/>
        <v>271</v>
      </c>
      <c r="AF273" s="37" t="str">
        <f t="shared" si="80"/>
        <v>GGRM.JK</v>
      </c>
      <c r="AG273" s="37" t="str">
        <f t="shared" si="81"/>
        <v>PT Gudang Garam Tbk</v>
      </c>
      <c r="AH273" s="37">
        <f t="shared" si="82"/>
        <v>31000</v>
      </c>
      <c r="AI273" s="71">
        <f t="shared" si="94"/>
        <v>59.646999999999998</v>
      </c>
      <c r="AJ273" s="43">
        <f t="shared" si="83"/>
        <v>2.4150860000000001</v>
      </c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</row>
    <row r="274" spans="1:47" x14ac:dyDescent="0.25">
      <c r="A274" s="37"/>
      <c r="B274" s="37">
        <f t="shared" si="84"/>
        <v>272</v>
      </c>
      <c r="C274" s="37" t="s">
        <v>1685</v>
      </c>
      <c r="D274" s="37" t="s">
        <v>1686</v>
      </c>
      <c r="E274" s="37">
        <v>550</v>
      </c>
      <c r="F274" s="37">
        <v>-40</v>
      </c>
      <c r="G274" s="39">
        <v>-6.7799999999999999E-2</v>
      </c>
      <c r="H274" s="37" t="s">
        <v>5192</v>
      </c>
      <c r="I274" s="37" t="s">
        <v>5193</v>
      </c>
      <c r="J274" s="37" t="s">
        <v>5194</v>
      </c>
      <c r="K274" s="37"/>
      <c r="L274" s="37"/>
      <c r="M274" s="37">
        <f t="shared" si="85"/>
        <v>272</v>
      </c>
      <c r="N274" s="37" t="s">
        <v>2292</v>
      </c>
      <c r="O274" s="37" t="str">
        <f t="shared" si="86"/>
        <v>PT Guna Timur Raya Tbk</v>
      </c>
      <c r="P274" s="37">
        <f t="shared" si="86"/>
        <v>157</v>
      </c>
      <c r="Q274" s="37">
        <f t="shared" si="86"/>
        <v>-3</v>
      </c>
      <c r="R274" s="37">
        <f t="shared" si="86"/>
        <v>-1.8800000000000001E-2</v>
      </c>
      <c r="S274" s="37" t="str">
        <f t="shared" si="86"/>
        <v>36.801M</v>
      </c>
      <c r="T274" s="37" t="str">
        <f t="shared" si="86"/>
        <v>88.083M</v>
      </c>
      <c r="U274" s="37" t="str">
        <f t="shared" si="86"/>
        <v>68.295B</v>
      </c>
      <c r="V274" s="41">
        <f t="shared" si="87"/>
        <v>68.295000000000002</v>
      </c>
      <c r="W274" s="37" t="str">
        <f t="shared" si="88"/>
        <v>B</v>
      </c>
      <c r="X274" s="42">
        <f t="shared" si="89"/>
        <v>68.295000000000002</v>
      </c>
      <c r="Y274" s="37">
        <f t="shared" si="90"/>
        <v>88.082999999999998</v>
      </c>
      <c r="Z274" s="37" t="str">
        <f t="shared" si="91"/>
        <v>M</v>
      </c>
      <c r="AA274" s="43">
        <f t="shared" si="92"/>
        <v>88083000</v>
      </c>
      <c r="AB274" s="46">
        <f t="shared" si="93"/>
        <v>13.829031000000001</v>
      </c>
      <c r="AC274" s="43"/>
      <c r="AD274" s="43"/>
      <c r="AE274" s="37">
        <f t="shared" si="79"/>
        <v>272</v>
      </c>
      <c r="AF274" s="37" t="str">
        <f t="shared" si="80"/>
        <v>TRUK.JK</v>
      </c>
      <c r="AG274" s="37" t="str">
        <f t="shared" si="81"/>
        <v>PT Guna Timur Raya Tbk</v>
      </c>
      <c r="AH274" s="37">
        <f t="shared" si="82"/>
        <v>157</v>
      </c>
      <c r="AI274" s="71">
        <f t="shared" si="94"/>
        <v>6.8295000000000008E-2</v>
      </c>
      <c r="AJ274" s="43">
        <f t="shared" si="83"/>
        <v>13.829031000000001</v>
      </c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</row>
    <row r="275" spans="1:47" x14ac:dyDescent="0.25">
      <c r="A275" s="37"/>
      <c r="B275" s="37">
        <f t="shared" si="84"/>
        <v>273</v>
      </c>
      <c r="C275" s="37" t="s">
        <v>1348</v>
      </c>
      <c r="D275" s="37" t="s">
        <v>1349</v>
      </c>
      <c r="E275" s="37">
        <v>98</v>
      </c>
      <c r="F275" s="37">
        <v>-1</v>
      </c>
      <c r="G275" s="39">
        <v>-1.01E-2</v>
      </c>
      <c r="H275" s="37" t="s">
        <v>5195</v>
      </c>
      <c r="I275" s="37" t="s">
        <v>5196</v>
      </c>
      <c r="J275" s="37" t="s">
        <v>5197</v>
      </c>
      <c r="K275" s="37"/>
      <c r="L275" s="37"/>
      <c r="M275" s="37">
        <f t="shared" si="85"/>
        <v>273</v>
      </c>
      <c r="N275" s="37" t="s">
        <v>1348</v>
      </c>
      <c r="O275" s="37" t="str">
        <f t="shared" si="86"/>
        <v>PT Gunawan Dianjaya Steel Tbk</v>
      </c>
      <c r="P275" s="37">
        <f t="shared" si="86"/>
        <v>98</v>
      </c>
      <c r="Q275" s="37">
        <f t="shared" si="86"/>
        <v>-1</v>
      </c>
      <c r="R275" s="37">
        <f t="shared" si="86"/>
        <v>-1.01E-2</v>
      </c>
      <c r="S275" s="37" t="str">
        <f t="shared" si="86"/>
        <v>2.018M</v>
      </c>
      <c r="T275" s="37" t="str">
        <f t="shared" si="86"/>
        <v>18.723M</v>
      </c>
      <c r="U275" s="37" t="str">
        <f t="shared" si="86"/>
        <v>832.166B</v>
      </c>
      <c r="V275" s="41">
        <f t="shared" si="87"/>
        <v>832.16600000000005</v>
      </c>
      <c r="W275" s="37" t="str">
        <f t="shared" si="88"/>
        <v>B</v>
      </c>
      <c r="X275" s="42">
        <f t="shared" si="89"/>
        <v>832.16600000000005</v>
      </c>
      <c r="Y275" s="37">
        <f t="shared" si="90"/>
        <v>18.722999999999999</v>
      </c>
      <c r="Z275" s="37" t="str">
        <f t="shared" si="91"/>
        <v>M</v>
      </c>
      <c r="AA275" s="43">
        <f t="shared" si="92"/>
        <v>18723000</v>
      </c>
      <c r="AB275" s="46">
        <f t="shared" si="93"/>
        <v>1.834854</v>
      </c>
      <c r="AC275" s="43"/>
      <c r="AD275" s="43"/>
      <c r="AE275" s="37">
        <f t="shared" si="79"/>
        <v>273</v>
      </c>
      <c r="AF275" s="37" t="str">
        <f t="shared" si="80"/>
        <v>GDST.JK</v>
      </c>
      <c r="AG275" s="37" t="str">
        <f t="shared" si="81"/>
        <v>PT Gunawan Dianjaya Steel Tbk</v>
      </c>
      <c r="AH275" s="37">
        <f t="shared" si="82"/>
        <v>98</v>
      </c>
      <c r="AI275" s="71">
        <f t="shared" si="94"/>
        <v>0.83216600000000007</v>
      </c>
      <c r="AJ275" s="43">
        <f t="shared" si="83"/>
        <v>1.834854</v>
      </c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</row>
    <row r="276" spans="1:47" x14ac:dyDescent="0.25">
      <c r="A276" s="37"/>
      <c r="B276" s="37">
        <f t="shared" si="84"/>
        <v>274</v>
      </c>
      <c r="C276" s="37" t="s">
        <v>1276</v>
      </c>
      <c r="D276" s="37" t="s">
        <v>1277</v>
      </c>
      <c r="E276" s="38">
        <v>5550</v>
      </c>
      <c r="F276" s="37">
        <v>0</v>
      </c>
      <c r="G276" s="39">
        <v>0</v>
      </c>
      <c r="H276" s="37">
        <v>100</v>
      </c>
      <c r="I276" s="40">
        <v>1325</v>
      </c>
      <c r="J276" s="37" t="s">
        <v>4077</v>
      </c>
      <c r="K276" s="37"/>
      <c r="L276" s="37"/>
      <c r="M276" s="37">
        <f t="shared" si="85"/>
        <v>274</v>
      </c>
      <c r="N276" s="37" t="s">
        <v>749</v>
      </c>
      <c r="O276" s="37" t="str">
        <f t="shared" ref="O276:U291" si="95">INDEX($B$3:$J$1048576,MATCH($N276,$C$3:$C$1048576,0),MATCH(O$2,$B$2:$J$2,0))</f>
        <v>PT Gunung Raja Paksi Tbk</v>
      </c>
      <c r="P276" s="37">
        <f t="shared" si="95"/>
        <v>780</v>
      </c>
      <c r="Q276" s="37">
        <f t="shared" si="95"/>
        <v>-55</v>
      </c>
      <c r="R276" s="37">
        <f t="shared" si="95"/>
        <v>-6.59E-2</v>
      </c>
      <c r="S276" s="37">
        <f t="shared" si="95"/>
        <v>422500</v>
      </c>
      <c r="T276" s="37">
        <f t="shared" si="95"/>
        <v>563998</v>
      </c>
      <c r="U276" s="37" t="str">
        <f t="shared" si="95"/>
        <v>9.447T</v>
      </c>
      <c r="V276" s="41">
        <f t="shared" si="87"/>
        <v>9.4469999999999992</v>
      </c>
      <c r="W276" s="37" t="str">
        <f t="shared" si="88"/>
        <v>T</v>
      </c>
      <c r="X276" s="42">
        <f t="shared" si="89"/>
        <v>9447</v>
      </c>
      <c r="Y276" s="37">
        <f t="shared" si="90"/>
        <v>56399</v>
      </c>
      <c r="Z276" s="37" t="str">
        <f t="shared" si="91"/>
        <v>8</v>
      </c>
      <c r="AA276" s="43">
        <f t="shared" si="92"/>
        <v>56399</v>
      </c>
      <c r="AB276" s="46">
        <f t="shared" si="93"/>
        <v>4.3991219999999998E-2</v>
      </c>
      <c r="AC276" s="43"/>
      <c r="AD276" s="43"/>
      <c r="AE276" s="37">
        <f t="shared" si="79"/>
        <v>274</v>
      </c>
      <c r="AF276" s="37" t="str">
        <f t="shared" si="80"/>
        <v>GGRP.JK</v>
      </c>
      <c r="AG276" s="37" t="str">
        <f t="shared" si="81"/>
        <v>PT Gunung Raja Paksi Tbk</v>
      </c>
      <c r="AH276" s="37">
        <f t="shared" si="82"/>
        <v>780</v>
      </c>
      <c r="AI276" s="71">
        <f t="shared" si="94"/>
        <v>9.4469999999999992</v>
      </c>
      <c r="AJ276" s="43">
        <f t="shared" si="83"/>
        <v>4.3991219999999998E-2</v>
      </c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</row>
    <row r="277" spans="1:47" x14ac:dyDescent="0.25">
      <c r="A277" s="37"/>
      <c r="B277" s="37">
        <f t="shared" si="84"/>
        <v>275</v>
      </c>
      <c r="C277" s="37" t="s">
        <v>1326</v>
      </c>
      <c r="D277" s="37" t="s">
        <v>1327</v>
      </c>
      <c r="E277" s="37">
        <v>655</v>
      </c>
      <c r="F277" s="37">
        <v>-15</v>
      </c>
      <c r="G277" s="39">
        <v>-2.24E-2</v>
      </c>
      <c r="H277" s="40">
        <v>179300</v>
      </c>
      <c r="I277" s="40">
        <v>565525</v>
      </c>
      <c r="J277" s="37" t="s">
        <v>5198</v>
      </c>
      <c r="K277" s="37"/>
      <c r="L277" s="37"/>
      <c r="M277" s="37">
        <f t="shared" si="85"/>
        <v>275</v>
      </c>
      <c r="N277" s="37" t="s">
        <v>56</v>
      </c>
      <c r="O277" s="37" t="str">
        <f t="shared" si="95"/>
        <v>PT Hanjaya Mandala Sampoerna Tbk</v>
      </c>
      <c r="P277" s="37">
        <f t="shared" si="95"/>
        <v>980</v>
      </c>
      <c r="Q277" s="37">
        <f t="shared" si="95"/>
        <v>0</v>
      </c>
      <c r="R277" s="37">
        <f t="shared" si="95"/>
        <v>0</v>
      </c>
      <c r="S277" s="37" t="str">
        <f t="shared" si="95"/>
        <v>14.489M</v>
      </c>
      <c r="T277" s="37" t="str">
        <f t="shared" si="95"/>
        <v>33.025M</v>
      </c>
      <c r="U277" s="37" t="str">
        <f t="shared" si="95"/>
        <v>113.992T</v>
      </c>
      <c r="V277" s="41">
        <f t="shared" si="87"/>
        <v>113.992</v>
      </c>
      <c r="W277" s="37" t="str">
        <f t="shared" si="88"/>
        <v>T</v>
      </c>
      <c r="X277" s="42">
        <f t="shared" si="89"/>
        <v>113992</v>
      </c>
      <c r="Y277" s="37">
        <f t="shared" si="90"/>
        <v>33.024999999999999</v>
      </c>
      <c r="Z277" s="37" t="str">
        <f t="shared" si="91"/>
        <v>M</v>
      </c>
      <c r="AA277" s="43">
        <f t="shared" si="92"/>
        <v>33025000</v>
      </c>
      <c r="AB277" s="46">
        <f t="shared" si="93"/>
        <v>32.3645</v>
      </c>
      <c r="AC277" s="43"/>
      <c r="AD277" s="43"/>
      <c r="AE277" s="37">
        <f t="shared" si="79"/>
        <v>275</v>
      </c>
      <c r="AF277" s="37" t="str">
        <f t="shared" si="80"/>
        <v>HMSP.JK</v>
      </c>
      <c r="AG277" s="37" t="str">
        <f t="shared" si="81"/>
        <v>PT Hanjaya Mandala Sampoerna Tbk</v>
      </c>
      <c r="AH277" s="37">
        <f t="shared" si="82"/>
        <v>980</v>
      </c>
      <c r="AI277" s="71">
        <f t="shared" si="94"/>
        <v>113.992</v>
      </c>
      <c r="AJ277" s="43">
        <f t="shared" si="83"/>
        <v>32.3645</v>
      </c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</row>
    <row r="278" spans="1:47" x14ac:dyDescent="0.25">
      <c r="A278" s="37"/>
      <c r="B278" s="37">
        <f t="shared" si="84"/>
        <v>276</v>
      </c>
      <c r="C278" s="37" t="s">
        <v>1363</v>
      </c>
      <c r="D278" s="37" t="s">
        <v>1364</v>
      </c>
      <c r="E278" s="37">
        <v>242</v>
      </c>
      <c r="F278" s="37">
        <v>-4</v>
      </c>
      <c r="G278" s="39">
        <v>-1.6299999999999999E-2</v>
      </c>
      <c r="H278" s="40">
        <v>103100</v>
      </c>
      <c r="I278" s="40">
        <v>450142</v>
      </c>
      <c r="J278" s="37" t="s">
        <v>5199</v>
      </c>
      <c r="K278" s="37"/>
      <c r="L278" s="37"/>
      <c r="M278" s="37">
        <f t="shared" si="85"/>
        <v>276</v>
      </c>
      <c r="N278" s="37" t="s">
        <v>1950</v>
      </c>
      <c r="O278" s="37" t="str">
        <f t="shared" si="95"/>
        <v>PT Harapan Duta Pertiwi Tbk</v>
      </c>
      <c r="P278" s="37">
        <f t="shared" si="95"/>
        <v>85</v>
      </c>
      <c r="Q278" s="37">
        <f t="shared" si="95"/>
        <v>-2</v>
      </c>
      <c r="R278" s="37">
        <f t="shared" si="95"/>
        <v>-2.3E-2</v>
      </c>
      <c r="S278" s="37" t="str">
        <f t="shared" si="95"/>
        <v>1.824M</v>
      </c>
      <c r="T278" s="37" t="str">
        <f t="shared" si="95"/>
        <v>33.544M</v>
      </c>
      <c r="U278" s="37" t="str">
        <f t="shared" si="95"/>
        <v>180.979B</v>
      </c>
      <c r="V278" s="41">
        <f t="shared" si="87"/>
        <v>180.97900000000001</v>
      </c>
      <c r="W278" s="37" t="str">
        <f t="shared" si="88"/>
        <v>B</v>
      </c>
      <c r="X278" s="42">
        <f t="shared" si="89"/>
        <v>180.97900000000001</v>
      </c>
      <c r="Y278" s="37">
        <f t="shared" si="90"/>
        <v>33.543999999999997</v>
      </c>
      <c r="Z278" s="37" t="str">
        <f t="shared" si="91"/>
        <v>M</v>
      </c>
      <c r="AA278" s="43">
        <f t="shared" si="92"/>
        <v>33543999.999999996</v>
      </c>
      <c r="AB278" s="46">
        <f t="shared" si="93"/>
        <v>2.8512399999999993</v>
      </c>
      <c r="AC278" s="43"/>
      <c r="AD278" s="43"/>
      <c r="AE278" s="37">
        <f t="shared" si="79"/>
        <v>276</v>
      </c>
      <c r="AF278" s="37" t="str">
        <f t="shared" si="80"/>
        <v>HOPE.JK</v>
      </c>
      <c r="AG278" s="37" t="str">
        <f t="shared" si="81"/>
        <v>PT Harapan Duta Pertiwi Tbk</v>
      </c>
      <c r="AH278" s="37">
        <f t="shared" si="82"/>
        <v>85</v>
      </c>
      <c r="AI278" s="71">
        <f t="shared" si="94"/>
        <v>0.180979</v>
      </c>
      <c r="AJ278" s="43">
        <f t="shared" si="83"/>
        <v>2.8512399999999993</v>
      </c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</row>
    <row r="279" spans="1:47" x14ac:dyDescent="0.25">
      <c r="A279" s="37"/>
      <c r="B279" s="37">
        <f t="shared" si="84"/>
        <v>277</v>
      </c>
      <c r="C279" s="37" t="s">
        <v>1423</v>
      </c>
      <c r="D279" s="37" t="s">
        <v>1424</v>
      </c>
      <c r="E279" s="37">
        <v>350</v>
      </c>
      <c r="F279" s="37">
        <v>18</v>
      </c>
      <c r="G279" s="39">
        <v>5.4199999999999998E-2</v>
      </c>
      <c r="H279" s="37" t="s">
        <v>5200</v>
      </c>
      <c r="I279" s="40">
        <v>803315</v>
      </c>
      <c r="J279" s="37" t="s">
        <v>5201</v>
      </c>
      <c r="K279" s="37"/>
      <c r="L279" s="37"/>
      <c r="M279" s="37">
        <f t="shared" si="85"/>
        <v>277</v>
      </c>
      <c r="N279" s="37" t="s">
        <v>1267</v>
      </c>
      <c r="O279" s="37" t="str">
        <f t="shared" si="95"/>
        <v>PT Hartadinata Abadi Tbk</v>
      </c>
      <c r="P279" s="37">
        <f t="shared" si="95"/>
        <v>212</v>
      </c>
      <c r="Q279" s="37">
        <f t="shared" si="95"/>
        <v>-6</v>
      </c>
      <c r="R279" s="37">
        <f t="shared" si="95"/>
        <v>-2.75E-2</v>
      </c>
      <c r="S279" s="37" t="str">
        <f t="shared" si="95"/>
        <v>17.035M</v>
      </c>
      <c r="T279" s="37" t="str">
        <f t="shared" si="95"/>
        <v>8.099M</v>
      </c>
      <c r="U279" s="37" t="str">
        <f t="shared" si="95"/>
        <v>976.315B</v>
      </c>
      <c r="V279" s="41">
        <f t="shared" si="87"/>
        <v>976.31500000000005</v>
      </c>
      <c r="W279" s="37" t="str">
        <f t="shared" si="88"/>
        <v>B</v>
      </c>
      <c r="X279" s="42">
        <f t="shared" si="89"/>
        <v>976.31500000000005</v>
      </c>
      <c r="Y279" s="37">
        <f t="shared" si="90"/>
        <v>8.0990000000000002</v>
      </c>
      <c r="Z279" s="37" t="str">
        <f t="shared" si="91"/>
        <v>M</v>
      </c>
      <c r="AA279" s="43">
        <f t="shared" si="92"/>
        <v>8099000</v>
      </c>
      <c r="AB279" s="46">
        <f t="shared" si="93"/>
        <v>1.716988</v>
      </c>
      <c r="AC279" s="43"/>
      <c r="AD279" s="43"/>
      <c r="AE279" s="37">
        <f t="shared" si="79"/>
        <v>277</v>
      </c>
      <c r="AF279" s="37" t="str">
        <f t="shared" si="80"/>
        <v>HRTA.JK</v>
      </c>
      <c r="AG279" s="37" t="str">
        <f t="shared" si="81"/>
        <v>PT Hartadinata Abadi Tbk</v>
      </c>
      <c r="AH279" s="37">
        <f t="shared" si="82"/>
        <v>212</v>
      </c>
      <c r="AI279" s="71">
        <f t="shared" si="94"/>
        <v>0.97631500000000004</v>
      </c>
      <c r="AJ279" s="43">
        <f t="shared" si="83"/>
        <v>1.716988</v>
      </c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</row>
    <row r="280" spans="1:47" x14ac:dyDescent="0.25">
      <c r="A280" s="37"/>
      <c r="B280" s="37">
        <f t="shared" si="84"/>
        <v>278</v>
      </c>
      <c r="C280" s="37" t="s">
        <v>997</v>
      </c>
      <c r="D280" s="37" t="s">
        <v>998</v>
      </c>
      <c r="E280" s="37">
        <v>81</v>
      </c>
      <c r="F280" s="37">
        <v>-1</v>
      </c>
      <c r="G280" s="39">
        <v>-1.2200000000000001E-2</v>
      </c>
      <c r="H280" s="37" t="s">
        <v>5202</v>
      </c>
      <c r="I280" s="37" t="s">
        <v>5203</v>
      </c>
      <c r="J280" s="37" t="s">
        <v>5204</v>
      </c>
      <c r="K280" s="37"/>
      <c r="L280" s="37"/>
      <c r="M280" s="37">
        <f t="shared" si="85"/>
        <v>278</v>
      </c>
      <c r="N280" s="37" t="s">
        <v>321</v>
      </c>
      <c r="O280" s="37" t="str">
        <f t="shared" si="95"/>
        <v>PT Harum Energy Tbk</v>
      </c>
      <c r="P280" s="37">
        <f t="shared" si="95"/>
        <v>10725</v>
      </c>
      <c r="Q280" s="37">
        <f t="shared" si="95"/>
        <v>-175</v>
      </c>
      <c r="R280" s="37">
        <f t="shared" si="95"/>
        <v>-1.61E-2</v>
      </c>
      <c r="S280" s="37" t="str">
        <f t="shared" si="95"/>
        <v>17.798M</v>
      </c>
      <c r="T280" s="37" t="str">
        <f t="shared" si="95"/>
        <v>15.225M</v>
      </c>
      <c r="U280" s="37" t="str">
        <f t="shared" si="95"/>
        <v>27.094T</v>
      </c>
      <c r="V280" s="41">
        <f t="shared" si="87"/>
        <v>27.094000000000001</v>
      </c>
      <c r="W280" s="37" t="str">
        <f t="shared" si="88"/>
        <v>T</v>
      </c>
      <c r="X280" s="42">
        <f t="shared" si="89"/>
        <v>27094</v>
      </c>
      <c r="Y280" s="37">
        <f t="shared" si="90"/>
        <v>15.225</v>
      </c>
      <c r="Z280" s="37" t="str">
        <f t="shared" si="91"/>
        <v>M</v>
      </c>
      <c r="AA280" s="43">
        <f t="shared" si="92"/>
        <v>15225000</v>
      </c>
      <c r="AB280" s="46">
        <f t="shared" si="93"/>
        <v>163.28812500000001</v>
      </c>
      <c r="AC280" s="43"/>
      <c r="AD280" s="43"/>
      <c r="AE280" s="37">
        <f t="shared" si="79"/>
        <v>278</v>
      </c>
      <c r="AF280" s="37" t="str">
        <f t="shared" si="80"/>
        <v>HRUM.JK</v>
      </c>
      <c r="AG280" s="37" t="str">
        <f t="shared" si="81"/>
        <v>PT Harum Energy Tbk</v>
      </c>
      <c r="AH280" s="37">
        <f t="shared" si="82"/>
        <v>10725</v>
      </c>
      <c r="AI280" s="71">
        <f t="shared" si="94"/>
        <v>27.094000000000001</v>
      </c>
      <c r="AJ280" s="43">
        <f t="shared" si="83"/>
        <v>163.28812500000001</v>
      </c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</row>
    <row r="281" spans="1:47" x14ac:dyDescent="0.25">
      <c r="A281" s="37"/>
      <c r="B281" s="37">
        <f t="shared" si="84"/>
        <v>279</v>
      </c>
      <c r="C281" s="37" t="s">
        <v>5205</v>
      </c>
      <c r="D281" s="37" t="s">
        <v>5206</v>
      </c>
      <c r="E281" s="37">
        <v>186</v>
      </c>
      <c r="F281" s="37">
        <v>-14</v>
      </c>
      <c r="G281" s="39">
        <v>-7.0000000000000007E-2</v>
      </c>
      <c r="H281" s="37" t="s">
        <v>5207</v>
      </c>
      <c r="I281" s="37" t="s">
        <v>5208</v>
      </c>
      <c r="J281" s="37" t="s">
        <v>5209</v>
      </c>
      <c r="K281" s="37"/>
      <c r="L281" s="37"/>
      <c r="M281" s="37">
        <f t="shared" si="85"/>
        <v>279</v>
      </c>
      <c r="N281" s="37" t="s">
        <v>2453</v>
      </c>
      <c r="O281" s="37" t="str">
        <f t="shared" si="95"/>
        <v>PT Hasnur Internasional Shipping Tbk</v>
      </c>
      <c r="P281" s="37">
        <f t="shared" si="95"/>
        <v>197</v>
      </c>
      <c r="Q281" s="37">
        <f t="shared" si="95"/>
        <v>0</v>
      </c>
      <c r="R281" s="37">
        <f t="shared" si="95"/>
        <v>0</v>
      </c>
      <c r="S281" s="37">
        <f t="shared" si="95"/>
        <v>742200</v>
      </c>
      <c r="T281" s="37" t="str">
        <f t="shared" si="95"/>
        <v>10.832M</v>
      </c>
      <c r="U281" s="37" t="str">
        <f t="shared" si="95"/>
        <v>517.371B</v>
      </c>
      <c r="V281" s="41">
        <f t="shared" si="87"/>
        <v>517.37099999999998</v>
      </c>
      <c r="W281" s="37" t="str">
        <f t="shared" si="88"/>
        <v>B</v>
      </c>
      <c r="X281" s="42">
        <f t="shared" si="89"/>
        <v>517.37099999999998</v>
      </c>
      <c r="Y281" s="37">
        <f t="shared" si="90"/>
        <v>10.832000000000001</v>
      </c>
      <c r="Z281" s="37" t="str">
        <f t="shared" si="91"/>
        <v>M</v>
      </c>
      <c r="AA281" s="43">
        <f t="shared" si="92"/>
        <v>10832000</v>
      </c>
      <c r="AB281" s="46">
        <f t="shared" si="93"/>
        <v>2.1339039999999998</v>
      </c>
      <c r="AC281" s="43"/>
      <c r="AD281" s="43"/>
      <c r="AE281" s="37">
        <f t="shared" si="79"/>
        <v>279</v>
      </c>
      <c r="AF281" s="37" t="str">
        <f t="shared" si="80"/>
        <v>HAIS.JK</v>
      </c>
      <c r="AG281" s="37" t="str">
        <f t="shared" si="81"/>
        <v>PT Hasnur Internasional Shipping Tbk</v>
      </c>
      <c r="AH281" s="37">
        <f t="shared" si="82"/>
        <v>197</v>
      </c>
      <c r="AI281" s="71">
        <f t="shared" si="94"/>
        <v>0.51737100000000003</v>
      </c>
      <c r="AJ281" s="43">
        <f t="shared" si="83"/>
        <v>2.1339039999999998</v>
      </c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</row>
    <row r="282" spans="1:47" x14ac:dyDescent="0.25">
      <c r="A282" s="37"/>
      <c r="B282" s="37">
        <f t="shared" si="84"/>
        <v>280</v>
      </c>
      <c r="C282" s="37" t="s">
        <v>1778</v>
      </c>
      <c r="D282" s="37" t="s">
        <v>1779</v>
      </c>
      <c r="E282" s="38">
        <v>2100</v>
      </c>
      <c r="F282" s="37">
        <v>10</v>
      </c>
      <c r="G282" s="39">
        <v>4.7999999999999996E-3</v>
      </c>
      <c r="H282" s="37" t="s">
        <v>5210</v>
      </c>
      <c r="I282" s="37" t="s">
        <v>5211</v>
      </c>
      <c r="J282" s="37" t="s">
        <v>5212</v>
      </c>
      <c r="K282" s="37"/>
      <c r="L282" s="37"/>
      <c r="M282" s="37">
        <f t="shared" si="85"/>
        <v>280</v>
      </c>
      <c r="N282" s="37" t="s">
        <v>1567</v>
      </c>
      <c r="O282" s="37" t="str">
        <f t="shared" si="95"/>
        <v>PT Hensel Davest Indonesia Tbk</v>
      </c>
      <c r="P282" s="37">
        <f t="shared" si="95"/>
        <v>394</v>
      </c>
      <c r="Q282" s="37">
        <f t="shared" si="95"/>
        <v>-20</v>
      </c>
      <c r="R282" s="37">
        <f t="shared" si="95"/>
        <v>-4.8300000000000003E-2</v>
      </c>
      <c r="S282" s="37" t="str">
        <f t="shared" si="95"/>
        <v>2.199M</v>
      </c>
      <c r="T282" s="37" t="str">
        <f t="shared" si="95"/>
        <v>5.607M</v>
      </c>
      <c r="U282" s="37" t="str">
        <f t="shared" si="95"/>
        <v>600.724B</v>
      </c>
      <c r="V282" s="41">
        <f t="shared" si="87"/>
        <v>600.72400000000005</v>
      </c>
      <c r="W282" s="37" t="str">
        <f t="shared" si="88"/>
        <v>B</v>
      </c>
      <c r="X282" s="42">
        <f t="shared" si="89"/>
        <v>600.72400000000005</v>
      </c>
      <c r="Y282" s="37">
        <f t="shared" si="90"/>
        <v>5.6070000000000002</v>
      </c>
      <c r="Z282" s="37" t="str">
        <f t="shared" si="91"/>
        <v>M</v>
      </c>
      <c r="AA282" s="43">
        <f t="shared" si="92"/>
        <v>5607000</v>
      </c>
      <c r="AB282" s="46">
        <f t="shared" si="93"/>
        <v>2.209158</v>
      </c>
      <c r="AC282" s="43"/>
      <c r="AD282" s="43"/>
      <c r="AE282" s="37">
        <f t="shared" si="79"/>
        <v>280</v>
      </c>
      <c r="AF282" s="37" t="str">
        <f t="shared" si="80"/>
        <v>HDIT.JK</v>
      </c>
      <c r="AG282" s="37" t="str">
        <f t="shared" si="81"/>
        <v>PT Hensel Davest Indonesia Tbk</v>
      </c>
      <c r="AH282" s="37">
        <f t="shared" si="82"/>
        <v>394</v>
      </c>
      <c r="AI282" s="71">
        <f t="shared" si="94"/>
        <v>0.60072400000000004</v>
      </c>
      <c r="AJ282" s="43">
        <f t="shared" si="83"/>
        <v>2.209158</v>
      </c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</row>
    <row r="283" spans="1:47" x14ac:dyDescent="0.25">
      <c r="A283" s="37"/>
      <c r="B283" s="37">
        <f t="shared" si="84"/>
        <v>281</v>
      </c>
      <c r="C283" s="37" t="s">
        <v>1523</v>
      </c>
      <c r="D283" s="37" t="s">
        <v>1524</v>
      </c>
      <c r="E283" s="37">
        <v>187</v>
      </c>
      <c r="F283" s="37">
        <v>8</v>
      </c>
      <c r="G283" s="39">
        <v>4.4699999999999997E-2</v>
      </c>
      <c r="H283" s="37" t="s">
        <v>5213</v>
      </c>
      <c r="I283" s="37" t="s">
        <v>5214</v>
      </c>
      <c r="J283" s="37" t="s">
        <v>5215</v>
      </c>
      <c r="K283" s="37"/>
      <c r="L283" s="37"/>
      <c r="M283" s="37">
        <f t="shared" si="85"/>
        <v>281</v>
      </c>
      <c r="N283" s="37" t="s">
        <v>665</v>
      </c>
      <c r="O283" s="37" t="str">
        <f t="shared" si="95"/>
        <v>PT Hero Supermarket Tbk</v>
      </c>
      <c r="P283" s="37">
        <f t="shared" si="95"/>
        <v>1740</v>
      </c>
      <c r="Q283" s="37">
        <f t="shared" si="95"/>
        <v>-60</v>
      </c>
      <c r="R283" s="37">
        <f t="shared" si="95"/>
        <v>-3.3300000000000003E-2</v>
      </c>
      <c r="S283" s="37">
        <f t="shared" si="95"/>
        <v>51600</v>
      </c>
      <c r="T283" s="37">
        <f t="shared" si="95"/>
        <v>17215</v>
      </c>
      <c r="U283" s="37" t="str">
        <f t="shared" si="95"/>
        <v>7.28T</v>
      </c>
      <c r="V283" s="41">
        <f t="shared" si="87"/>
        <v>7.28</v>
      </c>
      <c r="W283" s="37" t="str">
        <f t="shared" si="88"/>
        <v>T</v>
      </c>
      <c r="X283" s="42">
        <f t="shared" si="89"/>
        <v>7280</v>
      </c>
      <c r="Y283" s="37">
        <f t="shared" si="90"/>
        <v>1721</v>
      </c>
      <c r="Z283" s="37" t="str">
        <f t="shared" si="91"/>
        <v>5</v>
      </c>
      <c r="AA283" s="43">
        <f t="shared" si="92"/>
        <v>1721</v>
      </c>
      <c r="AB283" s="46">
        <f t="shared" si="93"/>
        <v>2.99454E-3</v>
      </c>
      <c r="AC283" s="43"/>
      <c r="AD283" s="43"/>
      <c r="AE283" s="37">
        <f t="shared" si="79"/>
        <v>281</v>
      </c>
      <c r="AF283" s="37" t="str">
        <f t="shared" si="80"/>
        <v>HERO.JK</v>
      </c>
      <c r="AG283" s="37" t="str">
        <f t="shared" si="81"/>
        <v>PT Hero Supermarket Tbk</v>
      </c>
      <c r="AH283" s="37">
        <f t="shared" si="82"/>
        <v>1740</v>
      </c>
      <c r="AI283" s="71">
        <f t="shared" si="94"/>
        <v>7.28</v>
      </c>
      <c r="AJ283" s="43">
        <f t="shared" si="83"/>
        <v>2.99454E-3</v>
      </c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</row>
    <row r="284" spans="1:47" x14ac:dyDescent="0.25">
      <c r="A284" s="37"/>
      <c r="B284" s="37">
        <f t="shared" si="84"/>
        <v>282</v>
      </c>
      <c r="C284" s="37" t="s">
        <v>1312</v>
      </c>
      <c r="D284" s="37" t="s">
        <v>1313</v>
      </c>
      <c r="E284" s="37">
        <v>565</v>
      </c>
      <c r="F284" s="37">
        <v>0</v>
      </c>
      <c r="G284" s="39">
        <v>0</v>
      </c>
      <c r="H284" s="40">
        <v>18800</v>
      </c>
      <c r="I284" s="40">
        <v>316896</v>
      </c>
      <c r="J284" s="37" t="s">
        <v>5216</v>
      </c>
      <c r="K284" s="37"/>
      <c r="L284" s="37"/>
      <c r="M284" s="37">
        <f t="shared" si="85"/>
        <v>282</v>
      </c>
      <c r="N284" s="37" t="s">
        <v>5713</v>
      </c>
      <c r="O284" s="37" t="str">
        <f t="shared" si="95"/>
        <v>PT Hexindo Adiperkasa Tbk</v>
      </c>
      <c r="P284" s="37">
        <f t="shared" si="95"/>
        <v>4760</v>
      </c>
      <c r="Q284" s="37">
        <f t="shared" si="95"/>
        <v>-10</v>
      </c>
      <c r="R284" s="37">
        <f t="shared" si="95"/>
        <v>-2.0999999999999999E-3</v>
      </c>
      <c r="S284" s="37">
        <f t="shared" si="95"/>
        <v>106800</v>
      </c>
      <c r="T284" s="37">
        <f t="shared" si="95"/>
        <v>689239</v>
      </c>
      <c r="U284" s="37" t="str">
        <f t="shared" si="95"/>
        <v>3.998T</v>
      </c>
      <c r="V284" s="41">
        <f t="shared" si="87"/>
        <v>3.9980000000000002</v>
      </c>
      <c r="W284" s="37" t="str">
        <f t="shared" si="88"/>
        <v>T</v>
      </c>
      <c r="X284" s="42">
        <f t="shared" si="89"/>
        <v>3998</v>
      </c>
      <c r="Y284" s="37">
        <f t="shared" si="90"/>
        <v>68923</v>
      </c>
      <c r="Z284" s="37" t="str">
        <f t="shared" si="91"/>
        <v>9</v>
      </c>
      <c r="AA284" s="43">
        <f t="shared" si="92"/>
        <v>68923</v>
      </c>
      <c r="AB284" s="46">
        <f t="shared" si="93"/>
        <v>0.32807347999999997</v>
      </c>
      <c r="AC284" s="43"/>
      <c r="AD284" s="43"/>
      <c r="AE284" s="37">
        <f t="shared" si="79"/>
        <v>282</v>
      </c>
      <c r="AF284" s="37" t="str">
        <f t="shared" si="80"/>
        <v>HEXA.JK</v>
      </c>
      <c r="AG284" s="37" t="str">
        <f t="shared" si="81"/>
        <v>PT Hexindo Adiperkasa Tbk</v>
      </c>
      <c r="AH284" s="37">
        <f t="shared" si="82"/>
        <v>4760</v>
      </c>
      <c r="AI284" s="71">
        <f t="shared" si="94"/>
        <v>3.9980000000000002</v>
      </c>
      <c r="AJ284" s="43">
        <f t="shared" si="83"/>
        <v>0.32807347999999997</v>
      </c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</row>
    <row r="285" spans="1:47" x14ac:dyDescent="0.25">
      <c r="A285" s="37"/>
      <c r="B285" s="37">
        <f t="shared" si="84"/>
        <v>283</v>
      </c>
      <c r="C285" s="37" t="s">
        <v>1383</v>
      </c>
      <c r="D285" s="37" t="s">
        <v>1384</v>
      </c>
      <c r="E285" s="37">
        <v>290</v>
      </c>
      <c r="F285" s="37">
        <v>4</v>
      </c>
      <c r="G285" s="39">
        <v>1.4E-2</v>
      </c>
      <c r="H285" s="37" t="s">
        <v>5217</v>
      </c>
      <c r="I285" s="37" t="s">
        <v>5218</v>
      </c>
      <c r="J285" s="37" t="s">
        <v>5219</v>
      </c>
      <c r="K285" s="37"/>
      <c r="L285" s="37"/>
      <c r="M285" s="37">
        <f t="shared" si="85"/>
        <v>283</v>
      </c>
      <c r="N285" s="37" t="s">
        <v>2229</v>
      </c>
      <c r="O285" s="37" t="str">
        <f t="shared" si="95"/>
        <v>PT Himalaya Energi Perkasa Tbk</v>
      </c>
      <c r="P285" s="37">
        <f t="shared" si="95"/>
        <v>50</v>
      </c>
      <c r="Q285" s="37">
        <f t="shared" si="95"/>
        <v>0</v>
      </c>
      <c r="R285" s="37">
        <f t="shared" si="95"/>
        <v>0</v>
      </c>
      <c r="S285" s="37">
        <f t="shared" si="95"/>
        <v>100</v>
      </c>
      <c r="T285" s="37">
        <f t="shared" si="95"/>
        <v>10442</v>
      </c>
      <c r="U285" s="37" t="str">
        <f t="shared" si="95"/>
        <v>106B</v>
      </c>
      <c r="V285" s="41">
        <f t="shared" si="87"/>
        <v>106</v>
      </c>
      <c r="W285" s="37" t="str">
        <f t="shared" si="88"/>
        <v>B</v>
      </c>
      <c r="X285" s="42">
        <f t="shared" si="89"/>
        <v>106</v>
      </c>
      <c r="Y285" s="37">
        <f t="shared" si="90"/>
        <v>1044</v>
      </c>
      <c r="Z285" s="37" t="str">
        <f t="shared" si="91"/>
        <v>2</v>
      </c>
      <c r="AA285" s="43">
        <f t="shared" si="92"/>
        <v>1044</v>
      </c>
      <c r="AB285" s="46">
        <f t="shared" si="93"/>
        <v>5.2200000000000002E-5</v>
      </c>
      <c r="AC285" s="43"/>
      <c r="AD285" s="43"/>
      <c r="AE285" s="37">
        <f t="shared" si="79"/>
        <v>283</v>
      </c>
      <c r="AF285" s="37" t="str">
        <f t="shared" si="80"/>
        <v>HADE.JK</v>
      </c>
      <c r="AG285" s="37" t="str">
        <f t="shared" si="81"/>
        <v>PT Himalaya Energi Perkasa Tbk</v>
      </c>
      <c r="AH285" s="37">
        <f t="shared" si="82"/>
        <v>50</v>
      </c>
      <c r="AI285" s="71">
        <f t="shared" si="94"/>
        <v>0.106</v>
      </c>
      <c r="AJ285" s="43">
        <f t="shared" si="83"/>
        <v>5.2200000000000002E-5</v>
      </c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</row>
    <row r="286" spans="1:47" x14ac:dyDescent="0.25">
      <c r="A286" s="37"/>
      <c r="B286" s="37">
        <f t="shared" si="84"/>
        <v>284</v>
      </c>
      <c r="C286" s="37" t="s">
        <v>1498</v>
      </c>
      <c r="D286" s="37" t="s">
        <v>1499</v>
      </c>
      <c r="E286" s="37">
        <v>242</v>
      </c>
      <c r="F286" s="37">
        <v>-8</v>
      </c>
      <c r="G286" s="39">
        <v>-3.2000000000000001E-2</v>
      </c>
      <c r="H286" s="37" t="s">
        <v>5220</v>
      </c>
      <c r="I286" s="37" t="s">
        <v>5221</v>
      </c>
      <c r="J286" s="37" t="s">
        <v>5222</v>
      </c>
      <c r="K286" s="37"/>
      <c r="L286" s="37"/>
      <c r="M286" s="37">
        <f t="shared" si="85"/>
        <v>284</v>
      </c>
      <c r="N286" s="37" t="s">
        <v>2052</v>
      </c>
      <c r="O286" s="37" t="str">
        <f t="shared" si="95"/>
        <v>PT HK Metals Utama Tbk</v>
      </c>
      <c r="P286" s="37">
        <f t="shared" si="95"/>
        <v>55</v>
      </c>
      <c r="Q286" s="37">
        <f t="shared" si="95"/>
        <v>-2</v>
      </c>
      <c r="R286" s="37">
        <f t="shared" si="95"/>
        <v>-3.5099999999999999E-2</v>
      </c>
      <c r="S286" s="37" t="str">
        <f t="shared" si="95"/>
        <v>109.62M</v>
      </c>
      <c r="T286" s="37" t="str">
        <f t="shared" si="95"/>
        <v>247.207M</v>
      </c>
      <c r="U286" s="37" t="str">
        <f t="shared" si="95"/>
        <v>177.196B</v>
      </c>
      <c r="V286" s="41">
        <f t="shared" si="87"/>
        <v>177.196</v>
      </c>
      <c r="W286" s="37" t="str">
        <f t="shared" si="88"/>
        <v>B</v>
      </c>
      <c r="X286" s="42">
        <f t="shared" si="89"/>
        <v>177.196</v>
      </c>
      <c r="Y286" s="37">
        <f t="shared" si="90"/>
        <v>247.20699999999999</v>
      </c>
      <c r="Z286" s="37" t="str">
        <f t="shared" si="91"/>
        <v>M</v>
      </c>
      <c r="AA286" s="43">
        <f t="shared" si="92"/>
        <v>247207000</v>
      </c>
      <c r="AB286" s="46">
        <f t="shared" si="93"/>
        <v>13.596385</v>
      </c>
      <c r="AC286" s="43"/>
      <c r="AD286" s="43"/>
      <c r="AE286" s="37">
        <f t="shared" si="79"/>
        <v>284</v>
      </c>
      <c r="AF286" s="37" t="str">
        <f t="shared" si="80"/>
        <v>HKMU.JK</v>
      </c>
      <c r="AG286" s="37" t="str">
        <f t="shared" si="81"/>
        <v>PT HK Metals Utama Tbk</v>
      </c>
      <c r="AH286" s="37">
        <f t="shared" si="82"/>
        <v>55</v>
      </c>
      <c r="AI286" s="71">
        <f t="shared" si="94"/>
        <v>0.17719599999999999</v>
      </c>
      <c r="AJ286" s="43">
        <f t="shared" si="83"/>
        <v>13.596385</v>
      </c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</row>
    <row r="287" spans="1:47" x14ac:dyDescent="0.25">
      <c r="A287" s="37"/>
      <c r="B287" s="37">
        <f t="shared" si="84"/>
        <v>285</v>
      </c>
      <c r="C287" s="37" t="s">
        <v>1449</v>
      </c>
      <c r="D287" s="37" t="s">
        <v>1450</v>
      </c>
      <c r="E287" s="37">
        <v>212</v>
      </c>
      <c r="F287" s="37">
        <v>10</v>
      </c>
      <c r="G287" s="39">
        <v>4.9500000000000002E-2</v>
      </c>
      <c r="H287" s="37" t="s">
        <v>5223</v>
      </c>
      <c r="I287" s="37" t="s">
        <v>5224</v>
      </c>
      <c r="J287" s="37" t="s">
        <v>5225</v>
      </c>
      <c r="K287" s="37"/>
      <c r="L287" s="37"/>
      <c r="M287" s="37">
        <f t="shared" si="85"/>
        <v>285</v>
      </c>
      <c r="N287" s="37" t="s">
        <v>2025</v>
      </c>
      <c r="O287" s="37" t="str">
        <f t="shared" si="95"/>
        <v>PT Hotel Fitra International Tbk</v>
      </c>
      <c r="P287" s="37">
        <f t="shared" si="95"/>
        <v>600</v>
      </c>
      <c r="Q287" s="37">
        <f t="shared" si="95"/>
        <v>-10</v>
      </c>
      <c r="R287" s="37">
        <f t="shared" si="95"/>
        <v>-1.6400000000000001E-2</v>
      </c>
      <c r="S287" s="37" t="str">
        <f t="shared" si="95"/>
        <v>16.287M</v>
      </c>
      <c r="T287" s="37" t="str">
        <f t="shared" si="95"/>
        <v>7.143M</v>
      </c>
      <c r="U287" s="37" t="str">
        <f t="shared" si="95"/>
        <v>365.084B</v>
      </c>
      <c r="V287" s="41">
        <f t="shared" si="87"/>
        <v>365.084</v>
      </c>
      <c r="W287" s="37" t="str">
        <f t="shared" si="88"/>
        <v>B</v>
      </c>
      <c r="X287" s="42">
        <f t="shared" si="89"/>
        <v>365.084</v>
      </c>
      <c r="Y287" s="37">
        <f t="shared" si="90"/>
        <v>7.1429999999999998</v>
      </c>
      <c r="Z287" s="37" t="str">
        <f t="shared" si="91"/>
        <v>M</v>
      </c>
      <c r="AA287" s="43">
        <f t="shared" si="92"/>
        <v>7143000</v>
      </c>
      <c r="AB287" s="46">
        <f t="shared" si="93"/>
        <v>4.2858000000000001</v>
      </c>
      <c r="AC287" s="43"/>
      <c r="AD287" s="43"/>
      <c r="AE287" s="37">
        <f t="shared" si="79"/>
        <v>285</v>
      </c>
      <c r="AF287" s="37" t="str">
        <f t="shared" si="80"/>
        <v>FITT.JK</v>
      </c>
      <c r="AG287" s="37" t="str">
        <f t="shared" si="81"/>
        <v>PT Hotel Fitra International Tbk</v>
      </c>
      <c r="AH287" s="37">
        <f t="shared" si="82"/>
        <v>600</v>
      </c>
      <c r="AI287" s="71">
        <f t="shared" si="94"/>
        <v>0.36508400000000002</v>
      </c>
      <c r="AJ287" s="43">
        <f t="shared" si="83"/>
        <v>4.2858000000000001</v>
      </c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</row>
    <row r="288" spans="1:47" x14ac:dyDescent="0.25">
      <c r="A288" s="37"/>
      <c r="B288" s="37">
        <f t="shared" si="84"/>
        <v>286</v>
      </c>
      <c r="C288" s="37" t="s">
        <v>1405</v>
      </c>
      <c r="D288" s="37" t="s">
        <v>1406</v>
      </c>
      <c r="E288" s="38">
        <v>2100</v>
      </c>
      <c r="F288" s="37">
        <v>-30</v>
      </c>
      <c r="G288" s="39">
        <v>-1.41E-2</v>
      </c>
      <c r="H288" s="40">
        <v>14100</v>
      </c>
      <c r="I288" s="40">
        <v>142903</v>
      </c>
      <c r="J288" s="37" t="s">
        <v>5226</v>
      </c>
      <c r="K288" s="37"/>
      <c r="L288" s="37"/>
      <c r="M288" s="37">
        <f t="shared" si="85"/>
        <v>286</v>
      </c>
      <c r="N288" s="37" t="s">
        <v>1131</v>
      </c>
      <c r="O288" s="37" t="str">
        <f t="shared" si="95"/>
        <v>PT Hotel Sahid Jaya International Tbk</v>
      </c>
      <c r="P288" s="37">
        <f t="shared" si="95"/>
        <v>950</v>
      </c>
      <c r="Q288" s="37">
        <f t="shared" si="95"/>
        <v>-40</v>
      </c>
      <c r="R288" s="37">
        <f t="shared" si="95"/>
        <v>-4.0399999999999998E-2</v>
      </c>
      <c r="S288" s="37">
        <f t="shared" si="95"/>
        <v>112800</v>
      </c>
      <c r="T288" s="37">
        <f t="shared" si="95"/>
        <v>81357</v>
      </c>
      <c r="U288" s="37" t="str">
        <f t="shared" si="95"/>
        <v>1.063T</v>
      </c>
      <c r="V288" s="41">
        <f t="shared" si="87"/>
        <v>1.0629999999999999</v>
      </c>
      <c r="W288" s="37" t="str">
        <f t="shared" si="88"/>
        <v>T</v>
      </c>
      <c r="X288" s="42">
        <f t="shared" si="89"/>
        <v>1063</v>
      </c>
      <c r="Y288" s="37">
        <f t="shared" si="90"/>
        <v>8135</v>
      </c>
      <c r="Z288" s="37" t="str">
        <f t="shared" si="91"/>
        <v>7</v>
      </c>
      <c r="AA288" s="43">
        <f t="shared" si="92"/>
        <v>8135</v>
      </c>
      <c r="AB288" s="46">
        <f t="shared" si="93"/>
        <v>7.7282499999999999E-3</v>
      </c>
      <c r="AC288" s="43"/>
      <c r="AD288" s="43"/>
      <c r="AE288" s="37">
        <f t="shared" si="79"/>
        <v>286</v>
      </c>
      <c r="AF288" s="37" t="str">
        <f t="shared" si="80"/>
        <v>SHID.JK</v>
      </c>
      <c r="AG288" s="37" t="str">
        <f t="shared" si="81"/>
        <v>PT Hotel Sahid Jaya International Tbk</v>
      </c>
      <c r="AH288" s="37">
        <f t="shared" si="82"/>
        <v>950</v>
      </c>
      <c r="AI288" s="71">
        <f t="shared" si="94"/>
        <v>1.0629999999999999</v>
      </c>
      <c r="AJ288" s="43">
        <f t="shared" si="83"/>
        <v>7.7282499999999999E-3</v>
      </c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</row>
    <row r="289" spans="1:47" x14ac:dyDescent="0.25">
      <c r="A289" s="37"/>
      <c r="B289" s="37">
        <f t="shared" si="84"/>
        <v>287</v>
      </c>
      <c r="C289" s="37" t="s">
        <v>1299</v>
      </c>
      <c r="D289" s="37" t="s">
        <v>1300</v>
      </c>
      <c r="E289" s="38">
        <v>1130</v>
      </c>
      <c r="F289" s="37">
        <v>-5</v>
      </c>
      <c r="G289" s="39">
        <v>-4.4000000000000003E-3</v>
      </c>
      <c r="H289" s="40">
        <v>174000</v>
      </c>
      <c r="I289" s="40">
        <v>402025</v>
      </c>
      <c r="J289" s="37" t="s">
        <v>5227</v>
      </c>
      <c r="K289" s="37"/>
      <c r="L289" s="37"/>
      <c r="M289" s="37">
        <f t="shared" si="85"/>
        <v>287</v>
      </c>
      <c r="N289" s="37" t="s">
        <v>4130</v>
      </c>
      <c r="O289" s="37" t="str">
        <f t="shared" si="95"/>
        <v>PT Humpuss Intermoda Transportasi Tbk.</v>
      </c>
      <c r="P289" s="37">
        <f t="shared" si="95"/>
        <v>386</v>
      </c>
      <c r="Q289" s="37">
        <f t="shared" si="95"/>
        <v>-12</v>
      </c>
      <c r="R289" s="37">
        <f t="shared" si="95"/>
        <v>-3.0200000000000001E-2</v>
      </c>
      <c r="S289" s="37">
        <f t="shared" si="95"/>
        <v>700</v>
      </c>
      <c r="T289" s="37">
        <f t="shared" si="95"/>
        <v>30673</v>
      </c>
      <c r="U289" s="37" t="str">
        <f t="shared" si="95"/>
        <v>2.639T</v>
      </c>
      <c r="V289" s="41">
        <f t="shared" si="87"/>
        <v>2.6389999999999998</v>
      </c>
      <c r="W289" s="37" t="str">
        <f t="shared" si="88"/>
        <v>T</v>
      </c>
      <c r="X289" s="42">
        <f t="shared" si="89"/>
        <v>2639</v>
      </c>
      <c r="Y289" s="37">
        <f t="shared" si="90"/>
        <v>3067</v>
      </c>
      <c r="Z289" s="37" t="str">
        <f t="shared" si="91"/>
        <v>3</v>
      </c>
      <c r="AA289" s="43">
        <f t="shared" si="92"/>
        <v>3067</v>
      </c>
      <c r="AB289" s="46">
        <f t="shared" si="93"/>
        <v>1.1838619999999999E-3</v>
      </c>
      <c r="AC289" s="43"/>
      <c r="AD289" s="43"/>
      <c r="AE289" s="37">
        <f t="shared" si="79"/>
        <v>287</v>
      </c>
      <c r="AF289" s="37" t="str">
        <f t="shared" si="80"/>
        <v>HITS.JK</v>
      </c>
      <c r="AG289" s="37" t="str">
        <f t="shared" si="81"/>
        <v>PT Humpuss Intermoda Transportasi Tbk.</v>
      </c>
      <c r="AH289" s="37">
        <f t="shared" si="82"/>
        <v>386</v>
      </c>
      <c r="AI289" s="71">
        <f t="shared" si="94"/>
        <v>2.6389999999999998</v>
      </c>
      <c r="AJ289" s="43">
        <f t="shared" si="83"/>
        <v>1.1838619999999999E-3</v>
      </c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</row>
    <row r="290" spans="1:47" x14ac:dyDescent="0.25">
      <c r="A290" s="37"/>
      <c r="B290" s="37">
        <f t="shared" si="84"/>
        <v>288</v>
      </c>
      <c r="C290" s="37" t="s">
        <v>1302</v>
      </c>
      <c r="D290" s="37" t="s">
        <v>1303</v>
      </c>
      <c r="E290" s="37">
        <v>635</v>
      </c>
      <c r="F290" s="37">
        <v>-45</v>
      </c>
      <c r="G290" s="39">
        <v>-6.6199999999999995E-2</v>
      </c>
      <c r="H290" s="40">
        <v>2300</v>
      </c>
      <c r="I290" s="40">
        <v>28164</v>
      </c>
      <c r="J290" s="37" t="s">
        <v>5228</v>
      </c>
      <c r="K290" s="37"/>
      <c r="L290" s="37"/>
      <c r="M290" s="37">
        <f t="shared" si="85"/>
        <v>288</v>
      </c>
      <c r="N290" s="37" t="s">
        <v>2363</v>
      </c>
      <c r="O290" s="37" t="str">
        <f t="shared" si="95"/>
        <v>PT ICTSI Jasa Prima Tbk</v>
      </c>
      <c r="P290" s="37">
        <f t="shared" si="95"/>
        <v>118</v>
      </c>
      <c r="Q290" s="37">
        <f t="shared" si="95"/>
        <v>20</v>
      </c>
      <c r="R290" s="37">
        <f t="shared" si="95"/>
        <v>0.2041</v>
      </c>
      <c r="S290" s="37" t="str">
        <f t="shared" si="95"/>
        <v>134.674M</v>
      </c>
      <c r="T290" s="37" t="str">
        <f t="shared" si="95"/>
        <v>11.849M</v>
      </c>
      <c r="U290" s="37" t="str">
        <f t="shared" si="95"/>
        <v>69.284B</v>
      </c>
      <c r="V290" s="41">
        <f t="shared" si="87"/>
        <v>69.284000000000006</v>
      </c>
      <c r="W290" s="37" t="str">
        <f t="shared" si="88"/>
        <v>B</v>
      </c>
      <c r="X290" s="42">
        <f t="shared" si="89"/>
        <v>69.284000000000006</v>
      </c>
      <c r="Y290" s="37">
        <f t="shared" si="90"/>
        <v>11.849</v>
      </c>
      <c r="Z290" s="37" t="str">
        <f t="shared" si="91"/>
        <v>M</v>
      </c>
      <c r="AA290" s="43">
        <f t="shared" si="92"/>
        <v>11849000</v>
      </c>
      <c r="AB290" s="46">
        <f t="shared" si="93"/>
        <v>1.398182</v>
      </c>
      <c r="AC290" s="43"/>
      <c r="AD290" s="43"/>
      <c r="AE290" s="37">
        <f t="shared" si="79"/>
        <v>288</v>
      </c>
      <c r="AF290" s="37" t="str">
        <f t="shared" si="80"/>
        <v>KARW.JK</v>
      </c>
      <c r="AG290" s="37" t="str">
        <f t="shared" si="81"/>
        <v>PT ICTSI Jasa Prima Tbk</v>
      </c>
      <c r="AH290" s="37">
        <f t="shared" si="82"/>
        <v>118</v>
      </c>
      <c r="AI290" s="71">
        <f t="shared" si="94"/>
        <v>6.9284000000000012E-2</v>
      </c>
      <c r="AJ290" s="43">
        <f t="shared" si="83"/>
        <v>1.398182</v>
      </c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</row>
    <row r="291" spans="1:47" x14ac:dyDescent="0.25">
      <c r="A291" s="37"/>
      <c r="B291" s="37">
        <f t="shared" si="84"/>
        <v>289</v>
      </c>
      <c r="C291" s="37" t="s">
        <v>1808</v>
      </c>
      <c r="D291" s="37" t="s">
        <v>1809</v>
      </c>
      <c r="E291" s="37">
        <v>615</v>
      </c>
      <c r="F291" s="37">
        <v>50</v>
      </c>
      <c r="G291" s="39">
        <v>8.8499999999999995E-2</v>
      </c>
      <c r="H291" s="37" t="s">
        <v>5229</v>
      </c>
      <c r="I291" s="37" t="s">
        <v>5230</v>
      </c>
      <c r="J291" s="37" t="s">
        <v>5231</v>
      </c>
      <c r="K291" s="37"/>
      <c r="L291" s="37"/>
      <c r="M291" s="37">
        <f t="shared" si="85"/>
        <v>289</v>
      </c>
      <c r="N291" s="37" t="s">
        <v>2030</v>
      </c>
      <c r="O291" s="37" t="str">
        <f t="shared" si="95"/>
        <v>PT Idea Indonesia Akademi Tbk</v>
      </c>
      <c r="P291" s="37">
        <f t="shared" si="95"/>
        <v>101</v>
      </c>
      <c r="Q291" s="37">
        <f t="shared" si="95"/>
        <v>2</v>
      </c>
      <c r="R291" s="37">
        <f t="shared" si="95"/>
        <v>2.0199999999999999E-2</v>
      </c>
      <c r="S291" s="37" t="str">
        <f t="shared" si="95"/>
        <v>6.118M</v>
      </c>
      <c r="T291" s="37" t="str">
        <f t="shared" si="95"/>
        <v>5.803M</v>
      </c>
      <c r="U291" s="37" t="str">
        <f t="shared" si="95"/>
        <v>107.306B</v>
      </c>
      <c r="V291" s="41">
        <f t="shared" si="87"/>
        <v>107.306</v>
      </c>
      <c r="W291" s="37" t="str">
        <f t="shared" si="88"/>
        <v>B</v>
      </c>
      <c r="X291" s="42">
        <f t="shared" si="89"/>
        <v>107.306</v>
      </c>
      <c r="Y291" s="37">
        <f t="shared" si="90"/>
        <v>5.8029999999999999</v>
      </c>
      <c r="Z291" s="37" t="str">
        <f t="shared" si="91"/>
        <v>M</v>
      </c>
      <c r="AA291" s="43">
        <f t="shared" si="92"/>
        <v>5803000</v>
      </c>
      <c r="AB291" s="46">
        <f t="shared" si="93"/>
        <v>0.58610300000000004</v>
      </c>
      <c r="AC291" s="43"/>
      <c r="AD291" s="43"/>
      <c r="AE291" s="37">
        <f t="shared" si="79"/>
        <v>289</v>
      </c>
      <c r="AF291" s="37" t="str">
        <f t="shared" si="80"/>
        <v>IDEA.JK</v>
      </c>
      <c r="AG291" s="37" t="str">
        <f t="shared" si="81"/>
        <v>PT Idea Indonesia Akademi Tbk</v>
      </c>
      <c r="AH291" s="37">
        <f t="shared" si="82"/>
        <v>101</v>
      </c>
      <c r="AI291" s="71">
        <f t="shared" si="94"/>
        <v>0.107306</v>
      </c>
      <c r="AJ291" s="43">
        <f t="shared" si="83"/>
        <v>0.58610300000000004</v>
      </c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</row>
    <row r="292" spans="1:47" x14ac:dyDescent="0.25">
      <c r="A292" s="37"/>
      <c r="B292" s="37">
        <f t="shared" si="84"/>
        <v>290</v>
      </c>
      <c r="C292" s="37" t="s">
        <v>1315</v>
      </c>
      <c r="D292" s="37" t="s">
        <v>1316</v>
      </c>
      <c r="E292" s="38">
        <v>1335</v>
      </c>
      <c r="F292" s="37">
        <v>-5</v>
      </c>
      <c r="G292" s="39">
        <v>-3.7000000000000002E-3</v>
      </c>
      <c r="H292" s="40">
        <v>36000</v>
      </c>
      <c r="I292" s="40">
        <v>201023</v>
      </c>
      <c r="J292" s="37" t="s">
        <v>5232</v>
      </c>
      <c r="K292" s="37"/>
      <c r="L292" s="37"/>
      <c r="M292" s="37">
        <f t="shared" si="85"/>
        <v>290</v>
      </c>
      <c r="N292" s="37" t="s">
        <v>5642</v>
      </c>
      <c r="O292" s="37" t="str">
        <f t="shared" ref="O292:U307" si="96">INDEX($B$3:$J$1048576,MATCH($N292,$C$3:$C$1048576,0),MATCH(O$2,$B$2:$J$2,0))</f>
        <v>PT Ifishdeco Tbk</v>
      </c>
      <c r="P292" s="37">
        <f t="shared" si="96"/>
        <v>1585</v>
      </c>
      <c r="Q292" s="37">
        <f t="shared" si="96"/>
        <v>10</v>
      </c>
      <c r="R292" s="37">
        <f t="shared" si="96"/>
        <v>6.3E-3</v>
      </c>
      <c r="S292" s="37">
        <f t="shared" si="96"/>
        <v>1700</v>
      </c>
      <c r="T292" s="37">
        <f t="shared" si="96"/>
        <v>15781</v>
      </c>
      <c r="U292" s="37" t="str">
        <f t="shared" si="96"/>
        <v>3.368T</v>
      </c>
      <c r="V292" s="41">
        <f t="shared" si="87"/>
        <v>3.3679999999999999</v>
      </c>
      <c r="W292" s="37" t="str">
        <f t="shared" si="88"/>
        <v>T</v>
      </c>
      <c r="X292" s="42">
        <f t="shared" si="89"/>
        <v>3368</v>
      </c>
      <c r="Y292" s="37">
        <f t="shared" si="90"/>
        <v>1578</v>
      </c>
      <c r="Z292" s="37" t="str">
        <f t="shared" si="91"/>
        <v>1</v>
      </c>
      <c r="AA292" s="43">
        <f t="shared" si="92"/>
        <v>1578</v>
      </c>
      <c r="AB292" s="46">
        <f t="shared" si="93"/>
        <v>2.5011299999999998E-3</v>
      </c>
      <c r="AC292" s="43"/>
      <c r="AD292" s="43"/>
      <c r="AE292" s="37">
        <f t="shared" si="79"/>
        <v>290</v>
      </c>
      <c r="AF292" s="37" t="str">
        <f t="shared" si="80"/>
        <v>IFSH.JK</v>
      </c>
      <c r="AG292" s="37" t="str">
        <f t="shared" si="81"/>
        <v>PT Ifishdeco Tbk</v>
      </c>
      <c r="AH292" s="37">
        <f t="shared" si="82"/>
        <v>1585</v>
      </c>
      <c r="AI292" s="71">
        <f t="shared" si="94"/>
        <v>3.3679999999999999</v>
      </c>
      <c r="AJ292" s="43">
        <f t="shared" si="83"/>
        <v>2.5011299999999998E-3</v>
      </c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</row>
    <row r="293" spans="1:47" x14ac:dyDescent="0.25">
      <c r="A293" s="37"/>
      <c r="B293" s="37">
        <f t="shared" si="84"/>
        <v>291</v>
      </c>
      <c r="C293" s="37" t="s">
        <v>1413</v>
      </c>
      <c r="D293" s="37" t="s">
        <v>1414</v>
      </c>
      <c r="E293" s="37">
        <v>178</v>
      </c>
      <c r="F293" s="37">
        <v>2</v>
      </c>
      <c r="G293" s="39">
        <v>1.14E-2</v>
      </c>
      <c r="H293" s="40">
        <v>121300</v>
      </c>
      <c r="I293" s="40">
        <v>977248</v>
      </c>
      <c r="J293" s="37" t="s">
        <v>5233</v>
      </c>
      <c r="K293" s="37"/>
      <c r="L293" s="37"/>
      <c r="M293" s="37">
        <f t="shared" si="85"/>
        <v>291</v>
      </c>
      <c r="N293" s="37" t="s">
        <v>2242</v>
      </c>
      <c r="O293" s="37" t="str">
        <f t="shared" si="96"/>
        <v>PT Imago Mulia Persada Tbk</v>
      </c>
      <c r="P293" s="37">
        <f t="shared" si="96"/>
        <v>109</v>
      </c>
      <c r="Q293" s="37">
        <f t="shared" si="96"/>
        <v>0</v>
      </c>
      <c r="R293" s="37">
        <f t="shared" si="96"/>
        <v>0</v>
      </c>
      <c r="S293" s="37">
        <f t="shared" si="96"/>
        <v>59300</v>
      </c>
      <c r="T293" s="37" t="str">
        <f t="shared" si="96"/>
        <v>1.522M</v>
      </c>
      <c r="U293" s="37" t="str">
        <f t="shared" si="96"/>
        <v>141.809B</v>
      </c>
      <c r="V293" s="41">
        <f t="shared" si="87"/>
        <v>141.809</v>
      </c>
      <c r="W293" s="37" t="str">
        <f t="shared" si="88"/>
        <v>B</v>
      </c>
      <c r="X293" s="42">
        <f t="shared" si="89"/>
        <v>141.809</v>
      </c>
      <c r="Y293" s="37">
        <f t="shared" si="90"/>
        <v>1.522</v>
      </c>
      <c r="Z293" s="37" t="str">
        <f t="shared" si="91"/>
        <v>M</v>
      </c>
      <c r="AA293" s="43">
        <f t="shared" si="92"/>
        <v>1522000</v>
      </c>
      <c r="AB293" s="46">
        <f t="shared" si="93"/>
        <v>0.16589799999999999</v>
      </c>
      <c r="AC293" s="43"/>
      <c r="AD293" s="43"/>
      <c r="AE293" s="37">
        <f t="shared" si="79"/>
        <v>291</v>
      </c>
      <c r="AF293" s="37" t="str">
        <f t="shared" si="80"/>
        <v>LFLO.JK</v>
      </c>
      <c r="AG293" s="37" t="str">
        <f t="shared" si="81"/>
        <v>PT Imago Mulia Persada Tbk</v>
      </c>
      <c r="AH293" s="37">
        <f t="shared" si="82"/>
        <v>109</v>
      </c>
      <c r="AI293" s="71">
        <f t="shared" si="94"/>
        <v>0.14180899999999999</v>
      </c>
      <c r="AJ293" s="43">
        <f t="shared" si="83"/>
        <v>0.16589799999999999</v>
      </c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</row>
    <row r="294" spans="1:47" x14ac:dyDescent="0.25">
      <c r="A294" s="37"/>
      <c r="B294" s="37">
        <f t="shared" si="84"/>
        <v>292</v>
      </c>
      <c r="C294" s="37" t="s">
        <v>5234</v>
      </c>
      <c r="D294" s="37" t="s">
        <v>5235</v>
      </c>
      <c r="E294" s="37">
        <v>220</v>
      </c>
      <c r="F294" s="37">
        <v>-4</v>
      </c>
      <c r="G294" s="39">
        <v>-1.7899999999999999E-2</v>
      </c>
      <c r="H294" s="37" t="s">
        <v>5236</v>
      </c>
      <c r="I294" s="37" t="s">
        <v>5237</v>
      </c>
      <c r="J294" s="37" t="s">
        <v>5238</v>
      </c>
      <c r="K294" s="37"/>
      <c r="L294" s="37"/>
      <c r="M294" s="37">
        <f t="shared" si="85"/>
        <v>292</v>
      </c>
      <c r="N294" s="37" t="s">
        <v>510</v>
      </c>
      <c r="O294" s="37" t="str">
        <f t="shared" si="96"/>
        <v>PT Impack Pratama Industri Tbk</v>
      </c>
      <c r="P294" s="37">
        <f t="shared" si="96"/>
        <v>2790</v>
      </c>
      <c r="Q294" s="37">
        <f t="shared" si="96"/>
        <v>110</v>
      </c>
      <c r="R294" s="37">
        <f t="shared" si="96"/>
        <v>4.1000000000000002E-2</v>
      </c>
      <c r="S294" s="37" t="str">
        <f t="shared" si="96"/>
        <v>4.484M</v>
      </c>
      <c r="T294" s="37" t="str">
        <f t="shared" si="96"/>
        <v>4.027M</v>
      </c>
      <c r="U294" s="37" t="str">
        <f t="shared" si="96"/>
        <v>13.485T</v>
      </c>
      <c r="V294" s="41">
        <f t="shared" si="87"/>
        <v>13.484999999999999</v>
      </c>
      <c r="W294" s="37" t="str">
        <f t="shared" si="88"/>
        <v>T</v>
      </c>
      <c r="X294" s="42">
        <f t="shared" si="89"/>
        <v>13485</v>
      </c>
      <c r="Y294" s="37">
        <f t="shared" si="90"/>
        <v>4.0270000000000001</v>
      </c>
      <c r="Z294" s="37" t="str">
        <f t="shared" si="91"/>
        <v>M</v>
      </c>
      <c r="AA294" s="43">
        <f t="shared" si="92"/>
        <v>4027000</v>
      </c>
      <c r="AB294" s="46">
        <f t="shared" si="93"/>
        <v>11.235329999999999</v>
      </c>
      <c r="AC294" s="43"/>
      <c r="AD294" s="43"/>
      <c r="AE294" s="37">
        <f t="shared" si="79"/>
        <v>292</v>
      </c>
      <c r="AF294" s="37" t="str">
        <f t="shared" si="80"/>
        <v>IMPC.JK</v>
      </c>
      <c r="AG294" s="37" t="str">
        <f t="shared" si="81"/>
        <v>PT Impack Pratama Industri Tbk</v>
      </c>
      <c r="AH294" s="37">
        <f t="shared" si="82"/>
        <v>2790</v>
      </c>
      <c r="AI294" s="71">
        <f t="shared" si="94"/>
        <v>13.484999999999999</v>
      </c>
      <c r="AJ294" s="43">
        <f t="shared" si="83"/>
        <v>11.235329999999999</v>
      </c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</row>
    <row r="295" spans="1:47" x14ac:dyDescent="0.25">
      <c r="A295" s="37"/>
      <c r="B295" s="37">
        <f t="shared" si="84"/>
        <v>293</v>
      </c>
      <c r="C295" s="37" t="s">
        <v>1575</v>
      </c>
      <c r="D295" s="37" t="s">
        <v>1576</v>
      </c>
      <c r="E295" s="37">
        <v>410</v>
      </c>
      <c r="F295" s="37">
        <v>-30</v>
      </c>
      <c r="G295" s="39">
        <v>-6.8199999999999997E-2</v>
      </c>
      <c r="H295" s="37" t="s">
        <v>5239</v>
      </c>
      <c r="I295" s="37" t="s">
        <v>892</v>
      </c>
      <c r="J295" s="37" t="s">
        <v>5240</v>
      </c>
      <c r="K295" s="37"/>
      <c r="L295" s="37"/>
      <c r="M295" s="37">
        <f t="shared" si="85"/>
        <v>293</v>
      </c>
      <c r="N295" s="37" t="s">
        <v>174</v>
      </c>
      <c r="O295" s="37" t="str">
        <f t="shared" si="96"/>
        <v>PT Indah Kiat Pulp &amp; Paper Tbk</v>
      </c>
      <c r="P295" s="37">
        <f t="shared" si="96"/>
        <v>7900</v>
      </c>
      <c r="Q295" s="37">
        <f t="shared" si="96"/>
        <v>250</v>
      </c>
      <c r="R295" s="37">
        <f t="shared" si="96"/>
        <v>3.27E-2</v>
      </c>
      <c r="S295" s="37" t="str">
        <f t="shared" si="96"/>
        <v>6.566M</v>
      </c>
      <c r="T295" s="37" t="str">
        <f t="shared" si="96"/>
        <v>9.307M</v>
      </c>
      <c r="U295" s="37" t="str">
        <f t="shared" si="96"/>
        <v>43.221T</v>
      </c>
      <c r="V295" s="41">
        <f t="shared" si="87"/>
        <v>43.220999999999997</v>
      </c>
      <c r="W295" s="37" t="str">
        <f t="shared" si="88"/>
        <v>T</v>
      </c>
      <c r="X295" s="42">
        <f t="shared" si="89"/>
        <v>43221</v>
      </c>
      <c r="Y295" s="37">
        <f t="shared" si="90"/>
        <v>9.3070000000000004</v>
      </c>
      <c r="Z295" s="37" t="str">
        <f t="shared" si="91"/>
        <v>M</v>
      </c>
      <c r="AA295" s="43">
        <f t="shared" si="92"/>
        <v>9307000</v>
      </c>
      <c r="AB295" s="46">
        <f t="shared" si="93"/>
        <v>73.525300000000001</v>
      </c>
      <c r="AC295" s="43"/>
      <c r="AD295" s="43"/>
      <c r="AE295" s="37">
        <f t="shared" si="79"/>
        <v>293</v>
      </c>
      <c r="AF295" s="37" t="str">
        <f t="shared" si="80"/>
        <v>INKP.JK</v>
      </c>
      <c r="AG295" s="37" t="str">
        <f t="shared" si="81"/>
        <v>PT Indah Kiat Pulp &amp; Paper Tbk</v>
      </c>
      <c r="AH295" s="37">
        <f t="shared" si="82"/>
        <v>7900</v>
      </c>
      <c r="AI295" s="71">
        <f t="shared" si="94"/>
        <v>43.220999999999997</v>
      </c>
      <c r="AJ295" s="43">
        <f t="shared" si="83"/>
        <v>73.525300000000001</v>
      </c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</row>
    <row r="296" spans="1:47" x14ac:dyDescent="0.25">
      <c r="A296" s="37"/>
      <c r="B296" s="37">
        <f t="shared" si="84"/>
        <v>294</v>
      </c>
      <c r="C296" s="37" t="s">
        <v>1305</v>
      </c>
      <c r="D296" s="37" t="s">
        <v>1306</v>
      </c>
      <c r="E296" s="37">
        <v>775</v>
      </c>
      <c r="F296" s="37">
        <v>-5</v>
      </c>
      <c r="G296" s="39">
        <v>-6.4000000000000003E-3</v>
      </c>
      <c r="H296" s="37" t="s">
        <v>5241</v>
      </c>
      <c r="I296" s="37" t="s">
        <v>5242</v>
      </c>
      <c r="J296" s="37" t="s">
        <v>5243</v>
      </c>
      <c r="K296" s="37"/>
      <c r="L296" s="37"/>
      <c r="M296" s="37">
        <f t="shared" si="85"/>
        <v>294</v>
      </c>
      <c r="N296" s="37" t="s">
        <v>1991</v>
      </c>
      <c r="O296" s="37" t="str">
        <f t="shared" si="96"/>
        <v>PT Indal Aluminium Industry Tbk</v>
      </c>
      <c r="P296" s="37">
        <f t="shared" si="96"/>
        <v>320</v>
      </c>
      <c r="Q296" s="37">
        <f t="shared" si="96"/>
        <v>-22</v>
      </c>
      <c r="R296" s="37">
        <f t="shared" si="96"/>
        <v>-6.4299999999999996E-2</v>
      </c>
      <c r="S296" s="37">
        <f t="shared" si="96"/>
        <v>232800</v>
      </c>
      <c r="T296" s="37">
        <f t="shared" si="96"/>
        <v>87559</v>
      </c>
      <c r="U296" s="37" t="str">
        <f t="shared" si="96"/>
        <v>202.752B</v>
      </c>
      <c r="V296" s="41">
        <f t="shared" si="87"/>
        <v>202.75200000000001</v>
      </c>
      <c r="W296" s="37" t="str">
        <f t="shared" si="88"/>
        <v>B</v>
      </c>
      <c r="X296" s="42">
        <f t="shared" si="89"/>
        <v>202.75200000000001</v>
      </c>
      <c r="Y296" s="37">
        <f t="shared" si="90"/>
        <v>8755</v>
      </c>
      <c r="Z296" s="37" t="str">
        <f t="shared" si="91"/>
        <v>9</v>
      </c>
      <c r="AA296" s="43">
        <f t="shared" si="92"/>
        <v>8755</v>
      </c>
      <c r="AB296" s="46">
        <f t="shared" si="93"/>
        <v>2.8016E-3</v>
      </c>
      <c r="AC296" s="43"/>
      <c r="AD296" s="43"/>
      <c r="AE296" s="37">
        <f t="shared" si="79"/>
        <v>294</v>
      </c>
      <c r="AF296" s="37" t="str">
        <f t="shared" si="80"/>
        <v>INAI.JK</v>
      </c>
      <c r="AG296" s="37" t="str">
        <f t="shared" si="81"/>
        <v>PT Indal Aluminium Industry Tbk</v>
      </c>
      <c r="AH296" s="37">
        <f t="shared" si="82"/>
        <v>320</v>
      </c>
      <c r="AI296" s="71">
        <f t="shared" si="94"/>
        <v>0.20275200000000002</v>
      </c>
      <c r="AJ296" s="43">
        <f t="shared" si="83"/>
        <v>2.8016E-3</v>
      </c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</row>
    <row r="297" spans="1:47" x14ac:dyDescent="0.25">
      <c r="A297" s="37"/>
      <c r="B297" s="37">
        <f t="shared" si="84"/>
        <v>295</v>
      </c>
      <c r="C297" s="37" t="s">
        <v>1295</v>
      </c>
      <c r="D297" s="37" t="s">
        <v>1296</v>
      </c>
      <c r="E297" s="37">
        <v>466</v>
      </c>
      <c r="F297" s="37">
        <v>-22</v>
      </c>
      <c r="G297" s="39">
        <v>-4.5100000000000001E-2</v>
      </c>
      <c r="H297" s="40">
        <v>7800</v>
      </c>
      <c r="I297" s="37" t="s">
        <v>5244</v>
      </c>
      <c r="J297" s="37" t="s">
        <v>5245</v>
      </c>
      <c r="K297" s="37"/>
      <c r="L297" s="37"/>
      <c r="M297" s="37">
        <f t="shared" si="85"/>
        <v>295</v>
      </c>
      <c r="N297" s="37" t="s">
        <v>1760</v>
      </c>
      <c r="O297" s="37" t="str">
        <f t="shared" si="96"/>
        <v>PT Indo Acidatama Tbk</v>
      </c>
      <c r="P297" s="37">
        <f t="shared" si="96"/>
        <v>54</v>
      </c>
      <c r="Q297" s="37">
        <f t="shared" si="96"/>
        <v>0</v>
      </c>
      <c r="R297" s="37">
        <f t="shared" si="96"/>
        <v>0</v>
      </c>
      <c r="S297" s="37">
        <f t="shared" si="96"/>
        <v>674200</v>
      </c>
      <c r="T297" s="37" t="str">
        <f t="shared" si="96"/>
        <v>5.935M</v>
      </c>
      <c r="U297" s="37" t="str">
        <f t="shared" si="96"/>
        <v>325.08B</v>
      </c>
      <c r="V297" s="41">
        <f t="shared" si="87"/>
        <v>325.08</v>
      </c>
      <c r="W297" s="37" t="str">
        <f t="shared" si="88"/>
        <v>B</v>
      </c>
      <c r="X297" s="42">
        <f t="shared" si="89"/>
        <v>325.08</v>
      </c>
      <c r="Y297" s="37">
        <f t="shared" si="90"/>
        <v>5.9349999999999996</v>
      </c>
      <c r="Z297" s="37" t="str">
        <f t="shared" si="91"/>
        <v>M</v>
      </c>
      <c r="AA297" s="43">
        <f t="shared" si="92"/>
        <v>5935000</v>
      </c>
      <c r="AB297" s="46">
        <f t="shared" si="93"/>
        <v>0.32049</v>
      </c>
      <c r="AC297" s="43"/>
      <c r="AD297" s="43"/>
      <c r="AE297" s="37">
        <f t="shared" si="79"/>
        <v>295</v>
      </c>
      <c r="AF297" s="37" t="str">
        <f t="shared" si="80"/>
        <v>SRSN.JK</v>
      </c>
      <c r="AG297" s="37" t="str">
        <f t="shared" si="81"/>
        <v>PT Indo Acidatama Tbk</v>
      </c>
      <c r="AH297" s="37">
        <f t="shared" si="82"/>
        <v>54</v>
      </c>
      <c r="AI297" s="71">
        <f t="shared" si="94"/>
        <v>0.32507999999999998</v>
      </c>
      <c r="AJ297" s="43">
        <f t="shared" si="83"/>
        <v>0.32049</v>
      </c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</row>
    <row r="298" spans="1:47" x14ac:dyDescent="0.25">
      <c r="A298" s="37"/>
      <c r="B298" s="37">
        <f t="shared" si="84"/>
        <v>296</v>
      </c>
      <c r="C298" s="37" t="s">
        <v>1267</v>
      </c>
      <c r="D298" s="37" t="s">
        <v>1268</v>
      </c>
      <c r="E298" s="37">
        <v>212</v>
      </c>
      <c r="F298" s="37">
        <v>-6</v>
      </c>
      <c r="G298" s="39">
        <v>-2.75E-2</v>
      </c>
      <c r="H298" s="37" t="s">
        <v>5246</v>
      </c>
      <c r="I298" s="37" t="s">
        <v>5247</v>
      </c>
      <c r="J298" s="37" t="s">
        <v>5248</v>
      </c>
      <c r="K298" s="37"/>
      <c r="L298" s="37"/>
      <c r="M298" s="37">
        <f t="shared" si="85"/>
        <v>296</v>
      </c>
      <c r="N298" s="37" t="s">
        <v>1600</v>
      </c>
      <c r="O298" s="37" t="str">
        <f t="shared" si="96"/>
        <v>PT Indo Komoditi Korpora Tbk</v>
      </c>
      <c r="P298" s="37">
        <f t="shared" si="96"/>
        <v>430</v>
      </c>
      <c r="Q298" s="37">
        <f t="shared" si="96"/>
        <v>-14</v>
      </c>
      <c r="R298" s="37">
        <f t="shared" si="96"/>
        <v>-3.15E-2</v>
      </c>
      <c r="S298" s="37">
        <f t="shared" si="96"/>
        <v>24100</v>
      </c>
      <c r="T298" s="37" t="str">
        <f t="shared" si="96"/>
        <v>1.667M</v>
      </c>
      <c r="U298" s="37" t="str">
        <f t="shared" si="96"/>
        <v>618.499B</v>
      </c>
      <c r="V298" s="41">
        <f t="shared" si="87"/>
        <v>618.49900000000002</v>
      </c>
      <c r="W298" s="37" t="str">
        <f t="shared" si="88"/>
        <v>B</v>
      </c>
      <c r="X298" s="42">
        <f t="shared" si="89"/>
        <v>618.49900000000002</v>
      </c>
      <c r="Y298" s="37">
        <f t="shared" si="90"/>
        <v>1.667</v>
      </c>
      <c r="Z298" s="37" t="str">
        <f t="shared" si="91"/>
        <v>M</v>
      </c>
      <c r="AA298" s="43">
        <f t="shared" si="92"/>
        <v>1667000</v>
      </c>
      <c r="AB298" s="46">
        <f t="shared" si="93"/>
        <v>0.71680999999999995</v>
      </c>
      <c r="AC298" s="43"/>
      <c r="AD298" s="43"/>
      <c r="AE298" s="37">
        <f t="shared" si="79"/>
        <v>296</v>
      </c>
      <c r="AF298" s="37" t="str">
        <f t="shared" si="80"/>
        <v>INCF.JK</v>
      </c>
      <c r="AG298" s="37" t="str">
        <f t="shared" si="81"/>
        <v>PT Indo Komoditi Korpora Tbk</v>
      </c>
      <c r="AH298" s="37">
        <f t="shared" si="82"/>
        <v>430</v>
      </c>
      <c r="AI298" s="71">
        <f t="shared" si="94"/>
        <v>0.61849900000000002</v>
      </c>
      <c r="AJ298" s="43">
        <f t="shared" si="83"/>
        <v>0.71680999999999995</v>
      </c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</row>
    <row r="299" spans="1:47" x14ac:dyDescent="0.25">
      <c r="A299" s="37"/>
      <c r="B299" s="37">
        <f t="shared" si="84"/>
        <v>297</v>
      </c>
      <c r="C299" s="37" t="s">
        <v>1224</v>
      </c>
      <c r="D299" s="37" t="s">
        <v>1225</v>
      </c>
      <c r="E299" s="37">
        <v>835</v>
      </c>
      <c r="F299" s="37">
        <v>-5</v>
      </c>
      <c r="G299" s="39">
        <v>-6.0000000000000001E-3</v>
      </c>
      <c r="H299" s="40">
        <v>1100</v>
      </c>
      <c r="I299" s="40">
        <v>16890</v>
      </c>
      <c r="J299" s="37" t="s">
        <v>4153</v>
      </c>
      <c r="K299" s="37"/>
      <c r="L299" s="37"/>
      <c r="M299" s="37">
        <f t="shared" si="85"/>
        <v>297</v>
      </c>
      <c r="N299" s="37" t="s">
        <v>4181</v>
      </c>
      <c r="O299" s="37" t="str">
        <f t="shared" si="96"/>
        <v>PT Indo Kordsa Tbk</v>
      </c>
      <c r="P299" s="37">
        <f t="shared" si="96"/>
        <v>12400</v>
      </c>
      <c r="Q299" s="37">
        <f t="shared" si="96"/>
        <v>150</v>
      </c>
      <c r="R299" s="37">
        <f t="shared" si="96"/>
        <v>1.2200000000000001E-2</v>
      </c>
      <c r="S299" s="37">
        <f t="shared" si="96"/>
        <v>5400</v>
      </c>
      <c r="T299" s="37">
        <f t="shared" si="96"/>
        <v>3934</v>
      </c>
      <c r="U299" s="37" t="str">
        <f t="shared" si="96"/>
        <v>5.58T</v>
      </c>
      <c r="V299" s="41">
        <f t="shared" si="87"/>
        <v>5.58</v>
      </c>
      <c r="W299" s="37" t="str">
        <f t="shared" si="88"/>
        <v>T</v>
      </c>
      <c r="X299" s="42">
        <f t="shared" si="89"/>
        <v>5580</v>
      </c>
      <c r="Y299" s="37">
        <f t="shared" si="90"/>
        <v>393</v>
      </c>
      <c r="Z299" s="37" t="str">
        <f t="shared" si="91"/>
        <v>4</v>
      </c>
      <c r="AA299" s="43">
        <f t="shared" si="92"/>
        <v>393</v>
      </c>
      <c r="AB299" s="46">
        <f t="shared" si="93"/>
        <v>4.8732000000000003E-3</v>
      </c>
      <c r="AC299" s="43"/>
      <c r="AD299" s="43"/>
      <c r="AE299" s="37">
        <f t="shared" si="79"/>
        <v>297</v>
      </c>
      <c r="AF299" s="37" t="str">
        <f t="shared" si="80"/>
        <v>BRAM.JK</v>
      </c>
      <c r="AG299" s="37" t="str">
        <f t="shared" si="81"/>
        <v>PT Indo Kordsa Tbk</v>
      </c>
      <c r="AH299" s="37">
        <f t="shared" si="82"/>
        <v>12400</v>
      </c>
      <c r="AI299" s="71">
        <f t="shared" si="94"/>
        <v>5.58</v>
      </c>
      <c r="AJ299" s="43">
        <f t="shared" si="83"/>
        <v>4.8732000000000003E-3</v>
      </c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</row>
    <row r="300" spans="1:47" x14ac:dyDescent="0.25">
      <c r="A300" s="37"/>
      <c r="B300" s="37">
        <f t="shared" si="84"/>
        <v>298</v>
      </c>
      <c r="C300" s="37" t="s">
        <v>1203</v>
      </c>
      <c r="D300" s="37" t="s">
        <v>1204</v>
      </c>
      <c r="E300" s="37">
        <v>360</v>
      </c>
      <c r="F300" s="37">
        <v>-12</v>
      </c>
      <c r="G300" s="39">
        <v>-3.2300000000000002E-2</v>
      </c>
      <c r="H300" s="37" t="s">
        <v>5249</v>
      </c>
      <c r="I300" s="40">
        <v>133485</v>
      </c>
      <c r="J300" s="37" t="s">
        <v>5250</v>
      </c>
      <c r="K300" s="37"/>
      <c r="L300" s="37"/>
      <c r="M300" s="37">
        <f t="shared" si="85"/>
        <v>298</v>
      </c>
      <c r="N300" s="37" t="s">
        <v>2439</v>
      </c>
      <c r="O300" s="37" t="str">
        <f t="shared" si="96"/>
        <v>PT Indo Oil Perkasa Tbk</v>
      </c>
      <c r="P300" s="37">
        <f t="shared" si="96"/>
        <v>332</v>
      </c>
      <c r="Q300" s="37">
        <f t="shared" si="96"/>
        <v>-18</v>
      </c>
      <c r="R300" s="37">
        <f t="shared" si="96"/>
        <v>-5.1400000000000001E-2</v>
      </c>
      <c r="S300" s="37" t="str">
        <f t="shared" si="96"/>
        <v>123.474M</v>
      </c>
      <c r="T300" s="37" t="str">
        <f t="shared" si="96"/>
        <v>22.314M</v>
      </c>
      <c r="U300" s="37" t="str">
        <f t="shared" si="96"/>
        <v>N/A</v>
      </c>
      <c r="V300" s="41">
        <f t="shared" si="87"/>
        <v>0</v>
      </c>
      <c r="W300" s="37" t="str">
        <f t="shared" si="88"/>
        <v>A</v>
      </c>
      <c r="X300" s="42">
        <f t="shared" si="89"/>
        <v>0</v>
      </c>
      <c r="Y300" s="37">
        <f t="shared" si="90"/>
        <v>22.314</v>
      </c>
      <c r="Z300" s="37" t="str">
        <f t="shared" si="91"/>
        <v>M</v>
      </c>
      <c r="AA300" s="43">
        <f t="shared" si="92"/>
        <v>22314000</v>
      </c>
      <c r="AB300" s="46">
        <f t="shared" si="93"/>
        <v>7.4082480000000004</v>
      </c>
      <c r="AC300" s="43"/>
      <c r="AD300" s="43"/>
      <c r="AE300" s="37">
        <f t="shared" si="79"/>
        <v>298</v>
      </c>
      <c r="AF300" s="37" t="str">
        <f t="shared" si="80"/>
        <v>OILS.JK</v>
      </c>
      <c r="AG300" s="37" t="str">
        <f t="shared" si="81"/>
        <v>PT Indo Oil Perkasa Tbk</v>
      </c>
      <c r="AH300" s="37">
        <f t="shared" si="82"/>
        <v>332</v>
      </c>
      <c r="AI300" s="71">
        <f t="shared" si="94"/>
        <v>0</v>
      </c>
      <c r="AJ300" s="43">
        <f t="shared" si="83"/>
        <v>7.4082480000000004</v>
      </c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</row>
    <row r="301" spans="1:47" x14ac:dyDescent="0.25">
      <c r="A301" s="37"/>
      <c r="B301" s="37">
        <f t="shared" si="84"/>
        <v>299</v>
      </c>
      <c r="C301" s="37" t="s">
        <v>1208</v>
      </c>
      <c r="D301" s="37" t="s">
        <v>1209</v>
      </c>
      <c r="E301" s="37">
        <v>468</v>
      </c>
      <c r="F301" s="37">
        <v>-4</v>
      </c>
      <c r="G301" s="39">
        <v>-8.5000000000000006E-3</v>
      </c>
      <c r="H301" s="37" t="s">
        <v>5251</v>
      </c>
      <c r="I301" s="37" t="s">
        <v>5252</v>
      </c>
      <c r="J301" s="37" t="s">
        <v>5253</v>
      </c>
      <c r="K301" s="37"/>
      <c r="L301" s="37"/>
      <c r="M301" s="37">
        <f t="shared" si="85"/>
        <v>299</v>
      </c>
      <c r="N301" s="37" t="s">
        <v>5205</v>
      </c>
      <c r="O301" s="37" t="str">
        <f t="shared" si="96"/>
        <v>PT Indo Pureco Pratama Tbk</v>
      </c>
      <c r="P301" s="37">
        <f t="shared" si="96"/>
        <v>186</v>
      </c>
      <c r="Q301" s="37">
        <f t="shared" si="96"/>
        <v>-14</v>
      </c>
      <c r="R301" s="37">
        <f t="shared" si="96"/>
        <v>-7.0000000000000007E-2</v>
      </c>
      <c r="S301" s="37" t="str">
        <f t="shared" si="96"/>
        <v>98.357M</v>
      </c>
      <c r="T301" s="37" t="str">
        <f t="shared" si="96"/>
        <v>49.112M</v>
      </c>
      <c r="U301" s="37" t="str">
        <f t="shared" si="96"/>
        <v>855.6B</v>
      </c>
      <c r="V301" s="41">
        <f t="shared" si="87"/>
        <v>855.6</v>
      </c>
      <c r="W301" s="37" t="str">
        <f t="shared" si="88"/>
        <v>B</v>
      </c>
      <c r="X301" s="42">
        <f t="shared" si="89"/>
        <v>855.6</v>
      </c>
      <c r="Y301" s="37">
        <f t="shared" si="90"/>
        <v>49.112000000000002</v>
      </c>
      <c r="Z301" s="37" t="str">
        <f t="shared" si="91"/>
        <v>M</v>
      </c>
      <c r="AA301" s="43">
        <f t="shared" si="92"/>
        <v>49112000</v>
      </c>
      <c r="AB301" s="46">
        <f t="shared" si="93"/>
        <v>9.1348319999999994</v>
      </c>
      <c r="AC301" s="43"/>
      <c r="AD301" s="43"/>
      <c r="AE301" s="37">
        <f t="shared" si="79"/>
        <v>299</v>
      </c>
      <c r="AF301" s="37" t="str">
        <f t="shared" si="80"/>
        <v>IPPE.JK</v>
      </c>
      <c r="AG301" s="37" t="str">
        <f t="shared" si="81"/>
        <v>PT Indo Pureco Pratama Tbk</v>
      </c>
      <c r="AH301" s="37">
        <f t="shared" si="82"/>
        <v>186</v>
      </c>
      <c r="AI301" s="71">
        <f t="shared" si="94"/>
        <v>0.85560000000000003</v>
      </c>
      <c r="AJ301" s="43">
        <f t="shared" si="83"/>
        <v>9.1348319999999994</v>
      </c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</row>
    <row r="302" spans="1:47" x14ac:dyDescent="0.25">
      <c r="A302" s="37"/>
      <c r="B302" s="37">
        <f t="shared" si="84"/>
        <v>300</v>
      </c>
      <c r="C302" s="37" t="s">
        <v>1103</v>
      </c>
      <c r="D302" s="37" t="s">
        <v>1104</v>
      </c>
      <c r="E302" s="37">
        <v>815</v>
      </c>
      <c r="F302" s="37">
        <v>0</v>
      </c>
      <c r="G302" s="39">
        <v>0</v>
      </c>
      <c r="H302" s="37">
        <v>400</v>
      </c>
      <c r="I302" s="40">
        <v>23453</v>
      </c>
      <c r="J302" s="37" t="s">
        <v>4086</v>
      </c>
      <c r="K302" s="37"/>
      <c r="L302" s="37"/>
      <c r="M302" s="37">
        <f t="shared" si="85"/>
        <v>300</v>
      </c>
      <c r="N302" s="37" t="s">
        <v>1988</v>
      </c>
      <c r="O302" s="37" t="str">
        <f t="shared" si="96"/>
        <v>PT Indo Straits Tbk</v>
      </c>
      <c r="P302" s="37">
        <f t="shared" si="96"/>
        <v>356</v>
      </c>
      <c r="Q302" s="37">
        <f t="shared" si="96"/>
        <v>-16</v>
      </c>
      <c r="R302" s="37">
        <f t="shared" si="96"/>
        <v>-4.2999999999999997E-2</v>
      </c>
      <c r="S302" s="37">
        <f t="shared" si="96"/>
        <v>4300</v>
      </c>
      <c r="T302" s="37">
        <f t="shared" si="96"/>
        <v>75868</v>
      </c>
      <c r="U302" s="37" t="str">
        <f t="shared" si="96"/>
        <v>195.859B</v>
      </c>
      <c r="V302" s="41">
        <f t="shared" si="87"/>
        <v>195.85900000000001</v>
      </c>
      <c r="W302" s="37" t="str">
        <f t="shared" si="88"/>
        <v>B</v>
      </c>
      <c r="X302" s="42">
        <f t="shared" si="89"/>
        <v>195.85900000000001</v>
      </c>
      <c r="Y302" s="37">
        <f t="shared" si="90"/>
        <v>7586</v>
      </c>
      <c r="Z302" s="37" t="str">
        <f t="shared" si="91"/>
        <v>8</v>
      </c>
      <c r="AA302" s="43">
        <f t="shared" si="92"/>
        <v>7586</v>
      </c>
      <c r="AB302" s="46">
        <f t="shared" si="93"/>
        <v>2.7006159999999999E-3</v>
      </c>
      <c r="AC302" s="43"/>
      <c r="AD302" s="43"/>
      <c r="AE302" s="37">
        <f t="shared" si="79"/>
        <v>300</v>
      </c>
      <c r="AF302" s="37" t="str">
        <f t="shared" si="80"/>
        <v>PTIS.JK</v>
      </c>
      <c r="AG302" s="37" t="str">
        <f t="shared" si="81"/>
        <v>PT Indo Straits Tbk</v>
      </c>
      <c r="AH302" s="37">
        <f t="shared" si="82"/>
        <v>356</v>
      </c>
      <c r="AI302" s="71">
        <f t="shared" si="94"/>
        <v>0.19585900000000001</v>
      </c>
      <c r="AJ302" s="43">
        <f t="shared" si="83"/>
        <v>2.7006159999999999E-3</v>
      </c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</row>
    <row r="303" spans="1:47" x14ac:dyDescent="0.25">
      <c r="A303" s="37"/>
      <c r="B303" s="37">
        <f t="shared" si="84"/>
        <v>301</v>
      </c>
      <c r="C303" s="37" t="s">
        <v>1127</v>
      </c>
      <c r="D303" s="37" t="s">
        <v>1128</v>
      </c>
      <c r="E303" s="37">
        <v>378</v>
      </c>
      <c r="F303" s="37">
        <v>6</v>
      </c>
      <c r="G303" s="39">
        <v>1.61E-2</v>
      </c>
      <c r="H303" s="37" t="s">
        <v>2322</v>
      </c>
      <c r="I303" s="37" t="s">
        <v>5254</v>
      </c>
      <c r="J303" s="37" t="s">
        <v>5255</v>
      </c>
      <c r="K303" s="37"/>
      <c r="L303" s="37"/>
      <c r="M303" s="37">
        <f t="shared" si="85"/>
        <v>301</v>
      </c>
      <c r="N303" s="37" t="s">
        <v>250</v>
      </c>
      <c r="O303" s="37" t="str">
        <f t="shared" si="96"/>
        <v>PT Indo Tambangraya Megah Tbk</v>
      </c>
      <c r="P303" s="37">
        <f t="shared" si="96"/>
        <v>20675</v>
      </c>
      <c r="Q303" s="37">
        <f t="shared" si="96"/>
        <v>675</v>
      </c>
      <c r="R303" s="37">
        <f t="shared" si="96"/>
        <v>3.3799999999999997E-2</v>
      </c>
      <c r="S303" s="37" t="str">
        <f t="shared" si="96"/>
        <v>2.974M</v>
      </c>
      <c r="T303" s="37" t="str">
        <f t="shared" si="96"/>
        <v>5.582M</v>
      </c>
      <c r="U303" s="37" t="str">
        <f t="shared" si="96"/>
        <v>22.671T</v>
      </c>
      <c r="V303" s="41">
        <f t="shared" si="87"/>
        <v>22.670999999999999</v>
      </c>
      <c r="W303" s="37" t="str">
        <f t="shared" si="88"/>
        <v>T</v>
      </c>
      <c r="X303" s="42">
        <f t="shared" si="89"/>
        <v>22671</v>
      </c>
      <c r="Y303" s="37">
        <f t="shared" si="90"/>
        <v>5.5819999999999999</v>
      </c>
      <c r="Z303" s="37" t="str">
        <f t="shared" si="91"/>
        <v>M</v>
      </c>
      <c r="AA303" s="43">
        <f t="shared" si="92"/>
        <v>5582000</v>
      </c>
      <c r="AB303" s="46">
        <f t="shared" si="93"/>
        <v>115.40785</v>
      </c>
      <c r="AC303" s="43"/>
      <c r="AD303" s="43"/>
      <c r="AE303" s="37">
        <f t="shared" si="79"/>
        <v>301</v>
      </c>
      <c r="AF303" s="37" t="str">
        <f t="shared" si="80"/>
        <v>ITMG.JK</v>
      </c>
      <c r="AG303" s="37" t="str">
        <f t="shared" si="81"/>
        <v>PT Indo Tambangraya Megah Tbk</v>
      </c>
      <c r="AH303" s="37">
        <f t="shared" si="82"/>
        <v>20675</v>
      </c>
      <c r="AI303" s="71">
        <f t="shared" si="94"/>
        <v>22.670999999999999</v>
      </c>
      <c r="AJ303" s="43">
        <f t="shared" si="83"/>
        <v>115.40785</v>
      </c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</row>
    <row r="304" spans="1:47" x14ac:dyDescent="0.25">
      <c r="A304" s="37"/>
      <c r="B304" s="37">
        <f t="shared" si="84"/>
        <v>302</v>
      </c>
      <c r="C304" s="37" t="s">
        <v>1244</v>
      </c>
      <c r="D304" s="37" t="s">
        <v>1245</v>
      </c>
      <c r="E304" s="37">
        <v>720</v>
      </c>
      <c r="F304" s="37">
        <v>30</v>
      </c>
      <c r="G304" s="39">
        <v>4.3499999999999997E-2</v>
      </c>
      <c r="H304" s="40">
        <v>6000</v>
      </c>
      <c r="I304" s="40">
        <v>20815</v>
      </c>
      <c r="J304" s="37" t="s">
        <v>4139</v>
      </c>
      <c r="K304" s="37"/>
      <c r="L304" s="37"/>
      <c r="M304" s="37">
        <f t="shared" si="85"/>
        <v>302</v>
      </c>
      <c r="N304" s="37" t="s">
        <v>195</v>
      </c>
      <c r="O304" s="37" t="str">
        <f t="shared" si="96"/>
        <v>PT Indocement Tunggal Prakarsa Tbk</v>
      </c>
      <c r="P304" s="37">
        <f t="shared" si="96"/>
        <v>11400</v>
      </c>
      <c r="Q304" s="37">
        <f t="shared" si="96"/>
        <v>-300</v>
      </c>
      <c r="R304" s="37">
        <f t="shared" si="96"/>
        <v>-2.5600000000000001E-2</v>
      </c>
      <c r="S304" s="37" t="str">
        <f t="shared" si="96"/>
        <v>13.645M</v>
      </c>
      <c r="T304" s="37" t="str">
        <f t="shared" si="96"/>
        <v>4.762M</v>
      </c>
      <c r="U304" s="37" t="str">
        <f t="shared" si="96"/>
        <v>41.966T</v>
      </c>
      <c r="V304" s="41">
        <f t="shared" si="87"/>
        <v>41.966000000000001</v>
      </c>
      <c r="W304" s="37" t="str">
        <f t="shared" si="88"/>
        <v>T</v>
      </c>
      <c r="X304" s="42">
        <f t="shared" si="89"/>
        <v>41966</v>
      </c>
      <c r="Y304" s="37">
        <f t="shared" si="90"/>
        <v>4.7619999999999996</v>
      </c>
      <c r="Z304" s="37" t="str">
        <f t="shared" si="91"/>
        <v>M</v>
      </c>
      <c r="AA304" s="43">
        <f t="shared" si="92"/>
        <v>4762000</v>
      </c>
      <c r="AB304" s="46">
        <f t="shared" si="93"/>
        <v>54.286799999999999</v>
      </c>
      <c r="AC304" s="43"/>
      <c r="AD304" s="43"/>
      <c r="AE304" s="37">
        <f t="shared" si="79"/>
        <v>302</v>
      </c>
      <c r="AF304" s="37" t="str">
        <f t="shared" si="80"/>
        <v>INTP.JK</v>
      </c>
      <c r="AG304" s="37" t="str">
        <f t="shared" si="81"/>
        <v>PT Indocement Tunggal Prakarsa Tbk</v>
      </c>
      <c r="AH304" s="37">
        <f t="shared" si="82"/>
        <v>11400</v>
      </c>
      <c r="AI304" s="71">
        <f t="shared" si="94"/>
        <v>41.966000000000001</v>
      </c>
      <c r="AJ304" s="43">
        <f t="shared" si="83"/>
        <v>54.286799999999999</v>
      </c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</row>
    <row r="305" spans="1:47" x14ac:dyDescent="0.25">
      <c r="A305" s="37"/>
      <c r="B305" s="37">
        <f t="shared" si="84"/>
        <v>303</v>
      </c>
      <c r="C305" s="37" t="s">
        <v>1371</v>
      </c>
      <c r="D305" s="37" t="s">
        <v>1372</v>
      </c>
      <c r="E305" s="37">
        <v>177</v>
      </c>
      <c r="F305" s="37">
        <v>5</v>
      </c>
      <c r="G305" s="39">
        <v>2.9100000000000001E-2</v>
      </c>
      <c r="H305" s="37" t="s">
        <v>5256</v>
      </c>
      <c r="I305" s="37" t="s">
        <v>5257</v>
      </c>
      <c r="J305" s="37" t="s">
        <v>5258</v>
      </c>
      <c r="K305" s="37"/>
      <c r="L305" s="37"/>
      <c r="M305" s="37">
        <f t="shared" si="85"/>
        <v>303</v>
      </c>
      <c r="N305" s="37" t="s">
        <v>662</v>
      </c>
      <c r="O305" s="37" t="str">
        <f t="shared" si="96"/>
        <v>PT Indofarma Tbk</v>
      </c>
      <c r="P305" s="37">
        <f t="shared" si="96"/>
        <v>2400</v>
      </c>
      <c r="Q305" s="37">
        <f t="shared" si="96"/>
        <v>-20</v>
      </c>
      <c r="R305" s="37">
        <f t="shared" si="96"/>
        <v>-8.3000000000000001E-3</v>
      </c>
      <c r="S305" s="37" t="str">
        <f t="shared" si="96"/>
        <v>1.349M</v>
      </c>
      <c r="T305" s="37">
        <f t="shared" si="96"/>
        <v>990582</v>
      </c>
      <c r="U305" s="37" t="str">
        <f t="shared" si="96"/>
        <v>7.438T</v>
      </c>
      <c r="V305" s="41">
        <f t="shared" si="87"/>
        <v>7.4379999999999997</v>
      </c>
      <c r="W305" s="37" t="str">
        <f t="shared" si="88"/>
        <v>T</v>
      </c>
      <c r="X305" s="42">
        <f t="shared" si="89"/>
        <v>7438</v>
      </c>
      <c r="Y305" s="37">
        <f t="shared" si="90"/>
        <v>99058</v>
      </c>
      <c r="Z305" s="37" t="str">
        <f t="shared" si="91"/>
        <v>2</v>
      </c>
      <c r="AA305" s="43">
        <f t="shared" si="92"/>
        <v>99058</v>
      </c>
      <c r="AB305" s="46">
        <f t="shared" si="93"/>
        <v>0.23773920000000001</v>
      </c>
      <c r="AC305" s="43"/>
      <c r="AD305" s="43"/>
      <c r="AE305" s="37">
        <f t="shared" si="79"/>
        <v>303</v>
      </c>
      <c r="AF305" s="37" t="str">
        <f t="shared" si="80"/>
        <v>INAF.JK</v>
      </c>
      <c r="AG305" s="37" t="str">
        <f t="shared" si="81"/>
        <v>PT Indofarma Tbk</v>
      </c>
      <c r="AH305" s="37">
        <f t="shared" si="82"/>
        <v>2400</v>
      </c>
      <c r="AI305" s="71">
        <f t="shared" si="94"/>
        <v>7.4379999999999997</v>
      </c>
      <c r="AJ305" s="43">
        <f t="shared" si="83"/>
        <v>0.23773920000000001</v>
      </c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</row>
    <row r="306" spans="1:47" x14ac:dyDescent="0.25">
      <c r="A306" s="37"/>
      <c r="B306" s="37">
        <f t="shared" si="84"/>
        <v>304</v>
      </c>
      <c r="C306" s="37" t="s">
        <v>1262</v>
      </c>
      <c r="D306" s="37" t="s">
        <v>1263</v>
      </c>
      <c r="E306" s="37">
        <v>555</v>
      </c>
      <c r="F306" s="37">
        <v>0</v>
      </c>
      <c r="G306" s="39">
        <v>0</v>
      </c>
      <c r="H306" s="37" t="s">
        <v>5259</v>
      </c>
      <c r="I306" s="37" t="s">
        <v>5260</v>
      </c>
      <c r="J306" s="37" t="s">
        <v>1278</v>
      </c>
      <c r="K306" s="37"/>
      <c r="L306" s="37"/>
      <c r="M306" s="37">
        <f t="shared" si="85"/>
        <v>304</v>
      </c>
      <c r="N306" s="37" t="s">
        <v>66</v>
      </c>
      <c r="O306" s="37" t="str">
        <f t="shared" si="96"/>
        <v>PT Indofood CBP Sukses Makmur Tbk</v>
      </c>
      <c r="P306" s="37">
        <f t="shared" si="96"/>
        <v>8800</v>
      </c>
      <c r="Q306" s="37">
        <f t="shared" si="96"/>
        <v>50</v>
      </c>
      <c r="R306" s="37">
        <f t="shared" si="96"/>
        <v>5.7000000000000002E-3</v>
      </c>
      <c r="S306" s="37" t="str">
        <f t="shared" si="96"/>
        <v>5.452M</v>
      </c>
      <c r="T306" s="37" t="str">
        <f t="shared" si="96"/>
        <v>5.743M</v>
      </c>
      <c r="U306" s="37" t="str">
        <f t="shared" si="96"/>
        <v>102.625T</v>
      </c>
      <c r="V306" s="41">
        <f t="shared" si="87"/>
        <v>102.625</v>
      </c>
      <c r="W306" s="37" t="str">
        <f t="shared" si="88"/>
        <v>T</v>
      </c>
      <c r="X306" s="42">
        <f t="shared" si="89"/>
        <v>102625</v>
      </c>
      <c r="Y306" s="37">
        <f t="shared" si="90"/>
        <v>5.7430000000000003</v>
      </c>
      <c r="Z306" s="37" t="str">
        <f t="shared" si="91"/>
        <v>M</v>
      </c>
      <c r="AA306" s="43">
        <f t="shared" si="92"/>
        <v>5743000</v>
      </c>
      <c r="AB306" s="46">
        <f t="shared" si="93"/>
        <v>50.538400000000003</v>
      </c>
      <c r="AC306" s="43"/>
      <c r="AD306" s="43"/>
      <c r="AE306" s="37">
        <f t="shared" si="79"/>
        <v>304</v>
      </c>
      <c r="AF306" s="37" t="str">
        <f t="shared" si="80"/>
        <v>ICBP.JK</v>
      </c>
      <c r="AG306" s="37" t="str">
        <f t="shared" si="81"/>
        <v>PT Indofood CBP Sukses Makmur Tbk</v>
      </c>
      <c r="AH306" s="37">
        <f t="shared" si="82"/>
        <v>8800</v>
      </c>
      <c r="AI306" s="71">
        <f t="shared" si="94"/>
        <v>102.625</v>
      </c>
      <c r="AJ306" s="43">
        <f t="shared" si="83"/>
        <v>50.538400000000003</v>
      </c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</row>
    <row r="307" spans="1:47" x14ac:dyDescent="0.25">
      <c r="A307" s="37"/>
      <c r="B307" s="37">
        <f t="shared" si="84"/>
        <v>305</v>
      </c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>
        <f t="shared" si="85"/>
        <v>305</v>
      </c>
      <c r="N307" s="37" t="s">
        <v>136</v>
      </c>
      <c r="O307" s="37" t="str">
        <f t="shared" si="96"/>
        <v>PT Indofood Sukses Makmur Tbk</v>
      </c>
      <c r="P307" s="37">
        <f t="shared" si="96"/>
        <v>6475</v>
      </c>
      <c r="Q307" s="37">
        <f t="shared" si="96"/>
        <v>50</v>
      </c>
      <c r="R307" s="37">
        <f t="shared" si="96"/>
        <v>7.7999999999999996E-3</v>
      </c>
      <c r="S307" s="37" t="str">
        <f t="shared" si="96"/>
        <v>8.265M</v>
      </c>
      <c r="T307" s="37" t="str">
        <f t="shared" si="96"/>
        <v>9.19M</v>
      </c>
      <c r="U307" s="37" t="str">
        <f t="shared" si="96"/>
        <v>56.853T</v>
      </c>
      <c r="V307" s="41">
        <f t="shared" si="87"/>
        <v>56.853000000000002</v>
      </c>
      <c r="W307" s="37" t="str">
        <f t="shared" si="88"/>
        <v>T</v>
      </c>
      <c r="X307" s="42">
        <f t="shared" si="89"/>
        <v>56853</v>
      </c>
      <c r="Y307" s="37">
        <f t="shared" si="90"/>
        <v>9.19</v>
      </c>
      <c r="Z307" s="37" t="str">
        <f t="shared" si="91"/>
        <v>M</v>
      </c>
      <c r="AA307" s="43">
        <f t="shared" si="92"/>
        <v>9190000</v>
      </c>
      <c r="AB307" s="46">
        <f t="shared" si="93"/>
        <v>59.505249999999997</v>
      </c>
      <c r="AC307" s="43"/>
      <c r="AD307" s="43"/>
      <c r="AE307" s="37">
        <f t="shared" si="79"/>
        <v>305</v>
      </c>
      <c r="AF307" s="37" t="str">
        <f t="shared" si="80"/>
        <v>INDF.JK</v>
      </c>
      <c r="AG307" s="37" t="str">
        <f t="shared" si="81"/>
        <v>PT Indofood Sukses Makmur Tbk</v>
      </c>
      <c r="AH307" s="37">
        <f t="shared" si="82"/>
        <v>6475</v>
      </c>
      <c r="AI307" s="71">
        <f t="shared" si="94"/>
        <v>56.853000000000002</v>
      </c>
      <c r="AJ307" s="43">
        <f t="shared" si="83"/>
        <v>59.505249999999997</v>
      </c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</row>
    <row r="308" spans="1:47" x14ac:dyDescent="0.25">
      <c r="A308" s="37"/>
      <c r="B308" s="37">
        <f t="shared" si="84"/>
        <v>306</v>
      </c>
      <c r="C308" s="37" t="s">
        <v>0</v>
      </c>
      <c r="D308" s="37" t="s">
        <v>1</v>
      </c>
      <c r="E308" s="37" t="s">
        <v>2</v>
      </c>
      <c r="F308" s="37" t="s">
        <v>3</v>
      </c>
      <c r="G308" s="37" t="s">
        <v>4</v>
      </c>
      <c r="H308" s="37" t="s">
        <v>5</v>
      </c>
      <c r="I308" s="37" t="s">
        <v>6</v>
      </c>
      <c r="J308" s="37" t="s">
        <v>7</v>
      </c>
      <c r="K308" s="37"/>
      <c r="L308" s="37"/>
      <c r="M308" s="37">
        <f t="shared" si="85"/>
        <v>306</v>
      </c>
      <c r="N308" s="37" t="s">
        <v>566</v>
      </c>
      <c r="O308" s="37" t="str">
        <f t="shared" ref="O308:U323" si="97">INDEX($B$3:$J$1048576,MATCH($N308,$C$3:$C$1048576,0),MATCH(O$2,$B$2:$J$2,0))</f>
        <v>PT Indointernet Tbk.</v>
      </c>
      <c r="P308" s="37">
        <f t="shared" si="97"/>
        <v>23125</v>
      </c>
      <c r="Q308" s="37">
        <f t="shared" si="97"/>
        <v>250</v>
      </c>
      <c r="R308" s="37">
        <f t="shared" si="97"/>
        <v>1.09E-2</v>
      </c>
      <c r="S308" s="37">
        <f t="shared" si="97"/>
        <v>300</v>
      </c>
      <c r="T308" s="37">
        <f t="shared" si="97"/>
        <v>6835</v>
      </c>
      <c r="U308" s="37" t="str">
        <f t="shared" si="97"/>
        <v>9.344T</v>
      </c>
      <c r="V308" s="41">
        <f t="shared" si="87"/>
        <v>9.3439999999999994</v>
      </c>
      <c r="W308" s="37" t="str">
        <f t="shared" si="88"/>
        <v>T</v>
      </c>
      <c r="X308" s="42">
        <f t="shared" si="89"/>
        <v>9344</v>
      </c>
      <c r="Y308" s="37">
        <f t="shared" si="90"/>
        <v>683</v>
      </c>
      <c r="Z308" s="37" t="str">
        <f t="shared" si="91"/>
        <v>5</v>
      </c>
      <c r="AA308" s="43">
        <f t="shared" si="92"/>
        <v>683</v>
      </c>
      <c r="AB308" s="46">
        <f t="shared" si="93"/>
        <v>1.5794374999999999E-2</v>
      </c>
      <c r="AC308" s="43"/>
      <c r="AD308" s="43"/>
      <c r="AE308" s="37">
        <f t="shared" si="79"/>
        <v>306</v>
      </c>
      <c r="AF308" s="37" t="str">
        <f t="shared" si="80"/>
        <v>EDGE.JK</v>
      </c>
      <c r="AG308" s="37" t="str">
        <f t="shared" si="81"/>
        <v>PT Indointernet Tbk.</v>
      </c>
      <c r="AH308" s="37">
        <f t="shared" si="82"/>
        <v>23125</v>
      </c>
      <c r="AI308" s="71">
        <f t="shared" si="94"/>
        <v>9.3439999999999994</v>
      </c>
      <c r="AJ308" s="43">
        <f t="shared" si="83"/>
        <v>1.5794374999999999E-2</v>
      </c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</row>
    <row r="309" spans="1:47" x14ac:dyDescent="0.25">
      <c r="A309" s="37"/>
      <c r="B309" s="37">
        <f t="shared" si="84"/>
        <v>307</v>
      </c>
      <c r="C309" s="37" t="s">
        <v>1232</v>
      </c>
      <c r="D309" s="37" t="s">
        <v>1233</v>
      </c>
      <c r="E309" s="37">
        <v>254</v>
      </c>
      <c r="F309" s="37">
        <v>-6</v>
      </c>
      <c r="G309" s="39">
        <v>-2.3099999999999999E-2</v>
      </c>
      <c r="H309" s="37" t="s">
        <v>5261</v>
      </c>
      <c r="I309" s="37" t="s">
        <v>5262</v>
      </c>
      <c r="J309" s="37" t="s">
        <v>5263</v>
      </c>
      <c r="K309" s="37"/>
      <c r="L309" s="37"/>
      <c r="M309" s="37">
        <f t="shared" si="85"/>
        <v>307</v>
      </c>
      <c r="N309" s="37" t="s">
        <v>5691</v>
      </c>
      <c r="O309" s="37" t="str">
        <f t="shared" si="97"/>
        <v>PT Indomobil Multi Jasa Tbk</v>
      </c>
      <c r="P309" s="37">
        <f t="shared" si="97"/>
        <v>442</v>
      </c>
      <c r="Q309" s="37">
        <f t="shared" si="97"/>
        <v>20</v>
      </c>
      <c r="R309" s="37">
        <f t="shared" si="97"/>
        <v>4.7399999999999998E-2</v>
      </c>
      <c r="S309" s="37" t="str">
        <f t="shared" si="97"/>
        <v>11.64M</v>
      </c>
      <c r="T309" s="37" t="str">
        <f t="shared" si="97"/>
        <v>26.075M</v>
      </c>
      <c r="U309" s="37" t="str">
        <f t="shared" si="97"/>
        <v>3.825T</v>
      </c>
      <c r="V309" s="41">
        <f t="shared" si="87"/>
        <v>3.8250000000000002</v>
      </c>
      <c r="W309" s="37" t="str">
        <f t="shared" si="88"/>
        <v>T</v>
      </c>
      <c r="X309" s="42">
        <f t="shared" si="89"/>
        <v>3825</v>
      </c>
      <c r="Y309" s="37">
        <f t="shared" si="90"/>
        <v>26.074999999999999</v>
      </c>
      <c r="Z309" s="37" t="str">
        <f t="shared" si="91"/>
        <v>M</v>
      </c>
      <c r="AA309" s="43">
        <f t="shared" si="92"/>
        <v>26075000</v>
      </c>
      <c r="AB309" s="46">
        <f t="shared" si="93"/>
        <v>11.52515</v>
      </c>
      <c r="AC309" s="43"/>
      <c r="AD309" s="43"/>
      <c r="AE309" s="37">
        <f t="shared" si="79"/>
        <v>307</v>
      </c>
      <c r="AF309" s="37" t="str">
        <f t="shared" si="80"/>
        <v>IMJS.JK</v>
      </c>
      <c r="AG309" s="37" t="str">
        <f t="shared" si="81"/>
        <v>PT Indomobil Multi Jasa Tbk</v>
      </c>
      <c r="AH309" s="37">
        <f t="shared" si="82"/>
        <v>442</v>
      </c>
      <c r="AI309" s="71">
        <f t="shared" si="94"/>
        <v>3.8250000000000002</v>
      </c>
      <c r="AJ309" s="43">
        <f t="shared" si="83"/>
        <v>11.52515</v>
      </c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</row>
    <row r="310" spans="1:47" x14ac:dyDescent="0.25">
      <c r="A310" s="37"/>
      <c r="B310" s="37">
        <f t="shared" si="84"/>
        <v>308</v>
      </c>
      <c r="C310" s="37" t="s">
        <v>1284</v>
      </c>
      <c r="D310" s="37" t="s">
        <v>1285</v>
      </c>
      <c r="E310" s="38">
        <v>1455</v>
      </c>
      <c r="F310" s="37">
        <v>5</v>
      </c>
      <c r="G310" s="39">
        <v>3.3999999999999998E-3</v>
      </c>
      <c r="H310" s="40">
        <v>99200</v>
      </c>
      <c r="I310" s="40">
        <v>239037</v>
      </c>
      <c r="J310" s="37" t="s">
        <v>5264</v>
      </c>
      <c r="K310" s="37"/>
      <c r="L310" s="37"/>
      <c r="M310" s="37">
        <f t="shared" si="85"/>
        <v>308</v>
      </c>
      <c r="N310" s="37" t="s">
        <v>890</v>
      </c>
      <c r="O310" s="37" t="str">
        <f t="shared" si="97"/>
        <v>PT Indomobil Sukses Internasional Tbk</v>
      </c>
      <c r="P310" s="37">
        <f t="shared" si="97"/>
        <v>910</v>
      </c>
      <c r="Q310" s="37">
        <f t="shared" si="97"/>
        <v>-15</v>
      </c>
      <c r="R310" s="37">
        <f t="shared" si="97"/>
        <v>-1.6199999999999999E-2</v>
      </c>
      <c r="S310" s="37" t="str">
        <f t="shared" si="97"/>
        <v>1.415M</v>
      </c>
      <c r="T310" s="37" t="str">
        <f t="shared" si="97"/>
        <v>4.302M</v>
      </c>
      <c r="U310" s="37" t="str">
        <f t="shared" si="97"/>
        <v>3.635T</v>
      </c>
      <c r="V310" s="41">
        <f t="shared" si="87"/>
        <v>3.6349999999999998</v>
      </c>
      <c r="W310" s="37" t="str">
        <f t="shared" si="88"/>
        <v>T</v>
      </c>
      <c r="X310" s="42">
        <f t="shared" si="89"/>
        <v>3635</v>
      </c>
      <c r="Y310" s="37">
        <f t="shared" si="90"/>
        <v>4.3019999999999996</v>
      </c>
      <c r="Z310" s="37" t="str">
        <f t="shared" si="91"/>
        <v>M</v>
      </c>
      <c r="AA310" s="43">
        <f t="shared" si="92"/>
        <v>4302000</v>
      </c>
      <c r="AB310" s="46">
        <f t="shared" si="93"/>
        <v>3.9148200000000002</v>
      </c>
      <c r="AC310" s="43"/>
      <c r="AD310" s="43"/>
      <c r="AE310" s="37">
        <f t="shared" si="79"/>
        <v>308</v>
      </c>
      <c r="AF310" s="37" t="str">
        <f t="shared" si="80"/>
        <v>IMAS.JK</v>
      </c>
      <c r="AG310" s="37" t="str">
        <f t="shared" si="81"/>
        <v>PT Indomobil Sukses Internasional Tbk</v>
      </c>
      <c r="AH310" s="37">
        <f t="shared" si="82"/>
        <v>910</v>
      </c>
      <c r="AI310" s="71">
        <f t="shared" si="94"/>
        <v>3.6349999999999998</v>
      </c>
      <c r="AJ310" s="43">
        <f t="shared" si="83"/>
        <v>3.9148200000000002</v>
      </c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</row>
    <row r="311" spans="1:47" x14ac:dyDescent="0.25">
      <c r="A311" s="37"/>
      <c r="B311" s="37">
        <f t="shared" si="84"/>
        <v>309</v>
      </c>
      <c r="C311" s="37" t="s">
        <v>1353</v>
      </c>
      <c r="D311" s="37" t="s">
        <v>1354</v>
      </c>
      <c r="E311" s="37">
        <v>158</v>
      </c>
      <c r="F311" s="37">
        <v>-2</v>
      </c>
      <c r="G311" s="39">
        <v>-1.2500000000000001E-2</v>
      </c>
      <c r="H311" s="37" t="s">
        <v>5265</v>
      </c>
      <c r="I311" s="37" t="s">
        <v>5266</v>
      </c>
      <c r="J311" s="37" t="s">
        <v>5267</v>
      </c>
      <c r="K311" s="37"/>
      <c r="L311" s="37"/>
      <c r="M311" s="37">
        <f t="shared" si="85"/>
        <v>309</v>
      </c>
      <c r="N311" s="37" t="s">
        <v>1080</v>
      </c>
      <c r="O311" s="37" t="str">
        <f t="shared" si="97"/>
        <v>PT Indonesia Fibreboard Industry Tbk</v>
      </c>
      <c r="P311" s="37">
        <f t="shared" si="97"/>
        <v>154</v>
      </c>
      <c r="Q311" s="37">
        <f t="shared" si="97"/>
        <v>0</v>
      </c>
      <c r="R311" s="37">
        <f t="shared" si="97"/>
        <v>0</v>
      </c>
      <c r="S311" s="37">
        <f t="shared" si="97"/>
        <v>117400</v>
      </c>
      <c r="T311" s="37">
        <f t="shared" si="97"/>
        <v>513900</v>
      </c>
      <c r="U311" s="37" t="str">
        <f t="shared" si="97"/>
        <v>1.449T</v>
      </c>
      <c r="V311" s="41">
        <f t="shared" si="87"/>
        <v>1.4490000000000001</v>
      </c>
      <c r="W311" s="37" t="str">
        <f t="shared" si="88"/>
        <v>T</v>
      </c>
      <c r="X311" s="42">
        <f t="shared" si="89"/>
        <v>1449</v>
      </c>
      <c r="Y311" s="37">
        <f t="shared" si="90"/>
        <v>51390</v>
      </c>
      <c r="Z311" s="37" t="str">
        <f t="shared" si="91"/>
        <v>0</v>
      </c>
      <c r="AA311" s="43">
        <f t="shared" si="92"/>
        <v>51390</v>
      </c>
      <c r="AB311" s="46">
        <f t="shared" si="93"/>
        <v>7.9140600000000005E-3</v>
      </c>
      <c r="AC311" s="43"/>
      <c r="AD311" s="43"/>
      <c r="AE311" s="37">
        <f t="shared" si="79"/>
        <v>309</v>
      </c>
      <c r="AF311" s="37" t="str">
        <f t="shared" si="80"/>
        <v>IFII.JK</v>
      </c>
      <c r="AG311" s="37" t="str">
        <f t="shared" si="81"/>
        <v>PT Indonesia Fibreboard Industry Tbk</v>
      </c>
      <c r="AH311" s="37">
        <f t="shared" si="82"/>
        <v>154</v>
      </c>
      <c r="AI311" s="71">
        <f t="shared" si="94"/>
        <v>1.4490000000000001</v>
      </c>
      <c r="AJ311" s="43">
        <f t="shared" si="83"/>
        <v>7.9140600000000005E-3</v>
      </c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</row>
    <row r="312" spans="1:47" x14ac:dyDescent="0.25">
      <c r="A312" s="37"/>
      <c r="B312" s="37">
        <f t="shared" si="84"/>
        <v>310</v>
      </c>
      <c r="C312" s="37" t="s">
        <v>1392</v>
      </c>
      <c r="D312" s="37" t="s">
        <v>1393</v>
      </c>
      <c r="E312" s="37">
        <v>500</v>
      </c>
      <c r="F312" s="37">
        <v>0</v>
      </c>
      <c r="G312" s="39">
        <v>0</v>
      </c>
      <c r="H312" s="40">
        <v>547100</v>
      </c>
      <c r="I312" s="37" t="s">
        <v>5268</v>
      </c>
      <c r="J312" s="37" t="s">
        <v>5269</v>
      </c>
      <c r="K312" s="37"/>
      <c r="L312" s="37"/>
      <c r="M312" s="37">
        <f t="shared" si="85"/>
        <v>310</v>
      </c>
      <c r="N312" s="37" t="s">
        <v>1262</v>
      </c>
      <c r="O312" s="37" t="str">
        <f t="shared" si="97"/>
        <v>PT Indonesia Kendaraan Terminal Tbk</v>
      </c>
      <c r="P312" s="37">
        <f t="shared" si="97"/>
        <v>555</v>
      </c>
      <c r="Q312" s="37">
        <f t="shared" si="97"/>
        <v>0</v>
      </c>
      <c r="R312" s="37">
        <f t="shared" si="97"/>
        <v>0</v>
      </c>
      <c r="S312" s="37" t="str">
        <f t="shared" si="97"/>
        <v>1.166M</v>
      </c>
      <c r="T312" s="37" t="str">
        <f t="shared" si="97"/>
        <v>5.676M</v>
      </c>
      <c r="U312" s="37" t="str">
        <f t="shared" si="97"/>
        <v>1.009T</v>
      </c>
      <c r="V312" s="41">
        <f t="shared" si="87"/>
        <v>1.0089999999999999</v>
      </c>
      <c r="W312" s="37" t="str">
        <f t="shared" si="88"/>
        <v>T</v>
      </c>
      <c r="X312" s="42">
        <f t="shared" si="89"/>
        <v>1008.9999999999999</v>
      </c>
      <c r="Y312" s="37">
        <f t="shared" si="90"/>
        <v>5.6760000000000002</v>
      </c>
      <c r="Z312" s="37" t="str">
        <f t="shared" si="91"/>
        <v>M</v>
      </c>
      <c r="AA312" s="43">
        <f t="shared" si="92"/>
        <v>5676000</v>
      </c>
      <c r="AB312" s="46">
        <f t="shared" si="93"/>
        <v>3.1501800000000002</v>
      </c>
      <c r="AC312" s="43"/>
      <c r="AD312" s="43"/>
      <c r="AE312" s="37">
        <f t="shared" si="79"/>
        <v>310</v>
      </c>
      <c r="AF312" s="37" t="str">
        <f t="shared" si="80"/>
        <v>IPCC.JK</v>
      </c>
      <c r="AG312" s="37" t="str">
        <f t="shared" si="81"/>
        <v>PT Indonesia Kendaraan Terminal Tbk</v>
      </c>
      <c r="AH312" s="37">
        <f t="shared" si="82"/>
        <v>555</v>
      </c>
      <c r="AI312" s="71">
        <f t="shared" si="94"/>
        <v>1.0089999999999999</v>
      </c>
      <c r="AJ312" s="43">
        <f t="shared" si="83"/>
        <v>3.1501800000000002</v>
      </c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</row>
    <row r="313" spans="1:47" x14ac:dyDescent="0.25">
      <c r="A313" s="37"/>
      <c r="B313" s="37">
        <f t="shared" si="84"/>
        <v>311</v>
      </c>
      <c r="C313" s="37" t="s">
        <v>1340</v>
      </c>
      <c r="D313" s="37" t="s">
        <v>1341</v>
      </c>
      <c r="E313" s="37">
        <v>715</v>
      </c>
      <c r="F313" s="37">
        <v>35</v>
      </c>
      <c r="G313" s="39">
        <v>5.1499999999999997E-2</v>
      </c>
      <c r="H313" s="40">
        <v>2400</v>
      </c>
      <c r="I313" s="40">
        <v>44746</v>
      </c>
      <c r="J313" s="37" t="s">
        <v>1261</v>
      </c>
      <c r="K313" s="37"/>
      <c r="L313" s="37"/>
      <c r="M313" s="37">
        <f t="shared" si="85"/>
        <v>311</v>
      </c>
      <c r="N313" s="37" t="s">
        <v>1623</v>
      </c>
      <c r="O313" s="37" t="str">
        <f t="shared" si="97"/>
        <v>PT Indonesia Pondasi Raya Tbk</v>
      </c>
      <c r="P313" s="37">
        <f t="shared" si="97"/>
        <v>189</v>
      </c>
      <c r="Q313" s="37">
        <f t="shared" si="97"/>
        <v>2</v>
      </c>
      <c r="R313" s="37">
        <f t="shared" si="97"/>
        <v>1.0699999999999999E-2</v>
      </c>
      <c r="S313" s="37">
        <f t="shared" si="97"/>
        <v>879100</v>
      </c>
      <c r="T313" s="37" t="str">
        <f t="shared" si="97"/>
        <v>6.692M</v>
      </c>
      <c r="U313" s="37" t="str">
        <f t="shared" si="97"/>
        <v>378.567B</v>
      </c>
      <c r="V313" s="41">
        <f t="shared" si="87"/>
        <v>378.56700000000001</v>
      </c>
      <c r="W313" s="37" t="str">
        <f t="shared" si="88"/>
        <v>B</v>
      </c>
      <c r="X313" s="42">
        <f t="shared" si="89"/>
        <v>378.56700000000001</v>
      </c>
      <c r="Y313" s="37">
        <f t="shared" si="90"/>
        <v>6.6920000000000002</v>
      </c>
      <c r="Z313" s="37" t="str">
        <f t="shared" si="91"/>
        <v>M</v>
      </c>
      <c r="AA313" s="43">
        <f t="shared" si="92"/>
        <v>6692000</v>
      </c>
      <c r="AB313" s="46">
        <f t="shared" si="93"/>
        <v>1.264788</v>
      </c>
      <c r="AC313" s="43"/>
      <c r="AD313" s="43"/>
      <c r="AE313" s="37">
        <f t="shared" si="79"/>
        <v>311</v>
      </c>
      <c r="AF313" s="37" t="str">
        <f t="shared" si="80"/>
        <v>IDPR.JK</v>
      </c>
      <c r="AG313" s="37" t="str">
        <f t="shared" si="81"/>
        <v>PT Indonesia Pondasi Raya Tbk</v>
      </c>
      <c r="AH313" s="37">
        <f t="shared" si="82"/>
        <v>189</v>
      </c>
      <c r="AI313" s="71">
        <f t="shared" si="94"/>
        <v>0.37856699999999999</v>
      </c>
      <c r="AJ313" s="43">
        <f t="shared" si="83"/>
        <v>1.264788</v>
      </c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</row>
    <row r="314" spans="1:47" x14ac:dyDescent="0.25">
      <c r="A314" s="37"/>
      <c r="B314" s="37">
        <f t="shared" si="84"/>
        <v>312</v>
      </c>
      <c r="C314" s="37" t="s">
        <v>1318</v>
      </c>
      <c r="D314" s="37" t="s">
        <v>1319</v>
      </c>
      <c r="E314" s="37">
        <v>680</v>
      </c>
      <c r="F314" s="37">
        <v>-15</v>
      </c>
      <c r="G314" s="39">
        <v>-2.1600000000000001E-2</v>
      </c>
      <c r="H314" s="40">
        <v>39300</v>
      </c>
      <c r="I314" s="40">
        <v>299012</v>
      </c>
      <c r="J314" s="37" t="s">
        <v>5270</v>
      </c>
      <c r="K314" s="37"/>
      <c r="L314" s="37"/>
      <c r="M314" s="37">
        <f t="shared" si="85"/>
        <v>312</v>
      </c>
      <c r="N314" s="37" t="s">
        <v>1021</v>
      </c>
      <c r="O314" s="37" t="str">
        <f t="shared" si="97"/>
        <v>PT Indonesia Prima Property Tbk</v>
      </c>
      <c r="P314" s="37">
        <f t="shared" si="97"/>
        <v>840</v>
      </c>
      <c r="Q314" s="37">
        <f t="shared" si="97"/>
        <v>-5</v>
      </c>
      <c r="R314" s="37">
        <f t="shared" si="97"/>
        <v>-5.8999999999999999E-3</v>
      </c>
      <c r="S314" s="37">
        <f t="shared" si="97"/>
        <v>200</v>
      </c>
      <c r="T314" s="37">
        <f t="shared" si="97"/>
        <v>7185</v>
      </c>
      <c r="U314" s="37" t="str">
        <f t="shared" si="97"/>
        <v>1.466T</v>
      </c>
      <c r="V314" s="41">
        <f t="shared" si="87"/>
        <v>1.466</v>
      </c>
      <c r="W314" s="37" t="str">
        <f t="shared" si="88"/>
        <v>T</v>
      </c>
      <c r="X314" s="42">
        <f t="shared" si="89"/>
        <v>1466</v>
      </c>
      <c r="Y314" s="37">
        <f t="shared" si="90"/>
        <v>718</v>
      </c>
      <c r="Z314" s="37" t="str">
        <f t="shared" si="91"/>
        <v>5</v>
      </c>
      <c r="AA314" s="43">
        <f t="shared" si="92"/>
        <v>718</v>
      </c>
      <c r="AB314" s="46">
        <f t="shared" si="93"/>
        <v>6.0311999999999996E-4</v>
      </c>
      <c r="AC314" s="43"/>
      <c r="AD314" s="43"/>
      <c r="AE314" s="37">
        <f t="shared" si="79"/>
        <v>312</v>
      </c>
      <c r="AF314" s="37" t="str">
        <f t="shared" si="80"/>
        <v>OMRE.JK</v>
      </c>
      <c r="AG314" s="37" t="str">
        <f t="shared" si="81"/>
        <v>PT Indonesia Prima Property Tbk</v>
      </c>
      <c r="AH314" s="37">
        <f t="shared" si="82"/>
        <v>840</v>
      </c>
      <c r="AI314" s="71">
        <f t="shared" si="94"/>
        <v>1.466</v>
      </c>
      <c r="AJ314" s="43">
        <f t="shared" si="83"/>
        <v>6.0311999999999996E-4</v>
      </c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</row>
    <row r="315" spans="1:47" x14ac:dyDescent="0.25">
      <c r="A315" s="37"/>
      <c r="B315" s="37">
        <f t="shared" si="84"/>
        <v>313</v>
      </c>
      <c r="C315" s="37" t="s">
        <v>1337</v>
      </c>
      <c r="D315" s="37" t="s">
        <v>1338</v>
      </c>
      <c r="E315" s="38">
        <v>1250</v>
      </c>
      <c r="F315" s="37">
        <v>-30</v>
      </c>
      <c r="G315" s="39">
        <v>-2.3400000000000001E-2</v>
      </c>
      <c r="H315" s="40">
        <v>4200</v>
      </c>
      <c r="I315" s="40">
        <v>47790</v>
      </c>
      <c r="J315" s="37" t="s">
        <v>4184</v>
      </c>
      <c r="K315" s="37"/>
      <c r="L315" s="37"/>
      <c r="M315" s="37">
        <f t="shared" si="85"/>
        <v>313</v>
      </c>
      <c r="N315" s="37" t="s">
        <v>1537</v>
      </c>
      <c r="O315" s="37" t="str">
        <f t="shared" si="97"/>
        <v>PT Indonesia Transport &amp; Infrastructure Tbk</v>
      </c>
      <c r="P315" s="37">
        <f t="shared" si="97"/>
        <v>71</v>
      </c>
      <c r="Q315" s="37">
        <f t="shared" si="97"/>
        <v>0</v>
      </c>
      <c r="R315" s="37">
        <f t="shared" si="97"/>
        <v>0</v>
      </c>
      <c r="S315" s="37" t="str">
        <f t="shared" si="97"/>
        <v>364.476M</v>
      </c>
      <c r="T315" s="37" t="str">
        <f t="shared" si="97"/>
        <v>211.495M</v>
      </c>
      <c r="U315" s="37" t="str">
        <f t="shared" si="97"/>
        <v>810.522B</v>
      </c>
      <c r="V315" s="41">
        <f t="shared" si="87"/>
        <v>810.52200000000005</v>
      </c>
      <c r="W315" s="37" t="str">
        <f t="shared" si="88"/>
        <v>B</v>
      </c>
      <c r="X315" s="42">
        <f t="shared" si="89"/>
        <v>810.52200000000005</v>
      </c>
      <c r="Y315" s="37">
        <f t="shared" si="90"/>
        <v>211.495</v>
      </c>
      <c r="Z315" s="37" t="str">
        <f t="shared" si="91"/>
        <v>M</v>
      </c>
      <c r="AA315" s="43">
        <f t="shared" si="92"/>
        <v>211495000</v>
      </c>
      <c r="AB315" s="46">
        <f t="shared" si="93"/>
        <v>15.016145</v>
      </c>
      <c r="AC315" s="43"/>
      <c r="AD315" s="43"/>
      <c r="AE315" s="37">
        <f t="shared" si="79"/>
        <v>313</v>
      </c>
      <c r="AF315" s="37" t="str">
        <f t="shared" si="80"/>
        <v>IATA.JK</v>
      </c>
      <c r="AG315" s="37" t="str">
        <f t="shared" si="81"/>
        <v>PT Indonesia Transport &amp; Infrastructure Tbk</v>
      </c>
      <c r="AH315" s="37">
        <f t="shared" si="82"/>
        <v>71</v>
      </c>
      <c r="AI315" s="71">
        <f t="shared" si="94"/>
        <v>0.81052200000000008</v>
      </c>
      <c r="AJ315" s="43">
        <f t="shared" si="83"/>
        <v>15.016145</v>
      </c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</row>
    <row r="316" spans="1:47" x14ac:dyDescent="0.25">
      <c r="A316" s="37"/>
      <c r="B316" s="37">
        <f t="shared" si="84"/>
        <v>314</v>
      </c>
      <c r="C316" s="37" t="s">
        <v>1237</v>
      </c>
      <c r="D316" s="37" t="s">
        <v>1238</v>
      </c>
      <c r="E316" s="37">
        <v>50</v>
      </c>
      <c r="F316" s="37">
        <v>0</v>
      </c>
      <c r="G316" s="39">
        <v>0</v>
      </c>
      <c r="H316" s="40">
        <v>2300</v>
      </c>
      <c r="I316" s="40">
        <v>101587</v>
      </c>
      <c r="J316" s="37" t="s">
        <v>1239</v>
      </c>
      <c r="K316" s="37"/>
      <c r="L316" s="37"/>
      <c r="M316" s="37">
        <f t="shared" si="85"/>
        <v>314</v>
      </c>
      <c r="N316" s="37" t="s">
        <v>646</v>
      </c>
      <c r="O316" s="37" t="str">
        <f t="shared" si="97"/>
        <v>PT Indonesian Paradise Property Tbk</v>
      </c>
      <c r="P316" s="37">
        <f t="shared" si="97"/>
        <v>650</v>
      </c>
      <c r="Q316" s="37">
        <f t="shared" si="97"/>
        <v>0</v>
      </c>
      <c r="R316" s="37">
        <f t="shared" si="97"/>
        <v>0</v>
      </c>
      <c r="S316" s="37">
        <f t="shared" si="97"/>
        <v>2100</v>
      </c>
      <c r="T316" s="37">
        <f t="shared" si="97"/>
        <v>241970</v>
      </c>
      <c r="U316" s="37" t="str">
        <f t="shared" si="97"/>
        <v>7.268T</v>
      </c>
      <c r="V316" s="41">
        <f t="shared" si="87"/>
        <v>7.2679999999999998</v>
      </c>
      <c r="W316" s="37" t="str">
        <f t="shared" si="88"/>
        <v>T</v>
      </c>
      <c r="X316" s="42">
        <f t="shared" si="89"/>
        <v>7268</v>
      </c>
      <c r="Y316" s="37">
        <f t="shared" si="90"/>
        <v>24197</v>
      </c>
      <c r="Z316" s="37" t="str">
        <f t="shared" si="91"/>
        <v>0</v>
      </c>
      <c r="AA316" s="43">
        <f t="shared" si="92"/>
        <v>24197</v>
      </c>
      <c r="AB316" s="46">
        <f t="shared" si="93"/>
        <v>1.572805E-2</v>
      </c>
      <c r="AC316" s="43"/>
      <c r="AD316" s="43"/>
      <c r="AE316" s="37">
        <f t="shared" si="79"/>
        <v>314</v>
      </c>
      <c r="AF316" s="37" t="str">
        <f t="shared" si="80"/>
        <v>INPP.JK</v>
      </c>
      <c r="AG316" s="37" t="str">
        <f t="shared" si="81"/>
        <v>PT Indonesian Paradise Property Tbk</v>
      </c>
      <c r="AH316" s="37">
        <f t="shared" si="82"/>
        <v>650</v>
      </c>
      <c r="AI316" s="71">
        <f t="shared" si="94"/>
        <v>7.2679999999999998</v>
      </c>
      <c r="AJ316" s="43">
        <f t="shared" si="83"/>
        <v>1.572805E-2</v>
      </c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</row>
    <row r="317" spans="1:47" x14ac:dyDescent="0.25">
      <c r="A317" s="37"/>
      <c r="B317" s="37">
        <f t="shared" si="84"/>
        <v>315</v>
      </c>
      <c r="C317" s="37" t="s">
        <v>1145</v>
      </c>
      <c r="D317" s="37" t="s">
        <v>1146</v>
      </c>
      <c r="E317" s="37">
        <v>146</v>
      </c>
      <c r="F317" s="37">
        <v>0</v>
      </c>
      <c r="G317" s="39">
        <v>0</v>
      </c>
      <c r="H317" s="37" t="s">
        <v>5271</v>
      </c>
      <c r="I317" s="37" t="s">
        <v>5272</v>
      </c>
      <c r="J317" s="37" t="s">
        <v>1239</v>
      </c>
      <c r="K317" s="37"/>
      <c r="L317" s="37"/>
      <c r="M317" s="37">
        <f t="shared" si="85"/>
        <v>315</v>
      </c>
      <c r="N317" s="37" t="s">
        <v>1829</v>
      </c>
      <c r="O317" s="37" t="str">
        <f t="shared" si="97"/>
        <v>PT Indonesian Tobacco Tbk</v>
      </c>
      <c r="P317" s="37">
        <f t="shared" si="97"/>
        <v>290</v>
      </c>
      <c r="Q317" s="37">
        <f t="shared" si="97"/>
        <v>-6</v>
      </c>
      <c r="R317" s="37">
        <f t="shared" si="97"/>
        <v>-2.0299999999999999E-2</v>
      </c>
      <c r="S317" s="37">
        <f t="shared" si="97"/>
        <v>850900</v>
      </c>
      <c r="T317" s="37" t="str">
        <f t="shared" si="97"/>
        <v>4.445M</v>
      </c>
      <c r="U317" s="37" t="str">
        <f t="shared" si="97"/>
        <v>272.809B</v>
      </c>
      <c r="V317" s="41">
        <f t="shared" si="87"/>
        <v>272.80900000000003</v>
      </c>
      <c r="W317" s="37" t="str">
        <f t="shared" si="88"/>
        <v>B</v>
      </c>
      <c r="X317" s="42">
        <f t="shared" si="89"/>
        <v>272.80900000000003</v>
      </c>
      <c r="Y317" s="37">
        <f t="shared" si="90"/>
        <v>4.4450000000000003</v>
      </c>
      <c r="Z317" s="37" t="str">
        <f t="shared" si="91"/>
        <v>M</v>
      </c>
      <c r="AA317" s="43">
        <f t="shared" si="92"/>
        <v>4445000</v>
      </c>
      <c r="AB317" s="46">
        <f t="shared" si="93"/>
        <v>1.28905</v>
      </c>
      <c r="AC317" s="43"/>
      <c r="AD317" s="43"/>
      <c r="AE317" s="37">
        <f t="shared" si="79"/>
        <v>315</v>
      </c>
      <c r="AF317" s="37" t="str">
        <f t="shared" si="80"/>
        <v>ITIC.JK</v>
      </c>
      <c r="AG317" s="37" t="str">
        <f t="shared" si="81"/>
        <v>PT Indonesian Tobacco Tbk</v>
      </c>
      <c r="AH317" s="37">
        <f t="shared" si="82"/>
        <v>290</v>
      </c>
      <c r="AI317" s="71">
        <f t="shared" si="94"/>
        <v>0.27280900000000002</v>
      </c>
      <c r="AJ317" s="43">
        <f t="shared" si="83"/>
        <v>1.28905</v>
      </c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</row>
    <row r="318" spans="1:47" x14ac:dyDescent="0.25">
      <c r="A318" s="37"/>
      <c r="B318" s="37">
        <f t="shared" si="84"/>
        <v>316</v>
      </c>
      <c r="C318" s="37" t="s">
        <v>1149</v>
      </c>
      <c r="D318" s="37" t="s">
        <v>1150</v>
      </c>
      <c r="E318" s="38">
        <v>5275</v>
      </c>
      <c r="F318" s="37">
        <v>0</v>
      </c>
      <c r="G318" s="39">
        <v>0</v>
      </c>
      <c r="H318" s="40">
        <v>20300</v>
      </c>
      <c r="I318" s="40">
        <v>47406</v>
      </c>
      <c r="J318" s="37" t="s">
        <v>4118</v>
      </c>
      <c r="K318" s="37"/>
      <c r="L318" s="37"/>
      <c r="M318" s="37">
        <f t="shared" si="85"/>
        <v>316</v>
      </c>
      <c r="N318" s="37" t="s">
        <v>1240</v>
      </c>
      <c r="O318" s="37" t="str">
        <f t="shared" si="97"/>
        <v>PT Indopoly Swakarsa Industry Tbk</v>
      </c>
      <c r="P318" s="37">
        <f t="shared" si="97"/>
        <v>175</v>
      </c>
      <c r="Q318" s="37">
        <f t="shared" si="97"/>
        <v>0</v>
      </c>
      <c r="R318" s="37">
        <f t="shared" si="97"/>
        <v>0</v>
      </c>
      <c r="S318" s="37">
        <f t="shared" si="97"/>
        <v>760100</v>
      </c>
      <c r="T318" s="37" t="str">
        <f t="shared" si="97"/>
        <v>5.55M</v>
      </c>
      <c r="U318" s="37" t="str">
        <f t="shared" si="97"/>
        <v>1.128T</v>
      </c>
      <c r="V318" s="41">
        <f t="shared" si="87"/>
        <v>1.1279999999999999</v>
      </c>
      <c r="W318" s="37" t="str">
        <f t="shared" si="88"/>
        <v>T</v>
      </c>
      <c r="X318" s="42">
        <f t="shared" si="89"/>
        <v>1128</v>
      </c>
      <c r="Y318" s="37">
        <f t="shared" si="90"/>
        <v>5.55</v>
      </c>
      <c r="Z318" s="37" t="str">
        <f t="shared" si="91"/>
        <v>M</v>
      </c>
      <c r="AA318" s="43">
        <f t="shared" si="92"/>
        <v>5550000</v>
      </c>
      <c r="AB318" s="46">
        <f t="shared" si="93"/>
        <v>0.97124999999999995</v>
      </c>
      <c r="AC318" s="43"/>
      <c r="AD318" s="43"/>
      <c r="AE318" s="37">
        <f t="shared" si="79"/>
        <v>316</v>
      </c>
      <c r="AF318" s="37" t="str">
        <f t="shared" si="80"/>
        <v>IPOL.JK</v>
      </c>
      <c r="AG318" s="37" t="str">
        <f t="shared" si="81"/>
        <v>PT Indopoly Swakarsa Industry Tbk</v>
      </c>
      <c r="AH318" s="37">
        <f t="shared" si="82"/>
        <v>175</v>
      </c>
      <c r="AI318" s="71">
        <f t="shared" si="94"/>
        <v>1.1279999999999999</v>
      </c>
      <c r="AJ318" s="43">
        <f t="shared" si="83"/>
        <v>0.97124999999999995</v>
      </c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</row>
    <row r="319" spans="1:47" x14ac:dyDescent="0.25">
      <c r="A319" s="37"/>
      <c r="B319" s="37">
        <f t="shared" si="84"/>
        <v>317</v>
      </c>
      <c r="C319" s="37" t="s">
        <v>1131</v>
      </c>
      <c r="D319" s="37" t="s">
        <v>1132</v>
      </c>
      <c r="E319" s="37">
        <v>950</v>
      </c>
      <c r="F319" s="37">
        <v>-40</v>
      </c>
      <c r="G319" s="39">
        <v>-4.0399999999999998E-2</v>
      </c>
      <c r="H319" s="40">
        <v>112800</v>
      </c>
      <c r="I319" s="40">
        <v>81357</v>
      </c>
      <c r="J319" s="37" t="s">
        <v>5273</v>
      </c>
      <c r="K319" s="37"/>
      <c r="L319" s="37"/>
      <c r="M319" s="37">
        <f t="shared" si="85"/>
        <v>317</v>
      </c>
      <c r="N319" s="37" t="s">
        <v>184</v>
      </c>
      <c r="O319" s="37" t="str">
        <f t="shared" si="97"/>
        <v>PT Indoritel Makmur Internasional Tbk.</v>
      </c>
      <c r="P319" s="37">
        <f t="shared" si="97"/>
        <v>3260</v>
      </c>
      <c r="Q319" s="37">
        <f t="shared" si="97"/>
        <v>0</v>
      </c>
      <c r="R319" s="37">
        <f t="shared" si="97"/>
        <v>0</v>
      </c>
      <c r="S319" s="37">
        <f t="shared" si="97"/>
        <v>1700</v>
      </c>
      <c r="T319" s="37">
        <f t="shared" si="97"/>
        <v>14176</v>
      </c>
      <c r="U319" s="37" t="str">
        <f t="shared" si="97"/>
        <v>46.24T</v>
      </c>
      <c r="V319" s="41">
        <f t="shared" si="87"/>
        <v>46.24</v>
      </c>
      <c r="W319" s="37" t="str">
        <f t="shared" si="88"/>
        <v>T</v>
      </c>
      <c r="X319" s="42">
        <f t="shared" si="89"/>
        <v>46240</v>
      </c>
      <c r="Y319" s="37">
        <f t="shared" si="90"/>
        <v>1417</v>
      </c>
      <c r="Z319" s="37" t="str">
        <f t="shared" si="91"/>
        <v>6</v>
      </c>
      <c r="AA319" s="43">
        <f t="shared" si="92"/>
        <v>1417</v>
      </c>
      <c r="AB319" s="46">
        <f t="shared" si="93"/>
        <v>4.6194199999999999E-3</v>
      </c>
      <c r="AC319" s="43"/>
      <c r="AD319" s="43"/>
      <c r="AE319" s="37">
        <f t="shared" si="79"/>
        <v>317</v>
      </c>
      <c r="AF319" s="37" t="str">
        <f t="shared" si="80"/>
        <v>DNET.JK</v>
      </c>
      <c r="AG319" s="37" t="str">
        <f t="shared" si="81"/>
        <v>PT Indoritel Makmur Internasional Tbk.</v>
      </c>
      <c r="AH319" s="37">
        <f t="shared" si="82"/>
        <v>3260</v>
      </c>
      <c r="AI319" s="71">
        <f t="shared" si="94"/>
        <v>46.24</v>
      </c>
      <c r="AJ319" s="43">
        <f t="shared" si="83"/>
        <v>4.6194199999999999E-3</v>
      </c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</row>
    <row r="320" spans="1:47" x14ac:dyDescent="0.25">
      <c r="A320" s="37"/>
      <c r="B320" s="37">
        <f t="shared" si="84"/>
        <v>318</v>
      </c>
      <c r="C320" s="37" t="s">
        <v>1287</v>
      </c>
      <c r="D320" s="37" t="s">
        <v>1288</v>
      </c>
      <c r="E320" s="37">
        <v>244</v>
      </c>
      <c r="F320" s="37">
        <v>-10</v>
      </c>
      <c r="G320" s="39">
        <v>-3.9399999999999998E-2</v>
      </c>
      <c r="H320" s="37" t="s">
        <v>5274</v>
      </c>
      <c r="I320" s="37" t="s">
        <v>5275</v>
      </c>
      <c r="J320" s="37" t="s">
        <v>5276</v>
      </c>
      <c r="K320" s="37"/>
      <c r="L320" s="37"/>
      <c r="M320" s="37">
        <f t="shared" si="85"/>
        <v>318</v>
      </c>
      <c r="N320" s="37" t="s">
        <v>205</v>
      </c>
      <c r="O320" s="37" t="str">
        <f t="shared" si="97"/>
        <v>PT Indosat Tbk</v>
      </c>
      <c r="P320" s="37">
        <f t="shared" si="97"/>
        <v>6050</v>
      </c>
      <c r="Q320" s="37">
        <f t="shared" si="97"/>
        <v>-50</v>
      </c>
      <c r="R320" s="37">
        <f t="shared" si="97"/>
        <v>-8.2000000000000007E-3</v>
      </c>
      <c r="S320" s="37" t="str">
        <f t="shared" si="97"/>
        <v>5.058M</v>
      </c>
      <c r="T320" s="37" t="str">
        <f t="shared" si="97"/>
        <v>5.234M</v>
      </c>
      <c r="U320" s="37" t="str">
        <f t="shared" si="97"/>
        <v>32.875T</v>
      </c>
      <c r="V320" s="41">
        <f t="shared" si="87"/>
        <v>32.875</v>
      </c>
      <c r="W320" s="37" t="str">
        <f t="shared" si="88"/>
        <v>T</v>
      </c>
      <c r="X320" s="42">
        <f t="shared" si="89"/>
        <v>32875</v>
      </c>
      <c r="Y320" s="37">
        <f t="shared" si="90"/>
        <v>5.234</v>
      </c>
      <c r="Z320" s="37" t="str">
        <f t="shared" si="91"/>
        <v>M</v>
      </c>
      <c r="AA320" s="43">
        <f t="shared" si="92"/>
        <v>5234000</v>
      </c>
      <c r="AB320" s="46">
        <f t="shared" si="93"/>
        <v>31.665700000000001</v>
      </c>
      <c r="AC320" s="43"/>
      <c r="AD320" s="43"/>
      <c r="AE320" s="37">
        <f t="shared" si="79"/>
        <v>318</v>
      </c>
      <c r="AF320" s="37" t="str">
        <f t="shared" si="80"/>
        <v>ISAT.JK</v>
      </c>
      <c r="AG320" s="37" t="str">
        <f t="shared" si="81"/>
        <v>PT Indosat Tbk</v>
      </c>
      <c r="AH320" s="37">
        <f t="shared" si="82"/>
        <v>6050</v>
      </c>
      <c r="AI320" s="71">
        <f t="shared" si="94"/>
        <v>32.875</v>
      </c>
      <c r="AJ320" s="43">
        <f t="shared" si="83"/>
        <v>31.665700000000001</v>
      </c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</row>
    <row r="321" spans="1:47" x14ac:dyDescent="0.25">
      <c r="A321" s="37"/>
      <c r="B321" s="37">
        <f t="shared" si="84"/>
        <v>319</v>
      </c>
      <c r="C321" s="37" t="s">
        <v>1194</v>
      </c>
      <c r="D321" s="37" t="s">
        <v>1195</v>
      </c>
      <c r="E321" s="37">
        <v>314</v>
      </c>
      <c r="F321" s="37">
        <v>-4</v>
      </c>
      <c r="G321" s="39">
        <v>-1.26E-2</v>
      </c>
      <c r="H321" s="40">
        <v>866700</v>
      </c>
      <c r="I321" s="37" t="s">
        <v>5277</v>
      </c>
      <c r="J321" s="37" t="s">
        <v>1226</v>
      </c>
      <c r="K321" s="37"/>
      <c r="L321" s="37"/>
      <c r="M321" s="37">
        <f t="shared" si="85"/>
        <v>319</v>
      </c>
      <c r="N321" s="37" t="s">
        <v>1134</v>
      </c>
      <c r="O321" s="37" t="str">
        <f t="shared" si="97"/>
        <v>PT Indospring Tbk</v>
      </c>
      <c r="P321" s="37">
        <f t="shared" si="97"/>
        <v>2090</v>
      </c>
      <c r="Q321" s="37">
        <f t="shared" si="97"/>
        <v>40</v>
      </c>
      <c r="R321" s="37">
        <f t="shared" si="97"/>
        <v>1.95E-2</v>
      </c>
      <c r="S321" s="37">
        <f t="shared" si="97"/>
        <v>2700</v>
      </c>
      <c r="T321" s="37">
        <f t="shared" si="97"/>
        <v>5904</v>
      </c>
      <c r="U321" s="37" t="str">
        <f t="shared" si="97"/>
        <v>1.372T</v>
      </c>
      <c r="V321" s="41">
        <f t="shared" si="87"/>
        <v>1.3720000000000001</v>
      </c>
      <c r="W321" s="37" t="str">
        <f t="shared" si="88"/>
        <v>T</v>
      </c>
      <c r="X321" s="42">
        <f t="shared" si="89"/>
        <v>1372</v>
      </c>
      <c r="Y321" s="37">
        <f t="shared" si="90"/>
        <v>590</v>
      </c>
      <c r="Z321" s="37" t="str">
        <f t="shared" si="91"/>
        <v>4</v>
      </c>
      <c r="AA321" s="43">
        <f t="shared" si="92"/>
        <v>590</v>
      </c>
      <c r="AB321" s="46">
        <f t="shared" si="93"/>
        <v>1.2331E-3</v>
      </c>
      <c r="AC321" s="43"/>
      <c r="AD321" s="43"/>
      <c r="AE321" s="37">
        <f t="shared" si="79"/>
        <v>319</v>
      </c>
      <c r="AF321" s="37" t="str">
        <f t="shared" si="80"/>
        <v>INDS.JK</v>
      </c>
      <c r="AG321" s="37" t="str">
        <f t="shared" si="81"/>
        <v>PT Indospring Tbk</v>
      </c>
      <c r="AH321" s="37">
        <f t="shared" si="82"/>
        <v>2090</v>
      </c>
      <c r="AI321" s="71">
        <f t="shared" si="94"/>
        <v>1.3720000000000001</v>
      </c>
      <c r="AJ321" s="43">
        <f t="shared" si="83"/>
        <v>1.2331E-3</v>
      </c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</row>
    <row r="322" spans="1:47" x14ac:dyDescent="0.25">
      <c r="A322" s="37"/>
      <c r="B322" s="37">
        <f t="shared" si="84"/>
        <v>320</v>
      </c>
      <c r="C322" s="37" t="s">
        <v>1309</v>
      </c>
      <c r="D322" s="37" t="s">
        <v>1310</v>
      </c>
      <c r="E322" s="37">
        <v>795</v>
      </c>
      <c r="F322" s="37">
        <v>0</v>
      </c>
      <c r="G322" s="39">
        <v>0</v>
      </c>
      <c r="H322" s="40">
        <v>109500</v>
      </c>
      <c r="I322" s="40">
        <v>678703</v>
      </c>
      <c r="J322" s="37" t="s">
        <v>5278</v>
      </c>
      <c r="K322" s="37"/>
      <c r="L322" s="37"/>
      <c r="M322" s="37">
        <f t="shared" si="85"/>
        <v>320</v>
      </c>
      <c r="N322" s="37" t="s">
        <v>547</v>
      </c>
      <c r="O322" s="37" t="str">
        <f t="shared" si="97"/>
        <v>PT Indosterling Technomedia TBK</v>
      </c>
      <c r="P322" s="37">
        <f t="shared" si="97"/>
        <v>8450</v>
      </c>
      <c r="Q322" s="37">
        <f t="shared" si="97"/>
        <v>75</v>
      </c>
      <c r="R322" s="37">
        <f t="shared" si="97"/>
        <v>8.9999999999999993E-3</v>
      </c>
      <c r="S322" s="37" t="str">
        <f t="shared" si="97"/>
        <v>1.52M</v>
      </c>
      <c r="T322" s="37" t="str">
        <f t="shared" si="97"/>
        <v>1.682M</v>
      </c>
      <c r="U322" s="37" t="str">
        <f t="shared" si="97"/>
        <v>10.616T</v>
      </c>
      <c r="V322" s="41">
        <f t="shared" si="87"/>
        <v>10.616</v>
      </c>
      <c r="W322" s="37" t="str">
        <f t="shared" si="88"/>
        <v>T</v>
      </c>
      <c r="X322" s="42">
        <f t="shared" si="89"/>
        <v>10616</v>
      </c>
      <c r="Y322" s="37">
        <f t="shared" si="90"/>
        <v>1.6819999999999999</v>
      </c>
      <c r="Z322" s="37" t="str">
        <f t="shared" si="91"/>
        <v>M</v>
      </c>
      <c r="AA322" s="43">
        <f t="shared" si="92"/>
        <v>1682000</v>
      </c>
      <c r="AB322" s="46">
        <f t="shared" si="93"/>
        <v>14.212899999999999</v>
      </c>
      <c r="AC322" s="43"/>
      <c r="AD322" s="43"/>
      <c r="AE322" s="37">
        <f t="shared" ref="AE322:AE385" si="98">M322</f>
        <v>320</v>
      </c>
      <c r="AF322" s="37" t="str">
        <f t="shared" ref="AF322:AF385" si="99">N322</f>
        <v>TECH.JK</v>
      </c>
      <c r="AG322" s="37" t="str">
        <f t="shared" ref="AG322:AG385" si="100">O322</f>
        <v>PT Indosterling Technomedia TBK</v>
      </c>
      <c r="AH322" s="37">
        <f t="shared" ref="AH322:AH385" si="101">P322</f>
        <v>8450</v>
      </c>
      <c r="AI322" s="71">
        <f t="shared" si="94"/>
        <v>10.616</v>
      </c>
      <c r="AJ322" s="43">
        <f t="shared" ref="AJ322:AJ385" si="102">AB322</f>
        <v>14.212899999999999</v>
      </c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</row>
    <row r="323" spans="1:47" x14ac:dyDescent="0.25">
      <c r="A323" s="37"/>
      <c r="B323" s="37">
        <f t="shared" si="84"/>
        <v>321</v>
      </c>
      <c r="C323" s="37" t="s">
        <v>971</v>
      </c>
      <c r="D323" s="37" t="s">
        <v>972</v>
      </c>
      <c r="E323" s="37">
        <v>70</v>
      </c>
      <c r="F323" s="37">
        <v>-3</v>
      </c>
      <c r="G323" s="39">
        <v>-4.1099999999999998E-2</v>
      </c>
      <c r="H323" s="37" t="s">
        <v>5279</v>
      </c>
      <c r="I323" s="37" t="s">
        <v>5280</v>
      </c>
      <c r="J323" s="37" t="s">
        <v>5281</v>
      </c>
      <c r="K323" s="37"/>
      <c r="L323" s="37"/>
      <c r="M323" s="37">
        <f t="shared" si="85"/>
        <v>321</v>
      </c>
      <c r="N323" s="37" t="s">
        <v>1416</v>
      </c>
      <c r="O323" s="37" t="str">
        <f t="shared" si="97"/>
        <v>PT Industri dan Perdagangan Bintraco Dharma Tbk</v>
      </c>
      <c r="P323" s="37">
        <f t="shared" si="97"/>
        <v>50</v>
      </c>
      <c r="Q323" s="37">
        <f t="shared" si="97"/>
        <v>0</v>
      </c>
      <c r="R323" s="37">
        <f t="shared" si="97"/>
        <v>0</v>
      </c>
      <c r="S323" s="37">
        <f t="shared" si="97"/>
        <v>246900</v>
      </c>
      <c r="T323" s="37">
        <f t="shared" si="97"/>
        <v>217248</v>
      </c>
      <c r="U323" s="37" t="str">
        <f t="shared" si="97"/>
        <v>750B</v>
      </c>
      <c r="V323" s="41">
        <f t="shared" si="87"/>
        <v>750</v>
      </c>
      <c r="W323" s="37" t="str">
        <f t="shared" si="88"/>
        <v>B</v>
      </c>
      <c r="X323" s="42">
        <f t="shared" si="89"/>
        <v>750</v>
      </c>
      <c r="Y323" s="37">
        <f t="shared" si="90"/>
        <v>21724</v>
      </c>
      <c r="Z323" s="37" t="str">
        <f t="shared" si="91"/>
        <v>8</v>
      </c>
      <c r="AA323" s="43">
        <f t="shared" si="92"/>
        <v>21724</v>
      </c>
      <c r="AB323" s="46">
        <f t="shared" si="93"/>
        <v>1.0862000000000001E-3</v>
      </c>
      <c r="AC323" s="43"/>
      <c r="AD323" s="43"/>
      <c r="AE323" s="37">
        <f t="shared" si="98"/>
        <v>321</v>
      </c>
      <c r="AF323" s="37" t="str">
        <f t="shared" si="99"/>
        <v>CARS.JK</v>
      </c>
      <c r="AG323" s="37" t="str">
        <f t="shared" si="100"/>
        <v>PT Industri dan Perdagangan Bintraco Dharma Tbk</v>
      </c>
      <c r="AH323" s="37">
        <f t="shared" si="101"/>
        <v>50</v>
      </c>
      <c r="AI323" s="71">
        <f t="shared" si="94"/>
        <v>0.75</v>
      </c>
      <c r="AJ323" s="43">
        <f t="shared" si="102"/>
        <v>1.0862000000000001E-3</v>
      </c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</row>
    <row r="324" spans="1:47" x14ac:dyDescent="0.25">
      <c r="A324" s="37"/>
      <c r="B324" s="37">
        <f t="shared" ref="B324:B387" si="103">ROW(B322)</f>
        <v>322</v>
      </c>
      <c r="C324" s="37" t="s">
        <v>1220</v>
      </c>
      <c r="D324" s="37" t="s">
        <v>1221</v>
      </c>
      <c r="E324" s="37">
        <v>50</v>
      </c>
      <c r="F324" s="37">
        <v>0</v>
      </c>
      <c r="G324" s="39">
        <v>0</v>
      </c>
      <c r="H324" s="40">
        <v>173700</v>
      </c>
      <c r="I324" s="37" t="s">
        <v>5282</v>
      </c>
      <c r="J324" s="37" t="s">
        <v>1223</v>
      </c>
      <c r="K324" s="37"/>
      <c r="L324" s="37"/>
      <c r="M324" s="37">
        <f t="shared" ref="M324:M387" si="104">ROW(M322)</f>
        <v>322</v>
      </c>
      <c r="N324" s="37" t="s">
        <v>303</v>
      </c>
      <c r="O324" s="37" t="str">
        <f t="shared" ref="O324:U339" si="105">INDEX($B$3:$J$1048576,MATCH($N324,$C$3:$C$1048576,0),MATCH(O$2,$B$2:$J$2,0))</f>
        <v>PT Industri Jamu dan Farmasi Sido Muncul Tbk</v>
      </c>
      <c r="P324" s="37">
        <f t="shared" si="105"/>
        <v>875</v>
      </c>
      <c r="Q324" s="37">
        <f t="shared" si="105"/>
        <v>-20</v>
      </c>
      <c r="R324" s="37">
        <f t="shared" si="105"/>
        <v>-2.23E-2</v>
      </c>
      <c r="S324" s="37" t="str">
        <f t="shared" si="105"/>
        <v>7.325M</v>
      </c>
      <c r="T324" s="37" t="str">
        <f t="shared" si="105"/>
        <v>13.391M</v>
      </c>
      <c r="U324" s="37" t="str">
        <f t="shared" si="105"/>
        <v>26.049T</v>
      </c>
      <c r="V324" s="41">
        <f t="shared" ref="V324:V387" si="106">IFERROR(VALUE(LEFT(U324,LEN(U324)-1)),0)</f>
        <v>26.048999999999999</v>
      </c>
      <c r="W324" s="37" t="str">
        <f t="shared" ref="W324:W387" si="107">RIGHT(U324,1)</f>
        <v>T</v>
      </c>
      <c r="X324" s="42">
        <f t="shared" ref="X324:X387" si="108">IF(W324="T",V324*10^3,V324)</f>
        <v>26049</v>
      </c>
      <c r="Y324" s="37">
        <f t="shared" ref="Y324:Y387" si="109">IFERROR(VALUE(LEFT(T324,LEN(T324)-1)),0)</f>
        <v>13.391</v>
      </c>
      <c r="Z324" s="37" t="str">
        <f t="shared" ref="Z324:Z387" si="110">RIGHT(T324,1)</f>
        <v>M</v>
      </c>
      <c r="AA324" s="43">
        <f t="shared" ref="AA324:AA387" si="111">VALUE(IF(Z324="M",Y324*10^6,Y324))</f>
        <v>13391000</v>
      </c>
      <c r="AB324" s="46">
        <f t="shared" ref="AB324:AB387" si="112">AA324*P324/10^9</f>
        <v>11.717124999999999</v>
      </c>
      <c r="AC324" s="43"/>
      <c r="AD324" s="43"/>
      <c r="AE324" s="37">
        <f t="shared" si="98"/>
        <v>322</v>
      </c>
      <c r="AF324" s="37" t="str">
        <f t="shared" si="99"/>
        <v>SIDO.JK</v>
      </c>
      <c r="AG324" s="37" t="str">
        <f t="shared" si="100"/>
        <v>PT Industri Jamu dan Farmasi Sido Muncul Tbk</v>
      </c>
      <c r="AH324" s="37">
        <f t="shared" si="101"/>
        <v>875</v>
      </c>
      <c r="AI324" s="71">
        <f t="shared" ref="AI324:AI387" si="113">X324/10^3</f>
        <v>26.048999999999999</v>
      </c>
      <c r="AJ324" s="43">
        <f t="shared" si="102"/>
        <v>11.717124999999999</v>
      </c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</row>
    <row r="325" spans="1:47" x14ac:dyDescent="0.25">
      <c r="A325" s="37"/>
      <c r="B325" s="37">
        <f t="shared" si="103"/>
        <v>323</v>
      </c>
      <c r="C325" s="37" t="s">
        <v>1254</v>
      </c>
      <c r="D325" s="37" t="s">
        <v>1255</v>
      </c>
      <c r="E325" s="37">
        <v>470</v>
      </c>
      <c r="F325" s="37">
        <v>-26</v>
      </c>
      <c r="G325" s="39">
        <v>-5.2400000000000002E-2</v>
      </c>
      <c r="H325" s="40">
        <v>4400</v>
      </c>
      <c r="I325" s="40">
        <v>77250</v>
      </c>
      <c r="J325" s="37" t="s">
        <v>1219</v>
      </c>
      <c r="K325" s="37"/>
      <c r="L325" s="37"/>
      <c r="M325" s="37">
        <f t="shared" si="104"/>
        <v>323</v>
      </c>
      <c r="N325" s="37" t="s">
        <v>1670</v>
      </c>
      <c r="O325" s="37" t="str">
        <f t="shared" si="105"/>
        <v>PT Inocycle Technology Group Tbk</v>
      </c>
      <c r="P325" s="37">
        <f t="shared" si="105"/>
        <v>218</v>
      </c>
      <c r="Q325" s="37">
        <f t="shared" si="105"/>
        <v>2</v>
      </c>
      <c r="R325" s="37">
        <f t="shared" si="105"/>
        <v>9.2999999999999992E-3</v>
      </c>
      <c r="S325" s="37">
        <f t="shared" si="105"/>
        <v>881300</v>
      </c>
      <c r="T325" s="37" t="str">
        <f t="shared" si="105"/>
        <v>2.499M</v>
      </c>
      <c r="U325" s="37" t="str">
        <f t="shared" si="105"/>
        <v>394.192B</v>
      </c>
      <c r="V325" s="41">
        <f t="shared" si="106"/>
        <v>394.19200000000001</v>
      </c>
      <c r="W325" s="37" t="str">
        <f t="shared" si="107"/>
        <v>B</v>
      </c>
      <c r="X325" s="42">
        <f t="shared" si="108"/>
        <v>394.19200000000001</v>
      </c>
      <c r="Y325" s="37">
        <f t="shared" si="109"/>
        <v>2.4990000000000001</v>
      </c>
      <c r="Z325" s="37" t="str">
        <f t="shared" si="110"/>
        <v>M</v>
      </c>
      <c r="AA325" s="43">
        <f t="shared" si="111"/>
        <v>2499000</v>
      </c>
      <c r="AB325" s="46">
        <f t="shared" si="112"/>
        <v>0.54478199999999999</v>
      </c>
      <c r="AC325" s="43"/>
      <c r="AD325" s="43"/>
      <c r="AE325" s="37">
        <f t="shared" si="98"/>
        <v>323</v>
      </c>
      <c r="AF325" s="37" t="str">
        <f t="shared" si="99"/>
        <v>INOV.JK</v>
      </c>
      <c r="AG325" s="37" t="str">
        <f t="shared" si="100"/>
        <v>PT Inocycle Technology Group Tbk</v>
      </c>
      <c r="AH325" s="37">
        <f t="shared" si="101"/>
        <v>218</v>
      </c>
      <c r="AI325" s="71">
        <f t="shared" si="113"/>
        <v>0.39419199999999999</v>
      </c>
      <c r="AJ325" s="43">
        <f t="shared" si="102"/>
        <v>0.54478199999999999</v>
      </c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</row>
    <row r="326" spans="1:47" x14ac:dyDescent="0.25">
      <c r="A326" s="37"/>
      <c r="B326" s="37">
        <f t="shared" si="103"/>
        <v>324</v>
      </c>
      <c r="C326" s="37" t="s">
        <v>1183</v>
      </c>
      <c r="D326" s="37" t="s">
        <v>1184</v>
      </c>
      <c r="E326" s="37">
        <v>940</v>
      </c>
      <c r="F326" s="37">
        <v>-30</v>
      </c>
      <c r="G326" s="39">
        <v>-3.09E-2</v>
      </c>
      <c r="H326" s="40">
        <v>5100</v>
      </c>
      <c r="I326" s="40">
        <v>5717</v>
      </c>
      <c r="J326" s="37" t="s">
        <v>5283</v>
      </c>
      <c r="K326" s="37"/>
      <c r="L326" s="37"/>
      <c r="M326" s="37">
        <f t="shared" si="104"/>
        <v>324</v>
      </c>
      <c r="N326" s="37" t="s">
        <v>2103</v>
      </c>
      <c r="O326" s="37" t="str">
        <f t="shared" si="105"/>
        <v>PT Intan Baruprana Finance Tbk</v>
      </c>
      <c r="P326" s="37">
        <f t="shared" si="105"/>
        <v>80</v>
      </c>
      <c r="Q326" s="37">
        <f t="shared" si="105"/>
        <v>-3</v>
      </c>
      <c r="R326" s="37">
        <f t="shared" si="105"/>
        <v>-3.61E-2</v>
      </c>
      <c r="S326" s="37">
        <f t="shared" si="105"/>
        <v>51900</v>
      </c>
      <c r="T326" s="37">
        <f t="shared" si="105"/>
        <v>772865</v>
      </c>
      <c r="U326" s="37" t="str">
        <f t="shared" si="105"/>
        <v>121.386B</v>
      </c>
      <c r="V326" s="41">
        <f t="shared" si="106"/>
        <v>121.386</v>
      </c>
      <c r="W326" s="37" t="str">
        <f t="shared" si="107"/>
        <v>B</v>
      </c>
      <c r="X326" s="42">
        <f t="shared" si="108"/>
        <v>121.386</v>
      </c>
      <c r="Y326" s="37">
        <f t="shared" si="109"/>
        <v>77286</v>
      </c>
      <c r="Z326" s="37" t="str">
        <f t="shared" si="110"/>
        <v>5</v>
      </c>
      <c r="AA326" s="43">
        <f t="shared" si="111"/>
        <v>77286</v>
      </c>
      <c r="AB326" s="46">
        <f t="shared" si="112"/>
        <v>6.18288E-3</v>
      </c>
      <c r="AC326" s="43"/>
      <c r="AD326" s="43"/>
      <c r="AE326" s="37">
        <f t="shared" si="98"/>
        <v>324</v>
      </c>
      <c r="AF326" s="37" t="str">
        <f t="shared" si="99"/>
        <v>IBFN.JK</v>
      </c>
      <c r="AG326" s="37" t="str">
        <f t="shared" si="100"/>
        <v>PT Intan Baruprana Finance Tbk</v>
      </c>
      <c r="AH326" s="37">
        <f t="shared" si="101"/>
        <v>80</v>
      </c>
      <c r="AI326" s="71">
        <f t="shared" si="113"/>
        <v>0.12138599999999999</v>
      </c>
      <c r="AJ326" s="43">
        <f t="shared" si="102"/>
        <v>6.18288E-3</v>
      </c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</row>
    <row r="327" spans="1:47" x14ac:dyDescent="0.25">
      <c r="A327" s="37"/>
      <c r="B327" s="37">
        <f t="shared" si="103"/>
        <v>325</v>
      </c>
      <c r="C327" s="37" t="s">
        <v>1140</v>
      </c>
      <c r="D327" s="37" t="s">
        <v>1141</v>
      </c>
      <c r="E327" s="37">
        <v>107</v>
      </c>
      <c r="F327" s="37">
        <v>-1</v>
      </c>
      <c r="G327" s="39">
        <v>-9.2999999999999992E-3</v>
      </c>
      <c r="H327" s="37" t="s">
        <v>5284</v>
      </c>
      <c r="I327" s="37" t="s">
        <v>5285</v>
      </c>
      <c r="J327" s="37" t="s">
        <v>5286</v>
      </c>
      <c r="K327" s="37"/>
      <c r="L327" s="37"/>
      <c r="M327" s="37">
        <f t="shared" si="104"/>
        <v>325</v>
      </c>
      <c r="N327" s="37" t="s">
        <v>2187</v>
      </c>
      <c r="O327" s="37" t="str">
        <f t="shared" si="105"/>
        <v>PT Intanwijaya Internasional Tbk</v>
      </c>
      <c r="P327" s="37">
        <f t="shared" si="105"/>
        <v>585</v>
      </c>
      <c r="Q327" s="37">
        <f t="shared" si="105"/>
        <v>0</v>
      </c>
      <c r="R327" s="37">
        <f t="shared" si="105"/>
        <v>0</v>
      </c>
      <c r="S327" s="37">
        <f t="shared" si="105"/>
        <v>29300</v>
      </c>
      <c r="T327" s="37">
        <f t="shared" si="105"/>
        <v>57000</v>
      </c>
      <c r="U327" s="37" t="str">
        <f t="shared" si="105"/>
        <v>114.731B</v>
      </c>
      <c r="V327" s="41">
        <f t="shared" si="106"/>
        <v>114.73099999999999</v>
      </c>
      <c r="W327" s="37" t="str">
        <f t="shared" si="107"/>
        <v>B</v>
      </c>
      <c r="X327" s="42">
        <f t="shared" si="108"/>
        <v>114.73099999999999</v>
      </c>
      <c r="Y327" s="37">
        <f t="shared" si="109"/>
        <v>5700</v>
      </c>
      <c r="Z327" s="37" t="str">
        <f t="shared" si="110"/>
        <v>0</v>
      </c>
      <c r="AA327" s="43">
        <f t="shared" si="111"/>
        <v>5700</v>
      </c>
      <c r="AB327" s="46">
        <f t="shared" si="112"/>
        <v>3.3344999999999998E-3</v>
      </c>
      <c r="AC327" s="43"/>
      <c r="AD327" s="43"/>
      <c r="AE327" s="37">
        <f t="shared" si="98"/>
        <v>325</v>
      </c>
      <c r="AF327" s="37" t="str">
        <f t="shared" si="99"/>
        <v>INCI.JK</v>
      </c>
      <c r="AG327" s="37" t="str">
        <f t="shared" si="100"/>
        <v>PT Intanwijaya Internasional Tbk</v>
      </c>
      <c r="AH327" s="37">
        <f t="shared" si="101"/>
        <v>585</v>
      </c>
      <c r="AI327" s="71">
        <f t="shared" si="113"/>
        <v>0.114731</v>
      </c>
      <c r="AJ327" s="43">
        <f t="shared" si="102"/>
        <v>3.3344999999999998E-3</v>
      </c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</row>
    <row r="328" spans="1:47" x14ac:dyDescent="0.25">
      <c r="A328" s="37"/>
      <c r="B328" s="37">
        <f t="shared" si="103"/>
        <v>326</v>
      </c>
      <c r="C328" s="37" t="s">
        <v>1257</v>
      </c>
      <c r="D328" s="37" t="s">
        <v>1258</v>
      </c>
      <c r="E328" s="37">
        <v>476</v>
      </c>
      <c r="F328" s="37">
        <v>-4</v>
      </c>
      <c r="G328" s="39">
        <v>-8.3000000000000001E-3</v>
      </c>
      <c r="H328" s="37" t="s">
        <v>5287</v>
      </c>
      <c r="I328" s="37" t="s">
        <v>5288</v>
      </c>
      <c r="J328" s="37" t="s">
        <v>5289</v>
      </c>
      <c r="K328" s="37"/>
      <c r="L328" s="37"/>
      <c r="M328" s="37">
        <f t="shared" si="104"/>
        <v>326</v>
      </c>
      <c r="N328" s="37" t="s">
        <v>850</v>
      </c>
      <c r="O328" s="37" t="str">
        <f t="shared" si="105"/>
        <v>PT Integra Indocabinet Tbk</v>
      </c>
      <c r="P328" s="37">
        <f t="shared" si="105"/>
        <v>795</v>
      </c>
      <c r="Q328" s="37">
        <f t="shared" si="105"/>
        <v>10</v>
      </c>
      <c r="R328" s="37">
        <f t="shared" si="105"/>
        <v>1.2699999999999999E-2</v>
      </c>
      <c r="S328" s="37" t="str">
        <f t="shared" si="105"/>
        <v>4.127M</v>
      </c>
      <c r="T328" s="37" t="str">
        <f t="shared" si="105"/>
        <v>14.224M</v>
      </c>
      <c r="U328" s="37" t="str">
        <f t="shared" si="105"/>
        <v>5.058T</v>
      </c>
      <c r="V328" s="41">
        <f t="shared" si="106"/>
        <v>5.0579999999999998</v>
      </c>
      <c r="W328" s="37" t="str">
        <f t="shared" si="107"/>
        <v>T</v>
      </c>
      <c r="X328" s="42">
        <f t="shared" si="108"/>
        <v>5058</v>
      </c>
      <c r="Y328" s="37">
        <f t="shared" si="109"/>
        <v>14.224</v>
      </c>
      <c r="Z328" s="37" t="str">
        <f t="shared" si="110"/>
        <v>M</v>
      </c>
      <c r="AA328" s="43">
        <f t="shared" si="111"/>
        <v>14224000</v>
      </c>
      <c r="AB328" s="46">
        <f t="shared" si="112"/>
        <v>11.30808</v>
      </c>
      <c r="AC328" s="43"/>
      <c r="AD328" s="43"/>
      <c r="AE328" s="37">
        <f t="shared" si="98"/>
        <v>326</v>
      </c>
      <c r="AF328" s="37" t="str">
        <f t="shared" si="99"/>
        <v>WOOD.JK</v>
      </c>
      <c r="AG328" s="37" t="str">
        <f t="shared" si="100"/>
        <v>PT Integra Indocabinet Tbk</v>
      </c>
      <c r="AH328" s="37">
        <f t="shared" si="101"/>
        <v>795</v>
      </c>
      <c r="AI328" s="71">
        <f t="shared" si="113"/>
        <v>5.0579999999999998</v>
      </c>
      <c r="AJ328" s="43">
        <f t="shared" si="102"/>
        <v>11.30808</v>
      </c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</row>
    <row r="329" spans="1:47" x14ac:dyDescent="0.25">
      <c r="A329" s="37"/>
      <c r="B329" s="37">
        <f t="shared" si="103"/>
        <v>327</v>
      </c>
      <c r="C329" s="37" t="s">
        <v>1152</v>
      </c>
      <c r="D329" s="37" t="s">
        <v>1153</v>
      </c>
      <c r="E329" s="37">
        <v>71</v>
      </c>
      <c r="F329" s="37">
        <v>1</v>
      </c>
      <c r="G329" s="39">
        <v>1.43E-2</v>
      </c>
      <c r="H329" s="37" t="s">
        <v>5290</v>
      </c>
      <c r="I329" s="37" t="s">
        <v>5291</v>
      </c>
      <c r="J329" s="37" t="s">
        <v>5292</v>
      </c>
      <c r="K329" s="37"/>
      <c r="L329" s="37"/>
      <c r="M329" s="37">
        <f t="shared" si="104"/>
        <v>327</v>
      </c>
      <c r="N329" s="37" t="s">
        <v>2260</v>
      </c>
      <c r="O329" s="37" t="str">
        <f t="shared" si="105"/>
        <v>PT Inter Delta Tbk</v>
      </c>
      <c r="P329" s="37">
        <f t="shared" si="105"/>
        <v>320</v>
      </c>
      <c r="Q329" s="37">
        <f t="shared" si="105"/>
        <v>-4</v>
      </c>
      <c r="R329" s="37">
        <f t="shared" si="105"/>
        <v>-1.23E-2</v>
      </c>
      <c r="S329" s="37">
        <f t="shared" si="105"/>
        <v>143300</v>
      </c>
      <c r="T329" s="37" t="str">
        <f t="shared" si="105"/>
        <v>1.832M</v>
      </c>
      <c r="U329" s="37" t="str">
        <f t="shared" si="105"/>
        <v>189.385B</v>
      </c>
      <c r="V329" s="41">
        <f t="shared" si="106"/>
        <v>189.38499999999999</v>
      </c>
      <c r="W329" s="37" t="str">
        <f t="shared" si="107"/>
        <v>B</v>
      </c>
      <c r="X329" s="42">
        <f t="shared" si="108"/>
        <v>189.38499999999999</v>
      </c>
      <c r="Y329" s="37">
        <f t="shared" si="109"/>
        <v>1.8320000000000001</v>
      </c>
      <c r="Z329" s="37" t="str">
        <f t="shared" si="110"/>
        <v>M</v>
      </c>
      <c r="AA329" s="43">
        <f t="shared" si="111"/>
        <v>1832000</v>
      </c>
      <c r="AB329" s="46">
        <f t="shared" si="112"/>
        <v>0.58623999999999998</v>
      </c>
      <c r="AC329" s="43"/>
      <c r="AD329" s="43"/>
      <c r="AE329" s="37">
        <f t="shared" si="98"/>
        <v>327</v>
      </c>
      <c r="AF329" s="37" t="str">
        <f t="shared" si="99"/>
        <v>INTD.JK</v>
      </c>
      <c r="AG329" s="37" t="str">
        <f t="shared" si="100"/>
        <v>PT Inter Delta Tbk</v>
      </c>
      <c r="AH329" s="37">
        <f t="shared" si="101"/>
        <v>320</v>
      </c>
      <c r="AI329" s="71">
        <f t="shared" si="113"/>
        <v>0.189385</v>
      </c>
      <c r="AJ329" s="43">
        <f t="shared" si="102"/>
        <v>0.58623999999999998</v>
      </c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</row>
    <row r="330" spans="1:47" x14ac:dyDescent="0.25">
      <c r="A330" s="37"/>
      <c r="B330" s="37">
        <f t="shared" si="103"/>
        <v>328</v>
      </c>
      <c r="C330" s="37" t="s">
        <v>1119</v>
      </c>
      <c r="D330" s="37" t="s">
        <v>1120</v>
      </c>
      <c r="E330" s="37">
        <v>550</v>
      </c>
      <c r="F330" s="37">
        <v>-10</v>
      </c>
      <c r="G330" s="39">
        <v>-1.7899999999999999E-2</v>
      </c>
      <c r="H330" s="37" t="s">
        <v>5293</v>
      </c>
      <c r="I330" s="37" t="s">
        <v>5294</v>
      </c>
      <c r="J330" s="37" t="s">
        <v>5292</v>
      </c>
      <c r="K330" s="37"/>
      <c r="L330" s="37"/>
      <c r="M330" s="37">
        <f t="shared" si="104"/>
        <v>328</v>
      </c>
      <c r="N330" s="37" t="s">
        <v>904</v>
      </c>
      <c r="O330" s="37" t="str">
        <f t="shared" si="105"/>
        <v>PT Intermedia Capital Tbk</v>
      </c>
      <c r="P330" s="37">
        <f t="shared" si="105"/>
        <v>50</v>
      </c>
      <c r="Q330" s="37">
        <f t="shared" si="105"/>
        <v>0</v>
      </c>
      <c r="R330" s="37">
        <f t="shared" si="105"/>
        <v>0</v>
      </c>
      <c r="S330" s="37">
        <f t="shared" si="105"/>
        <v>110600</v>
      </c>
      <c r="T330" s="37" t="str">
        <f t="shared" si="105"/>
        <v>3.848M</v>
      </c>
      <c r="U330" s="37" t="str">
        <f t="shared" si="105"/>
        <v>1.961T</v>
      </c>
      <c r="V330" s="41">
        <f t="shared" si="106"/>
        <v>1.9610000000000001</v>
      </c>
      <c r="W330" s="37" t="str">
        <f t="shared" si="107"/>
        <v>T</v>
      </c>
      <c r="X330" s="42">
        <f t="shared" si="108"/>
        <v>1961</v>
      </c>
      <c r="Y330" s="37">
        <f t="shared" si="109"/>
        <v>3.8479999999999999</v>
      </c>
      <c r="Z330" s="37" t="str">
        <f t="shared" si="110"/>
        <v>M</v>
      </c>
      <c r="AA330" s="43">
        <f t="shared" si="111"/>
        <v>3848000</v>
      </c>
      <c r="AB330" s="46">
        <f t="shared" si="112"/>
        <v>0.19239999999999999</v>
      </c>
      <c r="AC330" s="43"/>
      <c r="AD330" s="43"/>
      <c r="AE330" s="37">
        <f t="shared" si="98"/>
        <v>328</v>
      </c>
      <c r="AF330" s="37" t="str">
        <f t="shared" si="99"/>
        <v>MDIA.JK</v>
      </c>
      <c r="AG330" s="37" t="str">
        <f t="shared" si="100"/>
        <v>PT Intermedia Capital Tbk</v>
      </c>
      <c r="AH330" s="37">
        <f t="shared" si="101"/>
        <v>50</v>
      </c>
      <c r="AI330" s="71">
        <f t="shared" si="113"/>
        <v>1.9610000000000001</v>
      </c>
      <c r="AJ330" s="43">
        <f t="shared" si="102"/>
        <v>0.19239999999999999</v>
      </c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</row>
    <row r="331" spans="1:47" x14ac:dyDescent="0.25">
      <c r="A331" s="37"/>
      <c r="B331" s="37">
        <f t="shared" si="103"/>
        <v>329</v>
      </c>
      <c r="C331" s="37" t="s">
        <v>1172</v>
      </c>
      <c r="D331" s="37" t="s">
        <v>1173</v>
      </c>
      <c r="E331" s="37">
        <v>408</v>
      </c>
      <c r="F331" s="37">
        <v>0</v>
      </c>
      <c r="G331" s="39">
        <v>0</v>
      </c>
      <c r="H331" s="37" t="s">
        <v>5295</v>
      </c>
      <c r="I331" s="37" t="s">
        <v>5296</v>
      </c>
      <c r="J331" s="37" t="s">
        <v>5297</v>
      </c>
      <c r="K331" s="37"/>
      <c r="L331" s="37"/>
      <c r="M331" s="37">
        <f t="shared" si="104"/>
        <v>329</v>
      </c>
      <c r="N331" s="37" t="s">
        <v>1460</v>
      </c>
      <c r="O331" s="37" t="str">
        <f t="shared" si="105"/>
        <v>PT Intikeramik Alamasri Industri Tbk</v>
      </c>
      <c r="P331" s="37">
        <f t="shared" si="105"/>
        <v>50</v>
      </c>
      <c r="Q331" s="37">
        <f t="shared" si="105"/>
        <v>0</v>
      </c>
      <c r="R331" s="37">
        <f t="shared" si="105"/>
        <v>0</v>
      </c>
      <c r="S331" s="37">
        <f t="shared" si="105"/>
        <v>74400</v>
      </c>
      <c r="T331" s="37">
        <f t="shared" si="105"/>
        <v>107610</v>
      </c>
      <c r="U331" s="37" t="str">
        <f t="shared" si="105"/>
        <v>665.29B</v>
      </c>
      <c r="V331" s="41">
        <f t="shared" si="106"/>
        <v>665.29</v>
      </c>
      <c r="W331" s="37" t="str">
        <f t="shared" si="107"/>
        <v>B</v>
      </c>
      <c r="X331" s="42">
        <f t="shared" si="108"/>
        <v>665.29</v>
      </c>
      <c r="Y331" s="37">
        <f t="shared" si="109"/>
        <v>10761</v>
      </c>
      <c r="Z331" s="37" t="str">
        <f t="shared" si="110"/>
        <v>0</v>
      </c>
      <c r="AA331" s="43">
        <f t="shared" si="111"/>
        <v>10761</v>
      </c>
      <c r="AB331" s="46">
        <f t="shared" si="112"/>
        <v>5.3804999999999999E-4</v>
      </c>
      <c r="AC331" s="43"/>
      <c r="AD331" s="43"/>
      <c r="AE331" s="37">
        <f t="shared" si="98"/>
        <v>329</v>
      </c>
      <c r="AF331" s="37" t="str">
        <f t="shared" si="99"/>
        <v>IKAI.JK</v>
      </c>
      <c r="AG331" s="37" t="str">
        <f t="shared" si="100"/>
        <v>PT Intikeramik Alamasri Industri Tbk</v>
      </c>
      <c r="AH331" s="37">
        <f t="shared" si="101"/>
        <v>50</v>
      </c>
      <c r="AI331" s="71">
        <f t="shared" si="113"/>
        <v>0.66528999999999994</v>
      </c>
      <c r="AJ331" s="43">
        <f t="shared" si="102"/>
        <v>5.3804999999999999E-4</v>
      </c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</row>
    <row r="332" spans="1:47" x14ac:dyDescent="0.25">
      <c r="A332" s="37"/>
      <c r="B332" s="37">
        <f t="shared" si="103"/>
        <v>330</v>
      </c>
      <c r="C332" s="37" t="s">
        <v>1400</v>
      </c>
      <c r="D332" s="37" t="s">
        <v>1401</v>
      </c>
      <c r="E332" s="37">
        <v>995</v>
      </c>
      <c r="F332" s="37">
        <v>-15</v>
      </c>
      <c r="G332" s="39">
        <v>-1.49E-2</v>
      </c>
      <c r="H332" s="37" t="s">
        <v>5298</v>
      </c>
      <c r="I332" s="37" t="s">
        <v>5299</v>
      </c>
      <c r="J332" s="37" t="s">
        <v>5300</v>
      </c>
      <c r="K332" s="37"/>
      <c r="L332" s="37"/>
      <c r="M332" s="37">
        <f t="shared" si="104"/>
        <v>330</v>
      </c>
      <c r="N332" s="37" t="s">
        <v>908</v>
      </c>
      <c r="O332" s="37" t="str">
        <f t="shared" si="105"/>
        <v>PT Intiland Development Tbk</v>
      </c>
      <c r="P332" s="37">
        <f t="shared" si="105"/>
        <v>166</v>
      </c>
      <c r="Q332" s="37">
        <f t="shared" si="105"/>
        <v>-1</v>
      </c>
      <c r="R332" s="37">
        <f t="shared" si="105"/>
        <v>-6.0000000000000001E-3</v>
      </c>
      <c r="S332" s="37">
        <f t="shared" si="105"/>
        <v>589100</v>
      </c>
      <c r="T332" s="37" t="str">
        <f t="shared" si="105"/>
        <v>6.118M</v>
      </c>
      <c r="U332" s="37" t="str">
        <f t="shared" si="105"/>
        <v>1.721T</v>
      </c>
      <c r="V332" s="41">
        <f t="shared" si="106"/>
        <v>1.7210000000000001</v>
      </c>
      <c r="W332" s="37" t="str">
        <f t="shared" si="107"/>
        <v>T</v>
      </c>
      <c r="X332" s="42">
        <f t="shared" si="108"/>
        <v>1721</v>
      </c>
      <c r="Y332" s="37">
        <f t="shared" si="109"/>
        <v>6.1180000000000003</v>
      </c>
      <c r="Z332" s="37" t="str">
        <f t="shared" si="110"/>
        <v>M</v>
      </c>
      <c r="AA332" s="43">
        <f t="shared" si="111"/>
        <v>6118000</v>
      </c>
      <c r="AB332" s="46">
        <f t="shared" si="112"/>
        <v>1.0155879999999999</v>
      </c>
      <c r="AC332" s="43"/>
      <c r="AD332" s="43"/>
      <c r="AE332" s="37">
        <f t="shared" si="98"/>
        <v>330</v>
      </c>
      <c r="AF332" s="37" t="str">
        <f t="shared" si="99"/>
        <v>DILD.JK</v>
      </c>
      <c r="AG332" s="37" t="str">
        <f t="shared" si="100"/>
        <v>PT Intiland Development Tbk</v>
      </c>
      <c r="AH332" s="37">
        <f t="shared" si="101"/>
        <v>166</v>
      </c>
      <c r="AI332" s="71">
        <f t="shared" si="113"/>
        <v>1.7210000000000001</v>
      </c>
      <c r="AJ332" s="43">
        <f t="shared" si="102"/>
        <v>1.0155879999999999</v>
      </c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</row>
    <row r="333" spans="1:47" x14ac:dyDescent="0.25">
      <c r="A333" s="37"/>
      <c r="B333" s="37">
        <f t="shared" si="103"/>
        <v>331</v>
      </c>
      <c r="C333" s="37" t="s">
        <v>1240</v>
      </c>
      <c r="D333" s="37" t="s">
        <v>1241</v>
      </c>
      <c r="E333" s="37">
        <v>175</v>
      </c>
      <c r="F333" s="37">
        <v>0</v>
      </c>
      <c r="G333" s="39">
        <v>0</v>
      </c>
      <c r="H333" s="40">
        <v>760100</v>
      </c>
      <c r="I333" s="37" t="s">
        <v>5301</v>
      </c>
      <c r="J333" s="37" t="s">
        <v>5302</v>
      </c>
      <c r="K333" s="37"/>
      <c r="L333" s="37"/>
      <c r="M333" s="37">
        <f t="shared" si="104"/>
        <v>331</v>
      </c>
      <c r="N333" s="37" t="s">
        <v>1765</v>
      </c>
      <c r="O333" s="37" t="str">
        <f t="shared" si="105"/>
        <v>PT Intraco Penta Tbk</v>
      </c>
      <c r="P333" s="37">
        <f t="shared" si="105"/>
        <v>87</v>
      </c>
      <c r="Q333" s="37">
        <f t="shared" si="105"/>
        <v>-4</v>
      </c>
      <c r="R333" s="37">
        <f t="shared" si="105"/>
        <v>-4.3999999999999997E-2</v>
      </c>
      <c r="S333" s="37">
        <f t="shared" si="105"/>
        <v>54800</v>
      </c>
      <c r="T333" s="37">
        <f t="shared" si="105"/>
        <v>438770</v>
      </c>
      <c r="U333" s="37" t="str">
        <f t="shared" si="105"/>
        <v>290.922B</v>
      </c>
      <c r="V333" s="41">
        <f t="shared" si="106"/>
        <v>290.92200000000003</v>
      </c>
      <c r="W333" s="37" t="str">
        <f t="shared" si="107"/>
        <v>B</v>
      </c>
      <c r="X333" s="42">
        <f t="shared" si="108"/>
        <v>290.92200000000003</v>
      </c>
      <c r="Y333" s="37">
        <f t="shared" si="109"/>
        <v>43877</v>
      </c>
      <c r="Z333" s="37" t="str">
        <f t="shared" si="110"/>
        <v>0</v>
      </c>
      <c r="AA333" s="43">
        <f t="shared" si="111"/>
        <v>43877</v>
      </c>
      <c r="AB333" s="46">
        <f t="shared" si="112"/>
        <v>3.8172990000000001E-3</v>
      </c>
      <c r="AC333" s="43"/>
      <c r="AD333" s="43"/>
      <c r="AE333" s="37">
        <f t="shared" si="98"/>
        <v>331</v>
      </c>
      <c r="AF333" s="37" t="str">
        <f t="shared" si="99"/>
        <v>INTA.JK</v>
      </c>
      <c r="AG333" s="37" t="str">
        <f t="shared" si="100"/>
        <v>PT Intraco Penta Tbk</v>
      </c>
      <c r="AH333" s="37">
        <f t="shared" si="101"/>
        <v>87</v>
      </c>
      <c r="AI333" s="71">
        <f t="shared" si="113"/>
        <v>0.29092200000000001</v>
      </c>
      <c r="AJ333" s="43">
        <f t="shared" si="102"/>
        <v>3.8172990000000001E-3</v>
      </c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</row>
    <row r="334" spans="1:47" x14ac:dyDescent="0.25">
      <c r="A334" s="37"/>
      <c r="B334" s="37">
        <f t="shared" si="103"/>
        <v>332</v>
      </c>
      <c r="C334" s="37" t="s">
        <v>1191</v>
      </c>
      <c r="D334" s="37" t="s">
        <v>1192</v>
      </c>
      <c r="E334" s="37">
        <v>50</v>
      </c>
      <c r="F334" s="37">
        <v>0</v>
      </c>
      <c r="G334" s="39">
        <v>0</v>
      </c>
      <c r="H334" s="40">
        <v>3400</v>
      </c>
      <c r="I334" s="40">
        <v>5557</v>
      </c>
      <c r="J334" s="37" t="s">
        <v>1193</v>
      </c>
      <c r="K334" s="37"/>
      <c r="L334" s="37"/>
      <c r="M334" s="37">
        <f t="shared" si="104"/>
        <v>332</v>
      </c>
      <c r="N334" s="37" t="s">
        <v>2232</v>
      </c>
      <c r="O334" s="37" t="str">
        <f t="shared" si="105"/>
        <v>PT Island Concepts Indonesia Tbk</v>
      </c>
      <c r="P334" s="37">
        <f t="shared" si="105"/>
        <v>103</v>
      </c>
      <c r="Q334" s="37">
        <f t="shared" si="105"/>
        <v>-1</v>
      </c>
      <c r="R334" s="37">
        <f t="shared" si="105"/>
        <v>-9.5999999999999992E-3</v>
      </c>
      <c r="S334" s="37" t="str">
        <f t="shared" si="105"/>
        <v>11.284M</v>
      </c>
      <c r="T334" s="37" t="str">
        <f t="shared" si="105"/>
        <v>19.046M</v>
      </c>
      <c r="U334" s="37" t="str">
        <f t="shared" si="105"/>
        <v>112.244B</v>
      </c>
      <c r="V334" s="41">
        <f t="shared" si="106"/>
        <v>112.244</v>
      </c>
      <c r="W334" s="37" t="str">
        <f t="shared" si="107"/>
        <v>B</v>
      </c>
      <c r="X334" s="42">
        <f t="shared" si="108"/>
        <v>112.244</v>
      </c>
      <c r="Y334" s="37">
        <f t="shared" si="109"/>
        <v>19.045999999999999</v>
      </c>
      <c r="Z334" s="37" t="str">
        <f t="shared" si="110"/>
        <v>M</v>
      </c>
      <c r="AA334" s="43">
        <f t="shared" si="111"/>
        <v>19046000</v>
      </c>
      <c r="AB334" s="46">
        <f t="shared" si="112"/>
        <v>1.961738</v>
      </c>
      <c r="AC334" s="43"/>
      <c r="AD334" s="43"/>
      <c r="AE334" s="37">
        <f t="shared" si="98"/>
        <v>332</v>
      </c>
      <c r="AF334" s="37" t="str">
        <f t="shared" si="99"/>
        <v>ICON.JK</v>
      </c>
      <c r="AG334" s="37" t="str">
        <f t="shared" si="100"/>
        <v>PT Island Concepts Indonesia Tbk</v>
      </c>
      <c r="AH334" s="37">
        <f t="shared" si="101"/>
        <v>103</v>
      </c>
      <c r="AI334" s="71">
        <f t="shared" si="113"/>
        <v>0.112244</v>
      </c>
      <c r="AJ334" s="43">
        <f t="shared" si="102"/>
        <v>1.961738</v>
      </c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</row>
    <row r="335" spans="1:47" x14ac:dyDescent="0.25">
      <c r="A335" s="37"/>
      <c r="B335" s="37">
        <f t="shared" si="103"/>
        <v>333</v>
      </c>
      <c r="C335" s="37" t="s">
        <v>1157</v>
      </c>
      <c r="D335" s="37" t="s">
        <v>1158</v>
      </c>
      <c r="E335" s="37">
        <v>282</v>
      </c>
      <c r="F335" s="37">
        <v>2</v>
      </c>
      <c r="G335" s="39">
        <v>7.1000000000000004E-3</v>
      </c>
      <c r="H335" s="40">
        <v>817900</v>
      </c>
      <c r="I335" s="37" t="s">
        <v>5217</v>
      </c>
      <c r="J335" s="37" t="s">
        <v>1190</v>
      </c>
      <c r="K335" s="37"/>
      <c r="L335" s="37"/>
      <c r="M335" s="37">
        <f t="shared" si="104"/>
        <v>333</v>
      </c>
      <c r="N335" s="37" t="s">
        <v>5634</v>
      </c>
      <c r="O335" s="37" t="str">
        <f t="shared" si="105"/>
        <v>PT Itama Ranoraya Tbk</v>
      </c>
      <c r="P335" s="37">
        <f t="shared" si="105"/>
        <v>2090</v>
      </c>
      <c r="Q335" s="37">
        <f t="shared" si="105"/>
        <v>0</v>
      </c>
      <c r="R335" s="37">
        <f t="shared" si="105"/>
        <v>0</v>
      </c>
      <c r="S335" s="37" t="str">
        <f t="shared" si="105"/>
        <v>28.415M</v>
      </c>
      <c r="T335" s="37" t="str">
        <f t="shared" si="105"/>
        <v>12.16M</v>
      </c>
      <c r="U335" s="37" t="str">
        <f t="shared" si="105"/>
        <v>3.344T</v>
      </c>
      <c r="V335" s="41">
        <f t="shared" si="106"/>
        <v>3.3439999999999999</v>
      </c>
      <c r="W335" s="37" t="str">
        <f t="shared" si="107"/>
        <v>T</v>
      </c>
      <c r="X335" s="42">
        <f t="shared" si="108"/>
        <v>3344</v>
      </c>
      <c r="Y335" s="37">
        <f t="shared" si="109"/>
        <v>12.16</v>
      </c>
      <c r="Z335" s="37" t="str">
        <f t="shared" si="110"/>
        <v>M</v>
      </c>
      <c r="AA335" s="43">
        <f t="shared" si="111"/>
        <v>12160000</v>
      </c>
      <c r="AB335" s="46">
        <f t="shared" si="112"/>
        <v>25.414400000000001</v>
      </c>
      <c r="AC335" s="43"/>
      <c r="AD335" s="43"/>
      <c r="AE335" s="37">
        <f t="shared" si="98"/>
        <v>333</v>
      </c>
      <c r="AF335" s="37" t="str">
        <f t="shared" si="99"/>
        <v>IRRA.JK</v>
      </c>
      <c r="AG335" s="37" t="str">
        <f t="shared" si="100"/>
        <v>PT Itama Ranoraya Tbk</v>
      </c>
      <c r="AH335" s="37">
        <f t="shared" si="101"/>
        <v>2090</v>
      </c>
      <c r="AI335" s="71">
        <f t="shared" si="113"/>
        <v>3.3439999999999999</v>
      </c>
      <c r="AJ335" s="43">
        <f t="shared" si="102"/>
        <v>25.414400000000001</v>
      </c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</row>
    <row r="336" spans="1:47" x14ac:dyDescent="0.25">
      <c r="A336" s="37"/>
      <c r="B336" s="37">
        <f t="shared" si="103"/>
        <v>334</v>
      </c>
      <c r="C336" s="37" t="s">
        <v>1206</v>
      </c>
      <c r="D336" s="37" t="s">
        <v>1207</v>
      </c>
      <c r="E336" s="38">
        <v>1900</v>
      </c>
      <c r="F336" s="37">
        <v>10</v>
      </c>
      <c r="G336" s="39">
        <v>5.3E-3</v>
      </c>
      <c r="H336" s="40">
        <v>22700</v>
      </c>
      <c r="I336" s="40">
        <v>63485</v>
      </c>
      <c r="J336" s="37" t="s">
        <v>5303</v>
      </c>
      <c r="K336" s="37"/>
      <c r="L336" s="37"/>
      <c r="M336" s="37">
        <f t="shared" si="104"/>
        <v>334</v>
      </c>
      <c r="N336" s="37" t="s">
        <v>874</v>
      </c>
      <c r="O336" s="37" t="str">
        <f t="shared" si="105"/>
        <v>PT J Resources Asia Pasifik Tbk</v>
      </c>
      <c r="P336" s="37">
        <f t="shared" si="105"/>
        <v>148</v>
      </c>
      <c r="Q336" s="37">
        <f t="shared" si="105"/>
        <v>5</v>
      </c>
      <c r="R336" s="37">
        <f t="shared" si="105"/>
        <v>3.5000000000000003E-2</v>
      </c>
      <c r="S336" s="37" t="str">
        <f t="shared" si="105"/>
        <v>35.031M</v>
      </c>
      <c r="T336" s="37" t="str">
        <f t="shared" si="105"/>
        <v>14.714M</v>
      </c>
      <c r="U336" s="37" t="str">
        <f t="shared" si="105"/>
        <v>3.916T</v>
      </c>
      <c r="V336" s="41">
        <f t="shared" si="106"/>
        <v>3.9159999999999999</v>
      </c>
      <c r="W336" s="37" t="str">
        <f t="shared" si="107"/>
        <v>T</v>
      </c>
      <c r="X336" s="42">
        <f t="shared" si="108"/>
        <v>3916</v>
      </c>
      <c r="Y336" s="37">
        <f t="shared" si="109"/>
        <v>14.714</v>
      </c>
      <c r="Z336" s="37" t="str">
        <f t="shared" si="110"/>
        <v>M</v>
      </c>
      <c r="AA336" s="43">
        <f t="shared" si="111"/>
        <v>14714000</v>
      </c>
      <c r="AB336" s="46">
        <f t="shared" si="112"/>
        <v>2.1776719999999998</v>
      </c>
      <c r="AC336" s="43"/>
      <c r="AD336" s="43"/>
      <c r="AE336" s="37">
        <f t="shared" si="98"/>
        <v>334</v>
      </c>
      <c r="AF336" s="37" t="str">
        <f t="shared" si="99"/>
        <v>PSAB.JK</v>
      </c>
      <c r="AG336" s="37" t="str">
        <f t="shared" si="100"/>
        <v>PT J Resources Asia Pasifik Tbk</v>
      </c>
      <c r="AH336" s="37">
        <f t="shared" si="101"/>
        <v>148</v>
      </c>
      <c r="AI336" s="71">
        <f t="shared" si="113"/>
        <v>3.9159999999999999</v>
      </c>
      <c r="AJ336" s="43">
        <f t="shared" si="102"/>
        <v>2.1776719999999998</v>
      </c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</row>
    <row r="337" spans="1:47" x14ac:dyDescent="0.25">
      <c r="A337" s="37"/>
      <c r="B337" s="37">
        <f t="shared" si="103"/>
        <v>335</v>
      </c>
      <c r="C337" s="37" t="s">
        <v>1503</v>
      </c>
      <c r="D337" s="37" t="s">
        <v>1504</v>
      </c>
      <c r="E337" s="37">
        <v>206</v>
      </c>
      <c r="F337" s="37">
        <v>-6</v>
      </c>
      <c r="G337" s="39">
        <v>-2.8299999999999999E-2</v>
      </c>
      <c r="H337" s="37" t="s">
        <v>5304</v>
      </c>
      <c r="I337" s="37" t="s">
        <v>5305</v>
      </c>
      <c r="J337" s="37" t="s">
        <v>5306</v>
      </c>
      <c r="K337" s="37"/>
      <c r="L337" s="37"/>
      <c r="M337" s="37">
        <f t="shared" si="104"/>
        <v>335</v>
      </c>
      <c r="N337" s="37" t="s">
        <v>1254</v>
      </c>
      <c r="O337" s="37" t="str">
        <f t="shared" si="105"/>
        <v>PT Jakarta International Hotels &amp; Development Tbk</v>
      </c>
      <c r="P337" s="37">
        <f t="shared" si="105"/>
        <v>470</v>
      </c>
      <c r="Q337" s="37">
        <f t="shared" si="105"/>
        <v>-26</v>
      </c>
      <c r="R337" s="37">
        <f t="shared" si="105"/>
        <v>-5.2400000000000002E-2</v>
      </c>
      <c r="S337" s="37">
        <f t="shared" si="105"/>
        <v>4400</v>
      </c>
      <c r="T337" s="37">
        <f t="shared" si="105"/>
        <v>77250</v>
      </c>
      <c r="U337" s="37" t="str">
        <f t="shared" si="105"/>
        <v>1.095T</v>
      </c>
      <c r="V337" s="41">
        <f t="shared" si="106"/>
        <v>1.095</v>
      </c>
      <c r="W337" s="37" t="str">
        <f t="shared" si="107"/>
        <v>T</v>
      </c>
      <c r="X337" s="42">
        <f t="shared" si="108"/>
        <v>1095</v>
      </c>
      <c r="Y337" s="37">
        <f t="shared" si="109"/>
        <v>7725</v>
      </c>
      <c r="Z337" s="37" t="str">
        <f t="shared" si="110"/>
        <v>0</v>
      </c>
      <c r="AA337" s="43">
        <f t="shared" si="111"/>
        <v>7725</v>
      </c>
      <c r="AB337" s="46">
        <f t="shared" si="112"/>
        <v>3.6307499999999999E-3</v>
      </c>
      <c r="AC337" s="43"/>
      <c r="AD337" s="43"/>
      <c r="AE337" s="37">
        <f t="shared" si="98"/>
        <v>335</v>
      </c>
      <c r="AF337" s="37" t="str">
        <f t="shared" si="99"/>
        <v>JIHD.JK</v>
      </c>
      <c r="AG337" s="37" t="str">
        <f t="shared" si="100"/>
        <v>PT Jakarta International Hotels &amp; Development Tbk</v>
      </c>
      <c r="AH337" s="37">
        <f t="shared" si="101"/>
        <v>470</v>
      </c>
      <c r="AI337" s="71">
        <f t="shared" si="113"/>
        <v>1.095</v>
      </c>
      <c r="AJ337" s="43">
        <f t="shared" si="102"/>
        <v>3.6307499999999999E-3</v>
      </c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</row>
    <row r="338" spans="1:47" x14ac:dyDescent="0.25">
      <c r="A338" s="37"/>
      <c r="B338" s="37">
        <f t="shared" si="103"/>
        <v>336</v>
      </c>
      <c r="C338" s="37" t="s">
        <v>1109</v>
      </c>
      <c r="D338" s="37" t="s">
        <v>1110</v>
      </c>
      <c r="E338" s="37">
        <v>119</v>
      </c>
      <c r="F338" s="37">
        <v>0</v>
      </c>
      <c r="G338" s="39">
        <v>0</v>
      </c>
      <c r="H338" s="37" t="s">
        <v>2041</v>
      </c>
      <c r="I338" s="37" t="s">
        <v>5307</v>
      </c>
      <c r="J338" s="37" t="s">
        <v>5308</v>
      </c>
      <c r="K338" s="37"/>
      <c r="L338" s="37"/>
      <c r="M338" s="37">
        <f t="shared" si="104"/>
        <v>336</v>
      </c>
      <c r="N338" s="37" t="s">
        <v>963</v>
      </c>
      <c r="O338" s="37" t="str">
        <f t="shared" si="105"/>
        <v>PT Jakarta Setiabudi Internasional Tbk</v>
      </c>
      <c r="P338" s="37">
        <f t="shared" si="105"/>
        <v>755</v>
      </c>
      <c r="Q338" s="37">
        <f t="shared" si="105"/>
        <v>0</v>
      </c>
      <c r="R338" s="37">
        <f t="shared" si="105"/>
        <v>0</v>
      </c>
      <c r="S338" s="37">
        <f t="shared" si="105"/>
        <v>100</v>
      </c>
      <c r="T338" s="37">
        <f t="shared" si="105"/>
        <v>921</v>
      </c>
      <c r="U338" s="37" t="str">
        <f t="shared" si="105"/>
        <v>1.751T</v>
      </c>
      <c r="V338" s="41">
        <f t="shared" si="106"/>
        <v>1.7509999999999999</v>
      </c>
      <c r="W338" s="37" t="str">
        <f t="shared" si="107"/>
        <v>T</v>
      </c>
      <c r="X338" s="42">
        <f t="shared" si="108"/>
        <v>1751</v>
      </c>
      <c r="Y338" s="37">
        <f t="shared" si="109"/>
        <v>92</v>
      </c>
      <c r="Z338" s="37" t="str">
        <f t="shared" si="110"/>
        <v>1</v>
      </c>
      <c r="AA338" s="43">
        <f t="shared" si="111"/>
        <v>92</v>
      </c>
      <c r="AB338" s="46">
        <f t="shared" si="112"/>
        <v>6.9460000000000002E-5</v>
      </c>
      <c r="AC338" s="43"/>
      <c r="AD338" s="43"/>
      <c r="AE338" s="37">
        <f t="shared" si="98"/>
        <v>336</v>
      </c>
      <c r="AF338" s="37" t="str">
        <f t="shared" si="99"/>
        <v>JSPT.JK</v>
      </c>
      <c r="AG338" s="37" t="str">
        <f t="shared" si="100"/>
        <v>PT Jakarta Setiabudi Internasional Tbk</v>
      </c>
      <c r="AH338" s="37">
        <f t="shared" si="101"/>
        <v>755</v>
      </c>
      <c r="AI338" s="71">
        <f t="shared" si="113"/>
        <v>1.7509999999999999</v>
      </c>
      <c r="AJ338" s="43">
        <f t="shared" si="102"/>
        <v>6.9460000000000002E-5</v>
      </c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</row>
    <row r="339" spans="1:47" x14ac:dyDescent="0.25">
      <c r="A339" s="37"/>
      <c r="B339" s="37">
        <f t="shared" si="103"/>
        <v>337</v>
      </c>
      <c r="C339" s="37" t="s">
        <v>1177</v>
      </c>
      <c r="D339" s="37" t="s">
        <v>1178</v>
      </c>
      <c r="E339" s="38">
        <v>1180</v>
      </c>
      <c r="F339" s="37">
        <v>40</v>
      </c>
      <c r="G339" s="39">
        <v>3.5099999999999999E-2</v>
      </c>
      <c r="H339" s="40">
        <v>1400</v>
      </c>
      <c r="I339" s="40">
        <v>11329</v>
      </c>
      <c r="J339" s="37" t="s">
        <v>4091</v>
      </c>
      <c r="K339" s="37"/>
      <c r="L339" s="37"/>
      <c r="M339" s="37">
        <f t="shared" si="104"/>
        <v>337</v>
      </c>
      <c r="N339" s="37" t="s">
        <v>364</v>
      </c>
      <c r="O339" s="37" t="str">
        <f t="shared" si="105"/>
        <v>PT Japfa Comfeed Indonesia Tbk</v>
      </c>
      <c r="P339" s="37">
        <f t="shared" si="105"/>
        <v>1605</v>
      </c>
      <c r="Q339" s="37">
        <f t="shared" si="105"/>
        <v>40</v>
      </c>
      <c r="R339" s="37">
        <f t="shared" si="105"/>
        <v>2.5600000000000001E-2</v>
      </c>
      <c r="S339" s="37" t="str">
        <f t="shared" si="105"/>
        <v>10.399M</v>
      </c>
      <c r="T339" s="37" t="str">
        <f t="shared" si="105"/>
        <v>19.59M</v>
      </c>
      <c r="U339" s="37" t="str">
        <f t="shared" si="105"/>
        <v>14.912T</v>
      </c>
      <c r="V339" s="41">
        <f t="shared" si="106"/>
        <v>14.912000000000001</v>
      </c>
      <c r="W339" s="37" t="str">
        <f t="shared" si="107"/>
        <v>T</v>
      </c>
      <c r="X339" s="42">
        <f t="shared" si="108"/>
        <v>14912</v>
      </c>
      <c r="Y339" s="37">
        <f t="shared" si="109"/>
        <v>19.59</v>
      </c>
      <c r="Z339" s="37" t="str">
        <f t="shared" si="110"/>
        <v>M</v>
      </c>
      <c r="AA339" s="43">
        <f t="shared" si="111"/>
        <v>19590000</v>
      </c>
      <c r="AB339" s="46">
        <f t="shared" si="112"/>
        <v>31.441949999999999</v>
      </c>
      <c r="AC339" s="43"/>
      <c r="AD339" s="43"/>
      <c r="AE339" s="37">
        <f t="shared" si="98"/>
        <v>337</v>
      </c>
      <c r="AF339" s="37" t="str">
        <f t="shared" si="99"/>
        <v>JPFA.JK</v>
      </c>
      <c r="AG339" s="37" t="str">
        <f t="shared" si="100"/>
        <v>PT Japfa Comfeed Indonesia Tbk</v>
      </c>
      <c r="AH339" s="37">
        <f t="shared" si="101"/>
        <v>1605</v>
      </c>
      <c r="AI339" s="71">
        <f t="shared" si="113"/>
        <v>14.912000000000001</v>
      </c>
      <c r="AJ339" s="43">
        <f t="shared" si="102"/>
        <v>31.441949999999999</v>
      </c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</row>
    <row r="340" spans="1:47" x14ac:dyDescent="0.25">
      <c r="A340" s="37"/>
      <c r="B340" s="37">
        <f t="shared" si="103"/>
        <v>338</v>
      </c>
      <c r="C340" s="37" t="s">
        <v>1213</v>
      </c>
      <c r="D340" s="37" t="s">
        <v>1214</v>
      </c>
      <c r="E340" s="38">
        <v>1790</v>
      </c>
      <c r="F340" s="37">
        <v>0</v>
      </c>
      <c r="G340" s="39">
        <v>0</v>
      </c>
      <c r="H340" s="40">
        <v>2200</v>
      </c>
      <c r="I340" s="40">
        <v>3167</v>
      </c>
      <c r="J340" s="37" t="s">
        <v>4144</v>
      </c>
      <c r="K340" s="37"/>
      <c r="L340" s="37"/>
      <c r="M340" s="37">
        <f t="shared" si="104"/>
        <v>338</v>
      </c>
      <c r="N340" s="37" t="s">
        <v>939</v>
      </c>
      <c r="O340" s="37" t="str">
        <f t="shared" ref="O340:U355" si="114">INDEX($B$3:$J$1048576,MATCH($N340,$C$3:$C$1048576,0),MATCH(O$2,$B$2:$J$2,0))</f>
        <v>PT Jasa Armada Indonesia Tbk</v>
      </c>
      <c r="P340" s="37">
        <f t="shared" si="114"/>
        <v>302</v>
      </c>
      <c r="Q340" s="37">
        <f t="shared" si="114"/>
        <v>-2</v>
      </c>
      <c r="R340" s="37">
        <f t="shared" si="114"/>
        <v>-6.6E-3</v>
      </c>
      <c r="S340" s="37" t="str">
        <f t="shared" si="114"/>
        <v>1.252M</v>
      </c>
      <c r="T340" s="37" t="str">
        <f t="shared" si="114"/>
        <v>7.654M</v>
      </c>
      <c r="U340" s="37" t="str">
        <f t="shared" si="114"/>
        <v>1.594T</v>
      </c>
      <c r="V340" s="41">
        <f t="shared" si="106"/>
        <v>1.5940000000000001</v>
      </c>
      <c r="W340" s="37" t="str">
        <f t="shared" si="107"/>
        <v>T</v>
      </c>
      <c r="X340" s="42">
        <f t="shared" si="108"/>
        <v>1594</v>
      </c>
      <c r="Y340" s="37">
        <f t="shared" si="109"/>
        <v>7.6539999999999999</v>
      </c>
      <c r="Z340" s="37" t="str">
        <f t="shared" si="110"/>
        <v>M</v>
      </c>
      <c r="AA340" s="43">
        <f t="shared" si="111"/>
        <v>7654000</v>
      </c>
      <c r="AB340" s="46">
        <f t="shared" si="112"/>
        <v>2.3115079999999999</v>
      </c>
      <c r="AC340" s="43"/>
      <c r="AD340" s="43"/>
      <c r="AE340" s="37">
        <f t="shared" si="98"/>
        <v>338</v>
      </c>
      <c r="AF340" s="37" t="str">
        <f t="shared" si="99"/>
        <v>IPCM.JK</v>
      </c>
      <c r="AG340" s="37" t="str">
        <f t="shared" si="100"/>
        <v>PT Jasa Armada Indonesia Tbk</v>
      </c>
      <c r="AH340" s="37">
        <f t="shared" si="101"/>
        <v>302</v>
      </c>
      <c r="AI340" s="71">
        <f t="shared" si="113"/>
        <v>1.5940000000000001</v>
      </c>
      <c r="AJ340" s="43">
        <f t="shared" si="102"/>
        <v>2.3115079999999999</v>
      </c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</row>
    <row r="341" spans="1:47" x14ac:dyDescent="0.25">
      <c r="A341" s="37"/>
      <c r="B341" s="37">
        <f t="shared" si="103"/>
        <v>339</v>
      </c>
      <c r="C341" s="37" t="s">
        <v>1169</v>
      </c>
      <c r="D341" s="37" t="s">
        <v>1170</v>
      </c>
      <c r="E341" s="38">
        <v>1520</v>
      </c>
      <c r="F341" s="37">
        <v>-50</v>
      </c>
      <c r="G341" s="39">
        <v>-3.1800000000000002E-2</v>
      </c>
      <c r="H341" s="40">
        <v>22900</v>
      </c>
      <c r="I341" s="40">
        <v>29365</v>
      </c>
      <c r="J341" s="37" t="s">
        <v>5309</v>
      </c>
      <c r="K341" s="37"/>
      <c r="L341" s="37"/>
      <c r="M341" s="37">
        <f t="shared" si="104"/>
        <v>339</v>
      </c>
      <c r="N341" s="37" t="s">
        <v>220</v>
      </c>
      <c r="O341" s="37" t="str">
        <f t="shared" si="114"/>
        <v>PT Jasa Marga (Persero) Tbk</v>
      </c>
      <c r="P341" s="37">
        <f t="shared" si="114"/>
        <v>4070</v>
      </c>
      <c r="Q341" s="37">
        <f t="shared" si="114"/>
        <v>220</v>
      </c>
      <c r="R341" s="37">
        <f t="shared" si="114"/>
        <v>5.7099999999999998E-2</v>
      </c>
      <c r="S341" s="37" t="str">
        <f t="shared" si="114"/>
        <v>5.111M</v>
      </c>
      <c r="T341" s="37" t="str">
        <f t="shared" si="114"/>
        <v>5.175M</v>
      </c>
      <c r="U341" s="37" t="str">
        <f t="shared" si="114"/>
        <v>29.54T</v>
      </c>
      <c r="V341" s="41">
        <f t="shared" si="106"/>
        <v>29.54</v>
      </c>
      <c r="W341" s="37" t="str">
        <f t="shared" si="107"/>
        <v>T</v>
      </c>
      <c r="X341" s="42">
        <f t="shared" si="108"/>
        <v>29540</v>
      </c>
      <c r="Y341" s="37">
        <f t="shared" si="109"/>
        <v>5.1749999999999998</v>
      </c>
      <c r="Z341" s="37" t="str">
        <f t="shared" si="110"/>
        <v>M</v>
      </c>
      <c r="AA341" s="43">
        <f t="shared" si="111"/>
        <v>5175000</v>
      </c>
      <c r="AB341" s="46">
        <f t="shared" si="112"/>
        <v>21.062249999999999</v>
      </c>
      <c r="AC341" s="43"/>
      <c r="AD341" s="43"/>
      <c r="AE341" s="37">
        <f t="shared" si="98"/>
        <v>339</v>
      </c>
      <c r="AF341" s="37" t="str">
        <f t="shared" si="99"/>
        <v>JSMR.JK</v>
      </c>
      <c r="AG341" s="37" t="str">
        <f t="shared" si="100"/>
        <v>PT Jasa Marga (Persero) Tbk</v>
      </c>
      <c r="AH341" s="37">
        <f t="shared" si="101"/>
        <v>4070</v>
      </c>
      <c r="AI341" s="71">
        <f t="shared" si="113"/>
        <v>29.54</v>
      </c>
      <c r="AJ341" s="43">
        <f t="shared" si="102"/>
        <v>21.062249999999999</v>
      </c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</row>
    <row r="342" spans="1:47" x14ac:dyDescent="0.25">
      <c r="A342" s="37"/>
      <c r="B342" s="37">
        <f t="shared" si="103"/>
        <v>340</v>
      </c>
      <c r="C342" s="37" t="s">
        <v>1137</v>
      </c>
      <c r="D342" s="37" t="s">
        <v>1138</v>
      </c>
      <c r="E342" s="37">
        <v>700</v>
      </c>
      <c r="F342" s="37">
        <v>20</v>
      </c>
      <c r="G342" s="39">
        <v>2.9399999999999999E-2</v>
      </c>
      <c r="H342" s="37" t="s">
        <v>5310</v>
      </c>
      <c r="I342" s="37" t="s">
        <v>5311</v>
      </c>
      <c r="J342" s="37" t="s">
        <v>5312</v>
      </c>
      <c r="K342" s="37"/>
      <c r="L342" s="37"/>
      <c r="M342" s="37">
        <f t="shared" si="104"/>
        <v>340</v>
      </c>
      <c r="N342" s="37" t="s">
        <v>944</v>
      </c>
      <c r="O342" s="37" t="str">
        <f t="shared" si="114"/>
        <v>PT Jasuindo Tiga Perkasa Tbk</v>
      </c>
      <c r="P342" s="37">
        <f t="shared" si="114"/>
        <v>1070</v>
      </c>
      <c r="Q342" s="37">
        <f t="shared" si="114"/>
        <v>0</v>
      </c>
      <c r="R342" s="37">
        <f t="shared" si="114"/>
        <v>0</v>
      </c>
      <c r="S342" s="37" t="str">
        <f t="shared" si="114"/>
        <v>1.099M</v>
      </c>
      <c r="T342" s="37">
        <f t="shared" si="114"/>
        <v>255523</v>
      </c>
      <c r="U342" s="37" t="str">
        <f t="shared" si="114"/>
        <v>1.833T</v>
      </c>
      <c r="V342" s="41">
        <f t="shared" si="106"/>
        <v>1.833</v>
      </c>
      <c r="W342" s="37" t="str">
        <f t="shared" si="107"/>
        <v>T</v>
      </c>
      <c r="X342" s="42">
        <f t="shared" si="108"/>
        <v>1833</v>
      </c>
      <c r="Y342" s="37">
        <f t="shared" si="109"/>
        <v>25552</v>
      </c>
      <c r="Z342" s="37" t="str">
        <f t="shared" si="110"/>
        <v>3</v>
      </c>
      <c r="AA342" s="43">
        <f t="shared" si="111"/>
        <v>25552</v>
      </c>
      <c r="AB342" s="46">
        <f t="shared" si="112"/>
        <v>2.7340639999999999E-2</v>
      </c>
      <c r="AC342" s="43"/>
      <c r="AD342" s="43"/>
      <c r="AE342" s="37">
        <f t="shared" si="98"/>
        <v>340</v>
      </c>
      <c r="AF342" s="37" t="str">
        <f t="shared" si="99"/>
        <v>JTPE.JK</v>
      </c>
      <c r="AG342" s="37" t="str">
        <f t="shared" si="100"/>
        <v>PT Jasuindo Tiga Perkasa Tbk</v>
      </c>
      <c r="AH342" s="37">
        <f t="shared" si="101"/>
        <v>1070</v>
      </c>
      <c r="AI342" s="71">
        <f t="shared" si="113"/>
        <v>1.833</v>
      </c>
      <c r="AJ342" s="43">
        <f t="shared" si="102"/>
        <v>2.7340639999999999E-2</v>
      </c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</row>
    <row r="343" spans="1:47" x14ac:dyDescent="0.25">
      <c r="A343" s="37"/>
      <c r="B343" s="37">
        <f t="shared" si="103"/>
        <v>341</v>
      </c>
      <c r="C343" s="37" t="s">
        <v>1096</v>
      </c>
      <c r="D343" s="37" t="s">
        <v>1097</v>
      </c>
      <c r="E343" s="37">
        <v>232</v>
      </c>
      <c r="F343" s="37">
        <v>2</v>
      </c>
      <c r="G343" s="39">
        <v>8.6999999999999994E-3</v>
      </c>
      <c r="H343" s="40">
        <v>250500</v>
      </c>
      <c r="I343" s="37" t="s">
        <v>5313</v>
      </c>
      <c r="J343" s="37" t="s">
        <v>1148</v>
      </c>
      <c r="K343" s="37"/>
      <c r="L343" s="37"/>
      <c r="M343" s="37">
        <f t="shared" si="104"/>
        <v>341</v>
      </c>
      <c r="N343" s="37" t="s">
        <v>1498</v>
      </c>
      <c r="O343" s="37" t="str">
        <f t="shared" si="114"/>
        <v>PT Jaya Agra Wattie Tbk</v>
      </c>
      <c r="P343" s="37">
        <f t="shared" si="114"/>
        <v>242</v>
      </c>
      <c r="Q343" s="37">
        <f t="shared" si="114"/>
        <v>-8</v>
      </c>
      <c r="R343" s="37">
        <f t="shared" si="114"/>
        <v>-3.2000000000000001E-2</v>
      </c>
      <c r="S343" s="37" t="str">
        <f t="shared" si="114"/>
        <v>20.505M</v>
      </c>
      <c r="T343" s="37" t="str">
        <f t="shared" si="114"/>
        <v>51.766M</v>
      </c>
      <c r="U343" s="37" t="str">
        <f t="shared" si="114"/>
        <v>913.475B</v>
      </c>
      <c r="V343" s="41">
        <f t="shared" si="106"/>
        <v>913.47500000000002</v>
      </c>
      <c r="W343" s="37" t="str">
        <f t="shared" si="107"/>
        <v>B</v>
      </c>
      <c r="X343" s="42">
        <f t="shared" si="108"/>
        <v>913.47500000000002</v>
      </c>
      <c r="Y343" s="37">
        <f t="shared" si="109"/>
        <v>51.765999999999998</v>
      </c>
      <c r="Z343" s="37" t="str">
        <f t="shared" si="110"/>
        <v>M</v>
      </c>
      <c r="AA343" s="43">
        <f t="shared" si="111"/>
        <v>51766000</v>
      </c>
      <c r="AB343" s="46">
        <f t="shared" si="112"/>
        <v>12.527372</v>
      </c>
      <c r="AC343" s="43"/>
      <c r="AD343" s="43"/>
      <c r="AE343" s="37">
        <f t="shared" si="98"/>
        <v>341</v>
      </c>
      <c r="AF343" s="37" t="str">
        <f t="shared" si="99"/>
        <v>JAWA.JK</v>
      </c>
      <c r="AG343" s="37" t="str">
        <f t="shared" si="100"/>
        <v>PT Jaya Agra Wattie Tbk</v>
      </c>
      <c r="AH343" s="37">
        <f t="shared" si="101"/>
        <v>242</v>
      </c>
      <c r="AI343" s="71">
        <f t="shared" si="113"/>
        <v>0.91347500000000004</v>
      </c>
      <c r="AJ343" s="43">
        <f t="shared" si="102"/>
        <v>12.527372</v>
      </c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</row>
    <row r="344" spans="1:47" x14ac:dyDescent="0.25">
      <c r="A344" s="37"/>
      <c r="B344" s="37">
        <f t="shared" si="103"/>
        <v>342</v>
      </c>
      <c r="C344" s="37" t="s">
        <v>1114</v>
      </c>
      <c r="D344" s="37" t="s">
        <v>1115</v>
      </c>
      <c r="E344" s="37">
        <v>226</v>
      </c>
      <c r="F344" s="37">
        <v>4</v>
      </c>
      <c r="G344" s="39">
        <v>1.7999999999999999E-2</v>
      </c>
      <c r="H344" s="37" t="s">
        <v>5314</v>
      </c>
      <c r="I344" s="37" t="s">
        <v>5315</v>
      </c>
      <c r="J344" s="37" t="s">
        <v>5316</v>
      </c>
      <c r="K344" s="37"/>
      <c r="L344" s="37"/>
      <c r="M344" s="37">
        <f t="shared" si="104"/>
        <v>342</v>
      </c>
      <c r="N344" s="37" t="s">
        <v>5412</v>
      </c>
      <c r="O344" s="37" t="str">
        <f t="shared" si="114"/>
        <v>PT Jaya Konstruksi Manggala Pratama Tbk</v>
      </c>
      <c r="P344" s="37">
        <f t="shared" si="114"/>
        <v>124</v>
      </c>
      <c r="Q344" s="37">
        <f t="shared" si="114"/>
        <v>0</v>
      </c>
      <c r="R344" s="37">
        <f t="shared" si="114"/>
        <v>0</v>
      </c>
      <c r="S344" s="37">
        <f t="shared" si="114"/>
        <v>233600</v>
      </c>
      <c r="T344" s="37">
        <f t="shared" si="114"/>
        <v>899450</v>
      </c>
      <c r="U344" s="37" t="str">
        <f t="shared" si="114"/>
        <v>2.022T</v>
      </c>
      <c r="V344" s="41">
        <f t="shared" si="106"/>
        <v>2.0219999999999998</v>
      </c>
      <c r="W344" s="37" t="str">
        <f t="shared" si="107"/>
        <v>T</v>
      </c>
      <c r="X344" s="42">
        <f t="shared" si="108"/>
        <v>2021.9999999999998</v>
      </c>
      <c r="Y344" s="37">
        <f t="shared" si="109"/>
        <v>89945</v>
      </c>
      <c r="Z344" s="37" t="str">
        <f t="shared" si="110"/>
        <v>0</v>
      </c>
      <c r="AA344" s="43">
        <f t="shared" si="111"/>
        <v>89945</v>
      </c>
      <c r="AB344" s="46">
        <f t="shared" si="112"/>
        <v>1.115318E-2</v>
      </c>
      <c r="AC344" s="43"/>
      <c r="AD344" s="43"/>
      <c r="AE344" s="37">
        <f t="shared" si="98"/>
        <v>342</v>
      </c>
      <c r="AF344" s="37" t="str">
        <f t="shared" si="99"/>
        <v>JKON.JK</v>
      </c>
      <c r="AG344" s="37" t="str">
        <f t="shared" si="100"/>
        <v>PT Jaya Konstruksi Manggala Pratama Tbk</v>
      </c>
      <c r="AH344" s="37">
        <f t="shared" si="101"/>
        <v>124</v>
      </c>
      <c r="AI344" s="71">
        <f t="shared" si="113"/>
        <v>2.0219999999999998</v>
      </c>
      <c r="AJ344" s="43">
        <f t="shared" si="102"/>
        <v>1.115318E-2</v>
      </c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</row>
    <row r="345" spans="1:47" x14ac:dyDescent="0.25">
      <c r="A345" s="37"/>
      <c r="B345" s="37">
        <f t="shared" si="103"/>
        <v>343</v>
      </c>
      <c r="C345" s="37" t="s">
        <v>1086</v>
      </c>
      <c r="D345" s="37" t="s">
        <v>1087</v>
      </c>
      <c r="E345" s="37">
        <v>93</v>
      </c>
      <c r="F345" s="37">
        <v>1</v>
      </c>
      <c r="G345" s="39">
        <v>1.09E-2</v>
      </c>
      <c r="H345" s="37" t="s">
        <v>5317</v>
      </c>
      <c r="I345" s="37" t="s">
        <v>5318</v>
      </c>
      <c r="J345" s="37" t="s">
        <v>5319</v>
      </c>
      <c r="K345" s="37"/>
      <c r="L345" s="37"/>
      <c r="M345" s="37">
        <f t="shared" si="104"/>
        <v>343</v>
      </c>
      <c r="N345" s="37" t="s">
        <v>679</v>
      </c>
      <c r="O345" s="37" t="str">
        <f t="shared" si="114"/>
        <v>PT Jaya Real Property, Tbk.</v>
      </c>
      <c r="P345" s="37">
        <f t="shared" si="114"/>
        <v>488</v>
      </c>
      <c r="Q345" s="37">
        <f t="shared" si="114"/>
        <v>0</v>
      </c>
      <c r="R345" s="37">
        <f t="shared" si="114"/>
        <v>0</v>
      </c>
      <c r="S345" s="37" t="str">
        <f t="shared" si="114"/>
        <v>1.228M</v>
      </c>
      <c r="T345" s="37" t="str">
        <f t="shared" si="114"/>
        <v>3.068M</v>
      </c>
      <c r="U345" s="37" t="str">
        <f t="shared" si="114"/>
        <v>6.528T</v>
      </c>
      <c r="V345" s="41">
        <f t="shared" si="106"/>
        <v>6.5279999999999996</v>
      </c>
      <c r="W345" s="37" t="str">
        <f t="shared" si="107"/>
        <v>T</v>
      </c>
      <c r="X345" s="42">
        <f t="shared" si="108"/>
        <v>6528</v>
      </c>
      <c r="Y345" s="37">
        <f t="shared" si="109"/>
        <v>3.0680000000000001</v>
      </c>
      <c r="Z345" s="37" t="str">
        <f t="shared" si="110"/>
        <v>M</v>
      </c>
      <c r="AA345" s="43">
        <f t="shared" si="111"/>
        <v>3068000</v>
      </c>
      <c r="AB345" s="46">
        <f t="shared" si="112"/>
        <v>1.4971840000000001</v>
      </c>
      <c r="AC345" s="43"/>
      <c r="AD345" s="43"/>
      <c r="AE345" s="37">
        <f t="shared" si="98"/>
        <v>343</v>
      </c>
      <c r="AF345" s="37" t="str">
        <f t="shared" si="99"/>
        <v>JRPT.JK</v>
      </c>
      <c r="AG345" s="37" t="str">
        <f t="shared" si="100"/>
        <v>PT Jaya Real Property, Tbk.</v>
      </c>
      <c r="AH345" s="37">
        <f t="shared" si="101"/>
        <v>488</v>
      </c>
      <c r="AI345" s="71">
        <f t="shared" si="113"/>
        <v>6.5279999999999996</v>
      </c>
      <c r="AJ345" s="43">
        <f t="shared" si="102"/>
        <v>1.4971840000000001</v>
      </c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</row>
    <row r="346" spans="1:47" x14ac:dyDescent="0.25">
      <c r="A346" s="37"/>
      <c r="B346" s="37">
        <f t="shared" si="103"/>
        <v>344</v>
      </c>
      <c r="C346" s="37" t="s">
        <v>1166</v>
      </c>
      <c r="D346" s="37" t="s">
        <v>1167</v>
      </c>
      <c r="E346" s="38">
        <v>2310</v>
      </c>
      <c r="F346" s="37">
        <v>80</v>
      </c>
      <c r="G346" s="39">
        <v>3.5900000000000001E-2</v>
      </c>
      <c r="H346" s="40">
        <v>1500</v>
      </c>
      <c r="I346" s="40">
        <v>31906</v>
      </c>
      <c r="J346" s="37" t="s">
        <v>5320</v>
      </c>
      <c r="K346" s="37"/>
      <c r="L346" s="37"/>
      <c r="M346" s="37">
        <f t="shared" si="104"/>
        <v>344</v>
      </c>
      <c r="N346" s="37" t="s">
        <v>5734</v>
      </c>
      <c r="O346" s="37" t="str">
        <f t="shared" si="114"/>
        <v>PT Jaya Sukses Makmur Sentosa Tbk</v>
      </c>
      <c r="P346" s="37">
        <f t="shared" si="114"/>
        <v>378</v>
      </c>
      <c r="Q346" s="37">
        <f t="shared" si="114"/>
        <v>-4</v>
      </c>
      <c r="R346" s="37">
        <f t="shared" si="114"/>
        <v>-1.0500000000000001E-2</v>
      </c>
      <c r="S346" s="37">
        <f t="shared" si="114"/>
        <v>268500</v>
      </c>
      <c r="T346" s="37">
        <f t="shared" si="114"/>
        <v>297479</v>
      </c>
      <c r="U346" s="37" t="str">
        <f t="shared" si="114"/>
        <v>4.137T</v>
      </c>
      <c r="V346" s="41">
        <f t="shared" si="106"/>
        <v>4.1369999999999996</v>
      </c>
      <c r="W346" s="37" t="str">
        <f t="shared" si="107"/>
        <v>T</v>
      </c>
      <c r="X346" s="42">
        <f t="shared" si="108"/>
        <v>4137</v>
      </c>
      <c r="Y346" s="37">
        <f t="shared" si="109"/>
        <v>29747</v>
      </c>
      <c r="Z346" s="37" t="str">
        <f t="shared" si="110"/>
        <v>9</v>
      </c>
      <c r="AA346" s="43">
        <f t="shared" si="111"/>
        <v>29747</v>
      </c>
      <c r="AB346" s="46">
        <f t="shared" si="112"/>
        <v>1.1244366E-2</v>
      </c>
      <c r="AC346" s="43"/>
      <c r="AD346" s="43"/>
      <c r="AE346" s="37">
        <f t="shared" si="98"/>
        <v>344</v>
      </c>
      <c r="AF346" s="37" t="str">
        <f t="shared" si="99"/>
        <v>RISE.JK</v>
      </c>
      <c r="AG346" s="37" t="str">
        <f t="shared" si="100"/>
        <v>PT Jaya Sukses Makmur Sentosa Tbk</v>
      </c>
      <c r="AH346" s="37">
        <f t="shared" si="101"/>
        <v>378</v>
      </c>
      <c r="AI346" s="71">
        <f t="shared" si="113"/>
        <v>4.1369999999999996</v>
      </c>
      <c r="AJ346" s="43">
        <f t="shared" si="102"/>
        <v>1.1244366E-2</v>
      </c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</row>
    <row r="347" spans="1:47" x14ac:dyDescent="0.25">
      <c r="A347" s="37"/>
      <c r="B347" s="37">
        <f t="shared" si="103"/>
        <v>345</v>
      </c>
      <c r="C347" s="37" t="s">
        <v>1106</v>
      </c>
      <c r="D347" s="37" t="s">
        <v>1107</v>
      </c>
      <c r="E347" s="38">
        <v>1645</v>
      </c>
      <c r="F347" s="37">
        <v>10</v>
      </c>
      <c r="G347" s="39">
        <v>6.1000000000000004E-3</v>
      </c>
      <c r="H347" s="40">
        <v>384400</v>
      </c>
      <c r="I347" s="40">
        <v>356521</v>
      </c>
      <c r="J347" s="37" t="s">
        <v>1126</v>
      </c>
      <c r="K347" s="37"/>
      <c r="L347" s="37"/>
      <c r="M347" s="37">
        <f t="shared" si="104"/>
        <v>345</v>
      </c>
      <c r="N347" s="37" t="s">
        <v>4948</v>
      </c>
      <c r="O347" s="37" t="str">
        <f t="shared" si="114"/>
        <v>PT Jaya Swarasa Agung Tbk</v>
      </c>
      <c r="P347" s="37">
        <f t="shared" si="114"/>
        <v>222</v>
      </c>
      <c r="Q347" s="37">
        <f t="shared" si="114"/>
        <v>-14</v>
      </c>
      <c r="R347" s="37">
        <f t="shared" si="114"/>
        <v>-5.9299999999999999E-2</v>
      </c>
      <c r="S347" s="37" t="str">
        <f t="shared" si="114"/>
        <v>11.574M</v>
      </c>
      <c r="T347" s="37" t="str">
        <f t="shared" si="114"/>
        <v>18.808M</v>
      </c>
      <c r="U347" s="37" t="str">
        <f t="shared" si="114"/>
        <v>243.96B</v>
      </c>
      <c r="V347" s="41">
        <f t="shared" si="106"/>
        <v>243.96</v>
      </c>
      <c r="W347" s="37" t="str">
        <f t="shared" si="107"/>
        <v>B</v>
      </c>
      <c r="X347" s="42">
        <f t="shared" si="108"/>
        <v>243.96</v>
      </c>
      <c r="Y347" s="37">
        <f t="shared" si="109"/>
        <v>18.808</v>
      </c>
      <c r="Z347" s="37" t="str">
        <f t="shared" si="110"/>
        <v>M</v>
      </c>
      <c r="AA347" s="43">
        <f t="shared" si="111"/>
        <v>18808000</v>
      </c>
      <c r="AB347" s="46">
        <f t="shared" si="112"/>
        <v>4.175376</v>
      </c>
      <c r="AC347" s="43"/>
      <c r="AD347" s="43"/>
      <c r="AE347" s="37">
        <f t="shared" si="98"/>
        <v>345</v>
      </c>
      <c r="AF347" s="37" t="str">
        <f t="shared" si="99"/>
        <v>TAYS.JK</v>
      </c>
      <c r="AG347" s="37" t="str">
        <f t="shared" si="100"/>
        <v>PT Jaya Swarasa Agung Tbk</v>
      </c>
      <c r="AH347" s="37">
        <f t="shared" si="101"/>
        <v>222</v>
      </c>
      <c r="AI347" s="71">
        <f t="shared" si="113"/>
        <v>0.24396000000000001</v>
      </c>
      <c r="AJ347" s="43">
        <f t="shared" si="102"/>
        <v>4.175376</v>
      </c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</row>
    <row r="348" spans="1:47" x14ac:dyDescent="0.25">
      <c r="A348" s="37"/>
      <c r="B348" s="37">
        <f t="shared" si="103"/>
        <v>346</v>
      </c>
      <c r="C348" s="37" t="s">
        <v>1124</v>
      </c>
      <c r="D348" s="37" t="s">
        <v>1125</v>
      </c>
      <c r="E348" s="37">
        <v>50</v>
      </c>
      <c r="F348" s="37">
        <v>0</v>
      </c>
      <c r="G348" s="39">
        <v>0</v>
      </c>
      <c r="H348" s="40">
        <v>5200</v>
      </c>
      <c r="I348" s="40">
        <v>64390</v>
      </c>
      <c r="J348" s="37" t="s">
        <v>1126</v>
      </c>
      <c r="K348" s="37"/>
      <c r="L348" s="37"/>
      <c r="M348" s="37">
        <f t="shared" si="104"/>
        <v>346</v>
      </c>
      <c r="N348" s="37" t="s">
        <v>1838</v>
      </c>
      <c r="O348" s="37" t="str">
        <f t="shared" si="114"/>
        <v>PT Jaya Trishindo Tbk</v>
      </c>
      <c r="P348" s="37">
        <f t="shared" si="114"/>
        <v>334</v>
      </c>
      <c r="Q348" s="37">
        <f t="shared" si="114"/>
        <v>-4</v>
      </c>
      <c r="R348" s="37">
        <f t="shared" si="114"/>
        <v>-1.18E-2</v>
      </c>
      <c r="S348" s="37">
        <f t="shared" si="114"/>
        <v>2200</v>
      </c>
      <c r="T348" s="37">
        <f t="shared" si="114"/>
        <v>20101</v>
      </c>
      <c r="U348" s="37" t="str">
        <f t="shared" si="114"/>
        <v>278.176B</v>
      </c>
      <c r="V348" s="41">
        <f t="shared" si="106"/>
        <v>278.17599999999999</v>
      </c>
      <c r="W348" s="37" t="str">
        <f t="shared" si="107"/>
        <v>B</v>
      </c>
      <c r="X348" s="42">
        <f t="shared" si="108"/>
        <v>278.17599999999999</v>
      </c>
      <c r="Y348" s="37">
        <f t="shared" si="109"/>
        <v>2010</v>
      </c>
      <c r="Z348" s="37" t="str">
        <f t="shared" si="110"/>
        <v>1</v>
      </c>
      <c r="AA348" s="43">
        <f t="shared" si="111"/>
        <v>2010</v>
      </c>
      <c r="AB348" s="46">
        <f t="shared" si="112"/>
        <v>6.7133999999999998E-4</v>
      </c>
      <c r="AC348" s="43"/>
      <c r="AD348" s="43"/>
      <c r="AE348" s="37">
        <f t="shared" si="98"/>
        <v>346</v>
      </c>
      <c r="AF348" s="37" t="str">
        <f t="shared" si="99"/>
        <v>HELI.JK</v>
      </c>
      <c r="AG348" s="37" t="str">
        <f t="shared" si="100"/>
        <v>PT Jaya Trishindo Tbk</v>
      </c>
      <c r="AH348" s="37">
        <f t="shared" si="101"/>
        <v>334</v>
      </c>
      <c r="AI348" s="71">
        <f t="shared" si="113"/>
        <v>0.27817599999999998</v>
      </c>
      <c r="AJ348" s="43">
        <f t="shared" si="102"/>
        <v>6.7133999999999998E-4</v>
      </c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</row>
    <row r="349" spans="1:47" x14ac:dyDescent="0.25">
      <c r="A349" s="37"/>
      <c r="B349" s="37">
        <f t="shared" si="103"/>
        <v>347</v>
      </c>
      <c r="C349" s="37" t="s">
        <v>1292</v>
      </c>
      <c r="D349" s="37" t="s">
        <v>1293</v>
      </c>
      <c r="E349" s="38">
        <v>5900</v>
      </c>
      <c r="F349" s="37">
        <v>-50</v>
      </c>
      <c r="G349" s="39">
        <v>-8.3999999999999995E-3</v>
      </c>
      <c r="H349" s="37">
        <v>200</v>
      </c>
      <c r="I349" s="40">
        <v>1968</v>
      </c>
      <c r="J349" s="37" t="s">
        <v>4074</v>
      </c>
      <c r="K349" s="37"/>
      <c r="L349" s="37"/>
      <c r="M349" s="37">
        <f t="shared" si="104"/>
        <v>347</v>
      </c>
      <c r="N349" s="37" t="s">
        <v>1276</v>
      </c>
      <c r="O349" s="37" t="str">
        <f t="shared" si="114"/>
        <v>PT Jembo Cable Company Tbk</v>
      </c>
      <c r="P349" s="37">
        <f t="shared" si="114"/>
        <v>5550</v>
      </c>
      <c r="Q349" s="37">
        <f t="shared" si="114"/>
        <v>0</v>
      </c>
      <c r="R349" s="37">
        <f t="shared" si="114"/>
        <v>0</v>
      </c>
      <c r="S349" s="37">
        <f t="shared" si="114"/>
        <v>100</v>
      </c>
      <c r="T349" s="37">
        <f t="shared" si="114"/>
        <v>1325</v>
      </c>
      <c r="U349" s="37" t="str">
        <f t="shared" si="114"/>
        <v>839.16B</v>
      </c>
      <c r="V349" s="41">
        <f t="shared" si="106"/>
        <v>839.16</v>
      </c>
      <c r="W349" s="37" t="str">
        <f t="shared" si="107"/>
        <v>B</v>
      </c>
      <c r="X349" s="42">
        <f t="shared" si="108"/>
        <v>839.16</v>
      </c>
      <c r="Y349" s="37">
        <f t="shared" si="109"/>
        <v>132</v>
      </c>
      <c r="Z349" s="37" t="str">
        <f t="shared" si="110"/>
        <v>5</v>
      </c>
      <c r="AA349" s="43">
        <f t="shared" si="111"/>
        <v>132</v>
      </c>
      <c r="AB349" s="46">
        <f t="shared" si="112"/>
        <v>7.3260000000000003E-4</v>
      </c>
      <c r="AC349" s="43"/>
      <c r="AD349" s="43"/>
      <c r="AE349" s="37">
        <f t="shared" si="98"/>
        <v>347</v>
      </c>
      <c r="AF349" s="37" t="str">
        <f t="shared" si="99"/>
        <v>JECC.JK</v>
      </c>
      <c r="AG349" s="37" t="str">
        <f t="shared" si="100"/>
        <v>PT Jembo Cable Company Tbk</v>
      </c>
      <c r="AH349" s="37">
        <f t="shared" si="101"/>
        <v>5550</v>
      </c>
      <c r="AI349" s="71">
        <f t="shared" si="113"/>
        <v>0.83916000000000002</v>
      </c>
      <c r="AJ349" s="43">
        <f t="shared" si="102"/>
        <v>7.3260000000000003E-4</v>
      </c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</row>
    <row r="350" spans="1:47" x14ac:dyDescent="0.25">
      <c r="A350" s="37"/>
      <c r="B350" s="37">
        <f t="shared" si="103"/>
        <v>348</v>
      </c>
      <c r="C350" s="37" t="s">
        <v>5321</v>
      </c>
      <c r="D350" s="37" t="s">
        <v>5322</v>
      </c>
      <c r="E350" s="38">
        <v>1875</v>
      </c>
      <c r="F350" s="37">
        <v>-50</v>
      </c>
      <c r="G350" s="39">
        <v>-2.5999999999999999E-2</v>
      </c>
      <c r="H350" s="40">
        <v>185300</v>
      </c>
      <c r="I350" s="40">
        <v>536240</v>
      </c>
      <c r="J350" s="37" t="s">
        <v>5323</v>
      </c>
      <c r="K350" s="37"/>
      <c r="L350" s="37"/>
      <c r="M350" s="37">
        <f t="shared" si="104"/>
        <v>348</v>
      </c>
      <c r="N350" s="37" t="s">
        <v>1943</v>
      </c>
      <c r="O350" s="37" t="str">
        <f t="shared" si="114"/>
        <v>PT Kabelindo Murni Tbk</v>
      </c>
      <c r="P350" s="37">
        <f t="shared" si="114"/>
        <v>218</v>
      </c>
      <c r="Q350" s="37">
        <f t="shared" si="114"/>
        <v>8</v>
      </c>
      <c r="R350" s="37">
        <f t="shared" si="114"/>
        <v>3.8100000000000002E-2</v>
      </c>
      <c r="S350" s="37">
        <f t="shared" si="114"/>
        <v>719400</v>
      </c>
      <c r="T350" s="37" t="str">
        <f t="shared" si="114"/>
        <v>1.671M</v>
      </c>
      <c r="U350" s="37" t="str">
        <f t="shared" si="114"/>
        <v>244.16B</v>
      </c>
      <c r="V350" s="41">
        <f t="shared" si="106"/>
        <v>244.16</v>
      </c>
      <c r="W350" s="37" t="str">
        <f t="shared" si="107"/>
        <v>B</v>
      </c>
      <c r="X350" s="42">
        <f t="shared" si="108"/>
        <v>244.16</v>
      </c>
      <c r="Y350" s="37">
        <f t="shared" si="109"/>
        <v>1.671</v>
      </c>
      <c r="Z350" s="37" t="str">
        <f t="shared" si="110"/>
        <v>M</v>
      </c>
      <c r="AA350" s="43">
        <f t="shared" si="111"/>
        <v>1671000</v>
      </c>
      <c r="AB350" s="46">
        <f t="shared" si="112"/>
        <v>0.36427799999999999</v>
      </c>
      <c r="AC350" s="43"/>
      <c r="AD350" s="43"/>
      <c r="AE350" s="37">
        <f t="shared" si="98"/>
        <v>348</v>
      </c>
      <c r="AF350" s="37" t="str">
        <f t="shared" si="99"/>
        <v>KBLM.JK</v>
      </c>
      <c r="AG350" s="37" t="str">
        <f t="shared" si="100"/>
        <v>PT Kabelindo Murni Tbk</v>
      </c>
      <c r="AH350" s="37">
        <f t="shared" si="101"/>
        <v>218</v>
      </c>
      <c r="AI350" s="71">
        <f t="shared" si="113"/>
        <v>0.24415999999999999</v>
      </c>
      <c r="AJ350" s="43">
        <f t="shared" si="102"/>
        <v>0.36427799999999999</v>
      </c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</row>
    <row r="351" spans="1:47" x14ac:dyDescent="0.25">
      <c r="A351" s="37"/>
      <c r="B351" s="37">
        <f t="shared" si="103"/>
        <v>349</v>
      </c>
      <c r="C351" s="37" t="s">
        <v>1066</v>
      </c>
      <c r="D351" s="37" t="s">
        <v>1067</v>
      </c>
      <c r="E351" s="38">
        <v>2120</v>
      </c>
      <c r="F351" s="37">
        <v>-100</v>
      </c>
      <c r="G351" s="39">
        <v>-4.4999999999999998E-2</v>
      </c>
      <c r="H351" s="37">
        <v>500</v>
      </c>
      <c r="I351" s="40">
        <v>4187</v>
      </c>
      <c r="J351" s="37" t="s">
        <v>4173</v>
      </c>
      <c r="K351" s="37"/>
      <c r="L351" s="37"/>
      <c r="M351" s="37">
        <f t="shared" si="104"/>
        <v>349</v>
      </c>
      <c r="N351" s="37" t="s">
        <v>112</v>
      </c>
      <c r="O351" s="37" t="str">
        <f t="shared" si="114"/>
        <v>PT Kalbe Farma Tbk.</v>
      </c>
      <c r="P351" s="37">
        <f t="shared" si="114"/>
        <v>1610</v>
      </c>
      <c r="Q351" s="37">
        <f t="shared" si="114"/>
        <v>-15</v>
      </c>
      <c r="R351" s="37">
        <f t="shared" si="114"/>
        <v>-9.1999999999999998E-3</v>
      </c>
      <c r="S351" s="37" t="str">
        <f t="shared" si="114"/>
        <v>41.416M</v>
      </c>
      <c r="T351" s="37" t="str">
        <f t="shared" si="114"/>
        <v>51.257M</v>
      </c>
      <c r="U351" s="37" t="str">
        <f t="shared" si="114"/>
        <v>75.465T</v>
      </c>
      <c r="V351" s="41">
        <f t="shared" si="106"/>
        <v>75.465000000000003</v>
      </c>
      <c r="W351" s="37" t="str">
        <f t="shared" si="107"/>
        <v>T</v>
      </c>
      <c r="X351" s="42">
        <f t="shared" si="108"/>
        <v>75465</v>
      </c>
      <c r="Y351" s="37">
        <f t="shared" si="109"/>
        <v>51.256999999999998</v>
      </c>
      <c r="Z351" s="37" t="str">
        <f t="shared" si="110"/>
        <v>M</v>
      </c>
      <c r="AA351" s="43">
        <f t="shared" si="111"/>
        <v>51257000</v>
      </c>
      <c r="AB351" s="46">
        <f t="shared" si="112"/>
        <v>82.523769999999999</v>
      </c>
      <c r="AC351" s="43"/>
      <c r="AD351" s="43"/>
      <c r="AE351" s="37">
        <f t="shared" si="98"/>
        <v>349</v>
      </c>
      <c r="AF351" s="37" t="str">
        <f t="shared" si="99"/>
        <v>KLBF.JK</v>
      </c>
      <c r="AG351" s="37" t="str">
        <f t="shared" si="100"/>
        <v>PT Kalbe Farma Tbk.</v>
      </c>
      <c r="AH351" s="37">
        <f t="shared" si="101"/>
        <v>1610</v>
      </c>
      <c r="AI351" s="71">
        <f t="shared" si="113"/>
        <v>75.465000000000003</v>
      </c>
      <c r="AJ351" s="43">
        <f t="shared" si="102"/>
        <v>82.523769999999999</v>
      </c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</row>
    <row r="352" spans="1:47" x14ac:dyDescent="0.25">
      <c r="A352" s="37"/>
      <c r="B352" s="37">
        <f t="shared" si="103"/>
        <v>350</v>
      </c>
      <c r="C352" s="37" t="s">
        <v>1215</v>
      </c>
      <c r="D352" s="37" t="s">
        <v>1216</v>
      </c>
      <c r="E352" s="37">
        <v>890</v>
      </c>
      <c r="F352" s="37">
        <v>-35</v>
      </c>
      <c r="G352" s="39">
        <v>-3.78E-2</v>
      </c>
      <c r="H352" s="37" t="s">
        <v>5324</v>
      </c>
      <c r="I352" s="37" t="s">
        <v>5325</v>
      </c>
      <c r="J352" s="37" t="s">
        <v>5326</v>
      </c>
      <c r="K352" s="37"/>
      <c r="L352" s="37"/>
      <c r="M352" s="37">
        <f t="shared" si="104"/>
        <v>350</v>
      </c>
      <c r="N352" s="37" t="s">
        <v>5508</v>
      </c>
      <c r="O352" s="37" t="str">
        <f t="shared" si="114"/>
        <v>PT Kapuas Prima Coal Tbk</v>
      </c>
      <c r="P352" s="37">
        <f t="shared" si="114"/>
        <v>103</v>
      </c>
      <c r="Q352" s="37">
        <f t="shared" si="114"/>
        <v>1</v>
      </c>
      <c r="R352" s="37">
        <f t="shared" si="114"/>
        <v>9.7999999999999997E-3</v>
      </c>
      <c r="S352" s="37" t="str">
        <f t="shared" si="114"/>
        <v>222.279M</v>
      </c>
      <c r="T352" s="37" t="str">
        <f t="shared" si="114"/>
        <v>658.715M</v>
      </c>
      <c r="U352" s="37" t="str">
        <f t="shared" si="114"/>
        <v>2.601T</v>
      </c>
      <c r="V352" s="41">
        <f t="shared" si="106"/>
        <v>2.601</v>
      </c>
      <c r="W352" s="37" t="str">
        <f t="shared" si="107"/>
        <v>T</v>
      </c>
      <c r="X352" s="42">
        <f t="shared" si="108"/>
        <v>2601</v>
      </c>
      <c r="Y352" s="37">
        <f t="shared" si="109"/>
        <v>658.71500000000003</v>
      </c>
      <c r="Z352" s="37" t="str">
        <f t="shared" si="110"/>
        <v>M</v>
      </c>
      <c r="AA352" s="43">
        <f t="shared" si="111"/>
        <v>658715000</v>
      </c>
      <c r="AB352" s="46">
        <f t="shared" si="112"/>
        <v>67.847645</v>
      </c>
      <c r="AC352" s="43"/>
      <c r="AD352" s="43"/>
      <c r="AE352" s="37">
        <f t="shared" si="98"/>
        <v>350</v>
      </c>
      <c r="AF352" s="37" t="str">
        <f t="shared" si="99"/>
        <v>ZINC.JK</v>
      </c>
      <c r="AG352" s="37" t="str">
        <f t="shared" si="100"/>
        <v>PT Kapuas Prima Coal Tbk</v>
      </c>
      <c r="AH352" s="37">
        <f t="shared" si="101"/>
        <v>103</v>
      </c>
      <c r="AI352" s="71">
        <f t="shared" si="113"/>
        <v>2.601</v>
      </c>
      <c r="AJ352" s="43">
        <f t="shared" si="102"/>
        <v>67.847645</v>
      </c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</row>
    <row r="353" spans="1:47" x14ac:dyDescent="0.25">
      <c r="A353" s="37"/>
      <c r="B353" s="37">
        <f t="shared" si="103"/>
        <v>351</v>
      </c>
      <c r="C353" s="37" t="s">
        <v>1063</v>
      </c>
      <c r="D353" s="37" t="s">
        <v>1064</v>
      </c>
      <c r="E353" s="37">
        <v>272</v>
      </c>
      <c r="F353" s="37">
        <v>0</v>
      </c>
      <c r="G353" s="39">
        <v>0</v>
      </c>
      <c r="H353" s="40">
        <v>381200</v>
      </c>
      <c r="I353" s="37" t="s">
        <v>5327</v>
      </c>
      <c r="J353" s="37" t="s">
        <v>5328</v>
      </c>
      <c r="K353" s="37"/>
      <c r="L353" s="37"/>
      <c r="M353" s="37">
        <f t="shared" si="104"/>
        <v>351</v>
      </c>
      <c r="N353" s="37" t="s">
        <v>1644</v>
      </c>
      <c r="O353" s="37" t="str">
        <f t="shared" si="114"/>
        <v>PT Karya Bersama Anugerah Tbk</v>
      </c>
      <c r="P353" s="37">
        <f t="shared" si="114"/>
        <v>78</v>
      </c>
      <c r="Q353" s="37">
        <f t="shared" si="114"/>
        <v>-5</v>
      </c>
      <c r="R353" s="37">
        <f t="shared" si="114"/>
        <v>-6.0199999999999997E-2</v>
      </c>
      <c r="S353" s="37" t="str">
        <f t="shared" si="114"/>
        <v>247.707M</v>
      </c>
      <c r="T353" s="37" t="str">
        <f t="shared" si="114"/>
        <v>707.012M</v>
      </c>
      <c r="U353" s="37" t="str">
        <f t="shared" si="114"/>
        <v>557.7B</v>
      </c>
      <c r="V353" s="41">
        <f t="shared" si="106"/>
        <v>557.70000000000005</v>
      </c>
      <c r="W353" s="37" t="str">
        <f t="shared" si="107"/>
        <v>B</v>
      </c>
      <c r="X353" s="42">
        <f t="shared" si="108"/>
        <v>557.70000000000005</v>
      </c>
      <c r="Y353" s="37">
        <f t="shared" si="109"/>
        <v>707.01199999999994</v>
      </c>
      <c r="Z353" s="37" t="str">
        <f t="shared" si="110"/>
        <v>M</v>
      </c>
      <c r="AA353" s="43">
        <f t="shared" si="111"/>
        <v>707012000</v>
      </c>
      <c r="AB353" s="46">
        <f t="shared" si="112"/>
        <v>55.146935999999997</v>
      </c>
      <c r="AC353" s="43"/>
      <c r="AD353" s="43"/>
      <c r="AE353" s="37">
        <f t="shared" si="98"/>
        <v>351</v>
      </c>
      <c r="AF353" s="37" t="str">
        <f t="shared" si="99"/>
        <v>KBAG.JK</v>
      </c>
      <c r="AG353" s="37" t="str">
        <f t="shared" si="100"/>
        <v>PT Karya Bersama Anugerah Tbk</v>
      </c>
      <c r="AH353" s="37">
        <f t="shared" si="101"/>
        <v>78</v>
      </c>
      <c r="AI353" s="71">
        <f t="shared" si="113"/>
        <v>0.55770000000000008</v>
      </c>
      <c r="AJ353" s="43">
        <f t="shared" si="102"/>
        <v>55.146935999999997</v>
      </c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</row>
    <row r="354" spans="1:47" x14ac:dyDescent="0.25">
      <c r="A354" s="37"/>
      <c r="B354" s="37">
        <f t="shared" si="103"/>
        <v>352</v>
      </c>
      <c r="C354" s="37" t="s">
        <v>1134</v>
      </c>
      <c r="D354" s="37" t="s">
        <v>1135</v>
      </c>
      <c r="E354" s="38">
        <v>2090</v>
      </c>
      <c r="F354" s="37">
        <v>40</v>
      </c>
      <c r="G354" s="39">
        <v>1.95E-2</v>
      </c>
      <c r="H354" s="40">
        <v>2700</v>
      </c>
      <c r="I354" s="40">
        <v>5904</v>
      </c>
      <c r="J354" s="37" t="s">
        <v>4190</v>
      </c>
      <c r="K354" s="37"/>
      <c r="L354" s="37"/>
      <c r="M354" s="37">
        <f t="shared" si="104"/>
        <v>352</v>
      </c>
      <c r="N354" s="37" t="s">
        <v>5664</v>
      </c>
      <c r="O354" s="37" t="str">
        <f t="shared" si="114"/>
        <v>PT Kawasan Industri Jababeka Tbk</v>
      </c>
      <c r="P354" s="37">
        <f t="shared" si="114"/>
        <v>174</v>
      </c>
      <c r="Q354" s="37">
        <f t="shared" si="114"/>
        <v>2</v>
      </c>
      <c r="R354" s="37">
        <f t="shared" si="114"/>
        <v>1.1599999999999999E-2</v>
      </c>
      <c r="S354" s="37" t="str">
        <f t="shared" si="114"/>
        <v>4.943M</v>
      </c>
      <c r="T354" s="37" t="str">
        <f t="shared" si="114"/>
        <v>5.843M</v>
      </c>
      <c r="U354" s="37" t="str">
        <f t="shared" si="114"/>
        <v>3.573T</v>
      </c>
      <c r="V354" s="41">
        <f t="shared" si="106"/>
        <v>3.573</v>
      </c>
      <c r="W354" s="37" t="str">
        <f t="shared" si="107"/>
        <v>T</v>
      </c>
      <c r="X354" s="42">
        <f t="shared" si="108"/>
        <v>3573</v>
      </c>
      <c r="Y354" s="37">
        <f t="shared" si="109"/>
        <v>5.843</v>
      </c>
      <c r="Z354" s="37" t="str">
        <f t="shared" si="110"/>
        <v>M</v>
      </c>
      <c r="AA354" s="43">
        <f t="shared" si="111"/>
        <v>5843000</v>
      </c>
      <c r="AB354" s="46">
        <f t="shared" si="112"/>
        <v>1.0166820000000001</v>
      </c>
      <c r="AC354" s="43"/>
      <c r="AD354" s="43"/>
      <c r="AE354" s="37">
        <f t="shared" si="98"/>
        <v>352</v>
      </c>
      <c r="AF354" s="37" t="str">
        <f t="shared" si="99"/>
        <v>KIJA.JK</v>
      </c>
      <c r="AG354" s="37" t="str">
        <f t="shared" si="100"/>
        <v>PT Kawasan Industri Jababeka Tbk</v>
      </c>
      <c r="AH354" s="37">
        <f t="shared" si="101"/>
        <v>174</v>
      </c>
      <c r="AI354" s="71">
        <f t="shared" si="113"/>
        <v>3.573</v>
      </c>
      <c r="AJ354" s="43">
        <f t="shared" si="102"/>
        <v>1.0166820000000001</v>
      </c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</row>
    <row r="355" spans="1:47" x14ac:dyDescent="0.25">
      <c r="A355" s="37"/>
      <c r="B355" s="37">
        <f t="shared" si="103"/>
        <v>353</v>
      </c>
      <c r="C355" s="37" t="s">
        <v>1032</v>
      </c>
      <c r="D355" s="37" t="s">
        <v>5329</v>
      </c>
      <c r="E355" s="37">
        <v>228</v>
      </c>
      <c r="F355" s="37">
        <v>-6</v>
      </c>
      <c r="G355" s="39">
        <v>-2.5600000000000001E-2</v>
      </c>
      <c r="H355" s="37" t="s">
        <v>5330</v>
      </c>
      <c r="I355" s="37" t="s">
        <v>5331</v>
      </c>
      <c r="J355" s="37" t="s">
        <v>5332</v>
      </c>
      <c r="K355" s="37"/>
      <c r="L355" s="37"/>
      <c r="M355" s="37">
        <f t="shared" si="104"/>
        <v>353</v>
      </c>
      <c r="N355" s="37" t="s">
        <v>931</v>
      </c>
      <c r="O355" s="37" t="str">
        <f t="shared" si="114"/>
        <v>PT KDB Tifa Finance Tbk</v>
      </c>
      <c r="P355" s="37">
        <f t="shared" si="114"/>
        <v>785</v>
      </c>
      <c r="Q355" s="37">
        <f t="shared" si="114"/>
        <v>-5</v>
      </c>
      <c r="R355" s="37">
        <f t="shared" si="114"/>
        <v>-6.3E-3</v>
      </c>
      <c r="S355" s="37">
        <f t="shared" si="114"/>
        <v>349500</v>
      </c>
      <c r="T355" s="37">
        <f t="shared" si="114"/>
        <v>441185</v>
      </c>
      <c r="U355" s="37" t="str">
        <f t="shared" si="114"/>
        <v>2.788T</v>
      </c>
      <c r="V355" s="41">
        <f t="shared" si="106"/>
        <v>2.7879999999999998</v>
      </c>
      <c r="W355" s="37" t="str">
        <f t="shared" si="107"/>
        <v>T</v>
      </c>
      <c r="X355" s="42">
        <f t="shared" si="108"/>
        <v>2788</v>
      </c>
      <c r="Y355" s="37">
        <f t="shared" si="109"/>
        <v>44118</v>
      </c>
      <c r="Z355" s="37" t="str">
        <f t="shared" si="110"/>
        <v>5</v>
      </c>
      <c r="AA355" s="43">
        <f t="shared" si="111"/>
        <v>44118</v>
      </c>
      <c r="AB355" s="46">
        <f t="shared" si="112"/>
        <v>3.4632629999999998E-2</v>
      </c>
      <c r="AC355" s="43"/>
      <c r="AD355" s="43"/>
      <c r="AE355" s="37">
        <f t="shared" si="98"/>
        <v>353</v>
      </c>
      <c r="AF355" s="37" t="str">
        <f t="shared" si="99"/>
        <v>TIFA.JK</v>
      </c>
      <c r="AG355" s="37" t="str">
        <f t="shared" si="100"/>
        <v>PT KDB Tifa Finance Tbk</v>
      </c>
      <c r="AH355" s="37">
        <f t="shared" si="101"/>
        <v>785</v>
      </c>
      <c r="AI355" s="71">
        <f t="shared" si="113"/>
        <v>2.7879999999999998</v>
      </c>
      <c r="AJ355" s="43">
        <f t="shared" si="102"/>
        <v>3.4632629999999998E-2</v>
      </c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</row>
    <row r="356" spans="1:47" x14ac:dyDescent="0.25">
      <c r="A356" s="37"/>
      <c r="B356" s="37">
        <f t="shared" si="103"/>
        <v>354</v>
      </c>
      <c r="C356" s="37" t="s">
        <v>1069</v>
      </c>
      <c r="D356" s="37" t="s">
        <v>1070</v>
      </c>
      <c r="E356" s="37">
        <v>610</v>
      </c>
      <c r="F356" s="37">
        <v>5</v>
      </c>
      <c r="G356" s="39">
        <v>8.3000000000000001E-3</v>
      </c>
      <c r="H356" s="40">
        <v>63800</v>
      </c>
      <c r="I356" s="40">
        <v>356360</v>
      </c>
      <c r="J356" s="37" t="s">
        <v>5333</v>
      </c>
      <c r="K356" s="37"/>
      <c r="L356" s="37"/>
      <c r="M356" s="37">
        <f t="shared" si="104"/>
        <v>354</v>
      </c>
      <c r="N356" s="37" t="s">
        <v>2316</v>
      </c>
      <c r="O356" s="37" t="str">
        <f t="shared" ref="O356:U371" si="115">INDEX($B$3:$J$1048576,MATCH($N356,$C$3:$C$1048576,0),MATCH(O$2,$B$2:$J$2,0))</f>
        <v>PT Kedaung Indah Can Tbk</v>
      </c>
      <c r="P356" s="37">
        <f t="shared" si="115"/>
        <v>310</v>
      </c>
      <c r="Q356" s="37">
        <f t="shared" si="115"/>
        <v>2</v>
      </c>
      <c r="R356" s="37">
        <f t="shared" si="115"/>
        <v>6.4999999999999997E-3</v>
      </c>
      <c r="S356" s="37">
        <f t="shared" si="115"/>
        <v>531800</v>
      </c>
      <c r="T356" s="37" t="str">
        <f t="shared" si="115"/>
        <v>2.39M</v>
      </c>
      <c r="U356" s="37" t="str">
        <f t="shared" si="115"/>
        <v>85.56B</v>
      </c>
      <c r="V356" s="41">
        <f t="shared" si="106"/>
        <v>85.56</v>
      </c>
      <c r="W356" s="37" t="str">
        <f t="shared" si="107"/>
        <v>B</v>
      </c>
      <c r="X356" s="42">
        <f t="shared" si="108"/>
        <v>85.56</v>
      </c>
      <c r="Y356" s="37">
        <f t="shared" si="109"/>
        <v>2.39</v>
      </c>
      <c r="Z356" s="37" t="str">
        <f t="shared" si="110"/>
        <v>M</v>
      </c>
      <c r="AA356" s="43">
        <f t="shared" si="111"/>
        <v>2390000</v>
      </c>
      <c r="AB356" s="46">
        <f t="shared" si="112"/>
        <v>0.7409</v>
      </c>
      <c r="AC356" s="43"/>
      <c r="AD356" s="43"/>
      <c r="AE356" s="37">
        <f t="shared" si="98"/>
        <v>354</v>
      </c>
      <c r="AF356" s="37" t="str">
        <f t="shared" si="99"/>
        <v>KICI.JK</v>
      </c>
      <c r="AG356" s="37" t="str">
        <f t="shared" si="100"/>
        <v>PT Kedaung Indah Can Tbk</v>
      </c>
      <c r="AH356" s="37">
        <f t="shared" si="101"/>
        <v>310</v>
      </c>
      <c r="AI356" s="71">
        <f t="shared" si="113"/>
        <v>8.5559999999999997E-2</v>
      </c>
      <c r="AJ356" s="43">
        <f t="shared" si="102"/>
        <v>0.7409</v>
      </c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</row>
    <row r="357" spans="1:47" x14ac:dyDescent="0.25">
      <c r="A357" s="37"/>
      <c r="B357" s="37">
        <f t="shared" si="103"/>
        <v>355</v>
      </c>
      <c r="C357" s="37" t="s">
        <v>1080</v>
      </c>
      <c r="D357" s="37" t="s">
        <v>1081</v>
      </c>
      <c r="E357" s="37">
        <v>154</v>
      </c>
      <c r="F357" s="37">
        <v>0</v>
      </c>
      <c r="G357" s="39">
        <v>0</v>
      </c>
      <c r="H357" s="40">
        <v>117400</v>
      </c>
      <c r="I357" s="40">
        <v>513900</v>
      </c>
      <c r="J357" s="37" t="s">
        <v>5334</v>
      </c>
      <c r="K357" s="37"/>
      <c r="L357" s="37"/>
      <c r="M357" s="37">
        <f t="shared" si="104"/>
        <v>355</v>
      </c>
      <c r="N357" s="37" t="s">
        <v>1705</v>
      </c>
      <c r="O357" s="37" t="str">
        <f t="shared" si="115"/>
        <v>PT Kedawung Setia Industrial Tbk</v>
      </c>
      <c r="P357" s="37">
        <f t="shared" si="115"/>
        <v>1060</v>
      </c>
      <c r="Q357" s="37">
        <f t="shared" si="115"/>
        <v>25</v>
      </c>
      <c r="R357" s="37">
        <f t="shared" si="115"/>
        <v>2.4199999999999999E-2</v>
      </c>
      <c r="S357" s="37">
        <f t="shared" si="115"/>
        <v>1200</v>
      </c>
      <c r="T357" s="37">
        <f t="shared" si="115"/>
        <v>36995</v>
      </c>
      <c r="U357" s="37" t="str">
        <f t="shared" si="115"/>
        <v>429.3B</v>
      </c>
      <c r="V357" s="41">
        <f t="shared" si="106"/>
        <v>429.3</v>
      </c>
      <c r="W357" s="37" t="str">
        <f t="shared" si="107"/>
        <v>B</v>
      </c>
      <c r="X357" s="42">
        <f t="shared" si="108"/>
        <v>429.3</v>
      </c>
      <c r="Y357" s="37">
        <f t="shared" si="109"/>
        <v>3699</v>
      </c>
      <c r="Z357" s="37" t="str">
        <f t="shared" si="110"/>
        <v>5</v>
      </c>
      <c r="AA357" s="43">
        <f t="shared" si="111"/>
        <v>3699</v>
      </c>
      <c r="AB357" s="46">
        <f t="shared" si="112"/>
        <v>3.9209400000000004E-3</v>
      </c>
      <c r="AC357" s="43"/>
      <c r="AD357" s="43"/>
      <c r="AE357" s="37">
        <f t="shared" si="98"/>
        <v>355</v>
      </c>
      <c r="AF357" s="37" t="str">
        <f t="shared" si="99"/>
        <v>KDSI.JK</v>
      </c>
      <c r="AG357" s="37" t="str">
        <f t="shared" si="100"/>
        <v>PT Kedawung Setia Industrial Tbk</v>
      </c>
      <c r="AH357" s="37">
        <f t="shared" si="101"/>
        <v>1060</v>
      </c>
      <c r="AI357" s="71">
        <f t="shared" si="113"/>
        <v>0.42930000000000001</v>
      </c>
      <c r="AJ357" s="43">
        <f t="shared" si="102"/>
        <v>3.9209400000000004E-3</v>
      </c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</row>
    <row r="358" spans="1:47" x14ac:dyDescent="0.25">
      <c r="A358" s="37"/>
      <c r="B358" s="37">
        <f t="shared" si="103"/>
        <v>356</v>
      </c>
      <c r="C358" s="37" t="s">
        <v>1055</v>
      </c>
      <c r="D358" s="37" t="s">
        <v>1056</v>
      </c>
      <c r="E358" s="37">
        <v>206</v>
      </c>
      <c r="F358" s="37">
        <v>4</v>
      </c>
      <c r="G358" s="39">
        <v>1.9800000000000002E-2</v>
      </c>
      <c r="H358" s="37" t="s">
        <v>1188</v>
      </c>
      <c r="I358" s="37" t="s">
        <v>5335</v>
      </c>
      <c r="J358" s="37" t="s">
        <v>5336</v>
      </c>
      <c r="K358" s="37"/>
      <c r="L358" s="37"/>
      <c r="M358" s="37">
        <f t="shared" si="104"/>
        <v>356</v>
      </c>
      <c r="N358" s="37" t="s">
        <v>1045</v>
      </c>
      <c r="O358" s="37" t="str">
        <f t="shared" si="115"/>
        <v>PT Kedoya Adyaraya Tbk</v>
      </c>
      <c r="P358" s="37">
        <f t="shared" si="115"/>
        <v>1675</v>
      </c>
      <c r="Q358" s="37">
        <f t="shared" si="115"/>
        <v>-10</v>
      </c>
      <c r="R358" s="37">
        <f t="shared" si="115"/>
        <v>-5.8999999999999999E-3</v>
      </c>
      <c r="S358" s="37">
        <f t="shared" si="115"/>
        <v>71000</v>
      </c>
      <c r="T358" s="37" t="str">
        <f t="shared" si="115"/>
        <v>1.168M</v>
      </c>
      <c r="U358" s="37" t="str">
        <f t="shared" si="115"/>
        <v>1.557T</v>
      </c>
      <c r="V358" s="41">
        <f t="shared" si="106"/>
        <v>1.5569999999999999</v>
      </c>
      <c r="W358" s="37" t="str">
        <f t="shared" si="107"/>
        <v>T</v>
      </c>
      <c r="X358" s="42">
        <f t="shared" si="108"/>
        <v>1557</v>
      </c>
      <c r="Y358" s="37">
        <f t="shared" si="109"/>
        <v>1.1679999999999999</v>
      </c>
      <c r="Z358" s="37" t="str">
        <f t="shared" si="110"/>
        <v>M</v>
      </c>
      <c r="AA358" s="43">
        <f t="shared" si="111"/>
        <v>1168000</v>
      </c>
      <c r="AB358" s="46">
        <f t="shared" si="112"/>
        <v>1.9563999999999999</v>
      </c>
      <c r="AC358" s="43"/>
      <c r="AD358" s="43"/>
      <c r="AE358" s="37">
        <f t="shared" si="98"/>
        <v>356</v>
      </c>
      <c r="AF358" s="37" t="str">
        <f t="shared" si="99"/>
        <v>RSGK.JK</v>
      </c>
      <c r="AG358" s="37" t="str">
        <f t="shared" si="100"/>
        <v>PT Kedoya Adyaraya Tbk</v>
      </c>
      <c r="AH358" s="37">
        <f t="shared" si="101"/>
        <v>1675</v>
      </c>
      <c r="AI358" s="71">
        <f t="shared" si="113"/>
        <v>1.5569999999999999</v>
      </c>
      <c r="AJ358" s="43">
        <f t="shared" si="102"/>
        <v>1.9563999999999999</v>
      </c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</row>
    <row r="359" spans="1:47" x14ac:dyDescent="0.25">
      <c r="A359" s="37"/>
      <c r="B359" s="37">
        <f t="shared" si="103"/>
        <v>357</v>
      </c>
      <c r="C359" s="37" t="s">
        <v>1021</v>
      </c>
      <c r="D359" s="37" t="s">
        <v>1022</v>
      </c>
      <c r="E359" s="37">
        <v>840</v>
      </c>
      <c r="F359" s="37">
        <v>-5</v>
      </c>
      <c r="G359" s="39">
        <v>-5.8999999999999999E-3</v>
      </c>
      <c r="H359" s="37">
        <v>200</v>
      </c>
      <c r="I359" s="40">
        <v>7185</v>
      </c>
      <c r="J359" s="37" t="s">
        <v>5337</v>
      </c>
      <c r="K359" s="37"/>
      <c r="L359" s="37"/>
      <c r="M359" s="37">
        <f t="shared" si="104"/>
        <v>357</v>
      </c>
      <c r="N359" s="37" t="s">
        <v>1027</v>
      </c>
      <c r="O359" s="37" t="str">
        <f t="shared" si="115"/>
        <v>PT Kencana Energi Lestari Tbk</v>
      </c>
      <c r="P359" s="37">
        <f t="shared" si="115"/>
        <v>440</v>
      </c>
      <c r="Q359" s="37">
        <f t="shared" si="115"/>
        <v>-2</v>
      </c>
      <c r="R359" s="37">
        <f t="shared" si="115"/>
        <v>-4.4999999999999997E-3</v>
      </c>
      <c r="S359" s="37">
        <f t="shared" si="115"/>
        <v>972300</v>
      </c>
      <c r="T359" s="37" t="str">
        <f t="shared" si="115"/>
        <v>1.068M</v>
      </c>
      <c r="U359" s="37" t="str">
        <f t="shared" si="115"/>
        <v>1.613T</v>
      </c>
      <c r="V359" s="41">
        <f t="shared" si="106"/>
        <v>1.613</v>
      </c>
      <c r="W359" s="37" t="str">
        <f t="shared" si="107"/>
        <v>T</v>
      </c>
      <c r="X359" s="42">
        <f t="shared" si="108"/>
        <v>1613</v>
      </c>
      <c r="Y359" s="37">
        <f t="shared" si="109"/>
        <v>1.0680000000000001</v>
      </c>
      <c r="Z359" s="37" t="str">
        <f t="shared" si="110"/>
        <v>M</v>
      </c>
      <c r="AA359" s="43">
        <f t="shared" si="111"/>
        <v>1068000</v>
      </c>
      <c r="AB359" s="46">
        <f t="shared" si="112"/>
        <v>0.46992</v>
      </c>
      <c r="AC359" s="43"/>
      <c r="AD359" s="43"/>
      <c r="AE359" s="37">
        <f t="shared" si="98"/>
        <v>357</v>
      </c>
      <c r="AF359" s="37" t="str">
        <f t="shared" si="99"/>
        <v>KEEN.JK</v>
      </c>
      <c r="AG359" s="37" t="str">
        <f t="shared" si="100"/>
        <v>PT Kencana Energi Lestari Tbk</v>
      </c>
      <c r="AH359" s="37">
        <f t="shared" si="101"/>
        <v>440</v>
      </c>
      <c r="AI359" s="71">
        <f t="shared" si="113"/>
        <v>1.613</v>
      </c>
      <c r="AJ359" s="43">
        <f t="shared" si="102"/>
        <v>0.46992</v>
      </c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</row>
    <row r="360" spans="1:47" x14ac:dyDescent="0.25">
      <c r="A360" s="37"/>
      <c r="B360" s="37">
        <f t="shared" si="103"/>
        <v>358</v>
      </c>
      <c r="C360" s="37" t="s">
        <v>1250</v>
      </c>
      <c r="D360" s="37" t="s">
        <v>1251</v>
      </c>
      <c r="E360" s="37">
        <v>188</v>
      </c>
      <c r="F360" s="37">
        <v>-2</v>
      </c>
      <c r="G360" s="39">
        <v>-1.0500000000000001E-2</v>
      </c>
      <c r="H360" s="40">
        <v>494200</v>
      </c>
      <c r="I360" s="37" t="s">
        <v>5338</v>
      </c>
      <c r="J360" s="37" t="s">
        <v>5339</v>
      </c>
      <c r="K360" s="37"/>
      <c r="L360" s="37"/>
      <c r="M360" s="37">
        <f t="shared" si="104"/>
        <v>358</v>
      </c>
      <c r="N360" s="37" t="s">
        <v>1419</v>
      </c>
      <c r="O360" s="37" t="str">
        <f t="shared" si="115"/>
        <v>PT Keramika Indonesia Assosiasi Tbk</v>
      </c>
      <c r="P360" s="37">
        <f t="shared" si="115"/>
        <v>50</v>
      </c>
      <c r="Q360" s="37">
        <f t="shared" si="115"/>
        <v>0</v>
      </c>
      <c r="R360" s="37">
        <f t="shared" si="115"/>
        <v>0</v>
      </c>
      <c r="S360" s="37">
        <f t="shared" si="115"/>
        <v>37500</v>
      </c>
      <c r="T360" s="37" t="str">
        <f t="shared" si="115"/>
        <v>18.603M</v>
      </c>
      <c r="U360" s="37" t="str">
        <f t="shared" si="115"/>
        <v>746.455B</v>
      </c>
      <c r="V360" s="41">
        <f t="shared" si="106"/>
        <v>746.45500000000004</v>
      </c>
      <c r="W360" s="37" t="str">
        <f t="shared" si="107"/>
        <v>B</v>
      </c>
      <c r="X360" s="42">
        <f t="shared" si="108"/>
        <v>746.45500000000004</v>
      </c>
      <c r="Y360" s="37">
        <f t="shared" si="109"/>
        <v>18.603000000000002</v>
      </c>
      <c r="Z360" s="37" t="str">
        <f t="shared" si="110"/>
        <v>M</v>
      </c>
      <c r="AA360" s="43">
        <f t="shared" si="111"/>
        <v>18603000</v>
      </c>
      <c r="AB360" s="46">
        <f t="shared" si="112"/>
        <v>0.93015000000000003</v>
      </c>
      <c r="AC360" s="43"/>
      <c r="AD360" s="43"/>
      <c r="AE360" s="37">
        <f t="shared" si="98"/>
        <v>358</v>
      </c>
      <c r="AF360" s="37" t="str">
        <f t="shared" si="99"/>
        <v>KIAS.JK</v>
      </c>
      <c r="AG360" s="37" t="str">
        <f t="shared" si="100"/>
        <v>PT Keramika Indonesia Assosiasi Tbk</v>
      </c>
      <c r="AH360" s="37">
        <f t="shared" si="101"/>
        <v>50</v>
      </c>
      <c r="AI360" s="71">
        <f t="shared" si="113"/>
        <v>0.74645500000000009</v>
      </c>
      <c r="AJ360" s="43">
        <f t="shared" si="102"/>
        <v>0.93015000000000003</v>
      </c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</row>
    <row r="361" spans="1:47" x14ac:dyDescent="0.25">
      <c r="A361" s="37"/>
      <c r="B361" s="37">
        <f t="shared" si="103"/>
        <v>359</v>
      </c>
      <c r="C361" s="37" t="s">
        <v>953</v>
      </c>
      <c r="D361" s="37" t="s">
        <v>954</v>
      </c>
      <c r="E361" s="37">
        <v>680</v>
      </c>
      <c r="F361" s="37">
        <v>0</v>
      </c>
      <c r="G361" s="39">
        <v>0</v>
      </c>
      <c r="H361" s="37" t="s">
        <v>5340</v>
      </c>
      <c r="I361" s="37" t="s">
        <v>5341</v>
      </c>
      <c r="J361" s="37" t="s">
        <v>5342</v>
      </c>
      <c r="K361" s="37"/>
      <c r="L361" s="37"/>
      <c r="M361" s="37">
        <f t="shared" si="104"/>
        <v>359</v>
      </c>
      <c r="N361" s="37" t="s">
        <v>439</v>
      </c>
      <c r="O361" s="37" t="str">
        <f t="shared" si="115"/>
        <v>PT Kimia Farma (Persero) Tbk</v>
      </c>
      <c r="P361" s="37">
        <f t="shared" si="115"/>
        <v>2560</v>
      </c>
      <c r="Q361" s="37">
        <f t="shared" si="115"/>
        <v>-30</v>
      </c>
      <c r="R361" s="37">
        <f t="shared" si="115"/>
        <v>-1.1599999999999999E-2</v>
      </c>
      <c r="S361" s="37" t="str">
        <f t="shared" si="115"/>
        <v>9.086M</v>
      </c>
      <c r="T361" s="37" t="str">
        <f t="shared" si="115"/>
        <v>5.78M</v>
      </c>
      <c r="U361" s="37" t="str">
        <f t="shared" si="115"/>
        <v>14.218T</v>
      </c>
      <c r="V361" s="41">
        <f t="shared" si="106"/>
        <v>14.218</v>
      </c>
      <c r="W361" s="37" t="str">
        <f t="shared" si="107"/>
        <v>T</v>
      </c>
      <c r="X361" s="42">
        <f t="shared" si="108"/>
        <v>14218</v>
      </c>
      <c r="Y361" s="37">
        <f t="shared" si="109"/>
        <v>5.78</v>
      </c>
      <c r="Z361" s="37" t="str">
        <f t="shared" si="110"/>
        <v>M</v>
      </c>
      <c r="AA361" s="43">
        <f t="shared" si="111"/>
        <v>5780000</v>
      </c>
      <c r="AB361" s="46">
        <f t="shared" si="112"/>
        <v>14.796799999999999</v>
      </c>
      <c r="AC361" s="43"/>
      <c r="AD361" s="43"/>
      <c r="AE361" s="37">
        <f t="shared" si="98"/>
        <v>359</v>
      </c>
      <c r="AF361" s="37" t="str">
        <f t="shared" si="99"/>
        <v>KAEF.JK</v>
      </c>
      <c r="AG361" s="37" t="str">
        <f t="shared" si="100"/>
        <v>PT Kimia Farma (Persero) Tbk</v>
      </c>
      <c r="AH361" s="37">
        <f t="shared" si="101"/>
        <v>2560</v>
      </c>
      <c r="AI361" s="71">
        <f t="shared" si="113"/>
        <v>14.218</v>
      </c>
      <c r="AJ361" s="43">
        <f t="shared" si="102"/>
        <v>14.796799999999999</v>
      </c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</row>
    <row r="362" spans="1:47" x14ac:dyDescent="0.25">
      <c r="A362" s="37"/>
      <c r="B362" s="37">
        <f t="shared" si="103"/>
        <v>360</v>
      </c>
      <c r="C362" s="37" t="s">
        <v>1199</v>
      </c>
      <c r="D362" s="37" t="s">
        <v>1200</v>
      </c>
      <c r="E362" s="37">
        <v>452</v>
      </c>
      <c r="F362" s="37">
        <v>2</v>
      </c>
      <c r="G362" s="39">
        <v>4.4000000000000003E-3</v>
      </c>
      <c r="H362" s="40">
        <v>468100</v>
      </c>
      <c r="I362" s="37" t="s">
        <v>5343</v>
      </c>
      <c r="J362" s="37" t="s">
        <v>5344</v>
      </c>
      <c r="K362" s="37"/>
      <c r="L362" s="37"/>
      <c r="M362" s="37">
        <f t="shared" si="104"/>
        <v>360</v>
      </c>
      <c r="N362" s="37" t="s">
        <v>5551</v>
      </c>
      <c r="O362" s="37" t="str">
        <f t="shared" si="115"/>
        <v>PT Kino Indonesia Tbk</v>
      </c>
      <c r="P362" s="37">
        <f t="shared" si="115"/>
        <v>2000</v>
      </c>
      <c r="Q362" s="37">
        <f t="shared" si="115"/>
        <v>-10</v>
      </c>
      <c r="R362" s="37">
        <f t="shared" si="115"/>
        <v>-5.0000000000000001E-3</v>
      </c>
      <c r="S362" s="37">
        <f t="shared" si="115"/>
        <v>77200</v>
      </c>
      <c r="T362" s="37">
        <f t="shared" si="115"/>
        <v>506207</v>
      </c>
      <c r="U362" s="37" t="str">
        <f t="shared" si="115"/>
        <v>2.857T</v>
      </c>
      <c r="V362" s="41">
        <f t="shared" si="106"/>
        <v>2.8570000000000002</v>
      </c>
      <c r="W362" s="37" t="str">
        <f t="shared" si="107"/>
        <v>T</v>
      </c>
      <c r="X362" s="42">
        <f t="shared" si="108"/>
        <v>2857</v>
      </c>
      <c r="Y362" s="37">
        <f t="shared" si="109"/>
        <v>50620</v>
      </c>
      <c r="Z362" s="37" t="str">
        <f t="shared" si="110"/>
        <v>7</v>
      </c>
      <c r="AA362" s="43">
        <f t="shared" si="111"/>
        <v>50620</v>
      </c>
      <c r="AB362" s="46">
        <f t="shared" si="112"/>
        <v>0.10124</v>
      </c>
      <c r="AC362" s="43"/>
      <c r="AD362" s="43"/>
      <c r="AE362" s="37">
        <f t="shared" si="98"/>
        <v>360</v>
      </c>
      <c r="AF362" s="37" t="str">
        <f t="shared" si="99"/>
        <v>KINO.JK</v>
      </c>
      <c r="AG362" s="37" t="str">
        <f t="shared" si="100"/>
        <v>PT Kino Indonesia Tbk</v>
      </c>
      <c r="AH362" s="37">
        <f t="shared" si="101"/>
        <v>2000</v>
      </c>
      <c r="AI362" s="71">
        <f t="shared" si="113"/>
        <v>2.8570000000000002</v>
      </c>
      <c r="AJ362" s="43">
        <f t="shared" si="102"/>
        <v>0.10124</v>
      </c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</row>
    <row r="363" spans="1:47" x14ac:dyDescent="0.25">
      <c r="A363" s="37"/>
      <c r="B363" s="37">
        <f t="shared" si="103"/>
        <v>361</v>
      </c>
      <c r="C363" s="37" t="s">
        <v>994</v>
      </c>
      <c r="D363" s="37" t="s">
        <v>995</v>
      </c>
      <c r="E363" s="37">
        <v>570</v>
      </c>
      <c r="F363" s="37">
        <v>25</v>
      </c>
      <c r="G363" s="39">
        <v>4.5900000000000003E-2</v>
      </c>
      <c r="H363" s="40">
        <v>16600</v>
      </c>
      <c r="I363" s="40">
        <v>64793</v>
      </c>
      <c r="J363" s="37" t="s">
        <v>4114</v>
      </c>
      <c r="K363" s="37"/>
      <c r="L363" s="37"/>
      <c r="M363" s="37">
        <f t="shared" si="104"/>
        <v>361</v>
      </c>
      <c r="N363" s="37" t="s">
        <v>1588</v>
      </c>
      <c r="O363" s="37" t="str">
        <f t="shared" si="115"/>
        <v>PT Kioson Komersial Indonesia Tbk</v>
      </c>
      <c r="P363" s="37">
        <f t="shared" si="115"/>
        <v>505</v>
      </c>
      <c r="Q363" s="37">
        <f t="shared" si="115"/>
        <v>-30</v>
      </c>
      <c r="R363" s="37">
        <f t="shared" si="115"/>
        <v>-5.6099999999999997E-2</v>
      </c>
      <c r="S363" s="37" t="str">
        <f t="shared" si="115"/>
        <v>42.429M</v>
      </c>
      <c r="T363" s="37" t="str">
        <f t="shared" si="115"/>
        <v>41.62M</v>
      </c>
      <c r="U363" s="37" t="str">
        <f t="shared" si="115"/>
        <v>362.206B</v>
      </c>
      <c r="V363" s="41">
        <f t="shared" si="106"/>
        <v>362.20600000000002</v>
      </c>
      <c r="W363" s="37" t="str">
        <f t="shared" si="107"/>
        <v>B</v>
      </c>
      <c r="X363" s="42">
        <f t="shared" si="108"/>
        <v>362.20600000000002</v>
      </c>
      <c r="Y363" s="37">
        <f t="shared" si="109"/>
        <v>41.62</v>
      </c>
      <c r="Z363" s="37" t="str">
        <f t="shared" si="110"/>
        <v>M</v>
      </c>
      <c r="AA363" s="43">
        <f t="shared" si="111"/>
        <v>41620000</v>
      </c>
      <c r="AB363" s="46">
        <f t="shared" si="112"/>
        <v>21.0181</v>
      </c>
      <c r="AC363" s="43"/>
      <c r="AD363" s="43"/>
      <c r="AE363" s="37">
        <f t="shared" si="98"/>
        <v>361</v>
      </c>
      <c r="AF363" s="37" t="str">
        <f t="shared" si="99"/>
        <v>KIOS.JK</v>
      </c>
      <c r="AG363" s="37" t="str">
        <f t="shared" si="100"/>
        <v>PT Kioson Komersial Indonesia Tbk</v>
      </c>
      <c r="AH363" s="37">
        <f t="shared" si="101"/>
        <v>505</v>
      </c>
      <c r="AI363" s="71">
        <f t="shared" si="113"/>
        <v>0.36220600000000003</v>
      </c>
      <c r="AJ363" s="43">
        <f t="shared" si="102"/>
        <v>21.0181</v>
      </c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</row>
    <row r="364" spans="1:47" x14ac:dyDescent="0.25">
      <c r="A364" s="37"/>
      <c r="B364" s="37">
        <f t="shared" si="103"/>
        <v>362</v>
      </c>
      <c r="C364" s="37" t="s">
        <v>1180</v>
      </c>
      <c r="D364" s="37" t="s">
        <v>1181</v>
      </c>
      <c r="E364" s="37">
        <v>238</v>
      </c>
      <c r="F364" s="37">
        <v>6</v>
      </c>
      <c r="G364" s="39">
        <v>2.5899999999999999E-2</v>
      </c>
      <c r="H364" s="37" t="s">
        <v>5345</v>
      </c>
      <c r="I364" s="40">
        <v>769240</v>
      </c>
      <c r="J364" s="37" t="s">
        <v>5346</v>
      </c>
      <c r="K364" s="37"/>
      <c r="L364" s="37"/>
      <c r="M364" s="37">
        <f t="shared" si="104"/>
        <v>362</v>
      </c>
      <c r="N364" s="37" t="s">
        <v>4178</v>
      </c>
      <c r="O364" s="37" t="str">
        <f t="shared" si="115"/>
        <v>PT Kirana Megatara Tbk</v>
      </c>
      <c r="P364" s="37">
        <f t="shared" si="115"/>
        <v>336</v>
      </c>
      <c r="Q364" s="37">
        <f t="shared" si="115"/>
        <v>2</v>
      </c>
      <c r="R364" s="37">
        <f t="shared" si="115"/>
        <v>6.0000000000000001E-3</v>
      </c>
      <c r="S364" s="37">
        <f t="shared" si="115"/>
        <v>2500</v>
      </c>
      <c r="T364" s="37">
        <f t="shared" si="115"/>
        <v>348171</v>
      </c>
      <c r="U364" s="37" t="str">
        <f t="shared" si="115"/>
        <v>2.76T</v>
      </c>
      <c r="V364" s="41">
        <f t="shared" si="106"/>
        <v>2.76</v>
      </c>
      <c r="W364" s="37" t="str">
        <f t="shared" si="107"/>
        <v>T</v>
      </c>
      <c r="X364" s="42">
        <f t="shared" si="108"/>
        <v>2760</v>
      </c>
      <c r="Y364" s="37">
        <f t="shared" si="109"/>
        <v>34817</v>
      </c>
      <c r="Z364" s="37" t="str">
        <f t="shared" si="110"/>
        <v>1</v>
      </c>
      <c r="AA364" s="43">
        <f t="shared" si="111"/>
        <v>34817</v>
      </c>
      <c r="AB364" s="46">
        <f t="shared" si="112"/>
        <v>1.1698511999999999E-2</v>
      </c>
      <c r="AC364" s="43"/>
      <c r="AD364" s="43"/>
      <c r="AE364" s="37">
        <f t="shared" si="98"/>
        <v>362</v>
      </c>
      <c r="AF364" s="37" t="str">
        <f t="shared" si="99"/>
        <v>KMTR.JK</v>
      </c>
      <c r="AG364" s="37" t="str">
        <f t="shared" si="100"/>
        <v>PT Kirana Megatara Tbk</v>
      </c>
      <c r="AH364" s="37">
        <f t="shared" si="101"/>
        <v>336</v>
      </c>
      <c r="AI364" s="71">
        <f t="shared" si="113"/>
        <v>2.76</v>
      </c>
      <c r="AJ364" s="43">
        <f t="shared" si="102"/>
        <v>1.1698511999999999E-2</v>
      </c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</row>
    <row r="365" spans="1:47" x14ac:dyDescent="0.25">
      <c r="A365" s="37"/>
      <c r="B365" s="37">
        <f t="shared" si="103"/>
        <v>363</v>
      </c>
      <c r="C365" s="37" t="s">
        <v>1045</v>
      </c>
      <c r="D365" s="37" t="s">
        <v>1046</v>
      </c>
      <c r="E365" s="38">
        <v>1675</v>
      </c>
      <c r="F365" s="37">
        <v>-10</v>
      </c>
      <c r="G365" s="39">
        <v>-5.8999999999999999E-3</v>
      </c>
      <c r="H365" s="40">
        <v>71000</v>
      </c>
      <c r="I365" s="37" t="s">
        <v>5347</v>
      </c>
      <c r="J365" s="37" t="s">
        <v>5346</v>
      </c>
      <c r="K365" s="37"/>
      <c r="L365" s="37"/>
      <c r="M365" s="37">
        <f t="shared" si="104"/>
        <v>363</v>
      </c>
      <c r="N365" s="37" t="s">
        <v>1157</v>
      </c>
      <c r="O365" s="37" t="str">
        <f t="shared" si="115"/>
        <v>PT KMI Wire and Cable Tbk</v>
      </c>
      <c r="P365" s="37">
        <f t="shared" si="115"/>
        <v>282</v>
      </c>
      <c r="Q365" s="37">
        <f t="shared" si="115"/>
        <v>2</v>
      </c>
      <c r="R365" s="37">
        <f t="shared" si="115"/>
        <v>7.1000000000000004E-3</v>
      </c>
      <c r="S365" s="37">
        <f t="shared" si="115"/>
        <v>817900</v>
      </c>
      <c r="T365" s="37" t="str">
        <f t="shared" si="115"/>
        <v>3.225M</v>
      </c>
      <c r="U365" s="37" t="str">
        <f t="shared" si="115"/>
        <v>1.13T</v>
      </c>
      <c r="V365" s="41">
        <f t="shared" si="106"/>
        <v>1.1299999999999999</v>
      </c>
      <c r="W365" s="37" t="str">
        <f t="shared" si="107"/>
        <v>T</v>
      </c>
      <c r="X365" s="42">
        <f t="shared" si="108"/>
        <v>1130</v>
      </c>
      <c r="Y365" s="37">
        <f t="shared" si="109"/>
        <v>3.2250000000000001</v>
      </c>
      <c r="Z365" s="37" t="str">
        <f t="shared" si="110"/>
        <v>M</v>
      </c>
      <c r="AA365" s="43">
        <f t="shared" si="111"/>
        <v>3225000</v>
      </c>
      <c r="AB365" s="46">
        <f t="shared" si="112"/>
        <v>0.90944999999999998</v>
      </c>
      <c r="AC365" s="43"/>
      <c r="AD365" s="43"/>
      <c r="AE365" s="37">
        <f t="shared" si="98"/>
        <v>363</v>
      </c>
      <c r="AF365" s="37" t="str">
        <f t="shared" si="99"/>
        <v>KBLI.JK</v>
      </c>
      <c r="AG365" s="37" t="str">
        <f t="shared" si="100"/>
        <v>PT KMI Wire and Cable Tbk</v>
      </c>
      <c r="AH365" s="37">
        <f t="shared" si="101"/>
        <v>282</v>
      </c>
      <c r="AI365" s="71">
        <f t="shared" si="113"/>
        <v>1.1299999999999999</v>
      </c>
      <c r="AJ365" s="43">
        <f t="shared" si="102"/>
        <v>0.90944999999999998</v>
      </c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</row>
    <row r="366" spans="1:47" x14ac:dyDescent="0.25">
      <c r="A366" s="37"/>
      <c r="B366" s="37">
        <f t="shared" si="103"/>
        <v>364</v>
      </c>
      <c r="C366" s="37" t="s">
        <v>1024</v>
      </c>
      <c r="D366" s="37" t="s">
        <v>1025</v>
      </c>
      <c r="E366" s="37">
        <v>50</v>
      </c>
      <c r="F366" s="37">
        <v>0</v>
      </c>
      <c r="G366" s="39">
        <v>0</v>
      </c>
      <c r="H366" s="40">
        <v>102500</v>
      </c>
      <c r="I366" s="40">
        <v>4967</v>
      </c>
      <c r="J366" s="37" t="s">
        <v>1026</v>
      </c>
      <c r="K366" s="37"/>
      <c r="L366" s="37"/>
      <c r="M366" s="37">
        <f t="shared" si="104"/>
        <v>364</v>
      </c>
      <c r="N366" s="37" t="s">
        <v>1666</v>
      </c>
      <c r="O366" s="37" t="str">
        <f t="shared" si="115"/>
        <v>PT Kobexindo Tractors Tbk</v>
      </c>
      <c r="P366" s="37">
        <f t="shared" si="115"/>
        <v>296</v>
      </c>
      <c r="Q366" s="37">
        <f t="shared" si="115"/>
        <v>10</v>
      </c>
      <c r="R366" s="37">
        <f t="shared" si="115"/>
        <v>3.5000000000000003E-2</v>
      </c>
      <c r="S366" s="37" t="str">
        <f t="shared" si="115"/>
        <v>11.805M</v>
      </c>
      <c r="T366" s="37" t="str">
        <f t="shared" si="115"/>
        <v>8.421M</v>
      </c>
      <c r="U366" s="37" t="str">
        <f t="shared" si="115"/>
        <v>672.66B</v>
      </c>
      <c r="V366" s="41">
        <f t="shared" si="106"/>
        <v>672.66</v>
      </c>
      <c r="W366" s="37" t="str">
        <f t="shared" si="107"/>
        <v>B</v>
      </c>
      <c r="X366" s="42">
        <f t="shared" si="108"/>
        <v>672.66</v>
      </c>
      <c r="Y366" s="37">
        <f t="shared" si="109"/>
        <v>8.4209999999999994</v>
      </c>
      <c r="Z366" s="37" t="str">
        <f t="shared" si="110"/>
        <v>M</v>
      </c>
      <c r="AA366" s="43">
        <f t="shared" si="111"/>
        <v>8421000</v>
      </c>
      <c r="AB366" s="46">
        <f t="shared" si="112"/>
        <v>2.4926159999999999</v>
      </c>
      <c r="AC366" s="43"/>
      <c r="AD366" s="43"/>
      <c r="AE366" s="37">
        <f t="shared" si="98"/>
        <v>364</v>
      </c>
      <c r="AF366" s="37" t="str">
        <f t="shared" si="99"/>
        <v>KOBX.JK</v>
      </c>
      <c r="AG366" s="37" t="str">
        <f t="shared" si="100"/>
        <v>PT Kobexindo Tractors Tbk</v>
      </c>
      <c r="AH366" s="37">
        <f t="shared" si="101"/>
        <v>296</v>
      </c>
      <c r="AI366" s="71">
        <f t="shared" si="113"/>
        <v>0.67265999999999992</v>
      </c>
      <c r="AJ366" s="43">
        <f t="shared" si="102"/>
        <v>2.4926159999999999</v>
      </c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</row>
    <row r="367" spans="1:47" x14ac:dyDescent="0.25">
      <c r="A367" s="37"/>
      <c r="B367" s="37">
        <f t="shared" si="103"/>
        <v>365</v>
      </c>
      <c r="C367" s="37" t="s">
        <v>939</v>
      </c>
      <c r="D367" s="37" t="s">
        <v>940</v>
      </c>
      <c r="E367" s="37">
        <v>302</v>
      </c>
      <c r="F367" s="37">
        <v>-2</v>
      </c>
      <c r="G367" s="39">
        <v>-6.6E-3</v>
      </c>
      <c r="H367" s="37" t="s">
        <v>5348</v>
      </c>
      <c r="I367" s="37" t="s">
        <v>5349</v>
      </c>
      <c r="J367" s="37" t="s">
        <v>5350</v>
      </c>
      <c r="K367" s="37"/>
      <c r="L367" s="37"/>
      <c r="M367" s="37">
        <f t="shared" si="104"/>
        <v>365</v>
      </c>
      <c r="N367" s="37" t="s">
        <v>2079</v>
      </c>
      <c r="O367" s="37" t="str">
        <f t="shared" si="115"/>
        <v>PT Kokoh Inti Arebama Tbk</v>
      </c>
      <c r="P367" s="37">
        <f t="shared" si="115"/>
        <v>163</v>
      </c>
      <c r="Q367" s="37">
        <f t="shared" si="115"/>
        <v>0</v>
      </c>
      <c r="R367" s="37">
        <f t="shared" si="115"/>
        <v>0</v>
      </c>
      <c r="S367" s="37">
        <f t="shared" si="115"/>
        <v>49200</v>
      </c>
      <c r="T367" s="37">
        <f t="shared" si="115"/>
        <v>114415</v>
      </c>
      <c r="U367" s="37" t="str">
        <f t="shared" si="115"/>
        <v>159.878B</v>
      </c>
      <c r="V367" s="41">
        <f t="shared" si="106"/>
        <v>159.87799999999999</v>
      </c>
      <c r="W367" s="37" t="str">
        <f t="shared" si="107"/>
        <v>B</v>
      </c>
      <c r="X367" s="42">
        <f t="shared" si="108"/>
        <v>159.87799999999999</v>
      </c>
      <c r="Y367" s="37">
        <f t="shared" si="109"/>
        <v>11441</v>
      </c>
      <c r="Z367" s="37" t="str">
        <f t="shared" si="110"/>
        <v>5</v>
      </c>
      <c r="AA367" s="43">
        <f t="shared" si="111"/>
        <v>11441</v>
      </c>
      <c r="AB367" s="46">
        <f t="shared" si="112"/>
        <v>1.8648829999999999E-3</v>
      </c>
      <c r="AC367" s="43"/>
      <c r="AD367" s="43"/>
      <c r="AE367" s="37">
        <f t="shared" si="98"/>
        <v>365</v>
      </c>
      <c r="AF367" s="37" t="str">
        <f t="shared" si="99"/>
        <v>KOIN.JK</v>
      </c>
      <c r="AG367" s="37" t="str">
        <f t="shared" si="100"/>
        <v>PT Kokoh Inti Arebama Tbk</v>
      </c>
      <c r="AH367" s="37">
        <f t="shared" si="101"/>
        <v>163</v>
      </c>
      <c r="AI367" s="71">
        <f t="shared" si="113"/>
        <v>0.15987799999999999</v>
      </c>
      <c r="AJ367" s="43">
        <f t="shared" si="102"/>
        <v>1.8648829999999999E-3</v>
      </c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</row>
    <row r="368" spans="1:47" x14ac:dyDescent="0.25">
      <c r="A368" s="37"/>
      <c r="B368" s="37">
        <f t="shared" si="103"/>
        <v>366</v>
      </c>
      <c r="C368" s="37" t="s">
        <v>1052</v>
      </c>
      <c r="D368" s="37" t="s">
        <v>1053</v>
      </c>
      <c r="E368" s="37">
        <v>320</v>
      </c>
      <c r="F368" s="37">
        <v>-10</v>
      </c>
      <c r="G368" s="39">
        <v>-3.0300000000000001E-2</v>
      </c>
      <c r="H368" s="40">
        <v>14300</v>
      </c>
      <c r="I368" s="40">
        <v>250798</v>
      </c>
      <c r="J368" s="37" t="s">
        <v>5351</v>
      </c>
      <c r="K368" s="37"/>
      <c r="L368" s="37"/>
      <c r="M368" s="37">
        <f t="shared" si="104"/>
        <v>366</v>
      </c>
      <c r="N368" s="37" t="s">
        <v>2237</v>
      </c>
      <c r="O368" s="37" t="str">
        <f t="shared" si="115"/>
        <v>PT Kota Satu Properti Tbk</v>
      </c>
      <c r="P368" s="37">
        <f t="shared" si="115"/>
        <v>94</v>
      </c>
      <c r="Q368" s="37">
        <f t="shared" si="115"/>
        <v>0</v>
      </c>
      <c r="R368" s="37">
        <f t="shared" si="115"/>
        <v>0</v>
      </c>
      <c r="S368" s="37" t="str">
        <f t="shared" si="115"/>
        <v>35.963M</v>
      </c>
      <c r="T368" s="37" t="str">
        <f t="shared" si="115"/>
        <v>17.338M</v>
      </c>
      <c r="U368" s="37" t="str">
        <f t="shared" si="115"/>
        <v>129.25B</v>
      </c>
      <c r="V368" s="41">
        <f t="shared" si="106"/>
        <v>129.25</v>
      </c>
      <c r="W368" s="37" t="str">
        <f t="shared" si="107"/>
        <v>B</v>
      </c>
      <c r="X368" s="42">
        <f t="shared" si="108"/>
        <v>129.25</v>
      </c>
      <c r="Y368" s="37">
        <f t="shared" si="109"/>
        <v>17.338000000000001</v>
      </c>
      <c r="Z368" s="37" t="str">
        <f t="shared" si="110"/>
        <v>M</v>
      </c>
      <c r="AA368" s="43">
        <f t="shared" si="111"/>
        <v>17338000</v>
      </c>
      <c r="AB368" s="46">
        <f t="shared" si="112"/>
        <v>1.629772</v>
      </c>
      <c r="AC368" s="43"/>
      <c r="AD368" s="43"/>
      <c r="AE368" s="37">
        <f t="shared" si="98"/>
        <v>366</v>
      </c>
      <c r="AF368" s="37" t="str">
        <f t="shared" si="99"/>
        <v>SATU.JK</v>
      </c>
      <c r="AG368" s="37" t="str">
        <f t="shared" si="100"/>
        <v>PT Kota Satu Properti Tbk</v>
      </c>
      <c r="AH368" s="37">
        <f t="shared" si="101"/>
        <v>94</v>
      </c>
      <c r="AI368" s="71">
        <f t="shared" si="113"/>
        <v>0.12925</v>
      </c>
      <c r="AJ368" s="43">
        <f t="shared" si="102"/>
        <v>1.629772</v>
      </c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</row>
    <row r="369" spans="1:47" x14ac:dyDescent="0.25">
      <c r="A369" s="37"/>
      <c r="B369" s="37">
        <f t="shared" si="103"/>
        <v>367</v>
      </c>
      <c r="C369" s="37" t="s">
        <v>1015</v>
      </c>
      <c r="D369" s="37" t="s">
        <v>1016</v>
      </c>
      <c r="E369" s="37">
        <v>570</v>
      </c>
      <c r="F369" s="37">
        <v>10</v>
      </c>
      <c r="G369" s="39">
        <v>1.7899999999999999E-2</v>
      </c>
      <c r="H369" s="40">
        <v>2200</v>
      </c>
      <c r="I369" s="40">
        <v>76581</v>
      </c>
      <c r="J369" s="37" t="s">
        <v>4104</v>
      </c>
      <c r="K369" s="37"/>
      <c r="L369" s="37"/>
      <c r="M369" s="37">
        <f t="shared" si="104"/>
        <v>367</v>
      </c>
      <c r="N369" s="37" t="s">
        <v>537</v>
      </c>
      <c r="O369" s="37" t="str">
        <f t="shared" si="115"/>
        <v>PT Krakatau Steel (Persero) Tbk</v>
      </c>
      <c r="P369" s="37">
        <f t="shared" si="115"/>
        <v>406</v>
      </c>
      <c r="Q369" s="37">
        <f t="shared" si="115"/>
        <v>-6</v>
      </c>
      <c r="R369" s="37">
        <f t="shared" si="115"/>
        <v>-1.46E-2</v>
      </c>
      <c r="S369" s="37" t="str">
        <f t="shared" si="115"/>
        <v>7.844M</v>
      </c>
      <c r="T369" s="37" t="str">
        <f t="shared" si="115"/>
        <v>25.501M</v>
      </c>
      <c r="U369" s="37" t="str">
        <f t="shared" si="115"/>
        <v>7.855T</v>
      </c>
      <c r="V369" s="41">
        <f t="shared" si="106"/>
        <v>7.8550000000000004</v>
      </c>
      <c r="W369" s="37" t="str">
        <f t="shared" si="107"/>
        <v>T</v>
      </c>
      <c r="X369" s="42">
        <f t="shared" si="108"/>
        <v>7855</v>
      </c>
      <c r="Y369" s="37">
        <f t="shared" si="109"/>
        <v>25.501000000000001</v>
      </c>
      <c r="Z369" s="37" t="str">
        <f t="shared" si="110"/>
        <v>M</v>
      </c>
      <c r="AA369" s="43">
        <f t="shared" si="111"/>
        <v>25501000</v>
      </c>
      <c r="AB369" s="46">
        <f t="shared" si="112"/>
        <v>10.353406</v>
      </c>
      <c r="AC369" s="43"/>
      <c r="AD369" s="43"/>
      <c r="AE369" s="37">
        <f t="shared" si="98"/>
        <v>367</v>
      </c>
      <c r="AF369" s="37" t="str">
        <f t="shared" si="99"/>
        <v>KRAS.JK</v>
      </c>
      <c r="AG369" s="37" t="str">
        <f t="shared" si="100"/>
        <v>PT Krakatau Steel (Persero) Tbk</v>
      </c>
      <c r="AH369" s="37">
        <f t="shared" si="101"/>
        <v>406</v>
      </c>
      <c r="AI369" s="71">
        <f t="shared" si="113"/>
        <v>7.8550000000000004</v>
      </c>
      <c r="AJ369" s="43">
        <f t="shared" si="102"/>
        <v>10.353406</v>
      </c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</row>
    <row r="370" spans="1:47" x14ac:dyDescent="0.25">
      <c r="A370" s="37"/>
      <c r="B370" s="37">
        <f t="shared" si="103"/>
        <v>368</v>
      </c>
      <c r="C370" s="37" t="s">
        <v>1027</v>
      </c>
      <c r="D370" s="37" t="s">
        <v>1028</v>
      </c>
      <c r="E370" s="37">
        <v>440</v>
      </c>
      <c r="F370" s="37">
        <v>-2</v>
      </c>
      <c r="G370" s="39">
        <v>-4.4999999999999997E-3</v>
      </c>
      <c r="H370" s="40">
        <v>972300</v>
      </c>
      <c r="I370" s="37" t="s">
        <v>5352</v>
      </c>
      <c r="J370" s="37" t="s">
        <v>1020</v>
      </c>
      <c r="K370" s="37"/>
      <c r="L370" s="37"/>
      <c r="M370" s="37">
        <f t="shared" si="104"/>
        <v>368</v>
      </c>
      <c r="N370" s="37" t="s">
        <v>5360</v>
      </c>
      <c r="O370" s="37" t="str">
        <f t="shared" si="115"/>
        <v>PT Kresna Graha Investama Tbk</v>
      </c>
      <c r="P370" s="37">
        <f t="shared" si="115"/>
        <v>93</v>
      </c>
      <c r="Q370" s="37">
        <f t="shared" si="115"/>
        <v>-2</v>
      </c>
      <c r="R370" s="37">
        <f t="shared" si="115"/>
        <v>-2.1100000000000001E-2</v>
      </c>
      <c r="S370" s="37" t="str">
        <f t="shared" si="115"/>
        <v>7.639M</v>
      </c>
      <c r="T370" s="37" t="str">
        <f t="shared" si="115"/>
        <v>23.278M</v>
      </c>
      <c r="U370" s="37" t="str">
        <f t="shared" si="115"/>
        <v>1.693T</v>
      </c>
      <c r="V370" s="41">
        <f t="shared" si="106"/>
        <v>1.6930000000000001</v>
      </c>
      <c r="W370" s="37" t="str">
        <f t="shared" si="107"/>
        <v>T</v>
      </c>
      <c r="X370" s="42">
        <f t="shared" si="108"/>
        <v>1693</v>
      </c>
      <c r="Y370" s="37">
        <f t="shared" si="109"/>
        <v>23.277999999999999</v>
      </c>
      <c r="Z370" s="37" t="str">
        <f t="shared" si="110"/>
        <v>M</v>
      </c>
      <c r="AA370" s="43">
        <f t="shared" si="111"/>
        <v>23278000</v>
      </c>
      <c r="AB370" s="46">
        <f t="shared" si="112"/>
        <v>2.1648540000000001</v>
      </c>
      <c r="AC370" s="43"/>
      <c r="AD370" s="43"/>
      <c r="AE370" s="37">
        <f t="shared" si="98"/>
        <v>368</v>
      </c>
      <c r="AF370" s="37" t="str">
        <f t="shared" si="99"/>
        <v>KREN.JK</v>
      </c>
      <c r="AG370" s="37" t="str">
        <f t="shared" si="100"/>
        <v>PT Kresna Graha Investama Tbk</v>
      </c>
      <c r="AH370" s="37">
        <f t="shared" si="101"/>
        <v>93</v>
      </c>
      <c r="AI370" s="71">
        <f t="shared" si="113"/>
        <v>1.6930000000000001</v>
      </c>
      <c r="AJ370" s="43">
        <f t="shared" si="102"/>
        <v>2.1648540000000001</v>
      </c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</row>
    <row r="371" spans="1:47" x14ac:dyDescent="0.25">
      <c r="A371" s="37"/>
      <c r="B371" s="37">
        <f t="shared" si="103"/>
        <v>369</v>
      </c>
      <c r="C371" s="37" t="s">
        <v>1227</v>
      </c>
      <c r="D371" s="37" t="s">
        <v>1228</v>
      </c>
      <c r="E371" s="37">
        <v>476</v>
      </c>
      <c r="F371" s="37">
        <v>2</v>
      </c>
      <c r="G371" s="39">
        <v>4.1999999999999997E-3</v>
      </c>
      <c r="H371" s="37" t="s">
        <v>5353</v>
      </c>
      <c r="I371" s="37" t="s">
        <v>5354</v>
      </c>
      <c r="J371" s="37" t="s">
        <v>5355</v>
      </c>
      <c r="K371" s="37"/>
      <c r="L371" s="37"/>
      <c r="M371" s="37">
        <f t="shared" si="104"/>
        <v>369</v>
      </c>
      <c r="N371" s="37" t="s">
        <v>1913</v>
      </c>
      <c r="O371" s="37" t="str">
        <f t="shared" si="115"/>
        <v>PT Krida Jaringan Nusantara Tbk</v>
      </c>
      <c r="P371" s="37">
        <f t="shared" si="115"/>
        <v>825</v>
      </c>
      <c r="Q371" s="37">
        <f t="shared" si="115"/>
        <v>-60</v>
      </c>
      <c r="R371" s="37">
        <f t="shared" si="115"/>
        <v>-6.7799999999999999E-2</v>
      </c>
      <c r="S371" s="37" t="str">
        <f t="shared" si="115"/>
        <v>1.178M</v>
      </c>
      <c r="T371" s="37">
        <f t="shared" si="115"/>
        <v>253017</v>
      </c>
      <c r="U371" s="37" t="str">
        <f t="shared" si="115"/>
        <v>412.5B</v>
      </c>
      <c r="V371" s="41">
        <f t="shared" si="106"/>
        <v>412.5</v>
      </c>
      <c r="W371" s="37" t="str">
        <f t="shared" si="107"/>
        <v>B</v>
      </c>
      <c r="X371" s="42">
        <f t="shared" si="108"/>
        <v>412.5</v>
      </c>
      <c r="Y371" s="37">
        <f t="shared" si="109"/>
        <v>25301</v>
      </c>
      <c r="Z371" s="37" t="str">
        <f t="shared" si="110"/>
        <v>7</v>
      </c>
      <c r="AA371" s="43">
        <f t="shared" si="111"/>
        <v>25301</v>
      </c>
      <c r="AB371" s="46">
        <f t="shared" si="112"/>
        <v>2.0873325000000002E-2</v>
      </c>
      <c r="AC371" s="43"/>
      <c r="AD371" s="43"/>
      <c r="AE371" s="37">
        <f t="shared" si="98"/>
        <v>369</v>
      </c>
      <c r="AF371" s="37" t="str">
        <f t="shared" si="99"/>
        <v>KJEN.JK</v>
      </c>
      <c r="AG371" s="37" t="str">
        <f t="shared" si="100"/>
        <v>PT Krida Jaringan Nusantara Tbk</v>
      </c>
      <c r="AH371" s="37">
        <f t="shared" si="101"/>
        <v>825</v>
      </c>
      <c r="AI371" s="71">
        <f t="shared" si="113"/>
        <v>0.41249999999999998</v>
      </c>
      <c r="AJ371" s="43">
        <f t="shared" si="102"/>
        <v>2.0873325000000002E-2</v>
      </c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</row>
    <row r="372" spans="1:47" x14ac:dyDescent="0.25">
      <c r="A372" s="37"/>
      <c r="B372" s="37">
        <f t="shared" si="103"/>
        <v>370</v>
      </c>
      <c r="C372" s="37" t="s">
        <v>1083</v>
      </c>
      <c r="D372" s="37" t="s">
        <v>1084</v>
      </c>
      <c r="E372" s="38">
        <v>4890</v>
      </c>
      <c r="F372" s="37">
        <v>-360</v>
      </c>
      <c r="G372" s="39">
        <v>-6.8599999999999994E-2</v>
      </c>
      <c r="H372" s="37">
        <v>600</v>
      </c>
      <c r="I372" s="37">
        <v>706</v>
      </c>
      <c r="J372" s="37" t="s">
        <v>4089</v>
      </c>
      <c r="K372" s="37"/>
      <c r="L372" s="37"/>
      <c r="M372" s="37">
        <f t="shared" si="104"/>
        <v>370</v>
      </c>
      <c r="N372" s="37" t="s">
        <v>1660</v>
      </c>
      <c r="O372" s="37" t="str">
        <f t="shared" ref="O372:U387" si="116">INDEX($B$3:$J$1048576,MATCH($N372,$C$3:$C$1048576,0),MATCH(O$2,$B$2:$J$2,0))</f>
        <v>PT Kurniamitra Duta Sentosa, Tbk</v>
      </c>
      <c r="P372" s="37">
        <f t="shared" si="116"/>
        <v>460</v>
      </c>
      <c r="Q372" s="37">
        <f t="shared" si="116"/>
        <v>0</v>
      </c>
      <c r="R372" s="37">
        <f t="shared" si="116"/>
        <v>0</v>
      </c>
      <c r="S372" s="37">
        <f t="shared" si="116"/>
        <v>10000</v>
      </c>
      <c r="T372" s="37">
        <f t="shared" si="116"/>
        <v>175078</v>
      </c>
      <c r="U372" s="37" t="str">
        <f t="shared" si="116"/>
        <v>368B</v>
      </c>
      <c r="V372" s="41">
        <f t="shared" si="106"/>
        <v>368</v>
      </c>
      <c r="W372" s="37" t="str">
        <f t="shared" si="107"/>
        <v>B</v>
      </c>
      <c r="X372" s="42">
        <f t="shared" si="108"/>
        <v>368</v>
      </c>
      <c r="Y372" s="37">
        <f t="shared" si="109"/>
        <v>17507</v>
      </c>
      <c r="Z372" s="37" t="str">
        <f t="shared" si="110"/>
        <v>8</v>
      </c>
      <c r="AA372" s="43">
        <f t="shared" si="111"/>
        <v>17507</v>
      </c>
      <c r="AB372" s="46">
        <f t="shared" si="112"/>
        <v>8.0532199999999998E-3</v>
      </c>
      <c r="AC372" s="43"/>
      <c r="AD372" s="43"/>
      <c r="AE372" s="37">
        <f t="shared" si="98"/>
        <v>370</v>
      </c>
      <c r="AF372" s="37" t="str">
        <f t="shared" si="99"/>
        <v>KMDS.JK</v>
      </c>
      <c r="AG372" s="37" t="str">
        <f t="shared" si="100"/>
        <v>PT Kurniamitra Duta Sentosa, Tbk</v>
      </c>
      <c r="AH372" s="37">
        <f t="shared" si="101"/>
        <v>460</v>
      </c>
      <c r="AI372" s="71">
        <f t="shared" si="113"/>
        <v>0.36799999999999999</v>
      </c>
      <c r="AJ372" s="43">
        <f t="shared" si="102"/>
        <v>8.0532199999999998E-3</v>
      </c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</row>
    <row r="373" spans="1:47" x14ac:dyDescent="0.25">
      <c r="A373" s="37"/>
      <c r="B373" s="37">
        <f t="shared" si="103"/>
        <v>371</v>
      </c>
      <c r="C373" s="37" t="s">
        <v>985</v>
      </c>
      <c r="D373" s="37" t="s">
        <v>986</v>
      </c>
      <c r="E373" s="37">
        <v>580</v>
      </c>
      <c r="F373" s="37">
        <v>-10</v>
      </c>
      <c r="G373" s="39">
        <v>-1.6899999999999998E-2</v>
      </c>
      <c r="H373" s="40">
        <v>5500</v>
      </c>
      <c r="I373" s="40">
        <v>40245</v>
      </c>
      <c r="J373" s="37" t="s">
        <v>5356</v>
      </c>
      <c r="K373" s="37"/>
      <c r="L373" s="37"/>
      <c r="M373" s="37">
        <f t="shared" si="104"/>
        <v>371</v>
      </c>
      <c r="N373" s="37" t="s">
        <v>2411</v>
      </c>
      <c r="O373" s="37" t="str">
        <f t="shared" si="116"/>
        <v>PT Ladangbaja Murni Tbk</v>
      </c>
      <c r="P373" s="37">
        <f t="shared" si="116"/>
        <v>101</v>
      </c>
      <c r="Q373" s="37">
        <f t="shared" si="116"/>
        <v>-1</v>
      </c>
      <c r="R373" s="37">
        <f t="shared" si="116"/>
        <v>-9.7999999999999997E-3</v>
      </c>
      <c r="S373" s="37" t="str">
        <f t="shared" si="116"/>
        <v>2.05M</v>
      </c>
      <c r="T373" s="37" t="str">
        <f t="shared" si="116"/>
        <v>30.31M</v>
      </c>
      <c r="U373" s="37" t="str">
        <f t="shared" si="116"/>
        <v>101B</v>
      </c>
      <c r="V373" s="41">
        <f t="shared" si="106"/>
        <v>101</v>
      </c>
      <c r="W373" s="37" t="str">
        <f t="shared" si="107"/>
        <v>B</v>
      </c>
      <c r="X373" s="42">
        <f t="shared" si="108"/>
        <v>101</v>
      </c>
      <c r="Y373" s="37">
        <f t="shared" si="109"/>
        <v>30.31</v>
      </c>
      <c r="Z373" s="37" t="str">
        <f t="shared" si="110"/>
        <v>M</v>
      </c>
      <c r="AA373" s="43">
        <f t="shared" si="111"/>
        <v>30310000</v>
      </c>
      <c r="AB373" s="46">
        <f t="shared" si="112"/>
        <v>3.0613100000000002</v>
      </c>
      <c r="AC373" s="43"/>
      <c r="AD373" s="43"/>
      <c r="AE373" s="37">
        <f t="shared" si="98"/>
        <v>371</v>
      </c>
      <c r="AF373" s="37" t="str">
        <f t="shared" si="99"/>
        <v>LABA.JK</v>
      </c>
      <c r="AG373" s="37" t="str">
        <f t="shared" si="100"/>
        <v>PT Ladangbaja Murni Tbk</v>
      </c>
      <c r="AH373" s="37">
        <f t="shared" si="101"/>
        <v>101</v>
      </c>
      <c r="AI373" s="71">
        <f t="shared" si="113"/>
        <v>0.10100000000000001</v>
      </c>
      <c r="AJ373" s="43">
        <f t="shared" si="102"/>
        <v>3.0613100000000002</v>
      </c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</row>
    <row r="374" spans="1:47" x14ac:dyDescent="0.25">
      <c r="A374" s="37"/>
      <c r="B374" s="37">
        <f t="shared" si="103"/>
        <v>372</v>
      </c>
      <c r="C374" s="37" t="s">
        <v>1037</v>
      </c>
      <c r="D374" s="37" t="s">
        <v>1038</v>
      </c>
      <c r="E374" s="38">
        <v>3680</v>
      </c>
      <c r="F374" s="37">
        <v>-20</v>
      </c>
      <c r="G374" s="39">
        <v>-5.4000000000000003E-3</v>
      </c>
      <c r="H374" s="40">
        <v>157400</v>
      </c>
      <c r="I374" s="40">
        <v>186735</v>
      </c>
      <c r="J374" s="37" t="s">
        <v>5357</v>
      </c>
      <c r="K374" s="37"/>
      <c r="L374" s="37"/>
      <c r="M374" s="37">
        <f t="shared" si="104"/>
        <v>372</v>
      </c>
      <c r="N374" s="37" t="s">
        <v>2336</v>
      </c>
      <c r="O374" s="37" t="str">
        <f t="shared" si="116"/>
        <v>PT Lancartama Sejati Tbk</v>
      </c>
      <c r="P374" s="37">
        <f t="shared" si="116"/>
        <v>64</v>
      </c>
      <c r="Q374" s="37">
        <f t="shared" si="116"/>
        <v>5</v>
      </c>
      <c r="R374" s="37">
        <f t="shared" si="116"/>
        <v>8.4699999999999998E-2</v>
      </c>
      <c r="S374" s="37" t="str">
        <f t="shared" si="116"/>
        <v>31.396M</v>
      </c>
      <c r="T374" s="37" t="str">
        <f t="shared" si="116"/>
        <v>16.782M</v>
      </c>
      <c r="U374" s="37" t="str">
        <f t="shared" si="116"/>
        <v>64B</v>
      </c>
      <c r="V374" s="41">
        <f t="shared" si="106"/>
        <v>64</v>
      </c>
      <c r="W374" s="37" t="str">
        <f t="shared" si="107"/>
        <v>B</v>
      </c>
      <c r="X374" s="42">
        <f t="shared" si="108"/>
        <v>64</v>
      </c>
      <c r="Y374" s="37">
        <f t="shared" si="109"/>
        <v>16.782</v>
      </c>
      <c r="Z374" s="37" t="str">
        <f t="shared" si="110"/>
        <v>M</v>
      </c>
      <c r="AA374" s="43">
        <f t="shared" si="111"/>
        <v>16782000</v>
      </c>
      <c r="AB374" s="46">
        <f t="shared" si="112"/>
        <v>1.0740479999999999</v>
      </c>
      <c r="AC374" s="43"/>
      <c r="AD374" s="43"/>
      <c r="AE374" s="37">
        <f t="shared" si="98"/>
        <v>372</v>
      </c>
      <c r="AF374" s="37" t="str">
        <f t="shared" si="99"/>
        <v>TAMA.JK</v>
      </c>
      <c r="AG374" s="37" t="str">
        <f t="shared" si="100"/>
        <v>PT Lancartama Sejati Tbk</v>
      </c>
      <c r="AH374" s="37">
        <f t="shared" si="101"/>
        <v>64</v>
      </c>
      <c r="AI374" s="71">
        <f t="shared" si="113"/>
        <v>6.4000000000000001E-2</v>
      </c>
      <c r="AJ374" s="43">
        <f t="shared" si="102"/>
        <v>1.0740479999999999</v>
      </c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</row>
    <row r="375" spans="1:47" x14ac:dyDescent="0.25">
      <c r="A375" s="37"/>
      <c r="B375" s="37">
        <f t="shared" si="103"/>
        <v>373</v>
      </c>
      <c r="C375" s="37" t="s">
        <v>1005</v>
      </c>
      <c r="D375" s="37" t="s">
        <v>1006</v>
      </c>
      <c r="E375" s="37">
        <v>50</v>
      </c>
      <c r="F375" s="37">
        <v>0</v>
      </c>
      <c r="G375" s="39">
        <v>0</v>
      </c>
      <c r="H375" s="40">
        <v>413700</v>
      </c>
      <c r="I375" s="37" t="s">
        <v>5358</v>
      </c>
      <c r="J375" s="37" t="s">
        <v>1007</v>
      </c>
      <c r="K375" s="37"/>
      <c r="L375" s="37"/>
      <c r="M375" s="37">
        <f t="shared" si="104"/>
        <v>373</v>
      </c>
      <c r="N375" s="37" t="s">
        <v>1999</v>
      </c>
      <c r="O375" s="37" t="str">
        <f t="shared" si="116"/>
        <v>PT Langgeng Makmur Industri Tbk</v>
      </c>
      <c r="P375" s="37">
        <f t="shared" si="116"/>
        <v>195</v>
      </c>
      <c r="Q375" s="37">
        <f t="shared" si="116"/>
        <v>3</v>
      </c>
      <c r="R375" s="37">
        <f t="shared" si="116"/>
        <v>1.5599999999999999E-2</v>
      </c>
      <c r="S375" s="37">
        <f t="shared" si="116"/>
        <v>62800</v>
      </c>
      <c r="T375" s="37" t="str">
        <f t="shared" si="116"/>
        <v>1.656M</v>
      </c>
      <c r="U375" s="37" t="str">
        <f t="shared" si="116"/>
        <v>196.661B</v>
      </c>
      <c r="V375" s="41">
        <f t="shared" si="106"/>
        <v>196.661</v>
      </c>
      <c r="W375" s="37" t="str">
        <f t="shared" si="107"/>
        <v>B</v>
      </c>
      <c r="X375" s="42">
        <f t="shared" si="108"/>
        <v>196.661</v>
      </c>
      <c r="Y375" s="37">
        <f t="shared" si="109"/>
        <v>1.6559999999999999</v>
      </c>
      <c r="Z375" s="37" t="str">
        <f t="shared" si="110"/>
        <v>M</v>
      </c>
      <c r="AA375" s="43">
        <f t="shared" si="111"/>
        <v>1656000</v>
      </c>
      <c r="AB375" s="46">
        <f t="shared" si="112"/>
        <v>0.32291999999999998</v>
      </c>
      <c r="AC375" s="43"/>
      <c r="AD375" s="43"/>
      <c r="AE375" s="37">
        <f t="shared" si="98"/>
        <v>373</v>
      </c>
      <c r="AF375" s="37" t="str">
        <f t="shared" si="99"/>
        <v>LMPI.JK</v>
      </c>
      <c r="AG375" s="37" t="str">
        <f t="shared" si="100"/>
        <v>PT Langgeng Makmur Industri Tbk</v>
      </c>
      <c r="AH375" s="37">
        <f t="shared" si="101"/>
        <v>195</v>
      </c>
      <c r="AI375" s="71">
        <f t="shared" si="113"/>
        <v>0.196661</v>
      </c>
      <c r="AJ375" s="43">
        <f t="shared" si="102"/>
        <v>0.32291999999999998</v>
      </c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</row>
    <row r="376" spans="1:47" x14ac:dyDescent="0.25">
      <c r="A376" s="37"/>
      <c r="B376" s="37">
        <f t="shared" si="103"/>
        <v>374</v>
      </c>
      <c r="C376" s="37" t="s">
        <v>1040</v>
      </c>
      <c r="D376" s="37" t="s">
        <v>1041</v>
      </c>
      <c r="E376" s="37">
        <v>955</v>
      </c>
      <c r="F376" s="37">
        <v>30</v>
      </c>
      <c r="G376" s="39">
        <v>3.2399999999999998E-2</v>
      </c>
      <c r="H376" s="40">
        <v>575400</v>
      </c>
      <c r="I376" s="37" t="s">
        <v>5359</v>
      </c>
      <c r="J376" s="37" t="s">
        <v>1004</v>
      </c>
      <c r="K376" s="37"/>
      <c r="L376" s="37"/>
      <c r="M376" s="37">
        <f t="shared" si="104"/>
        <v>374</v>
      </c>
      <c r="N376" s="37" t="s">
        <v>1318</v>
      </c>
      <c r="O376" s="37" t="str">
        <f t="shared" si="116"/>
        <v>PT Lautan Luas Tbk</v>
      </c>
      <c r="P376" s="37">
        <f t="shared" si="116"/>
        <v>680</v>
      </c>
      <c r="Q376" s="37">
        <f t="shared" si="116"/>
        <v>-15</v>
      </c>
      <c r="R376" s="37">
        <f t="shared" si="116"/>
        <v>-2.1600000000000001E-2</v>
      </c>
      <c r="S376" s="37">
        <f t="shared" si="116"/>
        <v>39300</v>
      </c>
      <c r="T376" s="37">
        <f t="shared" si="116"/>
        <v>299012</v>
      </c>
      <c r="U376" s="37" t="str">
        <f t="shared" si="116"/>
        <v>1.041T</v>
      </c>
      <c r="V376" s="41">
        <f t="shared" si="106"/>
        <v>1.0409999999999999</v>
      </c>
      <c r="W376" s="37" t="str">
        <f t="shared" si="107"/>
        <v>T</v>
      </c>
      <c r="X376" s="42">
        <f t="shared" si="108"/>
        <v>1041</v>
      </c>
      <c r="Y376" s="37">
        <f t="shared" si="109"/>
        <v>29901</v>
      </c>
      <c r="Z376" s="37" t="str">
        <f t="shared" si="110"/>
        <v>2</v>
      </c>
      <c r="AA376" s="43">
        <f t="shared" si="111"/>
        <v>29901</v>
      </c>
      <c r="AB376" s="46">
        <f t="shared" si="112"/>
        <v>2.0332679999999999E-2</v>
      </c>
      <c r="AC376" s="43"/>
      <c r="AD376" s="43"/>
      <c r="AE376" s="37">
        <f t="shared" si="98"/>
        <v>374</v>
      </c>
      <c r="AF376" s="37" t="str">
        <f t="shared" si="99"/>
        <v>LTLS.JK</v>
      </c>
      <c r="AG376" s="37" t="str">
        <f t="shared" si="100"/>
        <v>PT Lautan Luas Tbk</v>
      </c>
      <c r="AH376" s="37">
        <f t="shared" si="101"/>
        <v>680</v>
      </c>
      <c r="AI376" s="71">
        <f t="shared" si="113"/>
        <v>1.0409999999999999</v>
      </c>
      <c r="AJ376" s="43">
        <f t="shared" si="102"/>
        <v>2.0332679999999999E-2</v>
      </c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</row>
    <row r="377" spans="1:47" x14ac:dyDescent="0.25">
      <c r="A377" s="37"/>
      <c r="B377" s="37">
        <f t="shared" si="103"/>
        <v>375</v>
      </c>
      <c r="C377" s="37" t="s">
        <v>1008</v>
      </c>
      <c r="D377" s="37" t="s">
        <v>1009</v>
      </c>
      <c r="E377" s="37">
        <v>338</v>
      </c>
      <c r="F377" s="37">
        <v>2</v>
      </c>
      <c r="G377" s="39">
        <v>6.0000000000000001E-3</v>
      </c>
      <c r="H377" s="40">
        <v>100900</v>
      </c>
      <c r="I377" s="40">
        <v>450479</v>
      </c>
      <c r="J377" s="37" t="s">
        <v>4093</v>
      </c>
      <c r="K377" s="37"/>
      <c r="L377" s="37"/>
      <c r="M377" s="37">
        <f t="shared" si="104"/>
        <v>375</v>
      </c>
      <c r="N377" s="37" t="s">
        <v>1788</v>
      </c>
      <c r="O377" s="37" t="str">
        <f t="shared" si="116"/>
        <v>PT LCK Global Kedaton Tbk</v>
      </c>
      <c r="P377" s="37">
        <f t="shared" si="116"/>
        <v>308</v>
      </c>
      <c r="Q377" s="37">
        <f t="shared" si="116"/>
        <v>0</v>
      </c>
      <c r="R377" s="37">
        <f t="shared" si="116"/>
        <v>0</v>
      </c>
      <c r="S377" s="37">
        <f t="shared" si="116"/>
        <v>1700</v>
      </c>
      <c r="T377" s="37">
        <f t="shared" si="116"/>
        <v>3539</v>
      </c>
      <c r="U377" s="37" t="str">
        <f t="shared" si="116"/>
        <v>308B</v>
      </c>
      <c r="V377" s="41">
        <f t="shared" si="106"/>
        <v>308</v>
      </c>
      <c r="W377" s="37" t="str">
        <f t="shared" si="107"/>
        <v>B</v>
      </c>
      <c r="X377" s="42">
        <f t="shared" si="108"/>
        <v>308</v>
      </c>
      <c r="Y377" s="37">
        <f t="shared" si="109"/>
        <v>353</v>
      </c>
      <c r="Z377" s="37" t="str">
        <f t="shared" si="110"/>
        <v>9</v>
      </c>
      <c r="AA377" s="43">
        <f t="shared" si="111"/>
        <v>353</v>
      </c>
      <c r="AB377" s="46">
        <f t="shared" si="112"/>
        <v>1.08724E-4</v>
      </c>
      <c r="AC377" s="43"/>
      <c r="AD377" s="43"/>
      <c r="AE377" s="37">
        <f t="shared" si="98"/>
        <v>375</v>
      </c>
      <c r="AF377" s="37" t="str">
        <f t="shared" si="99"/>
        <v>LCKM.JK</v>
      </c>
      <c r="AG377" s="37" t="str">
        <f t="shared" si="100"/>
        <v>PT LCK Global Kedaton Tbk</v>
      </c>
      <c r="AH377" s="37">
        <f t="shared" si="101"/>
        <v>308</v>
      </c>
      <c r="AI377" s="71">
        <f t="shared" si="113"/>
        <v>0.308</v>
      </c>
      <c r="AJ377" s="43">
        <f t="shared" si="102"/>
        <v>1.08724E-4</v>
      </c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</row>
    <row r="378" spans="1:47" x14ac:dyDescent="0.25">
      <c r="A378" s="37"/>
      <c r="B378" s="37">
        <f t="shared" si="103"/>
        <v>376</v>
      </c>
      <c r="C378" s="37" t="s">
        <v>5360</v>
      </c>
      <c r="D378" s="37" t="s">
        <v>5361</v>
      </c>
      <c r="E378" s="37">
        <v>93</v>
      </c>
      <c r="F378" s="37">
        <v>-2</v>
      </c>
      <c r="G378" s="39">
        <v>-2.1100000000000001E-2</v>
      </c>
      <c r="H378" s="37" t="s">
        <v>5362</v>
      </c>
      <c r="I378" s="37" t="s">
        <v>5363</v>
      </c>
      <c r="J378" s="37" t="s">
        <v>5364</v>
      </c>
      <c r="K378" s="37"/>
      <c r="L378" s="37"/>
      <c r="M378" s="37">
        <f t="shared" si="104"/>
        <v>376</v>
      </c>
      <c r="N378" s="37" t="s">
        <v>1858</v>
      </c>
      <c r="O378" s="37" t="str">
        <f t="shared" si="116"/>
        <v>PT Lenox Pasifik Investama Tbk</v>
      </c>
      <c r="P378" s="37">
        <f t="shared" si="116"/>
        <v>116</v>
      </c>
      <c r="Q378" s="37">
        <f t="shared" si="116"/>
        <v>-1</v>
      </c>
      <c r="R378" s="37">
        <f t="shared" si="116"/>
        <v>-8.5000000000000006E-3</v>
      </c>
      <c r="S378" s="37" t="str">
        <f t="shared" si="116"/>
        <v>1.445M</v>
      </c>
      <c r="T378" s="37" t="str">
        <f t="shared" si="116"/>
        <v>1.602M</v>
      </c>
      <c r="U378" s="37" t="str">
        <f t="shared" si="116"/>
        <v>300.237B</v>
      </c>
      <c r="V378" s="41">
        <f t="shared" si="106"/>
        <v>300.23700000000002</v>
      </c>
      <c r="W378" s="37" t="str">
        <f t="shared" si="107"/>
        <v>B</v>
      </c>
      <c r="X378" s="42">
        <f t="shared" si="108"/>
        <v>300.23700000000002</v>
      </c>
      <c r="Y378" s="37">
        <f t="shared" si="109"/>
        <v>1.6020000000000001</v>
      </c>
      <c r="Z378" s="37" t="str">
        <f t="shared" si="110"/>
        <v>M</v>
      </c>
      <c r="AA378" s="43">
        <f t="shared" si="111"/>
        <v>1602000</v>
      </c>
      <c r="AB378" s="46">
        <f t="shared" si="112"/>
        <v>0.185832</v>
      </c>
      <c r="AC378" s="43"/>
      <c r="AD378" s="43"/>
      <c r="AE378" s="37">
        <f t="shared" si="98"/>
        <v>376</v>
      </c>
      <c r="AF378" s="37" t="str">
        <f t="shared" si="99"/>
        <v>LPPS.JK</v>
      </c>
      <c r="AG378" s="37" t="str">
        <f t="shared" si="100"/>
        <v>PT Lenox Pasifik Investama Tbk</v>
      </c>
      <c r="AH378" s="37">
        <f t="shared" si="101"/>
        <v>116</v>
      </c>
      <c r="AI378" s="71">
        <f t="shared" si="113"/>
        <v>0.30023700000000003</v>
      </c>
      <c r="AJ378" s="43">
        <f t="shared" si="102"/>
        <v>0.185832</v>
      </c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</row>
    <row r="379" spans="1:47" x14ac:dyDescent="0.25">
      <c r="A379" s="37"/>
      <c r="B379" s="37">
        <f t="shared" si="103"/>
        <v>377</v>
      </c>
      <c r="C379" s="37" t="s">
        <v>976</v>
      </c>
      <c r="D379" s="37" t="s">
        <v>977</v>
      </c>
      <c r="E379" s="37">
        <v>292</v>
      </c>
      <c r="F379" s="37">
        <v>2</v>
      </c>
      <c r="G379" s="39">
        <v>6.8999999999999999E-3</v>
      </c>
      <c r="H379" s="40">
        <v>514400</v>
      </c>
      <c r="I379" s="37" t="s">
        <v>5365</v>
      </c>
      <c r="J379" s="37" t="s">
        <v>5366</v>
      </c>
      <c r="K379" s="37"/>
      <c r="L379" s="37"/>
      <c r="M379" s="37">
        <f t="shared" si="104"/>
        <v>377</v>
      </c>
      <c r="N379" s="37" t="s">
        <v>2353</v>
      </c>
      <c r="O379" s="37" t="str">
        <f t="shared" si="116"/>
        <v>PT Lima Dua Lima Tiga Tbk</v>
      </c>
      <c r="P379" s="37">
        <f t="shared" si="116"/>
        <v>52</v>
      </c>
      <c r="Q379" s="37">
        <f t="shared" si="116"/>
        <v>0</v>
      </c>
      <c r="R379" s="37">
        <f t="shared" si="116"/>
        <v>0</v>
      </c>
      <c r="S379" s="37">
        <f t="shared" si="116"/>
        <v>871500</v>
      </c>
      <c r="T379" s="37" t="str">
        <f t="shared" si="116"/>
        <v>21.875M</v>
      </c>
      <c r="U379" s="37" t="str">
        <f t="shared" si="116"/>
        <v>53.82B</v>
      </c>
      <c r="V379" s="41">
        <f t="shared" si="106"/>
        <v>53.82</v>
      </c>
      <c r="W379" s="37" t="str">
        <f t="shared" si="107"/>
        <v>B</v>
      </c>
      <c r="X379" s="42">
        <f t="shared" si="108"/>
        <v>53.82</v>
      </c>
      <c r="Y379" s="37">
        <f t="shared" si="109"/>
        <v>21.875</v>
      </c>
      <c r="Z379" s="37" t="str">
        <f t="shared" si="110"/>
        <v>M</v>
      </c>
      <c r="AA379" s="43">
        <f t="shared" si="111"/>
        <v>21875000</v>
      </c>
      <c r="AB379" s="46">
        <f t="shared" si="112"/>
        <v>1.1375</v>
      </c>
      <c r="AC379" s="43"/>
      <c r="AD379" s="43"/>
      <c r="AE379" s="37">
        <f t="shared" si="98"/>
        <v>377</v>
      </c>
      <c r="AF379" s="37" t="str">
        <f t="shared" si="99"/>
        <v>LUCY.JK</v>
      </c>
      <c r="AG379" s="37" t="str">
        <f t="shared" si="100"/>
        <v>PT Lima Dua Lima Tiga Tbk</v>
      </c>
      <c r="AH379" s="37">
        <f t="shared" si="101"/>
        <v>52</v>
      </c>
      <c r="AI379" s="71">
        <f t="shared" si="113"/>
        <v>5.382E-2</v>
      </c>
      <c r="AJ379" s="43">
        <f t="shared" si="102"/>
        <v>1.1375</v>
      </c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</row>
    <row r="380" spans="1:47" x14ac:dyDescent="0.25">
      <c r="A380" s="37"/>
      <c r="B380" s="37">
        <f t="shared" si="103"/>
        <v>378</v>
      </c>
      <c r="C380" s="37" t="s">
        <v>908</v>
      </c>
      <c r="D380" s="37" t="s">
        <v>909</v>
      </c>
      <c r="E380" s="37">
        <v>166</v>
      </c>
      <c r="F380" s="37">
        <v>-1</v>
      </c>
      <c r="G380" s="39">
        <v>-6.0000000000000001E-3</v>
      </c>
      <c r="H380" s="40">
        <v>589100</v>
      </c>
      <c r="I380" s="37" t="s">
        <v>4783</v>
      </c>
      <c r="J380" s="37" t="s">
        <v>5367</v>
      </c>
      <c r="K380" s="37"/>
      <c r="L380" s="37"/>
      <c r="M380" s="37">
        <f t="shared" si="104"/>
        <v>378</v>
      </c>
      <c r="N380" s="37" t="s">
        <v>4771</v>
      </c>
      <c r="O380" s="37" t="str">
        <f t="shared" si="116"/>
        <v>PT Limas Indonesia Makmur Tbk</v>
      </c>
      <c r="P380" s="37">
        <f t="shared" si="116"/>
        <v>131</v>
      </c>
      <c r="Q380" s="37">
        <f t="shared" si="116"/>
        <v>-9</v>
      </c>
      <c r="R380" s="37">
        <f t="shared" si="116"/>
        <v>-6.4299999999999996E-2</v>
      </c>
      <c r="S380" s="37" t="str">
        <f t="shared" si="116"/>
        <v>41.67M</v>
      </c>
      <c r="T380" s="37" t="str">
        <f t="shared" si="116"/>
        <v>51.528M</v>
      </c>
      <c r="U380" s="37" t="str">
        <f t="shared" si="116"/>
        <v>103.209B</v>
      </c>
      <c r="V380" s="41">
        <f t="shared" si="106"/>
        <v>103.209</v>
      </c>
      <c r="W380" s="37" t="str">
        <f t="shared" si="107"/>
        <v>B</v>
      </c>
      <c r="X380" s="42">
        <f t="shared" si="108"/>
        <v>103.209</v>
      </c>
      <c r="Y380" s="37">
        <f t="shared" si="109"/>
        <v>51.527999999999999</v>
      </c>
      <c r="Z380" s="37" t="str">
        <f t="shared" si="110"/>
        <v>M</v>
      </c>
      <c r="AA380" s="43">
        <f t="shared" si="111"/>
        <v>51528000</v>
      </c>
      <c r="AB380" s="46">
        <f t="shared" si="112"/>
        <v>6.7501680000000004</v>
      </c>
      <c r="AC380" s="43"/>
      <c r="AD380" s="43"/>
      <c r="AE380" s="37">
        <f t="shared" si="98"/>
        <v>378</v>
      </c>
      <c r="AF380" s="37" t="str">
        <f t="shared" si="99"/>
        <v>LMAS.JK</v>
      </c>
      <c r="AG380" s="37" t="str">
        <f t="shared" si="100"/>
        <v>PT Limas Indonesia Makmur Tbk</v>
      </c>
      <c r="AH380" s="37">
        <f t="shared" si="101"/>
        <v>131</v>
      </c>
      <c r="AI380" s="71">
        <f t="shared" si="113"/>
        <v>0.10320900000000001</v>
      </c>
      <c r="AJ380" s="43">
        <f t="shared" si="102"/>
        <v>6.7501680000000004</v>
      </c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</row>
    <row r="381" spans="1:47" x14ac:dyDescent="0.25">
      <c r="A381" s="37"/>
      <c r="B381" s="37">
        <f t="shared" si="103"/>
        <v>379</v>
      </c>
      <c r="C381" s="37" t="s">
        <v>1077</v>
      </c>
      <c r="D381" s="37" t="s">
        <v>1078</v>
      </c>
      <c r="E381" s="37">
        <v>650</v>
      </c>
      <c r="F381" s="37">
        <v>130</v>
      </c>
      <c r="G381" s="39">
        <v>0.25</v>
      </c>
      <c r="H381" s="37" t="s">
        <v>5368</v>
      </c>
      <c r="I381" s="40">
        <v>51975</v>
      </c>
      <c r="J381" s="37" t="s">
        <v>5369</v>
      </c>
      <c r="K381" s="37"/>
      <c r="L381" s="37"/>
      <c r="M381" s="37">
        <f t="shared" si="104"/>
        <v>379</v>
      </c>
      <c r="N381" s="37" t="s">
        <v>515</v>
      </c>
      <c r="O381" s="37" t="str">
        <f t="shared" si="116"/>
        <v>PT Link Net Tbk</v>
      </c>
      <c r="P381" s="37">
        <f t="shared" si="116"/>
        <v>4240</v>
      </c>
      <c r="Q381" s="37">
        <f t="shared" si="116"/>
        <v>40</v>
      </c>
      <c r="R381" s="37">
        <f t="shared" si="116"/>
        <v>9.4999999999999998E-3</v>
      </c>
      <c r="S381" s="37" t="str">
        <f t="shared" si="116"/>
        <v>1.749M</v>
      </c>
      <c r="T381" s="37" t="str">
        <f t="shared" si="116"/>
        <v>3.543M</v>
      </c>
      <c r="U381" s="37" t="str">
        <f t="shared" si="116"/>
        <v>11.667T</v>
      </c>
      <c r="V381" s="41">
        <f t="shared" si="106"/>
        <v>11.667</v>
      </c>
      <c r="W381" s="37" t="str">
        <f t="shared" si="107"/>
        <v>T</v>
      </c>
      <c r="X381" s="42">
        <f t="shared" si="108"/>
        <v>11667</v>
      </c>
      <c r="Y381" s="37">
        <f t="shared" si="109"/>
        <v>3.5430000000000001</v>
      </c>
      <c r="Z381" s="37" t="str">
        <f t="shared" si="110"/>
        <v>M</v>
      </c>
      <c r="AA381" s="43">
        <f t="shared" si="111"/>
        <v>3543000</v>
      </c>
      <c r="AB381" s="46">
        <f t="shared" si="112"/>
        <v>15.022320000000001</v>
      </c>
      <c r="AC381" s="43"/>
      <c r="AD381" s="43"/>
      <c r="AE381" s="37">
        <f t="shared" si="98"/>
        <v>379</v>
      </c>
      <c r="AF381" s="37" t="str">
        <f t="shared" si="99"/>
        <v>LINK.JK</v>
      </c>
      <c r="AG381" s="37" t="str">
        <f t="shared" si="100"/>
        <v>PT Link Net Tbk</v>
      </c>
      <c r="AH381" s="37">
        <f t="shared" si="101"/>
        <v>4240</v>
      </c>
      <c r="AI381" s="71">
        <f t="shared" si="113"/>
        <v>11.667</v>
      </c>
      <c r="AJ381" s="43">
        <f t="shared" si="102"/>
        <v>15.022320000000001</v>
      </c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</row>
    <row r="382" spans="1:47" x14ac:dyDescent="0.25">
      <c r="A382" s="37"/>
      <c r="B382" s="37">
        <f t="shared" si="103"/>
        <v>380</v>
      </c>
      <c r="C382" s="37" t="s">
        <v>963</v>
      </c>
      <c r="D382" s="37" t="s">
        <v>964</v>
      </c>
      <c r="E382" s="37">
        <v>755</v>
      </c>
      <c r="F382" s="37">
        <v>0</v>
      </c>
      <c r="G382" s="39">
        <v>0</v>
      </c>
      <c r="H382" s="37">
        <v>100</v>
      </c>
      <c r="I382" s="37">
        <v>921</v>
      </c>
      <c r="J382" s="37" t="s">
        <v>4087</v>
      </c>
      <c r="K382" s="37"/>
      <c r="L382" s="37"/>
      <c r="M382" s="37">
        <f t="shared" si="104"/>
        <v>380</v>
      </c>
      <c r="N382" s="37" t="s">
        <v>2008</v>
      </c>
      <c r="O382" s="37" t="str">
        <f t="shared" si="116"/>
        <v>PT Lion Metal Works Tbk</v>
      </c>
      <c r="P382" s="37">
        <f t="shared" si="116"/>
        <v>314</v>
      </c>
      <c r="Q382" s="37">
        <f t="shared" si="116"/>
        <v>-20</v>
      </c>
      <c r="R382" s="37">
        <f t="shared" si="116"/>
        <v>-5.9900000000000002E-2</v>
      </c>
      <c r="S382" s="37">
        <f t="shared" si="116"/>
        <v>15600</v>
      </c>
      <c r="T382" s="37">
        <f t="shared" si="116"/>
        <v>459859</v>
      </c>
      <c r="U382" s="37" t="str">
        <f t="shared" si="116"/>
        <v>163.33B</v>
      </c>
      <c r="V382" s="41">
        <f t="shared" si="106"/>
        <v>163.33000000000001</v>
      </c>
      <c r="W382" s="37" t="str">
        <f t="shared" si="107"/>
        <v>B</v>
      </c>
      <c r="X382" s="42">
        <f t="shared" si="108"/>
        <v>163.33000000000001</v>
      </c>
      <c r="Y382" s="37">
        <f t="shared" si="109"/>
        <v>45985</v>
      </c>
      <c r="Z382" s="37" t="str">
        <f t="shared" si="110"/>
        <v>9</v>
      </c>
      <c r="AA382" s="43">
        <f t="shared" si="111"/>
        <v>45985</v>
      </c>
      <c r="AB382" s="46">
        <f t="shared" si="112"/>
        <v>1.443929E-2</v>
      </c>
      <c r="AC382" s="43"/>
      <c r="AD382" s="43"/>
      <c r="AE382" s="37">
        <f t="shared" si="98"/>
        <v>380</v>
      </c>
      <c r="AF382" s="37" t="str">
        <f t="shared" si="99"/>
        <v>LION.JK</v>
      </c>
      <c r="AG382" s="37" t="str">
        <f t="shared" si="100"/>
        <v>PT Lion Metal Works Tbk</v>
      </c>
      <c r="AH382" s="37">
        <f t="shared" si="101"/>
        <v>314</v>
      </c>
      <c r="AI382" s="71">
        <f t="shared" si="113"/>
        <v>0.16333</v>
      </c>
      <c r="AJ382" s="43">
        <f t="shared" si="102"/>
        <v>1.443929E-2</v>
      </c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</row>
    <row r="383" spans="1:47" x14ac:dyDescent="0.25">
      <c r="A383" s="37"/>
      <c r="B383" s="37">
        <f t="shared" si="103"/>
        <v>381</v>
      </c>
      <c r="C383" s="37" t="s">
        <v>913</v>
      </c>
      <c r="D383" s="37" t="s">
        <v>914</v>
      </c>
      <c r="E383" s="37">
        <v>183</v>
      </c>
      <c r="F383" s="37">
        <v>0</v>
      </c>
      <c r="G383" s="39">
        <v>0</v>
      </c>
      <c r="H383" s="37" t="s">
        <v>5370</v>
      </c>
      <c r="I383" s="37" t="s">
        <v>5371</v>
      </c>
      <c r="J383" s="37" t="s">
        <v>975</v>
      </c>
      <c r="K383" s="37"/>
      <c r="L383" s="37"/>
      <c r="M383" s="37">
        <f t="shared" si="104"/>
        <v>381</v>
      </c>
      <c r="N383" s="37" t="s">
        <v>2307</v>
      </c>
      <c r="O383" s="37" t="str">
        <f t="shared" si="116"/>
        <v>PT Lionmesh Prima Tbk</v>
      </c>
      <c r="P383" s="37">
        <f t="shared" si="116"/>
        <v>730</v>
      </c>
      <c r="Q383" s="37">
        <f t="shared" si="116"/>
        <v>20</v>
      </c>
      <c r="R383" s="37">
        <f t="shared" si="116"/>
        <v>2.8199999999999999E-2</v>
      </c>
      <c r="S383" s="37">
        <f t="shared" si="116"/>
        <v>900</v>
      </c>
      <c r="T383" s="37">
        <f t="shared" si="116"/>
        <v>853426</v>
      </c>
      <c r="U383" s="37" t="str">
        <f t="shared" si="116"/>
        <v>70.08B</v>
      </c>
      <c r="V383" s="41">
        <f t="shared" si="106"/>
        <v>70.08</v>
      </c>
      <c r="W383" s="37" t="str">
        <f t="shared" si="107"/>
        <v>B</v>
      </c>
      <c r="X383" s="42">
        <f t="shared" si="108"/>
        <v>70.08</v>
      </c>
      <c r="Y383" s="37">
        <f t="shared" si="109"/>
        <v>85342</v>
      </c>
      <c r="Z383" s="37" t="str">
        <f t="shared" si="110"/>
        <v>6</v>
      </c>
      <c r="AA383" s="43">
        <f t="shared" si="111"/>
        <v>85342</v>
      </c>
      <c r="AB383" s="46">
        <f t="shared" si="112"/>
        <v>6.229966E-2</v>
      </c>
      <c r="AC383" s="43"/>
      <c r="AD383" s="43"/>
      <c r="AE383" s="37">
        <f t="shared" si="98"/>
        <v>381</v>
      </c>
      <c r="AF383" s="37" t="str">
        <f t="shared" si="99"/>
        <v>LMSH.JK</v>
      </c>
      <c r="AG383" s="37" t="str">
        <f t="shared" si="100"/>
        <v>PT Lionmesh Prima Tbk</v>
      </c>
      <c r="AH383" s="37">
        <f t="shared" si="101"/>
        <v>730</v>
      </c>
      <c r="AI383" s="71">
        <f t="shared" si="113"/>
        <v>7.0080000000000003E-2</v>
      </c>
      <c r="AJ383" s="43">
        <f t="shared" si="102"/>
        <v>6.229966E-2</v>
      </c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</row>
    <row r="384" spans="1:47" x14ac:dyDescent="0.25">
      <c r="A384" s="37"/>
      <c r="B384" s="37">
        <f t="shared" si="103"/>
        <v>382</v>
      </c>
      <c r="C384" s="37" t="s">
        <v>1060</v>
      </c>
      <c r="D384" s="37" t="s">
        <v>1061</v>
      </c>
      <c r="E384" s="38">
        <v>3010</v>
      </c>
      <c r="F384" s="37">
        <v>-200</v>
      </c>
      <c r="G384" s="39">
        <v>-6.2300000000000001E-2</v>
      </c>
      <c r="H384" s="40">
        <v>304100</v>
      </c>
      <c r="I384" s="40">
        <v>372212</v>
      </c>
      <c r="J384" s="37" t="s">
        <v>5372</v>
      </c>
      <c r="K384" s="37"/>
      <c r="L384" s="37"/>
      <c r="M384" s="37">
        <f t="shared" si="104"/>
        <v>382</v>
      </c>
      <c r="N384" s="37" t="s">
        <v>5625</v>
      </c>
      <c r="O384" s="37" t="str">
        <f t="shared" si="116"/>
        <v>PT Lippo Cikarang Tbk</v>
      </c>
      <c r="P384" s="37">
        <f t="shared" si="116"/>
        <v>1240</v>
      </c>
      <c r="Q384" s="37">
        <f t="shared" si="116"/>
        <v>-10</v>
      </c>
      <c r="R384" s="37">
        <f t="shared" si="116"/>
        <v>-8.0000000000000002E-3</v>
      </c>
      <c r="S384" s="37">
        <f t="shared" si="116"/>
        <v>363000</v>
      </c>
      <c r="T384" s="37" t="str">
        <f t="shared" si="116"/>
        <v>2.138M</v>
      </c>
      <c r="U384" s="37" t="str">
        <f t="shared" si="116"/>
        <v>3.323T</v>
      </c>
      <c r="V384" s="41">
        <f t="shared" si="106"/>
        <v>3.323</v>
      </c>
      <c r="W384" s="37" t="str">
        <f t="shared" si="107"/>
        <v>T</v>
      </c>
      <c r="X384" s="42">
        <f t="shared" si="108"/>
        <v>3323</v>
      </c>
      <c r="Y384" s="37">
        <f t="shared" si="109"/>
        <v>2.1379999999999999</v>
      </c>
      <c r="Z384" s="37" t="str">
        <f t="shared" si="110"/>
        <v>M</v>
      </c>
      <c r="AA384" s="43">
        <f t="shared" si="111"/>
        <v>2138000</v>
      </c>
      <c r="AB384" s="46">
        <f t="shared" si="112"/>
        <v>2.6511200000000001</v>
      </c>
      <c r="AC384" s="43"/>
      <c r="AD384" s="43"/>
      <c r="AE384" s="37">
        <f t="shared" si="98"/>
        <v>382</v>
      </c>
      <c r="AF384" s="37" t="str">
        <f t="shared" si="99"/>
        <v>LPCK.JK</v>
      </c>
      <c r="AG384" s="37" t="str">
        <f t="shared" si="100"/>
        <v>PT Lippo Cikarang Tbk</v>
      </c>
      <c r="AH384" s="37">
        <f t="shared" si="101"/>
        <v>1240</v>
      </c>
      <c r="AI384" s="71">
        <f t="shared" si="113"/>
        <v>3.323</v>
      </c>
      <c r="AJ384" s="43">
        <f t="shared" si="102"/>
        <v>2.6511200000000001</v>
      </c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</row>
    <row r="385" spans="1:47" x14ac:dyDescent="0.25">
      <c r="A385" s="37"/>
      <c r="B385" s="37">
        <f t="shared" si="103"/>
        <v>383</v>
      </c>
      <c r="C385" s="37" t="s">
        <v>950</v>
      </c>
      <c r="D385" s="37" t="s">
        <v>951</v>
      </c>
      <c r="E385" s="38">
        <v>6625</v>
      </c>
      <c r="F385" s="37">
        <v>0</v>
      </c>
      <c r="G385" s="39">
        <v>0</v>
      </c>
      <c r="H385" s="37">
        <v>400</v>
      </c>
      <c r="I385" s="40">
        <v>14476</v>
      </c>
      <c r="J385" s="37" t="s">
        <v>4085</v>
      </c>
      <c r="K385" s="37"/>
      <c r="L385" s="37"/>
      <c r="M385" s="37">
        <f t="shared" si="104"/>
        <v>383</v>
      </c>
      <c r="N385" s="37" t="s">
        <v>1517</v>
      </c>
      <c r="O385" s="37" t="str">
        <f t="shared" si="116"/>
        <v>PT Lippo General Insurance Tbk</v>
      </c>
      <c r="P385" s="37">
        <f t="shared" si="116"/>
        <v>4550</v>
      </c>
      <c r="Q385" s="37">
        <f t="shared" si="116"/>
        <v>0</v>
      </c>
      <c r="R385" s="37">
        <f t="shared" si="116"/>
        <v>0</v>
      </c>
      <c r="S385" s="37">
        <f t="shared" si="116"/>
        <v>1100</v>
      </c>
      <c r="T385" s="37">
        <f t="shared" si="116"/>
        <v>9734</v>
      </c>
      <c r="U385" s="37" t="str">
        <f t="shared" si="116"/>
        <v>682.5B</v>
      </c>
      <c r="V385" s="41">
        <f t="shared" si="106"/>
        <v>682.5</v>
      </c>
      <c r="W385" s="37" t="str">
        <f t="shared" si="107"/>
        <v>B</v>
      </c>
      <c r="X385" s="42">
        <f t="shared" si="108"/>
        <v>682.5</v>
      </c>
      <c r="Y385" s="37">
        <f t="shared" si="109"/>
        <v>973</v>
      </c>
      <c r="Z385" s="37" t="str">
        <f t="shared" si="110"/>
        <v>4</v>
      </c>
      <c r="AA385" s="43">
        <f t="shared" si="111"/>
        <v>973</v>
      </c>
      <c r="AB385" s="46">
        <f t="shared" si="112"/>
        <v>4.4271500000000004E-3</v>
      </c>
      <c r="AC385" s="43"/>
      <c r="AD385" s="43"/>
      <c r="AE385" s="37">
        <f t="shared" si="98"/>
        <v>383</v>
      </c>
      <c r="AF385" s="37" t="str">
        <f t="shared" si="99"/>
        <v>LPGI.JK</v>
      </c>
      <c r="AG385" s="37" t="str">
        <f t="shared" si="100"/>
        <v>PT Lippo General Insurance Tbk</v>
      </c>
      <c r="AH385" s="37">
        <f t="shared" si="101"/>
        <v>4550</v>
      </c>
      <c r="AI385" s="71">
        <f t="shared" si="113"/>
        <v>0.6825</v>
      </c>
      <c r="AJ385" s="43">
        <f t="shared" si="102"/>
        <v>4.4271500000000004E-3</v>
      </c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</row>
    <row r="386" spans="1:47" x14ac:dyDescent="0.25">
      <c r="A386" s="37"/>
      <c r="B386" s="37">
        <f t="shared" si="103"/>
        <v>384</v>
      </c>
      <c r="C386" s="37" t="s">
        <v>1011</v>
      </c>
      <c r="D386" s="37" t="s">
        <v>1012</v>
      </c>
      <c r="E386" s="37">
        <v>660</v>
      </c>
      <c r="F386" s="37">
        <v>0</v>
      </c>
      <c r="G386" s="39">
        <v>0</v>
      </c>
      <c r="H386" s="40">
        <v>78700</v>
      </c>
      <c r="I386" s="40">
        <v>763048</v>
      </c>
      <c r="J386" s="37" t="s">
        <v>5373</v>
      </c>
      <c r="K386" s="37"/>
      <c r="L386" s="37"/>
      <c r="M386" s="37">
        <f t="shared" si="104"/>
        <v>384</v>
      </c>
      <c r="N386" s="37" t="s">
        <v>502</v>
      </c>
      <c r="O386" s="37" t="str">
        <f t="shared" si="116"/>
        <v>PT Lippo Karawaci Tbk</v>
      </c>
      <c r="P386" s="37">
        <f t="shared" si="116"/>
        <v>145</v>
      </c>
      <c r="Q386" s="37">
        <f t="shared" si="116"/>
        <v>3</v>
      </c>
      <c r="R386" s="37">
        <f t="shared" si="116"/>
        <v>2.1100000000000001E-2</v>
      </c>
      <c r="S386" s="37" t="str">
        <f t="shared" si="116"/>
        <v>18.897M</v>
      </c>
      <c r="T386" s="37" t="str">
        <f t="shared" si="116"/>
        <v>106.734M</v>
      </c>
      <c r="U386" s="37" t="str">
        <f t="shared" si="116"/>
        <v>10.27T</v>
      </c>
      <c r="V386" s="41">
        <f t="shared" si="106"/>
        <v>10.27</v>
      </c>
      <c r="W386" s="37" t="str">
        <f t="shared" si="107"/>
        <v>T</v>
      </c>
      <c r="X386" s="42">
        <f t="shared" si="108"/>
        <v>10270</v>
      </c>
      <c r="Y386" s="37">
        <f t="shared" si="109"/>
        <v>106.73399999999999</v>
      </c>
      <c r="Z386" s="37" t="str">
        <f t="shared" si="110"/>
        <v>M</v>
      </c>
      <c r="AA386" s="43">
        <f t="shared" si="111"/>
        <v>106734000</v>
      </c>
      <c r="AB386" s="46">
        <f t="shared" si="112"/>
        <v>15.476430000000001</v>
      </c>
      <c r="AC386" s="43"/>
      <c r="AD386" s="43"/>
      <c r="AE386" s="37">
        <f t="shared" ref="AE386:AE449" si="117">M386</f>
        <v>384</v>
      </c>
      <c r="AF386" s="37" t="str">
        <f t="shared" ref="AF386:AF449" si="118">N386</f>
        <v>LPKR.JK</v>
      </c>
      <c r="AG386" s="37" t="str">
        <f t="shared" ref="AG386:AG449" si="119">O386</f>
        <v>PT Lippo Karawaci Tbk</v>
      </c>
      <c r="AH386" s="37">
        <f t="shared" ref="AH386:AH449" si="120">P386</f>
        <v>145</v>
      </c>
      <c r="AI386" s="71">
        <f t="shared" si="113"/>
        <v>10.27</v>
      </c>
      <c r="AJ386" s="43">
        <f t="shared" ref="AJ386:AJ449" si="121">AB386</f>
        <v>15.476430000000001</v>
      </c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</row>
    <row r="387" spans="1:47" x14ac:dyDescent="0.25">
      <c r="A387" s="37"/>
      <c r="B387" s="37">
        <f t="shared" si="103"/>
        <v>385</v>
      </c>
      <c r="C387" s="37" t="s">
        <v>947</v>
      </c>
      <c r="D387" s="37" t="s">
        <v>948</v>
      </c>
      <c r="E387" s="38">
        <v>1190</v>
      </c>
      <c r="F387" s="37">
        <v>0</v>
      </c>
      <c r="G387" s="39">
        <v>0</v>
      </c>
      <c r="H387" s="40">
        <v>4600</v>
      </c>
      <c r="I387" s="40">
        <v>78395</v>
      </c>
      <c r="J387" s="37" t="s">
        <v>5374</v>
      </c>
      <c r="K387" s="37"/>
      <c r="L387" s="37"/>
      <c r="M387" s="37">
        <f t="shared" si="104"/>
        <v>385</v>
      </c>
      <c r="N387" s="37" t="s">
        <v>1964</v>
      </c>
      <c r="O387" s="37" t="str">
        <f t="shared" si="116"/>
        <v>PT Logindo Samudramakmur Tbk.</v>
      </c>
      <c r="P387" s="37">
        <f t="shared" si="116"/>
        <v>51</v>
      </c>
      <c r="Q387" s="37">
        <f t="shared" si="116"/>
        <v>0</v>
      </c>
      <c r="R387" s="37">
        <f t="shared" si="116"/>
        <v>0</v>
      </c>
      <c r="S387" s="37" t="str">
        <f t="shared" si="116"/>
        <v>25.119M</v>
      </c>
      <c r="T387" s="37" t="str">
        <f t="shared" si="116"/>
        <v>82.857M</v>
      </c>
      <c r="U387" s="37" t="str">
        <f t="shared" si="116"/>
        <v>205.721B</v>
      </c>
      <c r="V387" s="41">
        <f t="shared" si="106"/>
        <v>205.721</v>
      </c>
      <c r="W387" s="37" t="str">
        <f t="shared" si="107"/>
        <v>B</v>
      </c>
      <c r="X387" s="42">
        <f t="shared" si="108"/>
        <v>205.721</v>
      </c>
      <c r="Y387" s="37">
        <f t="shared" si="109"/>
        <v>82.856999999999999</v>
      </c>
      <c r="Z387" s="37" t="str">
        <f t="shared" si="110"/>
        <v>M</v>
      </c>
      <c r="AA387" s="43">
        <f t="shared" si="111"/>
        <v>82857000</v>
      </c>
      <c r="AB387" s="46">
        <f t="shared" si="112"/>
        <v>4.2257069999999999</v>
      </c>
      <c r="AC387" s="43"/>
      <c r="AD387" s="43"/>
      <c r="AE387" s="37">
        <f t="shared" si="117"/>
        <v>385</v>
      </c>
      <c r="AF387" s="37" t="str">
        <f t="shared" si="118"/>
        <v>LEAD.JK</v>
      </c>
      <c r="AG387" s="37" t="str">
        <f t="shared" si="119"/>
        <v>PT Logindo Samudramakmur Tbk.</v>
      </c>
      <c r="AH387" s="37">
        <f t="shared" si="120"/>
        <v>51</v>
      </c>
      <c r="AI387" s="71">
        <f t="shared" si="113"/>
        <v>0.20572100000000001</v>
      </c>
      <c r="AJ387" s="43">
        <f t="shared" si="121"/>
        <v>4.2257069999999999</v>
      </c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</row>
    <row r="388" spans="1:47" x14ac:dyDescent="0.25">
      <c r="A388" s="37"/>
      <c r="B388" s="37">
        <f t="shared" ref="B388:B451" si="122">ROW(B386)</f>
        <v>386</v>
      </c>
      <c r="C388" s="37" t="s">
        <v>4158</v>
      </c>
      <c r="D388" s="37" t="s">
        <v>4159</v>
      </c>
      <c r="E388" s="38">
        <v>2240</v>
      </c>
      <c r="F388" s="37">
        <v>0</v>
      </c>
      <c r="G388" s="39">
        <v>0</v>
      </c>
      <c r="H388" s="37">
        <v>700</v>
      </c>
      <c r="I388" s="40">
        <v>2796</v>
      </c>
      <c r="J388" s="37" t="s">
        <v>4160</v>
      </c>
      <c r="K388" s="37"/>
      <c r="L388" s="37"/>
      <c r="M388" s="37">
        <f t="shared" ref="M388:M451" si="123">ROW(M386)</f>
        <v>386</v>
      </c>
      <c r="N388" s="37" t="s">
        <v>1114</v>
      </c>
      <c r="O388" s="37" t="str">
        <f t="shared" ref="O388:U403" si="124">INDEX($B$3:$J$1048576,MATCH($N388,$C$3:$C$1048576,0),MATCH(O$2,$B$2:$J$2,0))</f>
        <v>PT Lotte Chemical Titan Tbk</v>
      </c>
      <c r="P388" s="37">
        <f t="shared" si="124"/>
        <v>226</v>
      </c>
      <c r="Q388" s="37">
        <f t="shared" si="124"/>
        <v>4</v>
      </c>
      <c r="R388" s="37">
        <f t="shared" si="124"/>
        <v>1.7999999999999999E-2</v>
      </c>
      <c r="S388" s="37" t="str">
        <f t="shared" si="124"/>
        <v>1.315M</v>
      </c>
      <c r="T388" s="37" t="str">
        <f t="shared" si="124"/>
        <v>6.499M</v>
      </c>
      <c r="U388" s="37" t="str">
        <f t="shared" si="124"/>
        <v>1.258T</v>
      </c>
      <c r="V388" s="41">
        <f t="shared" ref="V388:V451" si="125">IFERROR(VALUE(LEFT(U388,LEN(U388)-1)),0)</f>
        <v>1.258</v>
      </c>
      <c r="W388" s="37" t="str">
        <f t="shared" ref="W388:W451" si="126">RIGHT(U388,1)</f>
        <v>T</v>
      </c>
      <c r="X388" s="42">
        <f t="shared" ref="X388:X451" si="127">IF(W388="T",V388*10^3,V388)</f>
        <v>1258</v>
      </c>
      <c r="Y388" s="37">
        <f t="shared" ref="Y388:Y451" si="128">IFERROR(VALUE(LEFT(T388,LEN(T388)-1)),0)</f>
        <v>6.4989999999999997</v>
      </c>
      <c r="Z388" s="37" t="str">
        <f t="shared" ref="Z388:Z451" si="129">RIGHT(T388,1)</f>
        <v>M</v>
      </c>
      <c r="AA388" s="43">
        <f t="shared" ref="AA388:AA451" si="130">VALUE(IF(Z388="M",Y388*10^6,Y388))</f>
        <v>6499000</v>
      </c>
      <c r="AB388" s="46">
        <f t="shared" ref="AB388:AB451" si="131">AA388*P388/10^9</f>
        <v>1.468774</v>
      </c>
      <c r="AC388" s="43"/>
      <c r="AD388" s="43"/>
      <c r="AE388" s="37">
        <f t="shared" si="117"/>
        <v>386</v>
      </c>
      <c r="AF388" s="37" t="str">
        <f t="shared" si="118"/>
        <v>FPNI.JK</v>
      </c>
      <c r="AG388" s="37" t="str">
        <f t="shared" si="119"/>
        <v>PT Lotte Chemical Titan Tbk</v>
      </c>
      <c r="AH388" s="37">
        <f t="shared" si="120"/>
        <v>226</v>
      </c>
      <c r="AI388" s="71">
        <f t="shared" ref="AI388:AI451" si="132">X388/10^3</f>
        <v>1.258</v>
      </c>
      <c r="AJ388" s="43">
        <f t="shared" si="121"/>
        <v>1.468774</v>
      </c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</row>
    <row r="389" spans="1:47" x14ac:dyDescent="0.25">
      <c r="A389" s="37"/>
      <c r="B389" s="37">
        <f t="shared" si="122"/>
        <v>387</v>
      </c>
      <c r="C389" s="37" t="s">
        <v>944</v>
      </c>
      <c r="D389" s="37" t="s">
        <v>945</v>
      </c>
      <c r="E389" s="38">
        <v>1070</v>
      </c>
      <c r="F389" s="37">
        <v>0</v>
      </c>
      <c r="G389" s="39">
        <v>0</v>
      </c>
      <c r="H389" s="37" t="s">
        <v>5375</v>
      </c>
      <c r="I389" s="40">
        <v>255523</v>
      </c>
      <c r="J389" s="37" t="s">
        <v>946</v>
      </c>
      <c r="K389" s="37"/>
      <c r="L389" s="37"/>
      <c r="M389" s="37">
        <f t="shared" si="123"/>
        <v>387</v>
      </c>
      <c r="N389" s="37" t="s">
        <v>520</v>
      </c>
      <c r="O389" s="37" t="str">
        <f t="shared" si="124"/>
        <v>PT M Cash Integrasi Tbk</v>
      </c>
      <c r="P389" s="37">
        <f t="shared" si="124"/>
        <v>9575</v>
      </c>
      <c r="Q389" s="37">
        <f t="shared" si="124"/>
        <v>-425</v>
      </c>
      <c r="R389" s="37">
        <f t="shared" si="124"/>
        <v>-4.2500000000000003E-2</v>
      </c>
      <c r="S389" s="37">
        <f t="shared" si="124"/>
        <v>351600</v>
      </c>
      <c r="T389" s="37">
        <f t="shared" si="124"/>
        <v>805553</v>
      </c>
      <c r="U389" s="37" t="str">
        <f t="shared" si="124"/>
        <v>8.31T</v>
      </c>
      <c r="V389" s="41">
        <f t="shared" si="125"/>
        <v>8.31</v>
      </c>
      <c r="W389" s="37" t="str">
        <f t="shared" si="126"/>
        <v>T</v>
      </c>
      <c r="X389" s="42">
        <f t="shared" si="127"/>
        <v>8310</v>
      </c>
      <c r="Y389" s="37">
        <f t="shared" si="128"/>
        <v>80555</v>
      </c>
      <c r="Z389" s="37" t="str">
        <f t="shared" si="129"/>
        <v>3</v>
      </c>
      <c r="AA389" s="43">
        <f t="shared" si="130"/>
        <v>80555</v>
      </c>
      <c r="AB389" s="46">
        <f t="shared" si="131"/>
        <v>0.77131412499999996</v>
      </c>
      <c r="AC389" s="43"/>
      <c r="AD389" s="43"/>
      <c r="AE389" s="37">
        <f t="shared" si="117"/>
        <v>387</v>
      </c>
      <c r="AF389" s="37" t="str">
        <f t="shared" si="118"/>
        <v>MCAS.JK</v>
      </c>
      <c r="AG389" s="37" t="str">
        <f t="shared" si="119"/>
        <v>PT M Cash Integrasi Tbk</v>
      </c>
      <c r="AH389" s="37">
        <f t="shared" si="120"/>
        <v>9575</v>
      </c>
      <c r="AI389" s="71">
        <f t="shared" si="132"/>
        <v>8.31</v>
      </c>
      <c r="AJ389" s="43">
        <f t="shared" si="121"/>
        <v>0.77131412499999996</v>
      </c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</row>
    <row r="390" spans="1:47" x14ac:dyDescent="0.25">
      <c r="A390" s="37"/>
      <c r="B390" s="37">
        <f t="shared" si="122"/>
        <v>388</v>
      </c>
      <c r="C390" s="37" t="s">
        <v>4147</v>
      </c>
      <c r="D390" s="37" t="s">
        <v>4148</v>
      </c>
      <c r="E390" s="37">
        <v>725</v>
      </c>
      <c r="F390" s="37">
        <v>-40</v>
      </c>
      <c r="G390" s="39">
        <v>-5.2299999999999999E-2</v>
      </c>
      <c r="H390" s="37">
        <v>900</v>
      </c>
      <c r="I390" s="40">
        <v>6084</v>
      </c>
      <c r="J390" s="37" t="s">
        <v>4149</v>
      </c>
      <c r="K390" s="37"/>
      <c r="L390" s="37"/>
      <c r="M390" s="37">
        <f t="shared" si="123"/>
        <v>388</v>
      </c>
      <c r="N390" s="37" t="s">
        <v>994</v>
      </c>
      <c r="O390" s="37" t="str">
        <f t="shared" si="124"/>
        <v>PT Madusari Murni Indah Tbk</v>
      </c>
      <c r="P390" s="37">
        <f t="shared" si="124"/>
        <v>570</v>
      </c>
      <c r="Q390" s="37">
        <f t="shared" si="124"/>
        <v>25</v>
      </c>
      <c r="R390" s="37">
        <f t="shared" si="124"/>
        <v>4.5900000000000003E-2</v>
      </c>
      <c r="S390" s="37">
        <f t="shared" si="124"/>
        <v>16600</v>
      </c>
      <c r="T390" s="37">
        <f t="shared" si="124"/>
        <v>64793</v>
      </c>
      <c r="U390" s="37" t="str">
        <f t="shared" si="124"/>
        <v>1.553T</v>
      </c>
      <c r="V390" s="41">
        <f t="shared" si="125"/>
        <v>1.5529999999999999</v>
      </c>
      <c r="W390" s="37" t="str">
        <f t="shared" si="126"/>
        <v>T</v>
      </c>
      <c r="X390" s="42">
        <f t="shared" si="127"/>
        <v>1553</v>
      </c>
      <c r="Y390" s="37">
        <f t="shared" si="128"/>
        <v>6479</v>
      </c>
      <c r="Z390" s="37" t="str">
        <f t="shared" si="129"/>
        <v>3</v>
      </c>
      <c r="AA390" s="43">
        <f t="shared" si="130"/>
        <v>6479</v>
      </c>
      <c r="AB390" s="46">
        <f t="shared" si="131"/>
        <v>3.6930299999999999E-3</v>
      </c>
      <c r="AC390" s="43"/>
      <c r="AD390" s="43"/>
      <c r="AE390" s="37">
        <f t="shared" si="117"/>
        <v>388</v>
      </c>
      <c r="AF390" s="37" t="str">
        <f t="shared" si="118"/>
        <v>MOLI.JK</v>
      </c>
      <c r="AG390" s="37" t="str">
        <f t="shared" si="119"/>
        <v>PT Madusari Murni Indah Tbk</v>
      </c>
      <c r="AH390" s="37">
        <f t="shared" si="120"/>
        <v>570</v>
      </c>
      <c r="AI390" s="71">
        <f t="shared" si="132"/>
        <v>1.5529999999999999</v>
      </c>
      <c r="AJ390" s="43">
        <f t="shared" si="121"/>
        <v>3.6930299999999999E-3</v>
      </c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</row>
    <row r="391" spans="1:47" x14ac:dyDescent="0.25">
      <c r="A391" s="37"/>
      <c r="B391" s="37">
        <f t="shared" si="122"/>
        <v>389</v>
      </c>
      <c r="C391" s="37" t="s">
        <v>988</v>
      </c>
      <c r="D391" s="37" t="s">
        <v>989</v>
      </c>
      <c r="E391" s="37">
        <v>202</v>
      </c>
      <c r="F391" s="37">
        <v>4</v>
      </c>
      <c r="G391" s="39">
        <v>2.0199999999999999E-2</v>
      </c>
      <c r="H391" s="40">
        <v>143400</v>
      </c>
      <c r="I391" s="40">
        <v>116112</v>
      </c>
      <c r="J391" s="37" t="s">
        <v>5376</v>
      </c>
      <c r="K391" s="37"/>
      <c r="L391" s="37"/>
      <c r="M391" s="37">
        <f t="shared" si="123"/>
        <v>389</v>
      </c>
      <c r="N391" s="37" t="s">
        <v>595</v>
      </c>
      <c r="O391" s="37" t="str">
        <f t="shared" si="124"/>
        <v>PT Maha Properti Indonesia Tbk</v>
      </c>
      <c r="P391" s="37">
        <f t="shared" si="124"/>
        <v>835</v>
      </c>
      <c r="Q391" s="37">
        <f t="shared" si="124"/>
        <v>-45</v>
      </c>
      <c r="R391" s="37">
        <f t="shared" si="124"/>
        <v>-5.11E-2</v>
      </c>
      <c r="S391" s="37">
        <f t="shared" si="124"/>
        <v>300</v>
      </c>
      <c r="T391" s="37">
        <f t="shared" si="124"/>
        <v>47998</v>
      </c>
      <c r="U391" s="37" t="str">
        <f t="shared" si="124"/>
        <v>8.302T</v>
      </c>
      <c r="V391" s="41">
        <f t="shared" si="125"/>
        <v>8.3019999999999996</v>
      </c>
      <c r="W391" s="37" t="str">
        <f t="shared" si="126"/>
        <v>T</v>
      </c>
      <c r="X391" s="42">
        <f t="shared" si="127"/>
        <v>8302</v>
      </c>
      <c r="Y391" s="37">
        <f t="shared" si="128"/>
        <v>4799</v>
      </c>
      <c r="Z391" s="37" t="str">
        <f t="shared" si="129"/>
        <v>8</v>
      </c>
      <c r="AA391" s="43">
        <f t="shared" si="130"/>
        <v>4799</v>
      </c>
      <c r="AB391" s="46">
        <f t="shared" si="131"/>
        <v>4.007165E-3</v>
      </c>
      <c r="AC391" s="43"/>
      <c r="AD391" s="43"/>
      <c r="AE391" s="37">
        <f t="shared" si="117"/>
        <v>389</v>
      </c>
      <c r="AF391" s="37" t="str">
        <f t="shared" si="118"/>
        <v>MPRO.JK</v>
      </c>
      <c r="AG391" s="37" t="str">
        <f t="shared" si="119"/>
        <v>PT Maha Properti Indonesia Tbk</v>
      </c>
      <c r="AH391" s="37">
        <f t="shared" si="120"/>
        <v>835</v>
      </c>
      <c r="AI391" s="71">
        <f t="shared" si="132"/>
        <v>8.3019999999999996</v>
      </c>
      <c r="AJ391" s="43">
        <f t="shared" si="121"/>
        <v>4.007165E-3</v>
      </c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</row>
    <row r="392" spans="1:47" x14ac:dyDescent="0.25">
      <c r="A392" s="37"/>
      <c r="B392" s="37">
        <f t="shared" si="122"/>
        <v>390</v>
      </c>
      <c r="C392" s="37" t="s">
        <v>5377</v>
      </c>
      <c r="D392" s="37" t="s">
        <v>5378</v>
      </c>
      <c r="E392" s="37">
        <v>185</v>
      </c>
      <c r="F392" s="37">
        <v>-1</v>
      </c>
      <c r="G392" s="39">
        <v>-5.4000000000000003E-3</v>
      </c>
      <c r="H392" s="37" t="s">
        <v>5379</v>
      </c>
      <c r="I392" s="37" t="s">
        <v>5380</v>
      </c>
      <c r="J392" s="37" t="s">
        <v>930</v>
      </c>
      <c r="K392" s="37"/>
      <c r="L392" s="37"/>
      <c r="M392" s="37">
        <f t="shared" si="123"/>
        <v>390</v>
      </c>
      <c r="N392" s="37" t="s">
        <v>1172</v>
      </c>
      <c r="O392" s="37" t="str">
        <f t="shared" si="124"/>
        <v>PT Mahaka Media Tbk</v>
      </c>
      <c r="P392" s="37">
        <f t="shared" si="124"/>
        <v>408</v>
      </c>
      <c r="Q392" s="37">
        <f t="shared" si="124"/>
        <v>0</v>
      </c>
      <c r="R392" s="37">
        <f t="shared" si="124"/>
        <v>0</v>
      </c>
      <c r="S392" s="37" t="str">
        <f t="shared" si="124"/>
        <v>6.529M</v>
      </c>
      <c r="T392" s="37" t="str">
        <f t="shared" si="124"/>
        <v>15.471M</v>
      </c>
      <c r="U392" s="37" t="str">
        <f t="shared" si="124"/>
        <v>1.124T</v>
      </c>
      <c r="V392" s="41">
        <f t="shared" si="125"/>
        <v>1.1240000000000001</v>
      </c>
      <c r="W392" s="37" t="str">
        <f t="shared" si="126"/>
        <v>T</v>
      </c>
      <c r="X392" s="42">
        <f t="shared" si="127"/>
        <v>1124</v>
      </c>
      <c r="Y392" s="37">
        <f t="shared" si="128"/>
        <v>15.471</v>
      </c>
      <c r="Z392" s="37" t="str">
        <f t="shared" si="129"/>
        <v>M</v>
      </c>
      <c r="AA392" s="43">
        <f t="shared" si="130"/>
        <v>15471000</v>
      </c>
      <c r="AB392" s="46">
        <f t="shared" si="131"/>
        <v>6.3121679999999998</v>
      </c>
      <c r="AC392" s="43"/>
      <c r="AD392" s="43"/>
      <c r="AE392" s="37">
        <f t="shared" si="117"/>
        <v>390</v>
      </c>
      <c r="AF392" s="37" t="str">
        <f t="shared" si="118"/>
        <v>ABBA.JK</v>
      </c>
      <c r="AG392" s="37" t="str">
        <f t="shared" si="119"/>
        <v>PT Mahaka Media Tbk</v>
      </c>
      <c r="AH392" s="37">
        <f t="shared" si="120"/>
        <v>408</v>
      </c>
      <c r="AI392" s="71">
        <f t="shared" si="132"/>
        <v>1.1240000000000001</v>
      </c>
      <c r="AJ392" s="43">
        <f t="shared" si="121"/>
        <v>6.3121679999999998</v>
      </c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</row>
    <row r="393" spans="1:47" x14ac:dyDescent="0.25">
      <c r="A393" s="37"/>
      <c r="B393" s="37">
        <f t="shared" si="122"/>
        <v>391</v>
      </c>
      <c r="C393" s="37" t="s">
        <v>5381</v>
      </c>
      <c r="D393" s="37" t="s">
        <v>5382</v>
      </c>
      <c r="E393" s="38">
        <v>1050</v>
      </c>
      <c r="F393" s="37">
        <v>5</v>
      </c>
      <c r="G393" s="39">
        <v>4.7999999999999996E-3</v>
      </c>
      <c r="H393" s="40">
        <v>11800</v>
      </c>
      <c r="I393" s="40">
        <v>16265</v>
      </c>
      <c r="J393" s="37" t="s">
        <v>5383</v>
      </c>
      <c r="K393" s="37"/>
      <c r="L393" s="37"/>
      <c r="M393" s="37">
        <f t="shared" si="123"/>
        <v>391</v>
      </c>
      <c r="N393" s="37" t="s">
        <v>5521</v>
      </c>
      <c r="O393" s="37" t="str">
        <f t="shared" si="124"/>
        <v>PT Mahaka Radio Integra Tbk</v>
      </c>
      <c r="P393" s="37">
        <f t="shared" si="124"/>
        <v>500</v>
      </c>
      <c r="Q393" s="37">
        <f t="shared" si="124"/>
        <v>26</v>
      </c>
      <c r="R393" s="37">
        <f t="shared" si="124"/>
        <v>5.4899999999999997E-2</v>
      </c>
      <c r="S393" s="37" t="str">
        <f t="shared" si="124"/>
        <v>90.559M</v>
      </c>
      <c r="T393" s="37" t="str">
        <f t="shared" si="124"/>
        <v>53.803M</v>
      </c>
      <c r="U393" s="37" t="str">
        <f t="shared" si="124"/>
        <v>2.626T</v>
      </c>
      <c r="V393" s="41">
        <f t="shared" si="125"/>
        <v>2.6259999999999999</v>
      </c>
      <c r="W393" s="37" t="str">
        <f t="shared" si="126"/>
        <v>T</v>
      </c>
      <c r="X393" s="42">
        <f t="shared" si="127"/>
        <v>2626</v>
      </c>
      <c r="Y393" s="37">
        <f t="shared" si="128"/>
        <v>53.802999999999997</v>
      </c>
      <c r="Z393" s="37" t="str">
        <f t="shared" si="129"/>
        <v>M</v>
      </c>
      <c r="AA393" s="43">
        <f t="shared" si="130"/>
        <v>53803000</v>
      </c>
      <c r="AB393" s="46">
        <f t="shared" si="131"/>
        <v>26.901499999999999</v>
      </c>
      <c r="AC393" s="43"/>
      <c r="AD393" s="43"/>
      <c r="AE393" s="37">
        <f t="shared" si="117"/>
        <v>391</v>
      </c>
      <c r="AF393" s="37" t="str">
        <f t="shared" si="118"/>
        <v>MARI.JK</v>
      </c>
      <c r="AG393" s="37" t="str">
        <f t="shared" si="119"/>
        <v>PT Mahaka Radio Integra Tbk</v>
      </c>
      <c r="AH393" s="37">
        <f t="shared" si="120"/>
        <v>500</v>
      </c>
      <c r="AI393" s="71">
        <f t="shared" si="132"/>
        <v>2.6259999999999999</v>
      </c>
      <c r="AJ393" s="43">
        <f t="shared" si="121"/>
        <v>26.901499999999999</v>
      </c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</row>
    <row r="394" spans="1:47" x14ac:dyDescent="0.25">
      <c r="A394" s="37"/>
      <c r="B394" s="37">
        <f t="shared" si="122"/>
        <v>392</v>
      </c>
      <c r="C394" s="37" t="s">
        <v>923</v>
      </c>
      <c r="D394" s="37" t="s">
        <v>924</v>
      </c>
      <c r="E394" s="37">
        <v>50</v>
      </c>
      <c r="F394" s="37">
        <v>0</v>
      </c>
      <c r="G394" s="39">
        <v>0</v>
      </c>
      <c r="H394" s="37">
        <v>900</v>
      </c>
      <c r="I394" s="40">
        <v>139184</v>
      </c>
      <c r="J394" s="37" t="s">
        <v>925</v>
      </c>
      <c r="K394" s="37"/>
      <c r="L394" s="37"/>
      <c r="M394" s="37">
        <f t="shared" si="123"/>
        <v>392</v>
      </c>
      <c r="N394" s="37" t="s">
        <v>5561</v>
      </c>
      <c r="O394" s="37" t="str">
        <f t="shared" si="124"/>
        <v>PT Mahkota Group Tbk</v>
      </c>
      <c r="P394" s="37">
        <f t="shared" si="124"/>
        <v>825</v>
      </c>
      <c r="Q394" s="37">
        <f t="shared" si="124"/>
        <v>10</v>
      </c>
      <c r="R394" s="37">
        <f t="shared" si="124"/>
        <v>1.23E-2</v>
      </c>
      <c r="S394" s="37" t="str">
        <f t="shared" si="124"/>
        <v>3.927M</v>
      </c>
      <c r="T394" s="37" t="str">
        <f t="shared" si="124"/>
        <v>5.103M</v>
      </c>
      <c r="U394" s="37" t="str">
        <f t="shared" si="124"/>
        <v>2.908T</v>
      </c>
      <c r="V394" s="41">
        <f t="shared" si="125"/>
        <v>2.9079999999999999</v>
      </c>
      <c r="W394" s="37" t="str">
        <f t="shared" si="126"/>
        <v>T</v>
      </c>
      <c r="X394" s="42">
        <f t="shared" si="127"/>
        <v>2908</v>
      </c>
      <c r="Y394" s="37">
        <f t="shared" si="128"/>
        <v>5.1029999999999998</v>
      </c>
      <c r="Z394" s="37" t="str">
        <f t="shared" si="129"/>
        <v>M</v>
      </c>
      <c r="AA394" s="43">
        <f t="shared" si="130"/>
        <v>5103000</v>
      </c>
      <c r="AB394" s="46">
        <f t="shared" si="131"/>
        <v>4.209975</v>
      </c>
      <c r="AC394" s="43"/>
      <c r="AD394" s="43"/>
      <c r="AE394" s="37">
        <f t="shared" si="117"/>
        <v>392</v>
      </c>
      <c r="AF394" s="37" t="str">
        <f t="shared" si="118"/>
        <v>MGRO.JK</v>
      </c>
      <c r="AG394" s="37" t="str">
        <f t="shared" si="119"/>
        <v>PT Mahkota Group Tbk</v>
      </c>
      <c r="AH394" s="37">
        <f t="shared" si="120"/>
        <v>825</v>
      </c>
      <c r="AI394" s="71">
        <f t="shared" si="132"/>
        <v>2.9079999999999999</v>
      </c>
      <c r="AJ394" s="43">
        <f t="shared" si="121"/>
        <v>4.209975</v>
      </c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</row>
    <row r="395" spans="1:47" x14ac:dyDescent="0.25">
      <c r="A395" s="37"/>
      <c r="B395" s="37">
        <f t="shared" si="122"/>
        <v>393</v>
      </c>
      <c r="C395" s="37" t="s">
        <v>1002</v>
      </c>
      <c r="D395" s="37" t="s">
        <v>1003</v>
      </c>
      <c r="E395" s="38">
        <v>4390</v>
      </c>
      <c r="F395" s="37">
        <v>0</v>
      </c>
      <c r="G395" s="39">
        <v>0</v>
      </c>
      <c r="H395" s="40">
        <v>29200</v>
      </c>
      <c r="I395" s="40">
        <v>138443</v>
      </c>
      <c r="J395" s="37" t="s">
        <v>4168</v>
      </c>
      <c r="K395" s="37"/>
      <c r="L395" s="37"/>
      <c r="M395" s="37">
        <f t="shared" si="123"/>
        <v>393</v>
      </c>
      <c r="N395" s="37" t="s">
        <v>934</v>
      </c>
      <c r="O395" s="37" t="str">
        <f t="shared" si="124"/>
        <v>PT Makmur Berkah Amanda Tbk</v>
      </c>
      <c r="P395" s="37">
        <f t="shared" si="124"/>
        <v>525</v>
      </c>
      <c r="Q395" s="37">
        <f t="shared" si="124"/>
        <v>0</v>
      </c>
      <c r="R395" s="37">
        <f t="shared" si="124"/>
        <v>0</v>
      </c>
      <c r="S395" s="37" t="str">
        <f t="shared" si="124"/>
        <v>1.096M</v>
      </c>
      <c r="T395" s="37" t="str">
        <f t="shared" si="124"/>
        <v>2.135M</v>
      </c>
      <c r="U395" s="37" t="str">
        <f t="shared" si="124"/>
        <v>2.034T</v>
      </c>
      <c r="V395" s="41">
        <f t="shared" si="125"/>
        <v>2.0339999999999998</v>
      </c>
      <c r="W395" s="37" t="str">
        <f t="shared" si="126"/>
        <v>T</v>
      </c>
      <c r="X395" s="42">
        <f t="shared" si="127"/>
        <v>2033.9999999999998</v>
      </c>
      <c r="Y395" s="37">
        <f t="shared" si="128"/>
        <v>2.1349999999999998</v>
      </c>
      <c r="Z395" s="37" t="str">
        <f t="shared" si="129"/>
        <v>M</v>
      </c>
      <c r="AA395" s="43">
        <f t="shared" si="130"/>
        <v>2135000</v>
      </c>
      <c r="AB395" s="46">
        <f t="shared" si="131"/>
        <v>1.1208750000000001</v>
      </c>
      <c r="AC395" s="43"/>
      <c r="AD395" s="43"/>
      <c r="AE395" s="37">
        <f t="shared" si="117"/>
        <v>393</v>
      </c>
      <c r="AF395" s="37" t="str">
        <f t="shared" si="118"/>
        <v>AMAN.JK</v>
      </c>
      <c r="AG395" s="37" t="str">
        <f t="shared" si="119"/>
        <v>PT Makmur Berkah Amanda Tbk</v>
      </c>
      <c r="AH395" s="37">
        <f t="shared" si="120"/>
        <v>525</v>
      </c>
      <c r="AI395" s="71">
        <f t="shared" si="132"/>
        <v>2.0339999999999998</v>
      </c>
      <c r="AJ395" s="43">
        <f t="shared" si="121"/>
        <v>1.1208750000000001</v>
      </c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</row>
    <row r="396" spans="1:47" x14ac:dyDescent="0.25">
      <c r="A396" s="37"/>
      <c r="B396" s="37">
        <f t="shared" si="122"/>
        <v>394</v>
      </c>
      <c r="C396" s="37" t="s">
        <v>904</v>
      </c>
      <c r="D396" s="37" t="s">
        <v>905</v>
      </c>
      <c r="E396" s="37">
        <v>50</v>
      </c>
      <c r="F396" s="37">
        <v>0</v>
      </c>
      <c r="G396" s="39">
        <v>0</v>
      </c>
      <c r="H396" s="40">
        <v>110600</v>
      </c>
      <c r="I396" s="37" t="s">
        <v>5384</v>
      </c>
      <c r="J396" s="37" t="s">
        <v>907</v>
      </c>
      <c r="K396" s="37"/>
      <c r="L396" s="37"/>
      <c r="M396" s="37">
        <f t="shared" si="123"/>
        <v>394</v>
      </c>
      <c r="N396" s="37" t="s">
        <v>2047</v>
      </c>
      <c r="O396" s="37" t="str">
        <f t="shared" si="124"/>
        <v>PT Malacca Trust Wuwungan Insurance Tbk</v>
      </c>
      <c r="P396" s="37">
        <f t="shared" si="124"/>
        <v>123</v>
      </c>
      <c r="Q396" s="37">
        <f t="shared" si="124"/>
        <v>-9</v>
      </c>
      <c r="R396" s="37">
        <f t="shared" si="124"/>
        <v>-6.8199999999999997E-2</v>
      </c>
      <c r="S396" s="37" t="str">
        <f t="shared" si="124"/>
        <v>17.256M</v>
      </c>
      <c r="T396" s="37" t="str">
        <f t="shared" si="124"/>
        <v>7.548M</v>
      </c>
      <c r="U396" s="37" t="str">
        <f t="shared" si="124"/>
        <v>187.676B</v>
      </c>
      <c r="V396" s="41">
        <f t="shared" si="125"/>
        <v>187.67599999999999</v>
      </c>
      <c r="W396" s="37" t="str">
        <f t="shared" si="126"/>
        <v>B</v>
      </c>
      <c r="X396" s="42">
        <f t="shared" si="127"/>
        <v>187.67599999999999</v>
      </c>
      <c r="Y396" s="37">
        <f t="shared" si="128"/>
        <v>7.548</v>
      </c>
      <c r="Z396" s="37" t="str">
        <f t="shared" si="129"/>
        <v>M</v>
      </c>
      <c r="AA396" s="43">
        <f t="shared" si="130"/>
        <v>7548000</v>
      </c>
      <c r="AB396" s="46">
        <f t="shared" si="131"/>
        <v>0.92840400000000001</v>
      </c>
      <c r="AC396" s="43"/>
      <c r="AD396" s="43"/>
      <c r="AE396" s="37">
        <f t="shared" si="117"/>
        <v>394</v>
      </c>
      <c r="AF396" s="37" t="str">
        <f t="shared" si="118"/>
        <v>MTWI.JK</v>
      </c>
      <c r="AG396" s="37" t="str">
        <f t="shared" si="119"/>
        <v>PT Malacca Trust Wuwungan Insurance Tbk</v>
      </c>
      <c r="AH396" s="37">
        <f t="shared" si="120"/>
        <v>123</v>
      </c>
      <c r="AI396" s="71">
        <f t="shared" si="132"/>
        <v>0.18767599999999998</v>
      </c>
      <c r="AJ396" s="43">
        <f t="shared" si="121"/>
        <v>0.92840400000000001</v>
      </c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</row>
    <row r="397" spans="1:47" x14ac:dyDescent="0.25">
      <c r="A397" s="37"/>
      <c r="B397" s="37">
        <f t="shared" si="122"/>
        <v>395</v>
      </c>
      <c r="C397" s="37" t="s">
        <v>5385</v>
      </c>
      <c r="D397" s="37" t="s">
        <v>5386</v>
      </c>
      <c r="E397" s="37">
        <v>280</v>
      </c>
      <c r="F397" s="37">
        <v>4</v>
      </c>
      <c r="G397" s="39">
        <v>1.4500000000000001E-2</v>
      </c>
      <c r="H397" s="37" t="s">
        <v>5387</v>
      </c>
      <c r="I397" s="37" t="s">
        <v>5388</v>
      </c>
      <c r="J397" s="37" t="s">
        <v>5389</v>
      </c>
      <c r="K397" s="37"/>
      <c r="L397" s="37"/>
      <c r="M397" s="37">
        <f t="shared" si="123"/>
        <v>395</v>
      </c>
      <c r="N397" s="37" t="s">
        <v>953</v>
      </c>
      <c r="O397" s="37" t="str">
        <f t="shared" si="124"/>
        <v>PT Malindo Feedmill Tbk</v>
      </c>
      <c r="P397" s="37">
        <f t="shared" si="124"/>
        <v>680</v>
      </c>
      <c r="Q397" s="37">
        <f t="shared" si="124"/>
        <v>0</v>
      </c>
      <c r="R397" s="37">
        <f t="shared" si="124"/>
        <v>0</v>
      </c>
      <c r="S397" s="37" t="str">
        <f t="shared" si="124"/>
        <v>1.309M</v>
      </c>
      <c r="T397" s="37" t="str">
        <f t="shared" si="124"/>
        <v>5.041M</v>
      </c>
      <c r="U397" s="37" t="str">
        <f t="shared" si="124"/>
        <v>1.522T</v>
      </c>
      <c r="V397" s="41">
        <f t="shared" si="125"/>
        <v>1.522</v>
      </c>
      <c r="W397" s="37" t="str">
        <f t="shared" si="126"/>
        <v>T</v>
      </c>
      <c r="X397" s="42">
        <f t="shared" si="127"/>
        <v>1522</v>
      </c>
      <c r="Y397" s="37">
        <f t="shared" si="128"/>
        <v>5.0410000000000004</v>
      </c>
      <c r="Z397" s="37" t="str">
        <f t="shared" si="129"/>
        <v>M</v>
      </c>
      <c r="AA397" s="43">
        <f t="shared" si="130"/>
        <v>5041000</v>
      </c>
      <c r="AB397" s="46">
        <f t="shared" si="131"/>
        <v>3.42788</v>
      </c>
      <c r="AC397" s="43"/>
      <c r="AD397" s="43"/>
      <c r="AE397" s="37">
        <f t="shared" si="117"/>
        <v>395</v>
      </c>
      <c r="AF397" s="37" t="str">
        <f t="shared" si="118"/>
        <v>MAIN.JK</v>
      </c>
      <c r="AG397" s="37" t="str">
        <f t="shared" si="119"/>
        <v>PT Malindo Feedmill Tbk</v>
      </c>
      <c r="AH397" s="37">
        <f t="shared" si="120"/>
        <v>680</v>
      </c>
      <c r="AI397" s="71">
        <f t="shared" si="132"/>
        <v>1.522</v>
      </c>
      <c r="AJ397" s="43">
        <f t="shared" si="121"/>
        <v>3.42788</v>
      </c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</row>
    <row r="398" spans="1:47" x14ac:dyDescent="0.25">
      <c r="A398" s="37"/>
      <c r="B398" s="37">
        <f t="shared" si="122"/>
        <v>396</v>
      </c>
      <c r="C398" s="37" t="s">
        <v>5390</v>
      </c>
      <c r="D398" s="37" t="s">
        <v>5391</v>
      </c>
      <c r="E398" s="37">
        <v>206</v>
      </c>
      <c r="F398" s="37">
        <v>0</v>
      </c>
      <c r="G398" s="39">
        <v>0</v>
      </c>
      <c r="H398" s="37" t="s">
        <v>5392</v>
      </c>
      <c r="I398" s="37" t="s">
        <v>5393</v>
      </c>
      <c r="J398" s="37" t="s">
        <v>5394</v>
      </c>
      <c r="K398" s="37"/>
      <c r="L398" s="37"/>
      <c r="M398" s="37">
        <f t="shared" si="123"/>
        <v>396</v>
      </c>
      <c r="N398" s="37" t="s">
        <v>1813</v>
      </c>
      <c r="O398" s="37" t="str">
        <f t="shared" si="124"/>
        <v>PT Maming Enam Sembilan Mineral Tbk</v>
      </c>
      <c r="P398" s="37">
        <f t="shared" si="124"/>
        <v>426</v>
      </c>
      <c r="Q398" s="37">
        <f t="shared" si="124"/>
        <v>84</v>
      </c>
      <c r="R398" s="37">
        <f t="shared" si="124"/>
        <v>0.24560000000000001</v>
      </c>
      <c r="S398" s="37">
        <f t="shared" si="124"/>
        <v>308500</v>
      </c>
      <c r="T398" s="37">
        <f t="shared" si="124"/>
        <v>60115</v>
      </c>
      <c r="U398" s="37" t="str">
        <f t="shared" si="124"/>
        <v>306.72B</v>
      </c>
      <c r="V398" s="41">
        <f t="shared" si="125"/>
        <v>306.72000000000003</v>
      </c>
      <c r="W398" s="37" t="str">
        <f t="shared" si="126"/>
        <v>B</v>
      </c>
      <c r="X398" s="42">
        <f t="shared" si="127"/>
        <v>306.72000000000003</v>
      </c>
      <c r="Y398" s="37">
        <f t="shared" si="128"/>
        <v>6011</v>
      </c>
      <c r="Z398" s="37" t="str">
        <f t="shared" si="129"/>
        <v>5</v>
      </c>
      <c r="AA398" s="43">
        <f t="shared" si="130"/>
        <v>6011</v>
      </c>
      <c r="AB398" s="46">
        <f t="shared" si="131"/>
        <v>2.560686E-3</v>
      </c>
      <c r="AC398" s="43"/>
      <c r="AD398" s="43"/>
      <c r="AE398" s="37">
        <f t="shared" si="117"/>
        <v>396</v>
      </c>
      <c r="AF398" s="37" t="str">
        <f t="shared" si="118"/>
        <v>AKSI.JK</v>
      </c>
      <c r="AG398" s="37" t="str">
        <f t="shared" si="119"/>
        <v>PT Maming Enam Sembilan Mineral Tbk</v>
      </c>
      <c r="AH398" s="37">
        <f t="shared" si="120"/>
        <v>426</v>
      </c>
      <c r="AI398" s="71">
        <f t="shared" si="132"/>
        <v>0.30672000000000005</v>
      </c>
      <c r="AJ398" s="43">
        <f t="shared" si="121"/>
        <v>2.560686E-3</v>
      </c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</row>
    <row r="399" spans="1:47" x14ac:dyDescent="0.25">
      <c r="A399" s="37"/>
      <c r="B399" s="37">
        <f t="shared" si="122"/>
        <v>397</v>
      </c>
      <c r="C399" s="37" t="s">
        <v>5395</v>
      </c>
      <c r="D399" s="37" t="s">
        <v>5396</v>
      </c>
      <c r="E399" s="37">
        <v>153</v>
      </c>
      <c r="F399" s="37">
        <v>-1</v>
      </c>
      <c r="G399" s="39">
        <v>-6.4999999999999997E-3</v>
      </c>
      <c r="H399" s="37" t="s">
        <v>5397</v>
      </c>
      <c r="I399" s="37" t="s">
        <v>5398</v>
      </c>
      <c r="J399" s="37" t="s">
        <v>5399</v>
      </c>
      <c r="K399" s="37"/>
      <c r="L399" s="37"/>
      <c r="M399" s="37">
        <f t="shared" si="123"/>
        <v>397</v>
      </c>
      <c r="N399" s="37" t="s">
        <v>5566</v>
      </c>
      <c r="O399" s="37" t="str">
        <f t="shared" si="124"/>
        <v>Pt Mandala Multifinance Tbk</v>
      </c>
      <c r="P399" s="37">
        <f t="shared" si="124"/>
        <v>1100</v>
      </c>
      <c r="Q399" s="37">
        <f t="shared" si="124"/>
        <v>0</v>
      </c>
      <c r="R399" s="37">
        <f t="shared" si="124"/>
        <v>0</v>
      </c>
      <c r="S399" s="37">
        <f t="shared" si="124"/>
        <v>37000</v>
      </c>
      <c r="T399" s="37">
        <f t="shared" si="124"/>
        <v>59765</v>
      </c>
      <c r="U399" s="37" t="str">
        <f t="shared" si="124"/>
        <v>2.915T</v>
      </c>
      <c r="V399" s="41">
        <f t="shared" si="125"/>
        <v>2.915</v>
      </c>
      <c r="W399" s="37" t="str">
        <f t="shared" si="126"/>
        <v>T</v>
      </c>
      <c r="X399" s="42">
        <f t="shared" si="127"/>
        <v>2915</v>
      </c>
      <c r="Y399" s="37">
        <f t="shared" si="128"/>
        <v>5976</v>
      </c>
      <c r="Z399" s="37" t="str">
        <f t="shared" si="129"/>
        <v>5</v>
      </c>
      <c r="AA399" s="43">
        <f t="shared" si="130"/>
        <v>5976</v>
      </c>
      <c r="AB399" s="46">
        <f t="shared" si="131"/>
        <v>6.5735999999999998E-3</v>
      </c>
      <c r="AC399" s="43"/>
      <c r="AD399" s="43"/>
      <c r="AE399" s="37">
        <f t="shared" si="117"/>
        <v>397</v>
      </c>
      <c r="AF399" s="37" t="str">
        <f t="shared" si="118"/>
        <v>MFIN.JK</v>
      </c>
      <c r="AG399" s="37" t="str">
        <f t="shared" si="119"/>
        <v>Pt Mandala Multifinance Tbk</v>
      </c>
      <c r="AH399" s="37">
        <f t="shared" si="120"/>
        <v>1100</v>
      </c>
      <c r="AI399" s="71">
        <f t="shared" si="132"/>
        <v>2.915</v>
      </c>
      <c r="AJ399" s="43">
        <f t="shared" si="121"/>
        <v>6.5735999999999998E-3</v>
      </c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</row>
    <row r="400" spans="1:47" x14ac:dyDescent="0.25">
      <c r="A400" s="37"/>
      <c r="B400" s="37">
        <f t="shared" si="122"/>
        <v>398</v>
      </c>
      <c r="C400" s="37" t="s">
        <v>4061</v>
      </c>
      <c r="D400" s="37" t="s">
        <v>4062</v>
      </c>
      <c r="E400" s="38">
        <v>3830</v>
      </c>
      <c r="F400" s="37">
        <v>10</v>
      </c>
      <c r="G400" s="39">
        <v>2.5999999999999999E-3</v>
      </c>
      <c r="H400" s="37">
        <v>300</v>
      </c>
      <c r="I400" s="40">
        <v>4361</v>
      </c>
      <c r="J400" s="37" t="s">
        <v>4063</v>
      </c>
      <c r="K400" s="37"/>
      <c r="L400" s="37"/>
      <c r="M400" s="37">
        <f t="shared" si="123"/>
        <v>398</v>
      </c>
      <c r="N400" s="37" t="s">
        <v>650</v>
      </c>
      <c r="O400" s="37" t="str">
        <f t="shared" si="124"/>
        <v>PT Map Aktif Adiperkasa Tbk</v>
      </c>
      <c r="P400" s="37">
        <f t="shared" si="124"/>
        <v>2620</v>
      </c>
      <c r="Q400" s="37">
        <f t="shared" si="124"/>
        <v>90</v>
      </c>
      <c r="R400" s="37">
        <f t="shared" si="124"/>
        <v>3.56E-2</v>
      </c>
      <c r="S400" s="37" t="str">
        <f t="shared" si="124"/>
        <v>1.063M</v>
      </c>
      <c r="T400" s="37" t="str">
        <f t="shared" si="124"/>
        <v>1.45M</v>
      </c>
      <c r="U400" s="37" t="str">
        <f t="shared" si="124"/>
        <v>7.468T</v>
      </c>
      <c r="V400" s="41">
        <f t="shared" si="125"/>
        <v>7.468</v>
      </c>
      <c r="W400" s="37" t="str">
        <f t="shared" si="126"/>
        <v>T</v>
      </c>
      <c r="X400" s="42">
        <f t="shared" si="127"/>
        <v>7468</v>
      </c>
      <c r="Y400" s="37">
        <f t="shared" si="128"/>
        <v>1.45</v>
      </c>
      <c r="Z400" s="37" t="str">
        <f t="shared" si="129"/>
        <v>M</v>
      </c>
      <c r="AA400" s="43">
        <f t="shared" si="130"/>
        <v>1450000</v>
      </c>
      <c r="AB400" s="46">
        <f t="shared" si="131"/>
        <v>3.7989999999999999</v>
      </c>
      <c r="AC400" s="43"/>
      <c r="AD400" s="43"/>
      <c r="AE400" s="37">
        <f t="shared" si="117"/>
        <v>398</v>
      </c>
      <c r="AF400" s="37" t="str">
        <f t="shared" si="118"/>
        <v>MAPA.JK</v>
      </c>
      <c r="AG400" s="37" t="str">
        <f t="shared" si="119"/>
        <v>PT Map Aktif Adiperkasa Tbk</v>
      </c>
      <c r="AH400" s="37">
        <f t="shared" si="120"/>
        <v>2620</v>
      </c>
      <c r="AI400" s="71">
        <f t="shared" si="132"/>
        <v>7.468</v>
      </c>
      <c r="AJ400" s="43">
        <f t="shared" si="121"/>
        <v>3.7989999999999999</v>
      </c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</row>
    <row r="401" spans="1:47" x14ac:dyDescent="0.25">
      <c r="A401" s="37"/>
      <c r="B401" s="37">
        <f t="shared" si="122"/>
        <v>399</v>
      </c>
      <c r="C401" s="37" t="s">
        <v>5400</v>
      </c>
      <c r="D401" s="37" t="s">
        <v>5401</v>
      </c>
      <c r="E401" s="37">
        <v>115</v>
      </c>
      <c r="F401" s="37">
        <v>-1</v>
      </c>
      <c r="G401" s="39">
        <v>-8.6E-3</v>
      </c>
      <c r="H401" s="37" t="s">
        <v>5402</v>
      </c>
      <c r="I401" s="37" t="s">
        <v>5403</v>
      </c>
      <c r="J401" s="37" t="s">
        <v>5404</v>
      </c>
      <c r="K401" s="37"/>
      <c r="L401" s="37"/>
      <c r="M401" s="37">
        <f t="shared" si="123"/>
        <v>399</v>
      </c>
      <c r="N401" s="37" t="s">
        <v>5719</v>
      </c>
      <c r="O401" s="37" t="str">
        <f t="shared" si="124"/>
        <v>PT Mark Dynamics Indonesia Tbk</v>
      </c>
      <c r="P401" s="37">
        <f t="shared" si="124"/>
        <v>1070</v>
      </c>
      <c r="Q401" s="37">
        <f t="shared" si="124"/>
        <v>-20</v>
      </c>
      <c r="R401" s="37">
        <f t="shared" si="124"/>
        <v>-1.83E-2</v>
      </c>
      <c r="S401" s="37" t="str">
        <f t="shared" si="124"/>
        <v>3.708M</v>
      </c>
      <c r="T401" s="37" t="str">
        <f t="shared" si="124"/>
        <v>5.927M</v>
      </c>
      <c r="U401" s="37" t="str">
        <f t="shared" si="124"/>
        <v>4.066T</v>
      </c>
      <c r="V401" s="41">
        <f t="shared" si="125"/>
        <v>4.0659999999999998</v>
      </c>
      <c r="W401" s="37" t="str">
        <f t="shared" si="126"/>
        <v>T</v>
      </c>
      <c r="X401" s="42">
        <f t="shared" si="127"/>
        <v>4066</v>
      </c>
      <c r="Y401" s="37">
        <f t="shared" si="128"/>
        <v>5.9269999999999996</v>
      </c>
      <c r="Z401" s="37" t="str">
        <f t="shared" si="129"/>
        <v>M</v>
      </c>
      <c r="AA401" s="43">
        <f t="shared" si="130"/>
        <v>5927000</v>
      </c>
      <c r="AB401" s="46">
        <f t="shared" si="131"/>
        <v>6.3418900000000002</v>
      </c>
      <c r="AC401" s="43"/>
      <c r="AD401" s="43"/>
      <c r="AE401" s="37">
        <f t="shared" si="117"/>
        <v>399</v>
      </c>
      <c r="AF401" s="37" t="str">
        <f t="shared" si="118"/>
        <v>MARK.JK</v>
      </c>
      <c r="AG401" s="37" t="str">
        <f t="shared" si="119"/>
        <v>PT Mark Dynamics Indonesia Tbk</v>
      </c>
      <c r="AH401" s="37">
        <f t="shared" si="120"/>
        <v>1070</v>
      </c>
      <c r="AI401" s="71">
        <f t="shared" si="132"/>
        <v>4.0659999999999998</v>
      </c>
      <c r="AJ401" s="43">
        <f t="shared" si="121"/>
        <v>6.3418900000000002</v>
      </c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</row>
    <row r="402" spans="1:47" x14ac:dyDescent="0.25">
      <c r="A402" s="37"/>
      <c r="B402" s="37">
        <f t="shared" si="122"/>
        <v>400</v>
      </c>
      <c r="C402" s="37" t="s">
        <v>1100</v>
      </c>
      <c r="D402" s="37" t="s">
        <v>1101</v>
      </c>
      <c r="E402" s="38">
        <v>1120</v>
      </c>
      <c r="F402" s="37">
        <v>-10</v>
      </c>
      <c r="G402" s="39">
        <v>-8.8000000000000005E-3</v>
      </c>
      <c r="H402" s="40">
        <v>30700</v>
      </c>
      <c r="I402" s="37" t="s">
        <v>5405</v>
      </c>
      <c r="J402" s="37" t="s">
        <v>5406</v>
      </c>
      <c r="K402" s="37"/>
      <c r="L402" s="37"/>
      <c r="M402" s="37">
        <f t="shared" si="123"/>
        <v>400</v>
      </c>
      <c r="N402" s="37" t="s">
        <v>2154</v>
      </c>
      <c r="O402" s="37" t="str">
        <f t="shared" si="124"/>
        <v>PT Martina Berto Tbk</v>
      </c>
      <c r="P402" s="37">
        <f t="shared" si="124"/>
        <v>167</v>
      </c>
      <c r="Q402" s="37">
        <f t="shared" si="124"/>
        <v>-2</v>
      </c>
      <c r="R402" s="37">
        <f t="shared" si="124"/>
        <v>-1.18E-2</v>
      </c>
      <c r="S402" s="37">
        <f t="shared" si="124"/>
        <v>313600</v>
      </c>
      <c r="T402" s="37" t="str">
        <f t="shared" si="124"/>
        <v>1.841M</v>
      </c>
      <c r="U402" s="37" t="str">
        <f t="shared" si="124"/>
        <v>178.69B</v>
      </c>
      <c r="V402" s="41">
        <f t="shared" si="125"/>
        <v>178.69</v>
      </c>
      <c r="W402" s="37" t="str">
        <f t="shared" si="126"/>
        <v>B</v>
      </c>
      <c r="X402" s="42">
        <f t="shared" si="127"/>
        <v>178.69</v>
      </c>
      <c r="Y402" s="37">
        <f t="shared" si="128"/>
        <v>1.841</v>
      </c>
      <c r="Z402" s="37" t="str">
        <f t="shared" si="129"/>
        <v>M</v>
      </c>
      <c r="AA402" s="43">
        <f t="shared" si="130"/>
        <v>1841000</v>
      </c>
      <c r="AB402" s="46">
        <f t="shared" si="131"/>
        <v>0.30744700000000003</v>
      </c>
      <c r="AC402" s="43"/>
      <c r="AD402" s="43"/>
      <c r="AE402" s="37">
        <f t="shared" si="117"/>
        <v>400</v>
      </c>
      <c r="AF402" s="37" t="str">
        <f t="shared" si="118"/>
        <v>MBTO.JK</v>
      </c>
      <c r="AG402" s="37" t="str">
        <f t="shared" si="119"/>
        <v>PT Martina Berto Tbk</v>
      </c>
      <c r="AH402" s="37">
        <f t="shared" si="120"/>
        <v>167</v>
      </c>
      <c r="AI402" s="71">
        <f t="shared" si="132"/>
        <v>0.17868999999999999</v>
      </c>
      <c r="AJ402" s="43">
        <f t="shared" si="121"/>
        <v>0.30744700000000003</v>
      </c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</row>
    <row r="403" spans="1:47" x14ac:dyDescent="0.25">
      <c r="A403" s="37"/>
      <c r="B403" s="37">
        <f t="shared" si="122"/>
        <v>401</v>
      </c>
      <c r="C403" s="37" t="s">
        <v>5407</v>
      </c>
      <c r="D403" s="37" t="s">
        <v>5408</v>
      </c>
      <c r="E403" s="37">
        <v>276</v>
      </c>
      <c r="F403" s="37">
        <v>-2</v>
      </c>
      <c r="G403" s="39">
        <v>-7.1999999999999998E-3</v>
      </c>
      <c r="H403" s="37" t="s">
        <v>5409</v>
      </c>
      <c r="I403" s="37" t="s">
        <v>5410</v>
      </c>
      <c r="J403" s="37" t="s">
        <v>5411</v>
      </c>
      <c r="K403" s="37"/>
      <c r="L403" s="37"/>
      <c r="M403" s="37">
        <f t="shared" si="123"/>
        <v>401</v>
      </c>
      <c r="N403" s="37" t="s">
        <v>4061</v>
      </c>
      <c r="O403" s="37" t="str">
        <f t="shared" si="124"/>
        <v>PT Maskapai Reasuransi Indonesia Tbk</v>
      </c>
      <c r="P403" s="37">
        <f t="shared" si="124"/>
        <v>3830</v>
      </c>
      <c r="Q403" s="37">
        <f t="shared" si="124"/>
        <v>10</v>
      </c>
      <c r="R403" s="37">
        <f t="shared" si="124"/>
        <v>2.5999999999999999E-3</v>
      </c>
      <c r="S403" s="37">
        <f t="shared" si="124"/>
        <v>300</v>
      </c>
      <c r="T403" s="37">
        <f t="shared" si="124"/>
        <v>4361</v>
      </c>
      <c r="U403" s="37" t="str">
        <f t="shared" si="124"/>
        <v>1.983T</v>
      </c>
      <c r="V403" s="41">
        <f t="shared" si="125"/>
        <v>1.9830000000000001</v>
      </c>
      <c r="W403" s="37" t="str">
        <f t="shared" si="126"/>
        <v>T</v>
      </c>
      <c r="X403" s="42">
        <f t="shared" si="127"/>
        <v>1983</v>
      </c>
      <c r="Y403" s="37">
        <f t="shared" si="128"/>
        <v>436</v>
      </c>
      <c r="Z403" s="37" t="str">
        <f t="shared" si="129"/>
        <v>1</v>
      </c>
      <c r="AA403" s="43">
        <f t="shared" si="130"/>
        <v>436</v>
      </c>
      <c r="AB403" s="46">
        <f t="shared" si="131"/>
        <v>1.6698800000000001E-3</v>
      </c>
      <c r="AC403" s="43"/>
      <c r="AD403" s="43"/>
      <c r="AE403" s="37">
        <f t="shared" si="117"/>
        <v>401</v>
      </c>
      <c r="AF403" s="37" t="str">
        <f t="shared" si="118"/>
        <v>MREI.JK</v>
      </c>
      <c r="AG403" s="37" t="str">
        <f t="shared" si="119"/>
        <v>PT Maskapai Reasuransi Indonesia Tbk</v>
      </c>
      <c r="AH403" s="37">
        <f t="shared" si="120"/>
        <v>3830</v>
      </c>
      <c r="AI403" s="71">
        <f t="shared" si="132"/>
        <v>1.9830000000000001</v>
      </c>
      <c r="AJ403" s="43">
        <f t="shared" si="121"/>
        <v>1.6698800000000001E-3</v>
      </c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</row>
    <row r="404" spans="1:47" x14ac:dyDescent="0.25">
      <c r="A404" s="37"/>
      <c r="B404" s="37">
        <f t="shared" si="122"/>
        <v>402</v>
      </c>
      <c r="C404" s="37" t="s">
        <v>5412</v>
      </c>
      <c r="D404" s="37" t="s">
        <v>5413</v>
      </c>
      <c r="E404" s="37">
        <v>124</v>
      </c>
      <c r="F404" s="37">
        <v>0</v>
      </c>
      <c r="G404" s="39">
        <v>0</v>
      </c>
      <c r="H404" s="40">
        <v>233600</v>
      </c>
      <c r="I404" s="40">
        <v>899450</v>
      </c>
      <c r="J404" s="37" t="s">
        <v>5414</v>
      </c>
      <c r="K404" s="37"/>
      <c r="L404" s="37"/>
      <c r="M404" s="37">
        <f t="shared" si="123"/>
        <v>402</v>
      </c>
      <c r="N404" s="37" t="s">
        <v>671</v>
      </c>
      <c r="O404" s="37" t="str">
        <f t="shared" ref="O404:U419" si="133">INDEX($B$3:$J$1048576,MATCH($N404,$C$3:$C$1048576,0),MATCH(O$2,$B$2:$J$2,0))</f>
        <v>PT Matahari Department Store Tbk</v>
      </c>
      <c r="P404" s="37">
        <f t="shared" si="133"/>
        <v>3830</v>
      </c>
      <c r="Q404" s="37">
        <f t="shared" si="133"/>
        <v>-70</v>
      </c>
      <c r="R404" s="37">
        <f t="shared" si="133"/>
        <v>-1.7899999999999999E-2</v>
      </c>
      <c r="S404" s="37" t="str">
        <f t="shared" si="133"/>
        <v>1.827M</v>
      </c>
      <c r="T404" s="37" t="str">
        <f t="shared" si="133"/>
        <v>7.293M</v>
      </c>
      <c r="U404" s="37" t="str">
        <f t="shared" si="133"/>
        <v>10.058T</v>
      </c>
      <c r="V404" s="41">
        <f t="shared" si="125"/>
        <v>10.058</v>
      </c>
      <c r="W404" s="37" t="str">
        <f t="shared" si="126"/>
        <v>T</v>
      </c>
      <c r="X404" s="42">
        <f t="shared" si="127"/>
        <v>10058</v>
      </c>
      <c r="Y404" s="37">
        <f t="shared" si="128"/>
        <v>7.2930000000000001</v>
      </c>
      <c r="Z404" s="37" t="str">
        <f t="shared" si="129"/>
        <v>M</v>
      </c>
      <c r="AA404" s="43">
        <f t="shared" si="130"/>
        <v>7293000</v>
      </c>
      <c r="AB404" s="46">
        <f t="shared" si="131"/>
        <v>27.932189999999999</v>
      </c>
      <c r="AC404" s="43"/>
      <c r="AD404" s="43"/>
      <c r="AE404" s="37">
        <f t="shared" si="117"/>
        <v>402</v>
      </c>
      <c r="AF404" s="37" t="str">
        <f t="shared" si="118"/>
        <v>LPPF.JK</v>
      </c>
      <c r="AG404" s="37" t="str">
        <f t="shared" si="119"/>
        <v>PT Matahari Department Store Tbk</v>
      </c>
      <c r="AH404" s="37">
        <f t="shared" si="120"/>
        <v>3830</v>
      </c>
      <c r="AI404" s="71">
        <f t="shared" si="132"/>
        <v>10.058</v>
      </c>
      <c r="AJ404" s="43">
        <f t="shared" si="121"/>
        <v>27.932189999999999</v>
      </c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</row>
    <row r="405" spans="1:47" x14ac:dyDescent="0.25">
      <c r="A405" s="37"/>
      <c r="B405" s="37">
        <f t="shared" si="122"/>
        <v>403</v>
      </c>
      <c r="C405" s="37" t="s">
        <v>1161</v>
      </c>
      <c r="D405" s="37" t="s">
        <v>1162</v>
      </c>
      <c r="E405" s="37">
        <v>226</v>
      </c>
      <c r="F405" s="37">
        <v>-4</v>
      </c>
      <c r="G405" s="39">
        <v>-1.7399999999999999E-2</v>
      </c>
      <c r="H405" s="37" t="s">
        <v>5415</v>
      </c>
      <c r="I405" s="37" t="s">
        <v>5416</v>
      </c>
      <c r="J405" s="37" t="s">
        <v>5417</v>
      </c>
      <c r="K405" s="37"/>
      <c r="L405" s="37"/>
      <c r="M405" s="37">
        <f t="shared" si="123"/>
        <v>403</v>
      </c>
      <c r="N405" s="37" t="s">
        <v>814</v>
      </c>
      <c r="O405" s="37" t="str">
        <f t="shared" si="133"/>
        <v>PT Matahari Putra Prima Tbk</v>
      </c>
      <c r="P405" s="37">
        <f t="shared" si="133"/>
        <v>462</v>
      </c>
      <c r="Q405" s="37">
        <f t="shared" si="133"/>
        <v>-12</v>
      </c>
      <c r="R405" s="37">
        <f t="shared" si="133"/>
        <v>-2.53E-2</v>
      </c>
      <c r="S405" s="37" t="str">
        <f t="shared" si="133"/>
        <v>41.378M</v>
      </c>
      <c r="T405" s="37" t="str">
        <f t="shared" si="133"/>
        <v>94.027M</v>
      </c>
      <c r="U405" s="37" t="str">
        <f t="shared" si="133"/>
        <v>3.478T</v>
      </c>
      <c r="V405" s="41">
        <f t="shared" si="125"/>
        <v>3.4780000000000002</v>
      </c>
      <c r="W405" s="37" t="str">
        <f t="shared" si="126"/>
        <v>T</v>
      </c>
      <c r="X405" s="42">
        <f t="shared" si="127"/>
        <v>3478</v>
      </c>
      <c r="Y405" s="37">
        <f t="shared" si="128"/>
        <v>94.027000000000001</v>
      </c>
      <c r="Z405" s="37" t="str">
        <f t="shared" si="129"/>
        <v>M</v>
      </c>
      <c r="AA405" s="43">
        <f t="shared" si="130"/>
        <v>94027000</v>
      </c>
      <c r="AB405" s="46">
        <f t="shared" si="131"/>
        <v>43.440474000000002</v>
      </c>
      <c r="AC405" s="43"/>
      <c r="AD405" s="43"/>
      <c r="AE405" s="37">
        <f t="shared" si="117"/>
        <v>403</v>
      </c>
      <c r="AF405" s="37" t="str">
        <f t="shared" si="118"/>
        <v>MPPA.JK</v>
      </c>
      <c r="AG405" s="37" t="str">
        <f t="shared" si="119"/>
        <v>PT Matahari Putra Prima Tbk</v>
      </c>
      <c r="AH405" s="37">
        <f t="shared" si="120"/>
        <v>462</v>
      </c>
      <c r="AI405" s="71">
        <f t="shared" si="132"/>
        <v>3.4780000000000002</v>
      </c>
      <c r="AJ405" s="43">
        <f t="shared" si="121"/>
        <v>43.440474000000002</v>
      </c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</row>
    <row r="406" spans="1:47" x14ac:dyDescent="0.25">
      <c r="A406" s="37"/>
      <c r="B406" s="37">
        <f t="shared" si="122"/>
        <v>404</v>
      </c>
      <c r="C406" s="37" t="s">
        <v>5418</v>
      </c>
      <c r="D406" s="37" t="s">
        <v>5419</v>
      </c>
      <c r="E406" s="37">
        <v>675</v>
      </c>
      <c r="F406" s="37">
        <v>5</v>
      </c>
      <c r="G406" s="39">
        <v>7.4999999999999997E-3</v>
      </c>
      <c r="H406" s="40">
        <v>35300</v>
      </c>
      <c r="I406" s="40">
        <v>564529</v>
      </c>
      <c r="J406" s="37" t="s">
        <v>5420</v>
      </c>
      <c r="K406" s="37"/>
      <c r="L406" s="37"/>
      <c r="M406" s="37">
        <f t="shared" si="123"/>
        <v>404</v>
      </c>
      <c r="N406" s="37" t="s">
        <v>144</v>
      </c>
      <c r="O406" s="37" t="str">
        <f t="shared" si="133"/>
        <v>PT Mayora Indah Tbk</v>
      </c>
      <c r="P406" s="37">
        <f t="shared" si="133"/>
        <v>2030</v>
      </c>
      <c r="Q406" s="37">
        <f t="shared" si="133"/>
        <v>-30</v>
      </c>
      <c r="R406" s="37">
        <f t="shared" si="133"/>
        <v>-1.46E-2</v>
      </c>
      <c r="S406" s="37" t="str">
        <f t="shared" si="133"/>
        <v>3M</v>
      </c>
      <c r="T406" s="37" t="str">
        <f t="shared" si="133"/>
        <v>3.097M</v>
      </c>
      <c r="U406" s="37" t="str">
        <f t="shared" si="133"/>
        <v>45.388T</v>
      </c>
      <c r="V406" s="41">
        <f t="shared" si="125"/>
        <v>45.387999999999998</v>
      </c>
      <c r="W406" s="37" t="str">
        <f t="shared" si="126"/>
        <v>T</v>
      </c>
      <c r="X406" s="42">
        <f t="shared" si="127"/>
        <v>45388</v>
      </c>
      <c r="Y406" s="37">
        <f t="shared" si="128"/>
        <v>3.097</v>
      </c>
      <c r="Z406" s="37" t="str">
        <f t="shared" si="129"/>
        <v>M</v>
      </c>
      <c r="AA406" s="43">
        <f t="shared" si="130"/>
        <v>3097000</v>
      </c>
      <c r="AB406" s="46">
        <f t="shared" si="131"/>
        <v>6.2869099999999998</v>
      </c>
      <c r="AC406" s="43"/>
      <c r="AD406" s="43"/>
      <c r="AE406" s="37">
        <f t="shared" si="117"/>
        <v>404</v>
      </c>
      <c r="AF406" s="37" t="str">
        <f t="shared" si="118"/>
        <v>MYOR.JK</v>
      </c>
      <c r="AG406" s="37" t="str">
        <f t="shared" si="119"/>
        <v>PT Mayora Indah Tbk</v>
      </c>
      <c r="AH406" s="37">
        <f t="shared" si="120"/>
        <v>2030</v>
      </c>
      <c r="AI406" s="71">
        <f t="shared" si="132"/>
        <v>45.387999999999998</v>
      </c>
      <c r="AJ406" s="43">
        <f t="shared" si="121"/>
        <v>6.2869099999999998</v>
      </c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</row>
    <row r="407" spans="1:47" x14ac:dyDescent="0.25">
      <c r="A407" s="37"/>
      <c r="B407" s="37">
        <f t="shared" si="122"/>
        <v>405</v>
      </c>
      <c r="C407" s="37" t="s">
        <v>5421</v>
      </c>
      <c r="D407" s="37" t="s">
        <v>5422</v>
      </c>
      <c r="E407" s="38">
        <v>1495</v>
      </c>
      <c r="F407" s="37">
        <v>5</v>
      </c>
      <c r="G407" s="39">
        <v>3.3999999999999998E-3</v>
      </c>
      <c r="H407" s="37" t="s">
        <v>5423</v>
      </c>
      <c r="I407" s="37" t="s">
        <v>5424</v>
      </c>
      <c r="J407" s="37" t="s">
        <v>5425</v>
      </c>
      <c r="K407" s="37"/>
      <c r="L407" s="37"/>
      <c r="M407" s="37">
        <f t="shared" si="123"/>
        <v>405</v>
      </c>
      <c r="N407" s="37" t="s">
        <v>4551</v>
      </c>
      <c r="O407" s="37" t="str">
        <f t="shared" si="133"/>
        <v>PT MD Pictures Tbk</v>
      </c>
      <c r="P407" s="37">
        <f t="shared" si="133"/>
        <v>860</v>
      </c>
      <c r="Q407" s="37">
        <f t="shared" si="133"/>
        <v>-20</v>
      </c>
      <c r="R407" s="37">
        <f t="shared" si="133"/>
        <v>-2.2700000000000001E-2</v>
      </c>
      <c r="S407" s="37" t="str">
        <f t="shared" si="133"/>
        <v>9.177M</v>
      </c>
      <c r="T407" s="37" t="str">
        <f t="shared" si="133"/>
        <v>28.981M</v>
      </c>
      <c r="U407" s="37" t="str">
        <f t="shared" si="133"/>
        <v>8.053T</v>
      </c>
      <c r="V407" s="41">
        <f t="shared" si="125"/>
        <v>8.0530000000000008</v>
      </c>
      <c r="W407" s="37" t="str">
        <f t="shared" si="126"/>
        <v>T</v>
      </c>
      <c r="X407" s="42">
        <f t="shared" si="127"/>
        <v>8053.0000000000009</v>
      </c>
      <c r="Y407" s="37">
        <f t="shared" si="128"/>
        <v>28.981000000000002</v>
      </c>
      <c r="Z407" s="37" t="str">
        <f t="shared" si="129"/>
        <v>M</v>
      </c>
      <c r="AA407" s="43">
        <f t="shared" si="130"/>
        <v>28981000</v>
      </c>
      <c r="AB407" s="46">
        <f t="shared" si="131"/>
        <v>24.923660000000002</v>
      </c>
      <c r="AC407" s="43"/>
      <c r="AD407" s="43"/>
      <c r="AE407" s="37">
        <f t="shared" si="117"/>
        <v>405</v>
      </c>
      <c r="AF407" s="37" t="str">
        <f t="shared" si="118"/>
        <v>FILM.JK</v>
      </c>
      <c r="AG407" s="37" t="str">
        <f t="shared" si="119"/>
        <v>PT MD Pictures Tbk</v>
      </c>
      <c r="AH407" s="37">
        <f t="shared" si="120"/>
        <v>860</v>
      </c>
      <c r="AI407" s="71">
        <f t="shared" si="132"/>
        <v>8.0530000000000008</v>
      </c>
      <c r="AJ407" s="43">
        <f t="shared" si="121"/>
        <v>24.923660000000002</v>
      </c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</row>
    <row r="408" spans="1:47" x14ac:dyDescent="0.25">
      <c r="A408" s="37"/>
      <c r="B408" s="37">
        <f t="shared" si="122"/>
        <v>406</v>
      </c>
      <c r="C408" s="37" t="s">
        <v>934</v>
      </c>
      <c r="D408" s="37" t="s">
        <v>935</v>
      </c>
      <c r="E408" s="37">
        <v>525</v>
      </c>
      <c r="F408" s="37">
        <v>0</v>
      </c>
      <c r="G408" s="39">
        <v>0</v>
      </c>
      <c r="H408" s="37" t="s">
        <v>5426</v>
      </c>
      <c r="I408" s="37" t="s">
        <v>5427</v>
      </c>
      <c r="J408" s="37" t="s">
        <v>5428</v>
      </c>
      <c r="K408" s="37"/>
      <c r="L408" s="37"/>
      <c r="M408" s="37">
        <f t="shared" si="123"/>
        <v>406</v>
      </c>
      <c r="N408" s="37" t="s">
        <v>404</v>
      </c>
      <c r="O408" s="37" t="str">
        <f t="shared" si="133"/>
        <v>PT Medco Energi Internasional Tbk</v>
      </c>
      <c r="P408" s="37">
        <f t="shared" si="133"/>
        <v>478</v>
      </c>
      <c r="Q408" s="37">
        <f t="shared" si="133"/>
        <v>-6</v>
      </c>
      <c r="R408" s="37">
        <f t="shared" si="133"/>
        <v>-1.24E-2</v>
      </c>
      <c r="S408" s="37" t="str">
        <f t="shared" si="133"/>
        <v>33.847M</v>
      </c>
      <c r="T408" s="37" t="str">
        <f t="shared" si="133"/>
        <v>63.533M</v>
      </c>
      <c r="U408" s="37" t="str">
        <f t="shared" si="133"/>
        <v>12.006T</v>
      </c>
      <c r="V408" s="41">
        <f t="shared" si="125"/>
        <v>12.006</v>
      </c>
      <c r="W408" s="37" t="str">
        <f t="shared" si="126"/>
        <v>T</v>
      </c>
      <c r="X408" s="42">
        <f t="shared" si="127"/>
        <v>12006</v>
      </c>
      <c r="Y408" s="37">
        <f t="shared" si="128"/>
        <v>63.533000000000001</v>
      </c>
      <c r="Z408" s="37" t="str">
        <f t="shared" si="129"/>
        <v>M</v>
      </c>
      <c r="AA408" s="43">
        <f t="shared" si="130"/>
        <v>63533000</v>
      </c>
      <c r="AB408" s="46">
        <f t="shared" si="131"/>
        <v>30.368773999999998</v>
      </c>
      <c r="AC408" s="43"/>
      <c r="AD408" s="43"/>
      <c r="AE408" s="37">
        <f t="shared" si="117"/>
        <v>406</v>
      </c>
      <c r="AF408" s="37" t="str">
        <f t="shared" si="118"/>
        <v>MEDC.JK</v>
      </c>
      <c r="AG408" s="37" t="str">
        <f t="shared" si="119"/>
        <v>PT Medco Energi Internasional Tbk</v>
      </c>
      <c r="AH408" s="37">
        <f t="shared" si="120"/>
        <v>478</v>
      </c>
      <c r="AI408" s="71">
        <f t="shared" si="132"/>
        <v>12.006</v>
      </c>
      <c r="AJ408" s="43">
        <f t="shared" si="121"/>
        <v>30.368773999999998</v>
      </c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</row>
    <row r="409" spans="1:47" x14ac:dyDescent="0.25">
      <c r="A409" s="37"/>
      <c r="B409" s="37">
        <f t="shared" si="122"/>
        <v>407</v>
      </c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>
        <f t="shared" si="123"/>
        <v>407</v>
      </c>
      <c r="N409" s="37" t="s">
        <v>377</v>
      </c>
      <c r="O409" s="37" t="str">
        <f t="shared" si="133"/>
        <v>PT Medikaloka Hermina Tbk</v>
      </c>
      <c r="P409" s="37">
        <f t="shared" si="133"/>
        <v>1050</v>
      </c>
      <c r="Q409" s="37">
        <f t="shared" si="133"/>
        <v>-30</v>
      </c>
      <c r="R409" s="37">
        <f t="shared" si="133"/>
        <v>-2.7799999999999998E-2</v>
      </c>
      <c r="S409" s="37" t="str">
        <f t="shared" si="133"/>
        <v>21.753M</v>
      </c>
      <c r="T409" s="37" t="str">
        <f t="shared" si="133"/>
        <v>15.054M</v>
      </c>
      <c r="U409" s="37" t="str">
        <f t="shared" si="133"/>
        <v>15.408T</v>
      </c>
      <c r="V409" s="41">
        <f t="shared" si="125"/>
        <v>15.407999999999999</v>
      </c>
      <c r="W409" s="37" t="str">
        <f t="shared" si="126"/>
        <v>T</v>
      </c>
      <c r="X409" s="42">
        <f t="shared" si="127"/>
        <v>15408</v>
      </c>
      <c r="Y409" s="37">
        <f t="shared" si="128"/>
        <v>15.054</v>
      </c>
      <c r="Z409" s="37" t="str">
        <f t="shared" si="129"/>
        <v>M</v>
      </c>
      <c r="AA409" s="43">
        <f t="shared" si="130"/>
        <v>15054000</v>
      </c>
      <c r="AB409" s="46">
        <f t="shared" si="131"/>
        <v>15.806699999999999</v>
      </c>
      <c r="AC409" s="43"/>
      <c r="AD409" s="43"/>
      <c r="AE409" s="37">
        <f t="shared" si="117"/>
        <v>407</v>
      </c>
      <c r="AF409" s="37" t="str">
        <f t="shared" si="118"/>
        <v>HEAL.JK</v>
      </c>
      <c r="AG409" s="37" t="str">
        <f t="shared" si="119"/>
        <v>PT Medikaloka Hermina Tbk</v>
      </c>
      <c r="AH409" s="37">
        <f t="shared" si="120"/>
        <v>1050</v>
      </c>
      <c r="AI409" s="71">
        <f t="shared" si="132"/>
        <v>15.407999999999999</v>
      </c>
      <c r="AJ409" s="43">
        <f t="shared" si="121"/>
        <v>15.806699999999999</v>
      </c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</row>
    <row r="410" spans="1:47" x14ac:dyDescent="0.25">
      <c r="A410" s="37"/>
      <c r="B410" s="37">
        <f t="shared" si="122"/>
        <v>408</v>
      </c>
      <c r="C410" s="37" t="s">
        <v>0</v>
      </c>
      <c r="D410" s="37" t="s">
        <v>1</v>
      </c>
      <c r="E410" s="37" t="s">
        <v>2</v>
      </c>
      <c r="F410" s="37" t="s">
        <v>3</v>
      </c>
      <c r="G410" s="37" t="s">
        <v>4</v>
      </c>
      <c r="H410" s="37" t="s">
        <v>5</v>
      </c>
      <c r="I410" s="37" t="s">
        <v>6</v>
      </c>
      <c r="J410" s="37" t="s">
        <v>7</v>
      </c>
      <c r="K410" s="37"/>
      <c r="L410" s="37"/>
      <c r="M410" s="37">
        <f t="shared" si="123"/>
        <v>408</v>
      </c>
      <c r="N410" s="37" t="s">
        <v>5738</v>
      </c>
      <c r="O410" s="37" t="str">
        <f t="shared" si="133"/>
        <v>PT Mega Manunggal Property Tbk</v>
      </c>
      <c r="P410" s="37">
        <f t="shared" si="133"/>
        <v>610</v>
      </c>
      <c r="Q410" s="37">
        <f t="shared" si="133"/>
        <v>-5</v>
      </c>
      <c r="R410" s="37">
        <f t="shared" si="133"/>
        <v>-8.0999999999999996E-3</v>
      </c>
      <c r="S410" s="37" t="str">
        <f t="shared" si="133"/>
        <v>9.25M</v>
      </c>
      <c r="T410" s="37" t="str">
        <f t="shared" si="133"/>
        <v>16.185M</v>
      </c>
      <c r="U410" s="37" t="str">
        <f t="shared" si="133"/>
        <v>4.202T</v>
      </c>
      <c r="V410" s="41">
        <f t="shared" si="125"/>
        <v>4.202</v>
      </c>
      <c r="W410" s="37" t="str">
        <f t="shared" si="126"/>
        <v>T</v>
      </c>
      <c r="X410" s="42">
        <f t="shared" si="127"/>
        <v>4202</v>
      </c>
      <c r="Y410" s="37">
        <f t="shared" si="128"/>
        <v>16.184999999999999</v>
      </c>
      <c r="Z410" s="37" t="str">
        <f t="shared" si="129"/>
        <v>M</v>
      </c>
      <c r="AA410" s="43">
        <f t="shared" si="130"/>
        <v>16184999.999999998</v>
      </c>
      <c r="AB410" s="46">
        <f t="shared" si="131"/>
        <v>9.8728499999999979</v>
      </c>
      <c r="AC410" s="43"/>
      <c r="AD410" s="43"/>
      <c r="AE410" s="37">
        <f t="shared" si="117"/>
        <v>408</v>
      </c>
      <c r="AF410" s="37" t="str">
        <f t="shared" si="118"/>
        <v>MMLP.JK</v>
      </c>
      <c r="AG410" s="37" t="str">
        <f t="shared" si="119"/>
        <v>PT Mega Manunggal Property Tbk</v>
      </c>
      <c r="AH410" s="37">
        <f t="shared" si="120"/>
        <v>610</v>
      </c>
      <c r="AI410" s="71">
        <f t="shared" si="132"/>
        <v>4.202</v>
      </c>
      <c r="AJ410" s="43">
        <f t="shared" si="121"/>
        <v>9.8728499999999979</v>
      </c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</row>
    <row r="411" spans="1:47" x14ac:dyDescent="0.25">
      <c r="A411" s="37"/>
      <c r="B411" s="37">
        <f t="shared" si="122"/>
        <v>409</v>
      </c>
      <c r="C411" s="37" t="s">
        <v>1272</v>
      </c>
      <c r="D411" s="37" t="s">
        <v>1273</v>
      </c>
      <c r="E411" s="37">
        <v>735</v>
      </c>
      <c r="F411" s="37">
        <v>85</v>
      </c>
      <c r="G411" s="39">
        <v>0.1308</v>
      </c>
      <c r="H411" s="37" t="s">
        <v>5429</v>
      </c>
      <c r="I411" s="37" t="s">
        <v>5430</v>
      </c>
      <c r="J411" s="37" t="s">
        <v>5431</v>
      </c>
      <c r="K411" s="37"/>
      <c r="L411" s="37"/>
      <c r="M411" s="37">
        <f t="shared" si="123"/>
        <v>409</v>
      </c>
      <c r="N411" s="37" t="s">
        <v>1724</v>
      </c>
      <c r="O411" s="37" t="str">
        <f t="shared" si="133"/>
        <v>PT Mega Perintis Tbk</v>
      </c>
      <c r="P411" s="37">
        <f t="shared" si="133"/>
        <v>406</v>
      </c>
      <c r="Q411" s="37">
        <f t="shared" si="133"/>
        <v>0</v>
      </c>
      <c r="R411" s="37">
        <f t="shared" si="133"/>
        <v>0</v>
      </c>
      <c r="S411" s="37">
        <f t="shared" si="133"/>
        <v>145900</v>
      </c>
      <c r="T411" s="37">
        <f t="shared" si="133"/>
        <v>227900</v>
      </c>
      <c r="U411" s="37" t="str">
        <f t="shared" si="133"/>
        <v>353.289B</v>
      </c>
      <c r="V411" s="41">
        <f t="shared" si="125"/>
        <v>353.28899999999999</v>
      </c>
      <c r="W411" s="37" t="str">
        <f t="shared" si="126"/>
        <v>B</v>
      </c>
      <c r="X411" s="42">
        <f t="shared" si="127"/>
        <v>353.28899999999999</v>
      </c>
      <c r="Y411" s="37">
        <f t="shared" si="128"/>
        <v>22790</v>
      </c>
      <c r="Z411" s="37" t="str">
        <f t="shared" si="129"/>
        <v>0</v>
      </c>
      <c r="AA411" s="43">
        <f t="shared" si="130"/>
        <v>22790</v>
      </c>
      <c r="AB411" s="46">
        <f t="shared" si="131"/>
        <v>9.2527400000000006E-3</v>
      </c>
      <c r="AC411" s="43"/>
      <c r="AD411" s="43"/>
      <c r="AE411" s="37">
        <f t="shared" si="117"/>
        <v>409</v>
      </c>
      <c r="AF411" s="37" t="str">
        <f t="shared" si="118"/>
        <v>ZONE.JK</v>
      </c>
      <c r="AG411" s="37" t="str">
        <f t="shared" si="119"/>
        <v>PT Mega Perintis Tbk</v>
      </c>
      <c r="AH411" s="37">
        <f t="shared" si="120"/>
        <v>406</v>
      </c>
      <c r="AI411" s="71">
        <f t="shared" si="132"/>
        <v>0.35328899999999996</v>
      </c>
      <c r="AJ411" s="43">
        <f t="shared" si="121"/>
        <v>9.2527400000000006E-3</v>
      </c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</row>
    <row r="412" spans="1:47" x14ac:dyDescent="0.25">
      <c r="A412" s="37"/>
      <c r="B412" s="37">
        <f t="shared" si="122"/>
        <v>410</v>
      </c>
      <c r="C412" s="37" t="s">
        <v>991</v>
      </c>
      <c r="D412" s="37" t="s">
        <v>992</v>
      </c>
      <c r="E412" s="37">
        <v>153</v>
      </c>
      <c r="F412" s="37">
        <v>3</v>
      </c>
      <c r="G412" s="39">
        <v>0.02</v>
      </c>
      <c r="H412" s="37" t="s">
        <v>5432</v>
      </c>
      <c r="I412" s="37" t="s">
        <v>5433</v>
      </c>
      <c r="J412" s="37" t="s">
        <v>5434</v>
      </c>
      <c r="K412" s="37"/>
      <c r="L412" s="37"/>
      <c r="M412" s="37">
        <f t="shared" si="123"/>
        <v>410</v>
      </c>
      <c r="N412" s="37" t="s">
        <v>2039</v>
      </c>
      <c r="O412" s="37" t="str">
        <f t="shared" si="133"/>
        <v>PT Megalestari Epack Sentosaraya Tbk</v>
      </c>
      <c r="P412" s="37">
        <f t="shared" si="133"/>
        <v>53</v>
      </c>
      <c r="Q412" s="37">
        <f t="shared" si="133"/>
        <v>1</v>
      </c>
      <c r="R412" s="37">
        <f t="shared" si="133"/>
        <v>1.9199999999999998E-2</v>
      </c>
      <c r="S412" s="37" t="str">
        <f t="shared" si="133"/>
        <v>43.291M</v>
      </c>
      <c r="T412" s="37" t="str">
        <f t="shared" si="133"/>
        <v>17.357M</v>
      </c>
      <c r="U412" s="37" t="str">
        <f t="shared" si="133"/>
        <v>175.08B</v>
      </c>
      <c r="V412" s="41">
        <f t="shared" si="125"/>
        <v>175.08</v>
      </c>
      <c r="W412" s="37" t="str">
        <f t="shared" si="126"/>
        <v>B</v>
      </c>
      <c r="X412" s="42">
        <f t="shared" si="127"/>
        <v>175.08</v>
      </c>
      <c r="Y412" s="37">
        <f t="shared" si="128"/>
        <v>17.356999999999999</v>
      </c>
      <c r="Z412" s="37" t="str">
        <f t="shared" si="129"/>
        <v>M</v>
      </c>
      <c r="AA412" s="43">
        <f t="shared" si="130"/>
        <v>17357000</v>
      </c>
      <c r="AB412" s="46">
        <f t="shared" si="131"/>
        <v>0.91992099999999999</v>
      </c>
      <c r="AC412" s="43"/>
      <c r="AD412" s="43"/>
      <c r="AE412" s="37">
        <f t="shared" si="117"/>
        <v>410</v>
      </c>
      <c r="AF412" s="37" t="str">
        <f t="shared" si="118"/>
        <v>EPAC.JK</v>
      </c>
      <c r="AG412" s="37" t="str">
        <f t="shared" si="119"/>
        <v>PT Megalestari Epack Sentosaraya Tbk</v>
      </c>
      <c r="AH412" s="37">
        <f t="shared" si="120"/>
        <v>53</v>
      </c>
      <c r="AI412" s="71">
        <f t="shared" si="132"/>
        <v>0.17508000000000001</v>
      </c>
      <c r="AJ412" s="43">
        <f t="shared" si="121"/>
        <v>0.91992099999999999</v>
      </c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</row>
    <row r="413" spans="1:47" x14ac:dyDescent="0.25">
      <c r="A413" s="37"/>
      <c r="B413" s="37">
        <f t="shared" si="122"/>
        <v>411</v>
      </c>
      <c r="C413" s="37" t="s">
        <v>4064</v>
      </c>
      <c r="D413" s="37" t="s">
        <v>4065</v>
      </c>
      <c r="E413" s="38">
        <v>10400</v>
      </c>
      <c r="F413" s="37">
        <v>-100</v>
      </c>
      <c r="G413" s="39">
        <v>-9.4999999999999998E-3</v>
      </c>
      <c r="H413" s="40">
        <v>4100</v>
      </c>
      <c r="I413" s="40">
        <v>1616</v>
      </c>
      <c r="J413" s="37" t="s">
        <v>4066</v>
      </c>
      <c r="K413" s="37"/>
      <c r="L413" s="37"/>
      <c r="M413" s="37">
        <f t="shared" si="123"/>
        <v>411</v>
      </c>
      <c r="N413" s="37" t="s">
        <v>1463</v>
      </c>
      <c r="O413" s="37" t="str">
        <f t="shared" si="133"/>
        <v>PT Megapolitan Developments Tbk</v>
      </c>
      <c r="P413" s="37">
        <f t="shared" si="133"/>
        <v>183</v>
      </c>
      <c r="Q413" s="37">
        <f t="shared" si="133"/>
        <v>-1</v>
      </c>
      <c r="R413" s="37">
        <f t="shared" si="133"/>
        <v>-5.4000000000000003E-3</v>
      </c>
      <c r="S413" s="37">
        <f t="shared" si="133"/>
        <v>100</v>
      </c>
      <c r="T413" s="37">
        <f t="shared" si="133"/>
        <v>26376</v>
      </c>
      <c r="U413" s="37" t="str">
        <f t="shared" si="133"/>
        <v>613.05B</v>
      </c>
      <c r="V413" s="41">
        <f t="shared" si="125"/>
        <v>613.04999999999995</v>
      </c>
      <c r="W413" s="37" t="str">
        <f t="shared" si="126"/>
        <v>B</v>
      </c>
      <c r="X413" s="42">
        <f t="shared" si="127"/>
        <v>613.04999999999995</v>
      </c>
      <c r="Y413" s="37">
        <f t="shared" si="128"/>
        <v>2637</v>
      </c>
      <c r="Z413" s="37" t="str">
        <f t="shared" si="129"/>
        <v>6</v>
      </c>
      <c r="AA413" s="43">
        <f t="shared" si="130"/>
        <v>2637</v>
      </c>
      <c r="AB413" s="46">
        <f t="shared" si="131"/>
        <v>4.82571E-4</v>
      </c>
      <c r="AC413" s="43"/>
      <c r="AD413" s="43"/>
      <c r="AE413" s="37">
        <f t="shared" si="117"/>
        <v>411</v>
      </c>
      <c r="AF413" s="37" t="str">
        <f t="shared" si="118"/>
        <v>EMDE.JK</v>
      </c>
      <c r="AG413" s="37" t="str">
        <f t="shared" si="119"/>
        <v>PT Megapolitan Developments Tbk</v>
      </c>
      <c r="AH413" s="37">
        <f t="shared" si="120"/>
        <v>183</v>
      </c>
      <c r="AI413" s="71">
        <f t="shared" si="132"/>
        <v>0.61304999999999998</v>
      </c>
      <c r="AJ413" s="43">
        <f t="shared" si="121"/>
        <v>4.82571E-4</v>
      </c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</row>
    <row r="414" spans="1:47" x14ac:dyDescent="0.25">
      <c r="A414" s="37"/>
      <c r="B414" s="37">
        <f t="shared" si="122"/>
        <v>412</v>
      </c>
      <c r="C414" s="37" t="s">
        <v>5435</v>
      </c>
      <c r="D414" s="37" t="s">
        <v>5436</v>
      </c>
      <c r="E414" s="37">
        <v>476</v>
      </c>
      <c r="F414" s="37">
        <v>-2</v>
      </c>
      <c r="G414" s="39">
        <v>-4.1999999999999997E-3</v>
      </c>
      <c r="H414" s="40">
        <v>262800</v>
      </c>
      <c r="I414" s="37" t="s">
        <v>5437</v>
      </c>
      <c r="J414" s="37" t="s">
        <v>5438</v>
      </c>
      <c r="K414" s="37"/>
      <c r="L414" s="37"/>
      <c r="M414" s="37">
        <f t="shared" si="123"/>
        <v>412</v>
      </c>
      <c r="N414" s="37" t="s">
        <v>2250</v>
      </c>
      <c r="O414" s="37" t="str">
        <f t="shared" si="133"/>
        <v>PT Megapower Makmur Tbk</v>
      </c>
      <c r="P414" s="37">
        <f t="shared" si="133"/>
        <v>112</v>
      </c>
      <c r="Q414" s="37">
        <f t="shared" si="133"/>
        <v>2</v>
      </c>
      <c r="R414" s="37">
        <f t="shared" si="133"/>
        <v>1.8200000000000001E-2</v>
      </c>
      <c r="S414" s="37" t="str">
        <f t="shared" si="133"/>
        <v>17.869M</v>
      </c>
      <c r="T414" s="37" t="str">
        <f t="shared" si="133"/>
        <v>21.119M</v>
      </c>
      <c r="U414" s="37" t="str">
        <f t="shared" si="133"/>
        <v>91.504B</v>
      </c>
      <c r="V414" s="41">
        <f t="shared" si="125"/>
        <v>91.504000000000005</v>
      </c>
      <c r="W414" s="37" t="str">
        <f t="shared" si="126"/>
        <v>B</v>
      </c>
      <c r="X414" s="42">
        <f t="shared" si="127"/>
        <v>91.504000000000005</v>
      </c>
      <c r="Y414" s="37">
        <f t="shared" si="128"/>
        <v>21.119</v>
      </c>
      <c r="Z414" s="37" t="str">
        <f t="shared" si="129"/>
        <v>M</v>
      </c>
      <c r="AA414" s="43">
        <f t="shared" si="130"/>
        <v>21119000</v>
      </c>
      <c r="AB414" s="46">
        <f t="shared" si="131"/>
        <v>2.3653279999999999</v>
      </c>
      <c r="AC414" s="43"/>
      <c r="AD414" s="43"/>
      <c r="AE414" s="37">
        <f t="shared" si="117"/>
        <v>412</v>
      </c>
      <c r="AF414" s="37" t="str">
        <f t="shared" si="118"/>
        <v>MPOW.JK</v>
      </c>
      <c r="AG414" s="37" t="str">
        <f t="shared" si="119"/>
        <v>PT Megapower Makmur Tbk</v>
      </c>
      <c r="AH414" s="37">
        <f t="shared" si="120"/>
        <v>112</v>
      </c>
      <c r="AI414" s="71">
        <f t="shared" si="132"/>
        <v>9.1504000000000002E-2</v>
      </c>
      <c r="AJ414" s="43">
        <f t="shared" si="121"/>
        <v>2.3653279999999999</v>
      </c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</row>
    <row r="415" spans="1:47" x14ac:dyDescent="0.25">
      <c r="A415" s="37"/>
      <c r="B415" s="37">
        <f t="shared" si="122"/>
        <v>413</v>
      </c>
      <c r="C415" s="37" t="s">
        <v>5439</v>
      </c>
      <c r="D415" s="37" t="s">
        <v>5440</v>
      </c>
      <c r="E415" s="37">
        <v>77</v>
      </c>
      <c r="F415" s="37">
        <v>-1</v>
      </c>
      <c r="G415" s="39">
        <v>-1.2800000000000001E-2</v>
      </c>
      <c r="H415" s="37" t="s">
        <v>5441</v>
      </c>
      <c r="I415" s="37" t="s">
        <v>5442</v>
      </c>
      <c r="J415" s="37" t="s">
        <v>5443</v>
      </c>
      <c r="K415" s="37"/>
      <c r="L415" s="37"/>
      <c r="M415" s="37">
        <f t="shared" si="123"/>
        <v>413</v>
      </c>
      <c r="N415" s="37" t="s">
        <v>1746</v>
      </c>
      <c r="O415" s="37" t="str">
        <f t="shared" si="133"/>
        <v>PT Menteng Heritage Realty Tbk</v>
      </c>
      <c r="P415" s="37">
        <f t="shared" si="133"/>
        <v>56</v>
      </c>
      <c r="Q415" s="37">
        <f t="shared" si="133"/>
        <v>2</v>
      </c>
      <c r="R415" s="37">
        <f t="shared" si="133"/>
        <v>3.6999999999999998E-2</v>
      </c>
      <c r="S415" s="37" t="str">
        <f t="shared" si="133"/>
        <v>6.384M</v>
      </c>
      <c r="T415" s="37" t="str">
        <f t="shared" si="133"/>
        <v>30.603M</v>
      </c>
      <c r="U415" s="37" t="str">
        <f t="shared" si="133"/>
        <v>333.69B</v>
      </c>
      <c r="V415" s="41">
        <f t="shared" si="125"/>
        <v>333.69</v>
      </c>
      <c r="W415" s="37" t="str">
        <f t="shared" si="126"/>
        <v>B</v>
      </c>
      <c r="X415" s="42">
        <f t="shared" si="127"/>
        <v>333.69</v>
      </c>
      <c r="Y415" s="37">
        <f t="shared" si="128"/>
        <v>30.603000000000002</v>
      </c>
      <c r="Z415" s="37" t="str">
        <f t="shared" si="129"/>
        <v>M</v>
      </c>
      <c r="AA415" s="43">
        <f t="shared" si="130"/>
        <v>30603000</v>
      </c>
      <c r="AB415" s="46">
        <f t="shared" si="131"/>
        <v>1.713768</v>
      </c>
      <c r="AC415" s="43"/>
      <c r="AD415" s="43"/>
      <c r="AE415" s="37">
        <f t="shared" si="117"/>
        <v>413</v>
      </c>
      <c r="AF415" s="37" t="str">
        <f t="shared" si="118"/>
        <v>HRME.JK</v>
      </c>
      <c r="AG415" s="37" t="str">
        <f t="shared" si="119"/>
        <v>PT Menteng Heritage Realty Tbk</v>
      </c>
      <c r="AH415" s="37">
        <f t="shared" si="120"/>
        <v>56</v>
      </c>
      <c r="AI415" s="71">
        <f t="shared" si="132"/>
        <v>0.33368999999999999</v>
      </c>
      <c r="AJ415" s="43">
        <f t="shared" si="121"/>
        <v>1.713768</v>
      </c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</row>
    <row r="416" spans="1:47" x14ac:dyDescent="0.25">
      <c r="A416" s="37"/>
      <c r="B416" s="37">
        <f t="shared" si="122"/>
        <v>414</v>
      </c>
      <c r="C416" s="37" t="s">
        <v>4164</v>
      </c>
      <c r="D416" s="37" t="s">
        <v>4165</v>
      </c>
      <c r="E416" s="37">
        <v>50</v>
      </c>
      <c r="F416" s="37">
        <v>0</v>
      </c>
      <c r="G416" s="39">
        <v>0</v>
      </c>
      <c r="H416" s="40">
        <v>1000</v>
      </c>
      <c r="I416" s="40">
        <v>92795</v>
      </c>
      <c r="J416" s="37" t="s">
        <v>4166</v>
      </c>
      <c r="K416" s="37"/>
      <c r="L416" s="37"/>
      <c r="M416" s="37">
        <f t="shared" si="123"/>
        <v>414</v>
      </c>
      <c r="N416" s="37" t="s">
        <v>1037</v>
      </c>
      <c r="O416" s="37" t="str">
        <f t="shared" si="133"/>
        <v>PT Merck Tbk</v>
      </c>
      <c r="P416" s="37">
        <f t="shared" si="133"/>
        <v>3680</v>
      </c>
      <c r="Q416" s="37">
        <f t="shared" si="133"/>
        <v>-20</v>
      </c>
      <c r="R416" s="37">
        <f t="shared" si="133"/>
        <v>-5.4000000000000003E-3</v>
      </c>
      <c r="S416" s="37">
        <f t="shared" si="133"/>
        <v>157400</v>
      </c>
      <c r="T416" s="37">
        <f t="shared" si="133"/>
        <v>186735</v>
      </c>
      <c r="U416" s="37" t="str">
        <f t="shared" si="133"/>
        <v>1.649T</v>
      </c>
      <c r="V416" s="41">
        <f t="shared" si="125"/>
        <v>1.649</v>
      </c>
      <c r="W416" s="37" t="str">
        <f t="shared" si="126"/>
        <v>T</v>
      </c>
      <c r="X416" s="42">
        <f t="shared" si="127"/>
        <v>1649</v>
      </c>
      <c r="Y416" s="37">
        <f t="shared" si="128"/>
        <v>18673</v>
      </c>
      <c r="Z416" s="37" t="str">
        <f t="shared" si="129"/>
        <v>5</v>
      </c>
      <c r="AA416" s="43">
        <f t="shared" si="130"/>
        <v>18673</v>
      </c>
      <c r="AB416" s="46">
        <f t="shared" si="131"/>
        <v>6.8716639999999996E-2</v>
      </c>
      <c r="AC416" s="43"/>
      <c r="AD416" s="43"/>
      <c r="AE416" s="37">
        <f t="shared" si="117"/>
        <v>414</v>
      </c>
      <c r="AF416" s="37" t="str">
        <f t="shared" si="118"/>
        <v>MERK.JK</v>
      </c>
      <c r="AG416" s="37" t="str">
        <f t="shared" si="119"/>
        <v>PT Merck Tbk</v>
      </c>
      <c r="AH416" s="37">
        <f t="shared" si="120"/>
        <v>3680</v>
      </c>
      <c r="AI416" s="71">
        <f t="shared" si="132"/>
        <v>1.649</v>
      </c>
      <c r="AJ416" s="43">
        <f t="shared" si="121"/>
        <v>6.8716639999999996E-2</v>
      </c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</row>
    <row r="417" spans="1:47" x14ac:dyDescent="0.25">
      <c r="A417" s="37"/>
      <c r="B417" s="37">
        <f t="shared" si="122"/>
        <v>415</v>
      </c>
      <c r="C417" s="37" t="s">
        <v>797</v>
      </c>
      <c r="D417" s="37" t="s">
        <v>798</v>
      </c>
      <c r="E417" s="38">
        <v>1090</v>
      </c>
      <c r="F417" s="37">
        <v>-65</v>
      </c>
      <c r="G417" s="39">
        <v>-5.6300000000000003E-2</v>
      </c>
      <c r="H417" s="37" t="s">
        <v>5268</v>
      </c>
      <c r="I417" s="37" t="s">
        <v>5444</v>
      </c>
      <c r="J417" s="37" t="s">
        <v>5445</v>
      </c>
      <c r="K417" s="37"/>
      <c r="L417" s="37"/>
      <c r="M417" s="37">
        <f t="shared" si="123"/>
        <v>415</v>
      </c>
      <c r="N417" s="37" t="s">
        <v>104</v>
      </c>
      <c r="O417" s="37" t="str">
        <f t="shared" si="133"/>
        <v>PT Merdeka Copper Gold Tbk</v>
      </c>
      <c r="P417" s="37">
        <f t="shared" si="133"/>
        <v>3700</v>
      </c>
      <c r="Q417" s="37">
        <f t="shared" si="133"/>
        <v>0</v>
      </c>
      <c r="R417" s="37">
        <f t="shared" si="133"/>
        <v>0</v>
      </c>
      <c r="S417" s="37" t="str">
        <f t="shared" si="133"/>
        <v>94.337M</v>
      </c>
      <c r="T417" s="37" t="str">
        <f t="shared" si="133"/>
        <v>73.205M</v>
      </c>
      <c r="U417" s="37" t="str">
        <f t="shared" si="133"/>
        <v>81.021T</v>
      </c>
      <c r="V417" s="41">
        <f t="shared" si="125"/>
        <v>81.021000000000001</v>
      </c>
      <c r="W417" s="37" t="str">
        <f t="shared" si="126"/>
        <v>T</v>
      </c>
      <c r="X417" s="42">
        <f t="shared" si="127"/>
        <v>81021</v>
      </c>
      <c r="Y417" s="37">
        <f t="shared" si="128"/>
        <v>73.204999999999998</v>
      </c>
      <c r="Z417" s="37" t="str">
        <f t="shared" si="129"/>
        <v>M</v>
      </c>
      <c r="AA417" s="43">
        <f t="shared" si="130"/>
        <v>73205000</v>
      </c>
      <c r="AB417" s="46">
        <f t="shared" si="131"/>
        <v>270.85849999999999</v>
      </c>
      <c r="AC417" s="43"/>
      <c r="AD417" s="43"/>
      <c r="AE417" s="37">
        <f t="shared" si="117"/>
        <v>415</v>
      </c>
      <c r="AF417" s="37" t="str">
        <f t="shared" si="118"/>
        <v>MDKA.JK</v>
      </c>
      <c r="AG417" s="37" t="str">
        <f t="shared" si="119"/>
        <v>PT Merdeka Copper Gold Tbk</v>
      </c>
      <c r="AH417" s="37">
        <f t="shared" si="120"/>
        <v>3700</v>
      </c>
      <c r="AI417" s="71">
        <f t="shared" si="132"/>
        <v>81.021000000000001</v>
      </c>
      <c r="AJ417" s="43">
        <f t="shared" si="121"/>
        <v>270.85849999999999</v>
      </c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</row>
    <row r="418" spans="1:47" x14ac:dyDescent="0.25">
      <c r="A418" s="37"/>
      <c r="B418" s="37">
        <f t="shared" si="122"/>
        <v>416</v>
      </c>
      <c r="C418" s="37" t="s">
        <v>5446</v>
      </c>
      <c r="D418" s="37" t="s">
        <v>5447</v>
      </c>
      <c r="E418" s="37">
        <v>216</v>
      </c>
      <c r="F418" s="37">
        <v>0</v>
      </c>
      <c r="G418" s="39">
        <v>0</v>
      </c>
      <c r="H418" s="40">
        <v>296900</v>
      </c>
      <c r="I418" s="40">
        <v>519370</v>
      </c>
      <c r="J418" s="37" t="s">
        <v>5448</v>
      </c>
      <c r="K418" s="37"/>
      <c r="L418" s="37"/>
      <c r="M418" s="37">
        <f t="shared" si="123"/>
        <v>416</v>
      </c>
      <c r="N418" s="37" t="s">
        <v>1868</v>
      </c>
      <c r="O418" s="37" t="str">
        <f t="shared" si="133"/>
        <v>PT Meta Epsi Tbk.</v>
      </c>
      <c r="P418" s="37">
        <f t="shared" si="133"/>
        <v>111</v>
      </c>
      <c r="Q418" s="37">
        <f t="shared" si="133"/>
        <v>1</v>
      </c>
      <c r="R418" s="37">
        <f t="shared" si="133"/>
        <v>9.1000000000000004E-3</v>
      </c>
      <c r="S418" s="37" t="str">
        <f t="shared" si="133"/>
        <v>1.219M</v>
      </c>
      <c r="T418" s="37" t="str">
        <f t="shared" si="133"/>
        <v>4.674M</v>
      </c>
      <c r="U418" s="37" t="str">
        <f t="shared" si="133"/>
        <v>231.418B</v>
      </c>
      <c r="V418" s="41">
        <f t="shared" si="125"/>
        <v>231.41800000000001</v>
      </c>
      <c r="W418" s="37" t="str">
        <f t="shared" si="126"/>
        <v>B</v>
      </c>
      <c r="X418" s="42">
        <f t="shared" si="127"/>
        <v>231.41800000000001</v>
      </c>
      <c r="Y418" s="37">
        <f t="shared" si="128"/>
        <v>4.6740000000000004</v>
      </c>
      <c r="Z418" s="37" t="str">
        <f t="shared" si="129"/>
        <v>M</v>
      </c>
      <c r="AA418" s="43">
        <f t="shared" si="130"/>
        <v>4674000</v>
      </c>
      <c r="AB418" s="46">
        <f t="shared" si="131"/>
        <v>0.518814</v>
      </c>
      <c r="AC418" s="43"/>
      <c r="AD418" s="43"/>
      <c r="AE418" s="37">
        <f t="shared" si="117"/>
        <v>416</v>
      </c>
      <c r="AF418" s="37" t="str">
        <f t="shared" si="118"/>
        <v>MTPS.JK</v>
      </c>
      <c r="AG418" s="37" t="str">
        <f t="shared" si="119"/>
        <v>PT Meta Epsi Tbk.</v>
      </c>
      <c r="AH418" s="37">
        <f t="shared" si="120"/>
        <v>111</v>
      </c>
      <c r="AI418" s="71">
        <f t="shared" si="132"/>
        <v>0.23141800000000001</v>
      </c>
      <c r="AJ418" s="43">
        <f t="shared" si="121"/>
        <v>0.518814</v>
      </c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</row>
    <row r="419" spans="1:47" x14ac:dyDescent="0.25">
      <c r="A419" s="37"/>
      <c r="B419" s="37">
        <f t="shared" si="122"/>
        <v>417</v>
      </c>
      <c r="C419" s="37" t="s">
        <v>5449</v>
      </c>
      <c r="D419" s="37" t="s">
        <v>5450</v>
      </c>
      <c r="E419" s="37">
        <v>50</v>
      </c>
      <c r="F419" s="37">
        <v>0</v>
      </c>
      <c r="G419" s="39">
        <v>0</v>
      </c>
      <c r="H419" s="37" t="s">
        <v>5451</v>
      </c>
      <c r="I419" s="37" t="s">
        <v>5452</v>
      </c>
      <c r="J419" s="37" t="s">
        <v>5453</v>
      </c>
      <c r="K419" s="37"/>
      <c r="L419" s="37"/>
      <c r="M419" s="37">
        <f t="shared" si="123"/>
        <v>417</v>
      </c>
      <c r="N419" s="37" t="s">
        <v>409</v>
      </c>
      <c r="O419" s="37" t="str">
        <f t="shared" si="133"/>
        <v>PT Metro Healthcare Indonesia Tbk</v>
      </c>
      <c r="P419" s="37">
        <f t="shared" si="133"/>
        <v>510</v>
      </c>
      <c r="Q419" s="37">
        <f t="shared" si="133"/>
        <v>5</v>
      </c>
      <c r="R419" s="37">
        <f t="shared" si="133"/>
        <v>9.9000000000000008E-3</v>
      </c>
      <c r="S419" s="37" t="str">
        <f t="shared" si="133"/>
        <v>471.045M</v>
      </c>
      <c r="T419" s="37" t="str">
        <f t="shared" si="133"/>
        <v>425.187M</v>
      </c>
      <c r="U419" s="37" t="str">
        <f t="shared" si="133"/>
        <v>16.958T</v>
      </c>
      <c r="V419" s="41">
        <f t="shared" si="125"/>
        <v>16.957999999999998</v>
      </c>
      <c r="W419" s="37" t="str">
        <f t="shared" si="126"/>
        <v>T</v>
      </c>
      <c r="X419" s="42">
        <f t="shared" si="127"/>
        <v>16958</v>
      </c>
      <c r="Y419" s="37">
        <f t="shared" si="128"/>
        <v>425.18700000000001</v>
      </c>
      <c r="Z419" s="37" t="str">
        <f t="shared" si="129"/>
        <v>M</v>
      </c>
      <c r="AA419" s="43">
        <f t="shared" si="130"/>
        <v>425187000</v>
      </c>
      <c r="AB419" s="46">
        <f t="shared" si="131"/>
        <v>216.84537</v>
      </c>
      <c r="AC419" s="43"/>
      <c r="AD419" s="43"/>
      <c r="AE419" s="37">
        <f t="shared" si="117"/>
        <v>417</v>
      </c>
      <c r="AF419" s="37" t="str">
        <f t="shared" si="118"/>
        <v>CARE.JK</v>
      </c>
      <c r="AG419" s="37" t="str">
        <f t="shared" si="119"/>
        <v>PT Metro Healthcare Indonesia Tbk</v>
      </c>
      <c r="AH419" s="37">
        <f t="shared" si="120"/>
        <v>510</v>
      </c>
      <c r="AI419" s="71">
        <f t="shared" si="132"/>
        <v>16.957999999999998</v>
      </c>
      <c r="AJ419" s="43">
        <f t="shared" si="121"/>
        <v>216.84537</v>
      </c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</row>
    <row r="420" spans="1:47" x14ac:dyDescent="0.25">
      <c r="A420" s="37"/>
      <c r="B420" s="37">
        <f t="shared" si="122"/>
        <v>418</v>
      </c>
      <c r="C420" s="37" t="s">
        <v>980</v>
      </c>
      <c r="D420" s="37" t="s">
        <v>981</v>
      </c>
      <c r="E420" s="37">
        <v>420</v>
      </c>
      <c r="F420" s="37">
        <v>-8</v>
      </c>
      <c r="G420" s="39">
        <v>-1.8700000000000001E-2</v>
      </c>
      <c r="H420" s="37" t="s">
        <v>5454</v>
      </c>
      <c r="I420" s="37" t="s">
        <v>5455</v>
      </c>
      <c r="J420" s="37" t="s">
        <v>5456</v>
      </c>
      <c r="K420" s="37"/>
      <c r="L420" s="37"/>
      <c r="M420" s="37">
        <f t="shared" si="123"/>
        <v>418</v>
      </c>
      <c r="N420" s="37" t="s">
        <v>2404</v>
      </c>
      <c r="O420" s="37" t="str">
        <f t="shared" ref="O420:U435" si="134">INDEX($B$3:$J$1048576,MATCH($N420,$C$3:$C$1048576,0),MATCH(O$2,$B$2:$J$2,0))</f>
        <v>PT Metro Realty Tbk</v>
      </c>
      <c r="P420" s="37">
        <f t="shared" si="134"/>
        <v>414</v>
      </c>
      <c r="Q420" s="37">
        <f t="shared" si="134"/>
        <v>4</v>
      </c>
      <c r="R420" s="37">
        <f t="shared" si="134"/>
        <v>9.7999999999999997E-3</v>
      </c>
      <c r="S420" s="37">
        <f t="shared" si="134"/>
        <v>222300</v>
      </c>
      <c r="T420" s="37" t="str">
        <f t="shared" si="134"/>
        <v>2.115M</v>
      </c>
      <c r="U420" s="37" t="str">
        <f t="shared" si="134"/>
        <v>96.399B</v>
      </c>
      <c r="V420" s="41">
        <f t="shared" si="125"/>
        <v>96.399000000000001</v>
      </c>
      <c r="W420" s="37" t="str">
        <f t="shared" si="126"/>
        <v>B</v>
      </c>
      <c r="X420" s="42">
        <f t="shared" si="127"/>
        <v>96.399000000000001</v>
      </c>
      <c r="Y420" s="37">
        <f t="shared" si="128"/>
        <v>2.1150000000000002</v>
      </c>
      <c r="Z420" s="37" t="str">
        <f t="shared" si="129"/>
        <v>M</v>
      </c>
      <c r="AA420" s="43">
        <f t="shared" si="130"/>
        <v>2115000</v>
      </c>
      <c r="AB420" s="46">
        <f t="shared" si="131"/>
        <v>0.87561</v>
      </c>
      <c r="AC420" s="43"/>
      <c r="AD420" s="43"/>
      <c r="AE420" s="37">
        <f t="shared" si="117"/>
        <v>418</v>
      </c>
      <c r="AF420" s="37" t="str">
        <f t="shared" si="118"/>
        <v>MTSM.JK</v>
      </c>
      <c r="AG420" s="37" t="str">
        <f t="shared" si="119"/>
        <v>PT Metro Realty Tbk</v>
      </c>
      <c r="AH420" s="37">
        <f t="shared" si="120"/>
        <v>414</v>
      </c>
      <c r="AI420" s="71">
        <f t="shared" si="132"/>
        <v>9.6398999999999999E-2</v>
      </c>
      <c r="AJ420" s="43">
        <f t="shared" si="121"/>
        <v>0.87561</v>
      </c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</row>
    <row r="421" spans="1:47" x14ac:dyDescent="0.25">
      <c r="A421" s="37"/>
      <c r="B421" s="37">
        <f t="shared" si="122"/>
        <v>419</v>
      </c>
      <c r="C421" s="37" t="s">
        <v>5457</v>
      </c>
      <c r="D421" s="37" t="s">
        <v>5458</v>
      </c>
      <c r="E421" s="38">
        <v>1700</v>
      </c>
      <c r="F421" s="37">
        <v>0</v>
      </c>
      <c r="G421" s="39">
        <v>0</v>
      </c>
      <c r="H421" s="40">
        <v>6200</v>
      </c>
      <c r="I421" s="40">
        <v>30707</v>
      </c>
      <c r="J421" s="37" t="s">
        <v>5459</v>
      </c>
      <c r="K421" s="37"/>
      <c r="L421" s="37"/>
      <c r="M421" s="37">
        <f t="shared" si="123"/>
        <v>419</v>
      </c>
      <c r="N421" s="37" t="s">
        <v>641</v>
      </c>
      <c r="O421" s="37" t="str">
        <f t="shared" si="134"/>
        <v>PT Metrodata Electronics Tbk</v>
      </c>
      <c r="P421" s="37">
        <f t="shared" si="134"/>
        <v>3680</v>
      </c>
      <c r="Q421" s="37">
        <f t="shared" si="134"/>
        <v>-70</v>
      </c>
      <c r="R421" s="37">
        <f t="shared" si="134"/>
        <v>-1.8700000000000001E-2</v>
      </c>
      <c r="S421" s="37" t="str">
        <f t="shared" si="134"/>
        <v>4.045M</v>
      </c>
      <c r="T421" s="37" t="str">
        <f t="shared" si="134"/>
        <v>4.561M</v>
      </c>
      <c r="U421" s="37" t="str">
        <f t="shared" si="134"/>
        <v>9.036T</v>
      </c>
      <c r="V421" s="41">
        <f t="shared" si="125"/>
        <v>9.0359999999999996</v>
      </c>
      <c r="W421" s="37" t="str">
        <f t="shared" si="126"/>
        <v>T</v>
      </c>
      <c r="X421" s="42">
        <f t="shared" si="127"/>
        <v>9036</v>
      </c>
      <c r="Y421" s="37">
        <f t="shared" si="128"/>
        <v>4.5609999999999999</v>
      </c>
      <c r="Z421" s="37" t="str">
        <f t="shared" si="129"/>
        <v>M</v>
      </c>
      <c r="AA421" s="43">
        <f t="shared" si="130"/>
        <v>4561000</v>
      </c>
      <c r="AB421" s="46">
        <f t="shared" si="131"/>
        <v>16.784479999999999</v>
      </c>
      <c r="AC421" s="43"/>
      <c r="AD421" s="43"/>
      <c r="AE421" s="37">
        <f t="shared" si="117"/>
        <v>419</v>
      </c>
      <c r="AF421" s="37" t="str">
        <f t="shared" si="118"/>
        <v>MTDL.JK</v>
      </c>
      <c r="AG421" s="37" t="str">
        <f t="shared" si="119"/>
        <v>PT Metrodata Electronics Tbk</v>
      </c>
      <c r="AH421" s="37">
        <f t="shared" si="120"/>
        <v>3680</v>
      </c>
      <c r="AI421" s="71">
        <f t="shared" si="132"/>
        <v>9.0359999999999996</v>
      </c>
      <c r="AJ421" s="43">
        <f t="shared" si="121"/>
        <v>16.784479999999999</v>
      </c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</row>
    <row r="422" spans="1:47" x14ac:dyDescent="0.25">
      <c r="A422" s="37"/>
      <c r="B422" s="37">
        <f t="shared" si="122"/>
        <v>420</v>
      </c>
      <c r="C422" s="37" t="s">
        <v>5460</v>
      </c>
      <c r="D422" s="37" t="s">
        <v>5461</v>
      </c>
      <c r="E422" s="38">
        <v>2300</v>
      </c>
      <c r="F422" s="37">
        <v>-30</v>
      </c>
      <c r="G422" s="39">
        <v>-1.29E-2</v>
      </c>
      <c r="H422" s="40">
        <v>356600</v>
      </c>
      <c r="I422" s="37" t="s">
        <v>5462</v>
      </c>
      <c r="J422" s="37" t="s">
        <v>5463</v>
      </c>
      <c r="K422" s="37"/>
      <c r="L422" s="37"/>
      <c r="M422" s="37">
        <f t="shared" si="123"/>
        <v>420</v>
      </c>
      <c r="N422" s="37" t="s">
        <v>5591</v>
      </c>
      <c r="O422" s="37" t="str">
        <f t="shared" si="134"/>
        <v>PT Metropolitan Land Tbk</v>
      </c>
      <c r="P422" s="37">
        <f t="shared" si="134"/>
        <v>404</v>
      </c>
      <c r="Q422" s="37">
        <f t="shared" si="134"/>
        <v>0</v>
      </c>
      <c r="R422" s="37">
        <f t="shared" si="134"/>
        <v>0</v>
      </c>
      <c r="S422" s="37">
        <f t="shared" si="134"/>
        <v>35000</v>
      </c>
      <c r="T422" s="37">
        <f t="shared" si="134"/>
        <v>715045</v>
      </c>
      <c r="U422" s="37" t="str">
        <f t="shared" si="134"/>
        <v>3.093T</v>
      </c>
      <c r="V422" s="41">
        <f t="shared" si="125"/>
        <v>3.093</v>
      </c>
      <c r="W422" s="37" t="str">
        <f t="shared" si="126"/>
        <v>T</v>
      </c>
      <c r="X422" s="42">
        <f t="shared" si="127"/>
        <v>3093</v>
      </c>
      <c r="Y422" s="37">
        <f t="shared" si="128"/>
        <v>71504</v>
      </c>
      <c r="Z422" s="37" t="str">
        <f t="shared" si="129"/>
        <v>5</v>
      </c>
      <c r="AA422" s="43">
        <f t="shared" si="130"/>
        <v>71504</v>
      </c>
      <c r="AB422" s="46">
        <f t="shared" si="131"/>
        <v>2.8887616000000001E-2</v>
      </c>
      <c r="AC422" s="43"/>
      <c r="AD422" s="43"/>
      <c r="AE422" s="37">
        <f t="shared" si="117"/>
        <v>420</v>
      </c>
      <c r="AF422" s="37" t="str">
        <f t="shared" si="118"/>
        <v>MTLA.JK</v>
      </c>
      <c r="AG422" s="37" t="str">
        <f t="shared" si="119"/>
        <v>PT Metropolitan Land Tbk</v>
      </c>
      <c r="AH422" s="37">
        <f t="shared" si="120"/>
        <v>404</v>
      </c>
      <c r="AI422" s="71">
        <f t="shared" si="132"/>
        <v>3.093</v>
      </c>
      <c r="AJ422" s="43">
        <f t="shared" si="121"/>
        <v>2.8887616000000001E-2</v>
      </c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</row>
    <row r="423" spans="1:47" x14ac:dyDescent="0.25">
      <c r="A423" s="37"/>
      <c r="B423" s="37">
        <f t="shared" si="122"/>
        <v>421</v>
      </c>
      <c r="C423" s="37" t="s">
        <v>5464</v>
      </c>
      <c r="D423" s="37" t="s">
        <v>5465</v>
      </c>
      <c r="E423" s="37">
        <v>710</v>
      </c>
      <c r="F423" s="37">
        <v>-50</v>
      </c>
      <c r="G423" s="39">
        <v>-6.5799999999999997E-2</v>
      </c>
      <c r="H423" s="37" t="s">
        <v>5466</v>
      </c>
      <c r="I423" s="40">
        <v>658092</v>
      </c>
      <c r="J423" s="37" t="s">
        <v>5467</v>
      </c>
      <c r="K423" s="37"/>
      <c r="L423" s="37"/>
      <c r="M423" s="37">
        <f t="shared" si="123"/>
        <v>421</v>
      </c>
      <c r="N423" s="37" t="s">
        <v>723</v>
      </c>
      <c r="O423" s="37" t="str">
        <f t="shared" si="134"/>
        <v>PT Midi Utama Indonesia Tbk</v>
      </c>
      <c r="P423" s="37">
        <f t="shared" si="134"/>
        <v>2150</v>
      </c>
      <c r="Q423" s="37">
        <f t="shared" si="134"/>
        <v>60</v>
      </c>
      <c r="R423" s="37">
        <f t="shared" si="134"/>
        <v>2.87E-2</v>
      </c>
      <c r="S423" s="37">
        <f t="shared" si="134"/>
        <v>15500</v>
      </c>
      <c r="T423" s="37" t="str">
        <f t="shared" si="134"/>
        <v>1.223M</v>
      </c>
      <c r="U423" s="37" t="str">
        <f t="shared" si="134"/>
        <v>6.197T</v>
      </c>
      <c r="V423" s="41">
        <f t="shared" si="125"/>
        <v>6.1970000000000001</v>
      </c>
      <c r="W423" s="37" t="str">
        <f t="shared" si="126"/>
        <v>T</v>
      </c>
      <c r="X423" s="42">
        <f t="shared" si="127"/>
        <v>6197</v>
      </c>
      <c r="Y423" s="37">
        <f t="shared" si="128"/>
        <v>1.2230000000000001</v>
      </c>
      <c r="Z423" s="37" t="str">
        <f t="shared" si="129"/>
        <v>M</v>
      </c>
      <c r="AA423" s="43">
        <f t="shared" si="130"/>
        <v>1223000</v>
      </c>
      <c r="AB423" s="46">
        <f t="shared" si="131"/>
        <v>2.6294499999999998</v>
      </c>
      <c r="AC423" s="43"/>
      <c r="AD423" s="43"/>
      <c r="AE423" s="37">
        <f t="shared" si="117"/>
        <v>421</v>
      </c>
      <c r="AF423" s="37" t="str">
        <f t="shared" si="118"/>
        <v>MIDI.JK</v>
      </c>
      <c r="AG423" s="37" t="str">
        <f t="shared" si="119"/>
        <v>PT Midi Utama Indonesia Tbk</v>
      </c>
      <c r="AH423" s="37">
        <f t="shared" si="120"/>
        <v>2150</v>
      </c>
      <c r="AI423" s="71">
        <f t="shared" si="132"/>
        <v>6.1970000000000001</v>
      </c>
      <c r="AJ423" s="43">
        <f t="shared" si="121"/>
        <v>2.6294499999999998</v>
      </c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</row>
    <row r="424" spans="1:47" x14ac:dyDescent="0.25">
      <c r="A424" s="37"/>
      <c r="B424" s="37">
        <f t="shared" si="122"/>
        <v>422</v>
      </c>
      <c r="C424" s="37" t="s">
        <v>1049</v>
      </c>
      <c r="D424" s="37" t="s">
        <v>1050</v>
      </c>
      <c r="E424" s="37">
        <v>980</v>
      </c>
      <c r="F424" s="37">
        <v>-70</v>
      </c>
      <c r="G424" s="39">
        <v>-6.6699999999999995E-2</v>
      </c>
      <c r="H424" s="40">
        <v>6200</v>
      </c>
      <c r="I424" s="40">
        <v>4707</v>
      </c>
      <c r="J424" s="37" t="s">
        <v>5468</v>
      </c>
      <c r="K424" s="37"/>
      <c r="L424" s="37"/>
      <c r="M424" s="37">
        <f t="shared" si="123"/>
        <v>422</v>
      </c>
      <c r="N424" s="37" t="s">
        <v>2044</v>
      </c>
      <c r="O424" s="37" t="str">
        <f t="shared" si="134"/>
        <v>PT Millennium Pharmacon International Tbk</v>
      </c>
      <c r="P424" s="37">
        <f t="shared" si="134"/>
        <v>146</v>
      </c>
      <c r="Q424" s="37">
        <f t="shared" si="134"/>
        <v>4</v>
      </c>
      <c r="R424" s="37">
        <f t="shared" si="134"/>
        <v>2.8199999999999999E-2</v>
      </c>
      <c r="S424" s="37" t="str">
        <f t="shared" si="134"/>
        <v>3.709M</v>
      </c>
      <c r="T424" s="37" t="str">
        <f t="shared" si="134"/>
        <v>1.72M</v>
      </c>
      <c r="U424" s="37" t="str">
        <f t="shared" si="134"/>
        <v>186.004B</v>
      </c>
      <c r="V424" s="41">
        <f t="shared" si="125"/>
        <v>186.00399999999999</v>
      </c>
      <c r="W424" s="37" t="str">
        <f t="shared" si="126"/>
        <v>B</v>
      </c>
      <c r="X424" s="42">
        <f t="shared" si="127"/>
        <v>186.00399999999999</v>
      </c>
      <c r="Y424" s="37">
        <f t="shared" si="128"/>
        <v>1.72</v>
      </c>
      <c r="Z424" s="37" t="str">
        <f t="shared" si="129"/>
        <v>M</v>
      </c>
      <c r="AA424" s="43">
        <f t="shared" si="130"/>
        <v>1720000</v>
      </c>
      <c r="AB424" s="46">
        <f t="shared" si="131"/>
        <v>0.25112000000000001</v>
      </c>
      <c r="AC424" s="43"/>
      <c r="AD424" s="43"/>
      <c r="AE424" s="37">
        <f t="shared" si="117"/>
        <v>422</v>
      </c>
      <c r="AF424" s="37" t="str">
        <f t="shared" si="118"/>
        <v>SDPC.JK</v>
      </c>
      <c r="AG424" s="37" t="str">
        <f t="shared" si="119"/>
        <v>PT Millennium Pharmacon International Tbk</v>
      </c>
      <c r="AH424" s="37">
        <f t="shared" si="120"/>
        <v>146</v>
      </c>
      <c r="AI424" s="71">
        <f t="shared" si="132"/>
        <v>0.186004</v>
      </c>
      <c r="AJ424" s="43">
        <f t="shared" si="121"/>
        <v>0.25112000000000001</v>
      </c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</row>
    <row r="425" spans="1:47" x14ac:dyDescent="0.25">
      <c r="A425" s="37"/>
      <c r="B425" s="37">
        <f t="shared" si="122"/>
        <v>423</v>
      </c>
      <c r="C425" s="37" t="s">
        <v>5469</v>
      </c>
      <c r="D425" s="37" t="s">
        <v>5470</v>
      </c>
      <c r="E425" s="37">
        <v>268</v>
      </c>
      <c r="F425" s="37">
        <v>2</v>
      </c>
      <c r="G425" s="39">
        <v>7.4999999999999997E-3</v>
      </c>
      <c r="H425" s="37" t="s">
        <v>5471</v>
      </c>
      <c r="I425" s="37" t="s">
        <v>5472</v>
      </c>
      <c r="J425" s="37" t="s">
        <v>5473</v>
      </c>
      <c r="K425" s="37"/>
      <c r="L425" s="37"/>
      <c r="M425" s="37">
        <f t="shared" si="123"/>
        <v>423</v>
      </c>
      <c r="N425" s="37" t="s">
        <v>1530</v>
      </c>
      <c r="O425" s="37" t="str">
        <f t="shared" si="134"/>
        <v>PT Minna Padi Investama Sekuritas Tbk</v>
      </c>
      <c r="P425" s="37">
        <f t="shared" si="134"/>
        <v>50</v>
      </c>
      <c r="Q425" s="37">
        <f t="shared" si="134"/>
        <v>0</v>
      </c>
      <c r="R425" s="37">
        <f t="shared" si="134"/>
        <v>0</v>
      </c>
      <c r="S425" s="37">
        <f t="shared" si="134"/>
        <v>31200</v>
      </c>
      <c r="T425" s="37">
        <f t="shared" si="134"/>
        <v>43964</v>
      </c>
      <c r="U425" s="37" t="str">
        <f t="shared" si="134"/>
        <v>565.36B</v>
      </c>
      <c r="V425" s="41">
        <f t="shared" si="125"/>
        <v>565.36</v>
      </c>
      <c r="W425" s="37" t="str">
        <f t="shared" si="126"/>
        <v>B</v>
      </c>
      <c r="X425" s="42">
        <f t="shared" si="127"/>
        <v>565.36</v>
      </c>
      <c r="Y425" s="37">
        <f t="shared" si="128"/>
        <v>4396</v>
      </c>
      <c r="Z425" s="37" t="str">
        <f t="shared" si="129"/>
        <v>4</v>
      </c>
      <c r="AA425" s="43">
        <f t="shared" si="130"/>
        <v>4396</v>
      </c>
      <c r="AB425" s="46">
        <f t="shared" si="131"/>
        <v>2.198E-4</v>
      </c>
      <c r="AC425" s="43"/>
      <c r="AD425" s="43"/>
      <c r="AE425" s="37">
        <f t="shared" si="117"/>
        <v>423</v>
      </c>
      <c r="AF425" s="37" t="str">
        <f t="shared" si="118"/>
        <v>PADI.JK</v>
      </c>
      <c r="AG425" s="37" t="str">
        <f t="shared" si="119"/>
        <v>PT Minna Padi Investama Sekuritas Tbk</v>
      </c>
      <c r="AH425" s="37">
        <f t="shared" si="120"/>
        <v>50</v>
      </c>
      <c r="AI425" s="71">
        <f t="shared" si="132"/>
        <v>0.56535999999999997</v>
      </c>
      <c r="AJ425" s="43">
        <f t="shared" si="121"/>
        <v>2.198E-4</v>
      </c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</row>
    <row r="426" spans="1:47" x14ac:dyDescent="0.25">
      <c r="A426" s="37"/>
      <c r="B426" s="37">
        <f t="shared" si="122"/>
        <v>424</v>
      </c>
      <c r="C426" s="37" t="s">
        <v>4169</v>
      </c>
      <c r="D426" s="37" t="s">
        <v>4170</v>
      </c>
      <c r="E426" s="37">
        <v>50</v>
      </c>
      <c r="F426" s="37">
        <v>0</v>
      </c>
      <c r="G426" s="39">
        <v>0</v>
      </c>
      <c r="H426" s="40">
        <v>1200</v>
      </c>
      <c r="I426" s="40">
        <v>47942</v>
      </c>
      <c r="J426" s="37" t="s">
        <v>4171</v>
      </c>
      <c r="K426" s="37"/>
      <c r="L426" s="37"/>
      <c r="M426" s="37">
        <f t="shared" si="123"/>
        <v>424</v>
      </c>
      <c r="N426" s="37" t="s">
        <v>1620</v>
      </c>
      <c r="O426" s="37" t="str">
        <f t="shared" si="134"/>
        <v>PT Mitra Energi Persada Tbk</v>
      </c>
      <c r="P426" s="37">
        <f t="shared" si="134"/>
        <v>655</v>
      </c>
      <c r="Q426" s="37">
        <f t="shared" si="134"/>
        <v>-15</v>
      </c>
      <c r="R426" s="37">
        <f t="shared" si="134"/>
        <v>-2.24E-2</v>
      </c>
      <c r="S426" s="37">
        <f t="shared" si="134"/>
        <v>54000</v>
      </c>
      <c r="T426" s="37">
        <f t="shared" si="134"/>
        <v>35054</v>
      </c>
      <c r="U426" s="37" t="str">
        <f t="shared" si="134"/>
        <v>456.71B</v>
      </c>
      <c r="V426" s="41">
        <f t="shared" si="125"/>
        <v>456.71</v>
      </c>
      <c r="W426" s="37" t="str">
        <f t="shared" si="126"/>
        <v>B</v>
      </c>
      <c r="X426" s="42">
        <f t="shared" si="127"/>
        <v>456.71</v>
      </c>
      <c r="Y426" s="37">
        <f t="shared" si="128"/>
        <v>3505</v>
      </c>
      <c r="Z426" s="37" t="str">
        <f t="shared" si="129"/>
        <v>4</v>
      </c>
      <c r="AA426" s="43">
        <f t="shared" si="130"/>
        <v>3505</v>
      </c>
      <c r="AB426" s="46">
        <f t="shared" si="131"/>
        <v>2.2957749999999999E-3</v>
      </c>
      <c r="AC426" s="43"/>
      <c r="AD426" s="43"/>
      <c r="AE426" s="37">
        <f t="shared" si="117"/>
        <v>424</v>
      </c>
      <c r="AF426" s="37" t="str">
        <f t="shared" si="118"/>
        <v>KOPI.JK</v>
      </c>
      <c r="AG426" s="37" t="str">
        <f t="shared" si="119"/>
        <v>PT Mitra Energi Persada Tbk</v>
      </c>
      <c r="AH426" s="37">
        <f t="shared" si="120"/>
        <v>655</v>
      </c>
      <c r="AI426" s="71">
        <f t="shared" si="132"/>
        <v>0.45671</v>
      </c>
      <c r="AJ426" s="43">
        <f t="shared" si="121"/>
        <v>2.2957749999999999E-3</v>
      </c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</row>
    <row r="427" spans="1:47" x14ac:dyDescent="0.25">
      <c r="A427" s="37"/>
      <c r="B427" s="37">
        <f t="shared" si="122"/>
        <v>425</v>
      </c>
      <c r="C427" s="37" t="s">
        <v>5474</v>
      </c>
      <c r="D427" s="37" t="s">
        <v>5475</v>
      </c>
      <c r="E427" s="37">
        <v>665</v>
      </c>
      <c r="F427" s="37">
        <v>0</v>
      </c>
      <c r="G427" s="39">
        <v>0</v>
      </c>
      <c r="H427" s="37" t="s">
        <v>5476</v>
      </c>
      <c r="I427" s="37" t="s">
        <v>5477</v>
      </c>
      <c r="J427" s="37" t="s">
        <v>5478</v>
      </c>
      <c r="K427" s="37"/>
      <c r="L427" s="37"/>
      <c r="M427" s="37">
        <f t="shared" si="123"/>
        <v>425</v>
      </c>
      <c r="N427" s="37" t="s">
        <v>1979</v>
      </c>
      <c r="O427" s="37" t="str">
        <f t="shared" si="134"/>
        <v>PT Mitra International Resources Tbk</v>
      </c>
      <c r="P427" s="37">
        <f t="shared" si="134"/>
        <v>50</v>
      </c>
      <c r="Q427" s="37">
        <f t="shared" si="134"/>
        <v>0</v>
      </c>
      <c r="R427" s="37">
        <f t="shared" si="134"/>
        <v>0</v>
      </c>
      <c r="S427" s="37" t="str">
        <f t="shared" si="134"/>
        <v>48.247M</v>
      </c>
      <c r="T427" s="37">
        <f t="shared" si="134"/>
        <v>789868</v>
      </c>
      <c r="U427" s="37" t="str">
        <f t="shared" si="134"/>
        <v>198.073B</v>
      </c>
      <c r="V427" s="41">
        <f t="shared" si="125"/>
        <v>198.07300000000001</v>
      </c>
      <c r="W427" s="37" t="str">
        <f t="shared" si="126"/>
        <v>B</v>
      </c>
      <c r="X427" s="42">
        <f t="shared" si="127"/>
        <v>198.07300000000001</v>
      </c>
      <c r="Y427" s="37">
        <f t="shared" si="128"/>
        <v>78986</v>
      </c>
      <c r="Z427" s="37" t="str">
        <f t="shared" si="129"/>
        <v>8</v>
      </c>
      <c r="AA427" s="43">
        <f t="shared" si="130"/>
        <v>78986</v>
      </c>
      <c r="AB427" s="46">
        <f t="shared" si="131"/>
        <v>3.9493000000000002E-3</v>
      </c>
      <c r="AC427" s="43"/>
      <c r="AD427" s="43"/>
      <c r="AE427" s="37">
        <f t="shared" si="117"/>
        <v>425</v>
      </c>
      <c r="AF427" s="37" t="str">
        <f t="shared" si="118"/>
        <v>MIRA.JK</v>
      </c>
      <c r="AG427" s="37" t="str">
        <f t="shared" si="119"/>
        <v>PT Mitra International Resources Tbk</v>
      </c>
      <c r="AH427" s="37">
        <f t="shared" si="120"/>
        <v>50</v>
      </c>
      <c r="AI427" s="71">
        <f t="shared" si="132"/>
        <v>0.198073</v>
      </c>
      <c r="AJ427" s="43">
        <f t="shared" si="121"/>
        <v>3.9493000000000002E-3</v>
      </c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</row>
    <row r="428" spans="1:47" x14ac:dyDescent="0.25">
      <c r="A428" s="37"/>
      <c r="B428" s="37">
        <f t="shared" si="122"/>
        <v>426</v>
      </c>
      <c r="C428" s="37" t="s">
        <v>5479</v>
      </c>
      <c r="D428" s="37" t="s">
        <v>5480</v>
      </c>
      <c r="E428" s="37">
        <v>75</v>
      </c>
      <c r="F428" s="37">
        <v>1</v>
      </c>
      <c r="G428" s="39">
        <v>1.35E-2</v>
      </c>
      <c r="H428" s="37" t="s">
        <v>5481</v>
      </c>
      <c r="I428" s="37" t="s">
        <v>5482</v>
      </c>
      <c r="J428" s="37" t="s">
        <v>5483</v>
      </c>
      <c r="K428" s="37"/>
      <c r="L428" s="37"/>
      <c r="M428" s="37">
        <f t="shared" si="123"/>
        <v>426</v>
      </c>
      <c r="N428" s="37" t="s">
        <v>1873</v>
      </c>
      <c r="O428" s="37" t="str">
        <f t="shared" si="134"/>
        <v>PT Mitra Investindo Tbk</v>
      </c>
      <c r="P428" s="37">
        <f t="shared" si="134"/>
        <v>206</v>
      </c>
      <c r="Q428" s="37">
        <f t="shared" si="134"/>
        <v>-4</v>
      </c>
      <c r="R428" s="37">
        <f t="shared" si="134"/>
        <v>-1.9E-2</v>
      </c>
      <c r="S428" s="37" t="str">
        <f t="shared" si="134"/>
        <v>7.856M</v>
      </c>
      <c r="T428" s="37" t="str">
        <f t="shared" si="134"/>
        <v>79.668M</v>
      </c>
      <c r="U428" s="37" t="str">
        <f t="shared" si="134"/>
        <v>503.256B</v>
      </c>
      <c r="V428" s="41">
        <f t="shared" si="125"/>
        <v>503.25599999999997</v>
      </c>
      <c r="W428" s="37" t="str">
        <f t="shared" si="126"/>
        <v>B</v>
      </c>
      <c r="X428" s="42">
        <f t="shared" si="127"/>
        <v>503.25599999999997</v>
      </c>
      <c r="Y428" s="37">
        <f t="shared" si="128"/>
        <v>79.668000000000006</v>
      </c>
      <c r="Z428" s="37" t="str">
        <f t="shared" si="129"/>
        <v>M</v>
      </c>
      <c r="AA428" s="43">
        <f t="shared" si="130"/>
        <v>79668000</v>
      </c>
      <c r="AB428" s="46">
        <f t="shared" si="131"/>
        <v>16.411608000000001</v>
      </c>
      <c r="AC428" s="43"/>
      <c r="AD428" s="43"/>
      <c r="AE428" s="37">
        <f t="shared" si="117"/>
        <v>426</v>
      </c>
      <c r="AF428" s="37" t="str">
        <f t="shared" si="118"/>
        <v>MITI.JK</v>
      </c>
      <c r="AG428" s="37" t="str">
        <f t="shared" si="119"/>
        <v>PT Mitra Investindo Tbk</v>
      </c>
      <c r="AH428" s="37">
        <f t="shared" si="120"/>
        <v>206</v>
      </c>
      <c r="AI428" s="71">
        <f t="shared" si="132"/>
        <v>0.50325599999999993</v>
      </c>
      <c r="AJ428" s="43">
        <f t="shared" si="121"/>
        <v>16.411608000000001</v>
      </c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</row>
    <row r="429" spans="1:47" x14ac:dyDescent="0.25">
      <c r="A429" s="37"/>
      <c r="B429" s="37">
        <f t="shared" si="122"/>
        <v>427</v>
      </c>
      <c r="C429" s="37" t="s">
        <v>5484</v>
      </c>
      <c r="D429" s="37" t="s">
        <v>5485</v>
      </c>
      <c r="E429" s="37">
        <v>272</v>
      </c>
      <c r="F429" s="37">
        <v>-4</v>
      </c>
      <c r="G429" s="39">
        <v>-1.4500000000000001E-2</v>
      </c>
      <c r="H429" s="37" t="s">
        <v>5486</v>
      </c>
      <c r="I429" s="37" t="s">
        <v>5487</v>
      </c>
      <c r="J429" s="37" t="s">
        <v>5488</v>
      </c>
      <c r="K429" s="37"/>
      <c r="L429" s="37"/>
      <c r="M429" s="37">
        <f t="shared" si="123"/>
        <v>427</v>
      </c>
      <c r="N429" s="37" t="s">
        <v>215</v>
      </c>
      <c r="O429" s="37" t="str">
        <f t="shared" si="134"/>
        <v>PT Mitra Keluarga Karyasehat Tbk</v>
      </c>
      <c r="P429" s="37">
        <f t="shared" si="134"/>
        <v>2240</v>
      </c>
      <c r="Q429" s="37">
        <f t="shared" si="134"/>
        <v>-50</v>
      </c>
      <c r="R429" s="37">
        <f t="shared" si="134"/>
        <v>-2.18E-2</v>
      </c>
      <c r="S429" s="37" t="str">
        <f t="shared" si="134"/>
        <v>24.616M</v>
      </c>
      <c r="T429" s="37" t="str">
        <f t="shared" si="134"/>
        <v>24.356M</v>
      </c>
      <c r="U429" s="37" t="str">
        <f t="shared" si="134"/>
        <v>31.733T</v>
      </c>
      <c r="V429" s="41">
        <f t="shared" si="125"/>
        <v>31.733000000000001</v>
      </c>
      <c r="W429" s="37" t="str">
        <f t="shared" si="126"/>
        <v>T</v>
      </c>
      <c r="X429" s="42">
        <f t="shared" si="127"/>
        <v>31733</v>
      </c>
      <c r="Y429" s="37">
        <f t="shared" si="128"/>
        <v>24.356000000000002</v>
      </c>
      <c r="Z429" s="37" t="str">
        <f t="shared" si="129"/>
        <v>M</v>
      </c>
      <c r="AA429" s="43">
        <f t="shared" si="130"/>
        <v>24356000</v>
      </c>
      <c r="AB429" s="46">
        <f t="shared" si="131"/>
        <v>54.55744</v>
      </c>
      <c r="AC429" s="43"/>
      <c r="AD429" s="43"/>
      <c r="AE429" s="37">
        <f t="shared" si="117"/>
        <v>427</v>
      </c>
      <c r="AF429" s="37" t="str">
        <f t="shared" si="118"/>
        <v>MIKA.JK</v>
      </c>
      <c r="AG429" s="37" t="str">
        <f t="shared" si="119"/>
        <v>PT Mitra Keluarga Karyasehat Tbk</v>
      </c>
      <c r="AH429" s="37">
        <f t="shared" si="120"/>
        <v>2240</v>
      </c>
      <c r="AI429" s="71">
        <f t="shared" si="132"/>
        <v>31.733000000000001</v>
      </c>
      <c r="AJ429" s="43">
        <f t="shared" si="121"/>
        <v>54.55744</v>
      </c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</row>
    <row r="430" spans="1:47" x14ac:dyDescent="0.25">
      <c r="A430" s="37"/>
      <c r="B430" s="37">
        <f t="shared" si="122"/>
        <v>428</v>
      </c>
      <c r="C430" s="37" t="s">
        <v>926</v>
      </c>
      <c r="D430" s="37" t="s">
        <v>927</v>
      </c>
      <c r="E430" s="38">
        <v>1225</v>
      </c>
      <c r="F430" s="37">
        <v>-25</v>
      </c>
      <c r="G430" s="39">
        <v>-0.02</v>
      </c>
      <c r="H430" s="37" t="s">
        <v>5489</v>
      </c>
      <c r="I430" s="37" t="s">
        <v>5490</v>
      </c>
      <c r="J430" s="37" t="s">
        <v>5491</v>
      </c>
      <c r="K430" s="37"/>
      <c r="L430" s="37"/>
      <c r="M430" s="37">
        <f t="shared" si="123"/>
        <v>428</v>
      </c>
      <c r="N430" s="37" t="s">
        <v>1904</v>
      </c>
      <c r="O430" s="37" t="str">
        <f t="shared" si="134"/>
        <v>PT Mitra Komunikasi Nusantara Tbk</v>
      </c>
      <c r="P430" s="37">
        <f t="shared" si="134"/>
        <v>50</v>
      </c>
      <c r="Q430" s="37">
        <f t="shared" si="134"/>
        <v>0</v>
      </c>
      <c r="R430" s="37">
        <f t="shared" si="134"/>
        <v>0</v>
      </c>
      <c r="S430" s="37">
        <f t="shared" si="134"/>
        <v>400</v>
      </c>
      <c r="T430" s="37" t="str">
        <f t="shared" si="134"/>
        <v>1.375M</v>
      </c>
      <c r="U430" s="37" t="str">
        <f t="shared" si="134"/>
        <v>275B</v>
      </c>
      <c r="V430" s="41">
        <f t="shared" si="125"/>
        <v>275</v>
      </c>
      <c r="W430" s="37" t="str">
        <f t="shared" si="126"/>
        <v>B</v>
      </c>
      <c r="X430" s="42">
        <f t="shared" si="127"/>
        <v>275</v>
      </c>
      <c r="Y430" s="37">
        <f t="shared" si="128"/>
        <v>1.375</v>
      </c>
      <c r="Z430" s="37" t="str">
        <f t="shared" si="129"/>
        <v>M</v>
      </c>
      <c r="AA430" s="43">
        <f t="shared" si="130"/>
        <v>1375000</v>
      </c>
      <c r="AB430" s="46">
        <f t="shared" si="131"/>
        <v>6.8750000000000006E-2</v>
      </c>
      <c r="AC430" s="43"/>
      <c r="AD430" s="43"/>
      <c r="AE430" s="37">
        <f t="shared" si="117"/>
        <v>428</v>
      </c>
      <c r="AF430" s="37" t="str">
        <f t="shared" si="118"/>
        <v>MKNT.JK</v>
      </c>
      <c r="AG430" s="37" t="str">
        <f t="shared" si="119"/>
        <v>PT Mitra Komunikasi Nusantara Tbk</v>
      </c>
      <c r="AH430" s="37">
        <f t="shared" si="120"/>
        <v>50</v>
      </c>
      <c r="AI430" s="71">
        <f t="shared" si="132"/>
        <v>0.27500000000000002</v>
      </c>
      <c r="AJ430" s="43">
        <f t="shared" si="121"/>
        <v>6.8750000000000006E-2</v>
      </c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</row>
    <row r="431" spans="1:47" x14ac:dyDescent="0.25">
      <c r="A431" s="37"/>
      <c r="B431" s="37">
        <f t="shared" si="122"/>
        <v>429</v>
      </c>
      <c r="C431" s="37" t="s">
        <v>5492</v>
      </c>
      <c r="D431" s="37" t="s">
        <v>5493</v>
      </c>
      <c r="E431" s="37">
        <v>296</v>
      </c>
      <c r="F431" s="37">
        <v>-8</v>
      </c>
      <c r="G431" s="39">
        <v>-2.63E-2</v>
      </c>
      <c r="H431" s="37" t="s">
        <v>5494</v>
      </c>
      <c r="I431" s="37" t="s">
        <v>5495</v>
      </c>
      <c r="J431" s="37" t="s">
        <v>5496</v>
      </c>
      <c r="K431" s="37"/>
      <c r="L431" s="37"/>
      <c r="M431" s="37">
        <f t="shared" si="123"/>
        <v>429</v>
      </c>
      <c r="N431" s="37" t="s">
        <v>4656</v>
      </c>
      <c r="O431" s="37" t="str">
        <f t="shared" si="134"/>
        <v>PT Mitra Pinasthika Mustika Tbk</v>
      </c>
      <c r="P431" s="37">
        <f t="shared" si="134"/>
        <v>1150</v>
      </c>
      <c r="Q431" s="37">
        <f t="shared" si="134"/>
        <v>5</v>
      </c>
      <c r="R431" s="37">
        <f t="shared" si="134"/>
        <v>4.4000000000000003E-3</v>
      </c>
      <c r="S431" s="37" t="str">
        <f t="shared" si="134"/>
        <v>10.707M</v>
      </c>
      <c r="T431" s="37" t="str">
        <f t="shared" si="134"/>
        <v>14.757M</v>
      </c>
      <c r="U431" s="37" t="str">
        <f t="shared" si="134"/>
        <v>4.957T</v>
      </c>
      <c r="V431" s="41">
        <f t="shared" si="125"/>
        <v>4.9569999999999999</v>
      </c>
      <c r="W431" s="37" t="str">
        <f t="shared" si="126"/>
        <v>T</v>
      </c>
      <c r="X431" s="42">
        <f t="shared" si="127"/>
        <v>4957</v>
      </c>
      <c r="Y431" s="37">
        <f t="shared" si="128"/>
        <v>14.757</v>
      </c>
      <c r="Z431" s="37" t="str">
        <f t="shared" si="129"/>
        <v>M</v>
      </c>
      <c r="AA431" s="43">
        <f t="shared" si="130"/>
        <v>14757000</v>
      </c>
      <c r="AB431" s="46">
        <f t="shared" si="131"/>
        <v>16.970549999999999</v>
      </c>
      <c r="AC431" s="43"/>
      <c r="AD431" s="43"/>
      <c r="AE431" s="37">
        <f t="shared" si="117"/>
        <v>429</v>
      </c>
      <c r="AF431" s="37" t="str">
        <f t="shared" si="118"/>
        <v>MPMX.JK</v>
      </c>
      <c r="AG431" s="37" t="str">
        <f t="shared" si="119"/>
        <v>PT Mitra Pinasthika Mustika Tbk</v>
      </c>
      <c r="AH431" s="37">
        <f t="shared" si="120"/>
        <v>1150</v>
      </c>
      <c r="AI431" s="71">
        <f t="shared" si="132"/>
        <v>4.9569999999999999</v>
      </c>
      <c r="AJ431" s="43">
        <f t="shared" si="121"/>
        <v>16.970549999999999</v>
      </c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</row>
    <row r="432" spans="1:47" x14ac:dyDescent="0.25">
      <c r="A432" s="37"/>
      <c r="B432" s="37">
        <f t="shared" si="122"/>
        <v>430</v>
      </c>
      <c r="C432" s="37" t="s">
        <v>5497</v>
      </c>
      <c r="D432" s="37" t="s">
        <v>5498</v>
      </c>
      <c r="E432" s="37">
        <v>270</v>
      </c>
      <c r="F432" s="37">
        <v>-20</v>
      </c>
      <c r="G432" s="39">
        <v>-6.9000000000000006E-2</v>
      </c>
      <c r="H432" s="37" t="s">
        <v>5499</v>
      </c>
      <c r="I432" s="37" t="s">
        <v>5500</v>
      </c>
      <c r="J432" s="37" t="s">
        <v>5501</v>
      </c>
      <c r="K432" s="37"/>
      <c r="L432" s="37"/>
      <c r="M432" s="37">
        <f t="shared" si="123"/>
        <v>430</v>
      </c>
      <c r="N432" s="37" t="s">
        <v>1040</v>
      </c>
      <c r="O432" s="37" t="str">
        <f t="shared" si="134"/>
        <v>PT Mitrabahtera Segara Sejati Tbk</v>
      </c>
      <c r="P432" s="37">
        <f t="shared" si="134"/>
        <v>955</v>
      </c>
      <c r="Q432" s="37">
        <f t="shared" si="134"/>
        <v>30</v>
      </c>
      <c r="R432" s="37">
        <f t="shared" si="134"/>
        <v>3.2399999999999998E-2</v>
      </c>
      <c r="S432" s="37">
        <f t="shared" si="134"/>
        <v>575400</v>
      </c>
      <c r="T432" s="37" t="str">
        <f t="shared" si="134"/>
        <v>4.532M</v>
      </c>
      <c r="U432" s="37" t="str">
        <f t="shared" si="134"/>
        <v>1.671T</v>
      </c>
      <c r="V432" s="41">
        <f t="shared" si="125"/>
        <v>1.671</v>
      </c>
      <c r="W432" s="37" t="str">
        <f t="shared" si="126"/>
        <v>T</v>
      </c>
      <c r="X432" s="42">
        <f t="shared" si="127"/>
        <v>1671</v>
      </c>
      <c r="Y432" s="37">
        <f t="shared" si="128"/>
        <v>4.532</v>
      </c>
      <c r="Z432" s="37" t="str">
        <f t="shared" si="129"/>
        <v>M</v>
      </c>
      <c r="AA432" s="43">
        <f t="shared" si="130"/>
        <v>4532000</v>
      </c>
      <c r="AB432" s="46">
        <f t="shared" si="131"/>
        <v>4.3280599999999998</v>
      </c>
      <c r="AC432" s="43"/>
      <c r="AD432" s="43"/>
      <c r="AE432" s="37">
        <f t="shared" si="117"/>
        <v>430</v>
      </c>
      <c r="AF432" s="37" t="str">
        <f t="shared" si="118"/>
        <v>MBSS.JK</v>
      </c>
      <c r="AG432" s="37" t="str">
        <f t="shared" si="119"/>
        <v>PT Mitrabahtera Segara Sejati Tbk</v>
      </c>
      <c r="AH432" s="37">
        <f t="shared" si="120"/>
        <v>955</v>
      </c>
      <c r="AI432" s="71">
        <f t="shared" si="132"/>
        <v>1.671</v>
      </c>
      <c r="AJ432" s="43">
        <f t="shared" si="121"/>
        <v>4.3280599999999998</v>
      </c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</row>
    <row r="433" spans="1:47" x14ac:dyDescent="0.25">
      <c r="A433" s="37"/>
      <c r="B433" s="37">
        <f t="shared" si="122"/>
        <v>431</v>
      </c>
      <c r="C433" s="37" t="s">
        <v>1073</v>
      </c>
      <c r="D433" s="37" t="s">
        <v>1074</v>
      </c>
      <c r="E433" s="37">
        <v>268</v>
      </c>
      <c r="F433" s="37">
        <v>-16</v>
      </c>
      <c r="G433" s="39">
        <v>-5.6300000000000003E-2</v>
      </c>
      <c r="H433" s="37" t="s">
        <v>5502</v>
      </c>
      <c r="I433" s="37" t="s">
        <v>5503</v>
      </c>
      <c r="J433" s="37" t="s">
        <v>5504</v>
      </c>
      <c r="K433" s="37"/>
      <c r="L433" s="37"/>
      <c r="M433" s="37">
        <f t="shared" si="123"/>
        <v>431</v>
      </c>
      <c r="N433" s="37" t="s">
        <v>824</v>
      </c>
      <c r="O433" s="37" t="str">
        <f t="shared" si="134"/>
        <v>PT Mitrabara Adiperdana Tbk</v>
      </c>
      <c r="P433" s="37">
        <f t="shared" si="134"/>
        <v>3610</v>
      </c>
      <c r="Q433" s="37">
        <f t="shared" si="134"/>
        <v>20</v>
      </c>
      <c r="R433" s="37">
        <f t="shared" si="134"/>
        <v>5.5999999999999999E-3</v>
      </c>
      <c r="S433" s="37">
        <f t="shared" si="134"/>
        <v>54000</v>
      </c>
      <c r="T433" s="37">
        <f t="shared" si="134"/>
        <v>435654</v>
      </c>
      <c r="U433" s="37" t="str">
        <f t="shared" si="134"/>
        <v>4.43T</v>
      </c>
      <c r="V433" s="41">
        <f t="shared" si="125"/>
        <v>4.43</v>
      </c>
      <c r="W433" s="37" t="str">
        <f t="shared" si="126"/>
        <v>T</v>
      </c>
      <c r="X433" s="42">
        <f t="shared" si="127"/>
        <v>4430</v>
      </c>
      <c r="Y433" s="37">
        <f t="shared" si="128"/>
        <v>43565</v>
      </c>
      <c r="Z433" s="37" t="str">
        <f t="shared" si="129"/>
        <v>4</v>
      </c>
      <c r="AA433" s="43">
        <f t="shared" si="130"/>
        <v>43565</v>
      </c>
      <c r="AB433" s="46">
        <f t="shared" si="131"/>
        <v>0.15726965000000001</v>
      </c>
      <c r="AC433" s="43"/>
      <c r="AD433" s="43"/>
      <c r="AE433" s="37">
        <f t="shared" si="117"/>
        <v>431</v>
      </c>
      <c r="AF433" s="37" t="str">
        <f t="shared" si="118"/>
        <v>MBAP.JK</v>
      </c>
      <c r="AG433" s="37" t="str">
        <f t="shared" si="119"/>
        <v>PT Mitrabara Adiperdana Tbk</v>
      </c>
      <c r="AH433" s="37">
        <f t="shared" si="120"/>
        <v>3610</v>
      </c>
      <c r="AI433" s="71">
        <f t="shared" si="132"/>
        <v>4.43</v>
      </c>
      <c r="AJ433" s="43">
        <f t="shared" si="121"/>
        <v>0.15726965000000001</v>
      </c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</row>
    <row r="434" spans="1:47" x14ac:dyDescent="0.25">
      <c r="A434" s="37"/>
      <c r="B434" s="37">
        <f t="shared" si="122"/>
        <v>432</v>
      </c>
      <c r="C434" s="37" t="s">
        <v>5505</v>
      </c>
      <c r="D434" s="37" t="s">
        <v>5506</v>
      </c>
      <c r="E434" s="38">
        <v>1030</v>
      </c>
      <c r="F434" s="37">
        <v>-15</v>
      </c>
      <c r="G434" s="39">
        <v>-1.44E-2</v>
      </c>
      <c r="H434" s="40">
        <v>361000</v>
      </c>
      <c r="I434" s="40">
        <v>615140</v>
      </c>
      <c r="J434" s="37" t="s">
        <v>5507</v>
      </c>
      <c r="K434" s="37"/>
      <c r="L434" s="37"/>
      <c r="M434" s="37">
        <f t="shared" si="123"/>
        <v>432</v>
      </c>
      <c r="N434" s="37" t="s">
        <v>739</v>
      </c>
      <c r="O434" s="37" t="str">
        <f t="shared" si="134"/>
        <v>PT MNC Investama Tbk</v>
      </c>
      <c r="P434" s="37">
        <f t="shared" si="134"/>
        <v>58</v>
      </c>
      <c r="Q434" s="37">
        <f t="shared" si="134"/>
        <v>0</v>
      </c>
      <c r="R434" s="37">
        <f t="shared" si="134"/>
        <v>0</v>
      </c>
      <c r="S434" s="37" t="str">
        <f t="shared" si="134"/>
        <v>78.383M</v>
      </c>
      <c r="T434" s="37" t="str">
        <f t="shared" si="134"/>
        <v>256.756M</v>
      </c>
      <c r="U434" s="37" t="str">
        <f t="shared" si="134"/>
        <v>4.992T</v>
      </c>
      <c r="V434" s="41">
        <f t="shared" si="125"/>
        <v>4.992</v>
      </c>
      <c r="W434" s="37" t="str">
        <f t="shared" si="126"/>
        <v>T</v>
      </c>
      <c r="X434" s="42">
        <f t="shared" si="127"/>
        <v>4992</v>
      </c>
      <c r="Y434" s="37">
        <f t="shared" si="128"/>
        <v>256.75599999999997</v>
      </c>
      <c r="Z434" s="37" t="str">
        <f t="shared" si="129"/>
        <v>M</v>
      </c>
      <c r="AA434" s="43">
        <f t="shared" si="130"/>
        <v>256755999.99999997</v>
      </c>
      <c r="AB434" s="46">
        <f t="shared" si="131"/>
        <v>14.891847999999998</v>
      </c>
      <c r="AC434" s="43"/>
      <c r="AD434" s="43"/>
      <c r="AE434" s="37">
        <f t="shared" si="117"/>
        <v>432</v>
      </c>
      <c r="AF434" s="37" t="str">
        <f t="shared" si="118"/>
        <v>BHIT.JK</v>
      </c>
      <c r="AG434" s="37" t="str">
        <f t="shared" si="119"/>
        <v>PT MNC Investama Tbk</v>
      </c>
      <c r="AH434" s="37">
        <f t="shared" si="120"/>
        <v>58</v>
      </c>
      <c r="AI434" s="71">
        <f t="shared" si="132"/>
        <v>4.992</v>
      </c>
      <c r="AJ434" s="43">
        <f t="shared" si="121"/>
        <v>14.891847999999998</v>
      </c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</row>
    <row r="435" spans="1:47" x14ac:dyDescent="0.25">
      <c r="A435" s="37"/>
      <c r="B435" s="37">
        <f t="shared" si="122"/>
        <v>433</v>
      </c>
      <c r="C435" s="37" t="s">
        <v>5508</v>
      </c>
      <c r="D435" s="37" t="s">
        <v>5509</v>
      </c>
      <c r="E435" s="37">
        <v>103</v>
      </c>
      <c r="F435" s="37">
        <v>1</v>
      </c>
      <c r="G435" s="39">
        <v>9.7999999999999997E-3</v>
      </c>
      <c r="H435" s="37" t="s">
        <v>5510</v>
      </c>
      <c r="I435" s="37" t="s">
        <v>5511</v>
      </c>
      <c r="J435" s="37" t="s">
        <v>5512</v>
      </c>
      <c r="K435" s="37"/>
      <c r="L435" s="37"/>
      <c r="M435" s="37">
        <f t="shared" si="123"/>
        <v>433</v>
      </c>
      <c r="N435" s="37" t="s">
        <v>860</v>
      </c>
      <c r="O435" s="37" t="str">
        <f t="shared" si="134"/>
        <v>PT MNC Kapital Indonesia Tbk</v>
      </c>
      <c r="P435" s="37">
        <f t="shared" si="134"/>
        <v>75</v>
      </c>
      <c r="Q435" s="37">
        <f t="shared" si="134"/>
        <v>1</v>
      </c>
      <c r="R435" s="37">
        <f t="shared" si="134"/>
        <v>1.35E-2</v>
      </c>
      <c r="S435" s="37" t="str">
        <f t="shared" si="134"/>
        <v>14.534M</v>
      </c>
      <c r="T435" s="37" t="str">
        <f t="shared" si="134"/>
        <v>26.19M</v>
      </c>
      <c r="U435" s="37" t="str">
        <f t="shared" si="134"/>
        <v>3.159T</v>
      </c>
      <c r="V435" s="41">
        <f t="shared" si="125"/>
        <v>3.1589999999999998</v>
      </c>
      <c r="W435" s="37" t="str">
        <f t="shared" si="126"/>
        <v>T</v>
      </c>
      <c r="X435" s="42">
        <f t="shared" si="127"/>
        <v>3159</v>
      </c>
      <c r="Y435" s="37">
        <f t="shared" si="128"/>
        <v>26.19</v>
      </c>
      <c r="Z435" s="37" t="str">
        <f t="shared" si="129"/>
        <v>M</v>
      </c>
      <c r="AA435" s="43">
        <f t="shared" si="130"/>
        <v>26190000</v>
      </c>
      <c r="AB435" s="46">
        <f t="shared" si="131"/>
        <v>1.9642500000000001</v>
      </c>
      <c r="AC435" s="43"/>
      <c r="AD435" s="43"/>
      <c r="AE435" s="37">
        <f t="shared" si="117"/>
        <v>433</v>
      </c>
      <c r="AF435" s="37" t="str">
        <f t="shared" si="118"/>
        <v>BCAP.JK</v>
      </c>
      <c r="AG435" s="37" t="str">
        <f t="shared" si="119"/>
        <v>PT MNC Kapital Indonesia Tbk</v>
      </c>
      <c r="AH435" s="37">
        <f t="shared" si="120"/>
        <v>75</v>
      </c>
      <c r="AI435" s="71">
        <f t="shared" si="132"/>
        <v>3.1589999999999998</v>
      </c>
      <c r="AJ435" s="43">
        <f t="shared" si="121"/>
        <v>1.9642500000000001</v>
      </c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</row>
    <row r="436" spans="1:47" x14ac:dyDescent="0.25">
      <c r="A436" s="37"/>
      <c r="B436" s="37">
        <f t="shared" si="122"/>
        <v>434</v>
      </c>
      <c r="C436" s="37" t="s">
        <v>5513</v>
      </c>
      <c r="D436" s="37" t="s">
        <v>5514</v>
      </c>
      <c r="E436" s="37">
        <v>585</v>
      </c>
      <c r="F436" s="37">
        <v>20</v>
      </c>
      <c r="G436" s="39">
        <v>3.5400000000000001E-2</v>
      </c>
      <c r="H436" s="40">
        <v>56900</v>
      </c>
      <c r="I436" s="40">
        <v>133990</v>
      </c>
      <c r="J436" s="37" t="s">
        <v>5515</v>
      </c>
      <c r="K436" s="37"/>
      <c r="L436" s="37"/>
      <c r="M436" s="37">
        <f t="shared" si="123"/>
        <v>434</v>
      </c>
      <c r="N436" s="37" t="s">
        <v>615</v>
      </c>
      <c r="O436" s="37" t="str">
        <f t="shared" ref="O436:U451" si="135">INDEX($B$3:$J$1048576,MATCH($N436,$C$3:$C$1048576,0),MATCH(O$2,$B$2:$J$2,0))</f>
        <v>PT MNC Land Tbk</v>
      </c>
      <c r="P436" s="37">
        <f t="shared" si="135"/>
        <v>93</v>
      </c>
      <c r="Q436" s="37">
        <f t="shared" si="135"/>
        <v>-2</v>
      </c>
      <c r="R436" s="37">
        <f t="shared" si="135"/>
        <v>-2.1100000000000001E-2</v>
      </c>
      <c r="S436" s="37" t="str">
        <f t="shared" si="135"/>
        <v>7.194M</v>
      </c>
      <c r="T436" s="37" t="str">
        <f t="shared" si="135"/>
        <v>32.621M</v>
      </c>
      <c r="U436" s="37" t="str">
        <f t="shared" si="135"/>
        <v>7.498T</v>
      </c>
      <c r="V436" s="41">
        <f t="shared" si="125"/>
        <v>7.4980000000000002</v>
      </c>
      <c r="W436" s="37" t="str">
        <f t="shared" si="126"/>
        <v>T</v>
      </c>
      <c r="X436" s="42">
        <f t="shared" si="127"/>
        <v>7498</v>
      </c>
      <c r="Y436" s="37">
        <f t="shared" si="128"/>
        <v>32.621000000000002</v>
      </c>
      <c r="Z436" s="37" t="str">
        <f t="shared" si="129"/>
        <v>M</v>
      </c>
      <c r="AA436" s="43">
        <f t="shared" si="130"/>
        <v>32621000.000000004</v>
      </c>
      <c r="AB436" s="46">
        <f t="shared" si="131"/>
        <v>3.0337530000000004</v>
      </c>
      <c r="AC436" s="43"/>
      <c r="AD436" s="43"/>
      <c r="AE436" s="37">
        <f t="shared" si="117"/>
        <v>434</v>
      </c>
      <c r="AF436" s="37" t="str">
        <f t="shared" si="118"/>
        <v>KPIG.JK</v>
      </c>
      <c r="AG436" s="37" t="str">
        <f t="shared" si="119"/>
        <v>PT MNC Land Tbk</v>
      </c>
      <c r="AH436" s="37">
        <f t="shared" si="120"/>
        <v>93</v>
      </c>
      <c r="AI436" s="71">
        <f t="shared" si="132"/>
        <v>7.4980000000000002</v>
      </c>
      <c r="AJ436" s="43">
        <f t="shared" si="121"/>
        <v>3.0337530000000004</v>
      </c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</row>
    <row r="437" spans="1:47" x14ac:dyDescent="0.25">
      <c r="A437" s="37"/>
      <c r="B437" s="37">
        <f t="shared" si="122"/>
        <v>435</v>
      </c>
      <c r="C437" s="37" t="s">
        <v>5516</v>
      </c>
      <c r="D437" s="37" t="s">
        <v>5517</v>
      </c>
      <c r="E437" s="37">
        <v>368</v>
      </c>
      <c r="F437" s="37">
        <v>-26</v>
      </c>
      <c r="G437" s="39">
        <v>-6.6000000000000003E-2</v>
      </c>
      <c r="H437" s="37" t="s">
        <v>5518</v>
      </c>
      <c r="I437" s="37" t="s">
        <v>5519</v>
      </c>
      <c r="J437" s="37" t="s">
        <v>5520</v>
      </c>
      <c r="K437" s="37"/>
      <c r="L437" s="37"/>
      <c r="M437" s="37">
        <f t="shared" si="123"/>
        <v>435</v>
      </c>
      <c r="N437" s="37" t="s">
        <v>5588</v>
      </c>
      <c r="O437" s="37" t="str">
        <f t="shared" si="135"/>
        <v>PT MNC Sky Vision Tbk</v>
      </c>
      <c r="P437" s="37">
        <f t="shared" si="135"/>
        <v>310</v>
      </c>
      <c r="Q437" s="37">
        <f t="shared" si="135"/>
        <v>0</v>
      </c>
      <c r="R437" s="37">
        <f t="shared" si="135"/>
        <v>0</v>
      </c>
      <c r="S437" s="37">
        <f t="shared" si="135"/>
        <v>45500</v>
      </c>
      <c r="T437" s="37">
        <f t="shared" si="135"/>
        <v>201732</v>
      </c>
      <c r="U437" s="37" t="str">
        <f t="shared" si="135"/>
        <v>3.091T</v>
      </c>
      <c r="V437" s="41">
        <f t="shared" si="125"/>
        <v>3.0910000000000002</v>
      </c>
      <c r="W437" s="37" t="str">
        <f t="shared" si="126"/>
        <v>T</v>
      </c>
      <c r="X437" s="42">
        <f t="shared" si="127"/>
        <v>3091</v>
      </c>
      <c r="Y437" s="37">
        <f t="shared" si="128"/>
        <v>20173</v>
      </c>
      <c r="Z437" s="37" t="str">
        <f t="shared" si="129"/>
        <v>2</v>
      </c>
      <c r="AA437" s="43">
        <f t="shared" si="130"/>
        <v>20173</v>
      </c>
      <c r="AB437" s="46">
        <f t="shared" si="131"/>
        <v>6.2536299999999996E-3</v>
      </c>
      <c r="AC437" s="43"/>
      <c r="AD437" s="43"/>
      <c r="AE437" s="37">
        <f t="shared" si="117"/>
        <v>435</v>
      </c>
      <c r="AF437" s="37" t="str">
        <f t="shared" si="118"/>
        <v>MSKY.JK</v>
      </c>
      <c r="AG437" s="37" t="str">
        <f t="shared" si="119"/>
        <v>PT MNC Sky Vision Tbk</v>
      </c>
      <c r="AH437" s="37">
        <f t="shared" si="120"/>
        <v>310</v>
      </c>
      <c r="AI437" s="71">
        <f t="shared" si="132"/>
        <v>3.0910000000000002</v>
      </c>
      <c r="AJ437" s="43">
        <f t="shared" si="121"/>
        <v>6.2536299999999996E-3</v>
      </c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</row>
    <row r="438" spans="1:47" x14ac:dyDescent="0.25">
      <c r="A438" s="37"/>
      <c r="B438" s="37">
        <f t="shared" si="122"/>
        <v>436</v>
      </c>
      <c r="C438" s="37" t="s">
        <v>5521</v>
      </c>
      <c r="D438" s="37" t="s">
        <v>5522</v>
      </c>
      <c r="E438" s="37">
        <v>500</v>
      </c>
      <c r="F438" s="37">
        <v>26</v>
      </c>
      <c r="G438" s="39">
        <v>5.4899999999999997E-2</v>
      </c>
      <c r="H438" s="37" t="s">
        <v>5523</v>
      </c>
      <c r="I438" s="37" t="s">
        <v>5524</v>
      </c>
      <c r="J438" s="37" t="s">
        <v>5525</v>
      </c>
      <c r="K438" s="37"/>
      <c r="L438" s="37"/>
      <c r="M438" s="37">
        <f t="shared" si="123"/>
        <v>436</v>
      </c>
      <c r="N438" s="37" t="s">
        <v>556</v>
      </c>
      <c r="O438" s="37" t="str">
        <f t="shared" si="135"/>
        <v>PT MNC Vision Networks Tbk</v>
      </c>
      <c r="P438" s="37">
        <f t="shared" si="135"/>
        <v>189</v>
      </c>
      <c r="Q438" s="37">
        <f t="shared" si="135"/>
        <v>-8</v>
      </c>
      <c r="R438" s="37">
        <f t="shared" si="135"/>
        <v>-4.0599999999999997E-2</v>
      </c>
      <c r="S438" s="37" t="str">
        <f t="shared" si="135"/>
        <v>8.08M</v>
      </c>
      <c r="T438" s="37" t="str">
        <f t="shared" si="135"/>
        <v>15.944M</v>
      </c>
      <c r="U438" s="37" t="str">
        <f t="shared" si="135"/>
        <v>7.975T</v>
      </c>
      <c r="V438" s="41">
        <f t="shared" si="125"/>
        <v>7.9749999999999996</v>
      </c>
      <c r="W438" s="37" t="str">
        <f t="shared" si="126"/>
        <v>T</v>
      </c>
      <c r="X438" s="42">
        <f t="shared" si="127"/>
        <v>7975</v>
      </c>
      <c r="Y438" s="37">
        <f t="shared" si="128"/>
        <v>15.944000000000001</v>
      </c>
      <c r="Z438" s="37" t="str">
        <f t="shared" si="129"/>
        <v>M</v>
      </c>
      <c r="AA438" s="43">
        <f t="shared" si="130"/>
        <v>15944000</v>
      </c>
      <c r="AB438" s="46">
        <f t="shared" si="131"/>
        <v>3.0134159999999999</v>
      </c>
      <c r="AC438" s="43"/>
      <c r="AD438" s="43"/>
      <c r="AE438" s="37">
        <f t="shared" si="117"/>
        <v>436</v>
      </c>
      <c r="AF438" s="37" t="str">
        <f t="shared" si="118"/>
        <v>IPTV.JK</v>
      </c>
      <c r="AG438" s="37" t="str">
        <f t="shared" si="119"/>
        <v>PT MNC Vision Networks Tbk</v>
      </c>
      <c r="AH438" s="37">
        <f t="shared" si="120"/>
        <v>189</v>
      </c>
      <c r="AI438" s="71">
        <f t="shared" si="132"/>
        <v>7.9749999999999996</v>
      </c>
      <c r="AJ438" s="43">
        <f t="shared" si="121"/>
        <v>3.0134159999999999</v>
      </c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</row>
    <row r="439" spans="1:47" x14ac:dyDescent="0.25">
      <c r="A439" s="37"/>
      <c r="B439" s="37">
        <f t="shared" si="122"/>
        <v>437</v>
      </c>
      <c r="C439" s="37" t="s">
        <v>4130</v>
      </c>
      <c r="D439" s="37" t="s">
        <v>4131</v>
      </c>
      <c r="E439" s="37">
        <v>386</v>
      </c>
      <c r="F439" s="37">
        <v>-12</v>
      </c>
      <c r="G439" s="39">
        <v>-3.0200000000000001E-2</v>
      </c>
      <c r="H439" s="37">
        <v>700</v>
      </c>
      <c r="I439" s="40">
        <v>30673</v>
      </c>
      <c r="J439" s="37" t="s">
        <v>4132</v>
      </c>
      <c r="K439" s="37"/>
      <c r="L439" s="37"/>
      <c r="M439" s="37">
        <f t="shared" si="123"/>
        <v>437</v>
      </c>
      <c r="N439" s="37" t="s">
        <v>1682</v>
      </c>
      <c r="O439" s="37" t="str">
        <f t="shared" si="135"/>
        <v>PT Modern Internasional Tbk</v>
      </c>
      <c r="P439" s="37">
        <f t="shared" si="135"/>
        <v>50</v>
      </c>
      <c r="Q439" s="37">
        <f t="shared" si="135"/>
        <v>0</v>
      </c>
      <c r="R439" s="37">
        <f t="shared" si="135"/>
        <v>0</v>
      </c>
      <c r="S439" s="37">
        <f t="shared" si="135"/>
        <v>100</v>
      </c>
      <c r="T439" s="37">
        <f t="shared" si="135"/>
        <v>4310</v>
      </c>
      <c r="U439" s="37" t="str">
        <f t="shared" si="135"/>
        <v>251.608B</v>
      </c>
      <c r="V439" s="41">
        <f t="shared" si="125"/>
        <v>251.608</v>
      </c>
      <c r="W439" s="37" t="str">
        <f t="shared" si="126"/>
        <v>B</v>
      </c>
      <c r="X439" s="42">
        <f t="shared" si="127"/>
        <v>251.608</v>
      </c>
      <c r="Y439" s="37">
        <f t="shared" si="128"/>
        <v>431</v>
      </c>
      <c r="Z439" s="37" t="str">
        <f t="shared" si="129"/>
        <v>0</v>
      </c>
      <c r="AA439" s="43">
        <f t="shared" si="130"/>
        <v>431</v>
      </c>
      <c r="AB439" s="46">
        <f t="shared" si="131"/>
        <v>2.1549999999999999E-5</v>
      </c>
      <c r="AC439" s="43"/>
      <c r="AD439" s="43"/>
      <c r="AE439" s="37">
        <f t="shared" si="117"/>
        <v>437</v>
      </c>
      <c r="AF439" s="37" t="str">
        <f t="shared" si="118"/>
        <v>MDRN.JK</v>
      </c>
      <c r="AG439" s="37" t="str">
        <f t="shared" si="119"/>
        <v>PT Modern Internasional Tbk</v>
      </c>
      <c r="AH439" s="37">
        <f t="shared" si="120"/>
        <v>50</v>
      </c>
      <c r="AI439" s="71">
        <f t="shared" si="132"/>
        <v>0.251608</v>
      </c>
      <c r="AJ439" s="43">
        <f t="shared" si="121"/>
        <v>2.1549999999999999E-5</v>
      </c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</row>
    <row r="440" spans="1:47" x14ac:dyDescent="0.25">
      <c r="A440" s="37"/>
      <c r="B440" s="37">
        <f t="shared" si="122"/>
        <v>438</v>
      </c>
      <c r="C440" s="37" t="s">
        <v>4178</v>
      </c>
      <c r="D440" s="37" t="s">
        <v>4179</v>
      </c>
      <c r="E440" s="37">
        <v>336</v>
      </c>
      <c r="F440" s="37">
        <v>2</v>
      </c>
      <c r="G440" s="39">
        <v>6.0000000000000001E-3</v>
      </c>
      <c r="H440" s="40">
        <v>2500</v>
      </c>
      <c r="I440" s="40">
        <v>348171</v>
      </c>
      <c r="J440" s="37" t="s">
        <v>4180</v>
      </c>
      <c r="K440" s="37"/>
      <c r="L440" s="37"/>
      <c r="M440" s="37">
        <f t="shared" si="123"/>
        <v>438</v>
      </c>
      <c r="N440" s="37" t="s">
        <v>2214</v>
      </c>
      <c r="O440" s="37" t="str">
        <f t="shared" si="135"/>
        <v>PT Morenzo Abadi Perkasa Tbk</v>
      </c>
      <c r="P440" s="37">
        <f t="shared" si="135"/>
        <v>50</v>
      </c>
      <c r="Q440" s="37">
        <f t="shared" si="135"/>
        <v>0</v>
      </c>
      <c r="R440" s="37">
        <f t="shared" si="135"/>
        <v>0</v>
      </c>
      <c r="S440" s="37">
        <f t="shared" si="135"/>
        <v>172000</v>
      </c>
      <c r="T440" s="37" t="str">
        <f t="shared" si="135"/>
        <v>6.048M</v>
      </c>
      <c r="U440" s="37" t="str">
        <f t="shared" si="135"/>
        <v>108.128B</v>
      </c>
      <c r="V440" s="41">
        <f t="shared" si="125"/>
        <v>108.128</v>
      </c>
      <c r="W440" s="37" t="str">
        <f t="shared" si="126"/>
        <v>B</v>
      </c>
      <c r="X440" s="42">
        <f t="shared" si="127"/>
        <v>108.128</v>
      </c>
      <c r="Y440" s="37">
        <f t="shared" si="128"/>
        <v>6.048</v>
      </c>
      <c r="Z440" s="37" t="str">
        <f t="shared" si="129"/>
        <v>M</v>
      </c>
      <c r="AA440" s="43">
        <f t="shared" si="130"/>
        <v>6048000</v>
      </c>
      <c r="AB440" s="46">
        <f t="shared" si="131"/>
        <v>0.3024</v>
      </c>
      <c r="AC440" s="43"/>
      <c r="AD440" s="43"/>
      <c r="AE440" s="37">
        <f t="shared" si="117"/>
        <v>438</v>
      </c>
      <c r="AF440" s="37" t="str">
        <f t="shared" si="118"/>
        <v>ENZO.JK</v>
      </c>
      <c r="AG440" s="37" t="str">
        <f t="shared" si="119"/>
        <v>PT Morenzo Abadi Perkasa Tbk</v>
      </c>
      <c r="AH440" s="37">
        <f t="shared" si="120"/>
        <v>50</v>
      </c>
      <c r="AI440" s="71">
        <f t="shared" si="132"/>
        <v>0.108128</v>
      </c>
      <c r="AJ440" s="43">
        <f t="shared" si="121"/>
        <v>0.3024</v>
      </c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</row>
    <row r="441" spans="1:47" x14ac:dyDescent="0.25">
      <c r="A441" s="37"/>
      <c r="B441" s="37">
        <f t="shared" si="122"/>
        <v>439</v>
      </c>
      <c r="C441" s="37" t="s">
        <v>931</v>
      </c>
      <c r="D441" s="37" t="s">
        <v>932</v>
      </c>
      <c r="E441" s="37">
        <v>785</v>
      </c>
      <c r="F441" s="37">
        <v>-5</v>
      </c>
      <c r="G441" s="39">
        <v>-6.3E-3</v>
      </c>
      <c r="H441" s="40">
        <v>349500</v>
      </c>
      <c r="I441" s="40">
        <v>441185</v>
      </c>
      <c r="J441" s="37" t="s">
        <v>5526</v>
      </c>
      <c r="K441" s="37"/>
      <c r="L441" s="37"/>
      <c r="M441" s="37">
        <f t="shared" si="123"/>
        <v>439</v>
      </c>
      <c r="N441" s="37" t="s">
        <v>947</v>
      </c>
      <c r="O441" s="37" t="str">
        <f t="shared" si="135"/>
        <v>PT Mulia Boga Raya Tbk</v>
      </c>
      <c r="P441" s="37">
        <f t="shared" si="135"/>
        <v>1190</v>
      </c>
      <c r="Q441" s="37">
        <f t="shared" si="135"/>
        <v>0</v>
      </c>
      <c r="R441" s="37">
        <f t="shared" si="135"/>
        <v>0</v>
      </c>
      <c r="S441" s="37">
        <f t="shared" si="135"/>
        <v>4600</v>
      </c>
      <c r="T441" s="37">
        <f t="shared" si="135"/>
        <v>78395</v>
      </c>
      <c r="U441" s="37" t="str">
        <f t="shared" si="135"/>
        <v>1.785T</v>
      </c>
      <c r="V441" s="41">
        <f t="shared" si="125"/>
        <v>1.7849999999999999</v>
      </c>
      <c r="W441" s="37" t="str">
        <f t="shared" si="126"/>
        <v>T</v>
      </c>
      <c r="X441" s="42">
        <f t="shared" si="127"/>
        <v>1785</v>
      </c>
      <c r="Y441" s="37">
        <f t="shared" si="128"/>
        <v>7839</v>
      </c>
      <c r="Z441" s="37" t="str">
        <f t="shared" si="129"/>
        <v>5</v>
      </c>
      <c r="AA441" s="43">
        <f t="shared" si="130"/>
        <v>7839</v>
      </c>
      <c r="AB441" s="46">
        <f t="shared" si="131"/>
        <v>9.3284100000000005E-3</v>
      </c>
      <c r="AC441" s="43"/>
      <c r="AD441" s="43"/>
      <c r="AE441" s="37">
        <f t="shared" si="117"/>
        <v>439</v>
      </c>
      <c r="AF441" s="37" t="str">
        <f t="shared" si="118"/>
        <v>KEJU.JK</v>
      </c>
      <c r="AG441" s="37" t="str">
        <f t="shared" si="119"/>
        <v>PT Mulia Boga Raya Tbk</v>
      </c>
      <c r="AH441" s="37">
        <f t="shared" si="120"/>
        <v>1190</v>
      </c>
      <c r="AI441" s="71">
        <f t="shared" si="132"/>
        <v>1.7849999999999999</v>
      </c>
      <c r="AJ441" s="43">
        <f t="shared" si="121"/>
        <v>9.3284100000000005E-3</v>
      </c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</row>
    <row r="442" spans="1:47" x14ac:dyDescent="0.25">
      <c r="A442" s="37"/>
      <c r="B442" s="37">
        <f t="shared" si="122"/>
        <v>440</v>
      </c>
      <c r="C442" s="37" t="s">
        <v>5527</v>
      </c>
      <c r="D442" s="37" t="s">
        <v>5528</v>
      </c>
      <c r="E442" s="38">
        <v>2120</v>
      </c>
      <c r="F442" s="37">
        <v>-70</v>
      </c>
      <c r="G442" s="39">
        <v>-3.2000000000000001E-2</v>
      </c>
      <c r="H442" s="37" t="s">
        <v>5529</v>
      </c>
      <c r="I442" s="37" t="s">
        <v>5530</v>
      </c>
      <c r="J442" s="37" t="s">
        <v>5531</v>
      </c>
      <c r="K442" s="37"/>
      <c r="L442" s="37"/>
      <c r="M442" s="37">
        <f t="shared" si="123"/>
        <v>440</v>
      </c>
      <c r="N442" s="37" t="s">
        <v>5527</v>
      </c>
      <c r="O442" s="37" t="str">
        <f t="shared" si="135"/>
        <v>PT Mulia Industrindo Tbk</v>
      </c>
      <c r="P442" s="37">
        <f t="shared" si="135"/>
        <v>2120</v>
      </c>
      <c r="Q442" s="37">
        <f t="shared" si="135"/>
        <v>-70</v>
      </c>
      <c r="R442" s="37">
        <f t="shared" si="135"/>
        <v>-3.2000000000000001E-2</v>
      </c>
      <c r="S442" s="37" t="str">
        <f t="shared" si="135"/>
        <v>5.627M</v>
      </c>
      <c r="T442" s="37" t="str">
        <f t="shared" si="135"/>
        <v>7.714M</v>
      </c>
      <c r="U442" s="37" t="str">
        <f t="shared" si="135"/>
        <v>2.801T</v>
      </c>
      <c r="V442" s="41">
        <f t="shared" si="125"/>
        <v>2.8010000000000002</v>
      </c>
      <c r="W442" s="37" t="str">
        <f t="shared" si="126"/>
        <v>T</v>
      </c>
      <c r="X442" s="42">
        <f t="shared" si="127"/>
        <v>2801</v>
      </c>
      <c r="Y442" s="37">
        <f t="shared" si="128"/>
        <v>7.7140000000000004</v>
      </c>
      <c r="Z442" s="37" t="str">
        <f t="shared" si="129"/>
        <v>M</v>
      </c>
      <c r="AA442" s="43">
        <f t="shared" si="130"/>
        <v>7714000</v>
      </c>
      <c r="AB442" s="46">
        <f t="shared" si="131"/>
        <v>16.353680000000001</v>
      </c>
      <c r="AC442" s="43"/>
      <c r="AD442" s="43"/>
      <c r="AE442" s="37">
        <f t="shared" si="117"/>
        <v>440</v>
      </c>
      <c r="AF442" s="37" t="str">
        <f t="shared" si="118"/>
        <v>MLIA.JK</v>
      </c>
      <c r="AG442" s="37" t="str">
        <f t="shared" si="119"/>
        <v>PT Mulia Industrindo Tbk</v>
      </c>
      <c r="AH442" s="37">
        <f t="shared" si="120"/>
        <v>2120</v>
      </c>
      <c r="AI442" s="71">
        <f t="shared" si="132"/>
        <v>2.8010000000000002</v>
      </c>
      <c r="AJ442" s="43">
        <f t="shared" si="121"/>
        <v>16.353680000000001</v>
      </c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</row>
    <row r="443" spans="1:47" x14ac:dyDescent="0.25">
      <c r="A443" s="37"/>
      <c r="B443" s="37">
        <f t="shared" si="122"/>
        <v>441</v>
      </c>
      <c r="C443" s="37" t="s">
        <v>5532</v>
      </c>
      <c r="D443" s="37" t="s">
        <v>5533</v>
      </c>
      <c r="E443" s="37">
        <v>690</v>
      </c>
      <c r="F443" s="37">
        <v>-5</v>
      </c>
      <c r="G443" s="39">
        <v>-7.1999999999999998E-3</v>
      </c>
      <c r="H443" s="40">
        <v>111200</v>
      </c>
      <c r="I443" s="40">
        <v>729073</v>
      </c>
      <c r="J443" s="37" t="s">
        <v>5534</v>
      </c>
      <c r="K443" s="37"/>
      <c r="L443" s="37"/>
      <c r="M443" s="37">
        <f t="shared" si="123"/>
        <v>441</v>
      </c>
      <c r="N443" s="37" t="s">
        <v>1609</v>
      </c>
      <c r="O443" s="37" t="str">
        <f t="shared" si="135"/>
        <v>PT Multi Agro Gemilang Plantation Tbk</v>
      </c>
      <c r="P443" s="37">
        <f t="shared" si="135"/>
        <v>50</v>
      </c>
      <c r="Q443" s="37">
        <f t="shared" si="135"/>
        <v>0</v>
      </c>
      <c r="R443" s="37">
        <f t="shared" si="135"/>
        <v>0</v>
      </c>
      <c r="S443" s="37">
        <f t="shared" si="135"/>
        <v>13400</v>
      </c>
      <c r="T443" s="37">
        <f t="shared" si="135"/>
        <v>6237</v>
      </c>
      <c r="U443" s="37" t="str">
        <f t="shared" si="135"/>
        <v>450B</v>
      </c>
      <c r="V443" s="41">
        <f t="shared" si="125"/>
        <v>450</v>
      </c>
      <c r="W443" s="37" t="str">
        <f t="shared" si="126"/>
        <v>B</v>
      </c>
      <c r="X443" s="42">
        <f t="shared" si="127"/>
        <v>450</v>
      </c>
      <c r="Y443" s="37">
        <f t="shared" si="128"/>
        <v>623</v>
      </c>
      <c r="Z443" s="37" t="str">
        <f t="shared" si="129"/>
        <v>7</v>
      </c>
      <c r="AA443" s="43">
        <f t="shared" si="130"/>
        <v>623</v>
      </c>
      <c r="AB443" s="46">
        <f t="shared" si="131"/>
        <v>3.1149999999999998E-5</v>
      </c>
      <c r="AC443" s="43"/>
      <c r="AD443" s="43"/>
      <c r="AE443" s="37">
        <f t="shared" si="117"/>
        <v>441</v>
      </c>
      <c r="AF443" s="37" t="str">
        <f t="shared" si="118"/>
        <v>MAGP.JK</v>
      </c>
      <c r="AG443" s="37" t="str">
        <f t="shared" si="119"/>
        <v>PT Multi Agro Gemilang Plantation Tbk</v>
      </c>
      <c r="AH443" s="37">
        <f t="shared" si="120"/>
        <v>50</v>
      </c>
      <c r="AI443" s="71">
        <f t="shared" si="132"/>
        <v>0.45</v>
      </c>
      <c r="AJ443" s="43">
        <f t="shared" si="121"/>
        <v>3.1149999999999998E-5</v>
      </c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</row>
    <row r="444" spans="1:47" x14ac:dyDescent="0.25">
      <c r="A444" s="37"/>
      <c r="B444" s="37">
        <f t="shared" si="122"/>
        <v>442</v>
      </c>
      <c r="C444" s="37" t="s">
        <v>5535</v>
      </c>
      <c r="D444" s="37" t="s">
        <v>5536</v>
      </c>
      <c r="E444" s="37">
        <v>124</v>
      </c>
      <c r="F444" s="37">
        <v>-1</v>
      </c>
      <c r="G444" s="39">
        <v>-8.0000000000000002E-3</v>
      </c>
      <c r="H444" s="37" t="s">
        <v>5537</v>
      </c>
      <c r="I444" s="37" t="s">
        <v>5538</v>
      </c>
      <c r="J444" s="37" t="s">
        <v>5539</v>
      </c>
      <c r="K444" s="37"/>
      <c r="L444" s="37"/>
      <c r="M444" s="37">
        <f t="shared" si="123"/>
        <v>442</v>
      </c>
      <c r="N444" s="37" t="s">
        <v>336</v>
      </c>
      <c r="O444" s="37" t="str">
        <f t="shared" si="135"/>
        <v>PT Multi Bintang Indonesia Tbk</v>
      </c>
      <c r="P444" s="37">
        <f t="shared" si="135"/>
        <v>7650</v>
      </c>
      <c r="Q444" s="37">
        <f t="shared" si="135"/>
        <v>-50</v>
      </c>
      <c r="R444" s="37">
        <f t="shared" si="135"/>
        <v>-6.4999999999999997E-3</v>
      </c>
      <c r="S444" s="37">
        <f t="shared" si="135"/>
        <v>180300</v>
      </c>
      <c r="T444" s="37">
        <f t="shared" si="135"/>
        <v>79718</v>
      </c>
      <c r="U444" s="37" t="str">
        <f t="shared" si="135"/>
        <v>16.119T</v>
      </c>
      <c r="V444" s="41">
        <f t="shared" si="125"/>
        <v>16.119</v>
      </c>
      <c r="W444" s="37" t="str">
        <f t="shared" si="126"/>
        <v>T</v>
      </c>
      <c r="X444" s="42">
        <f t="shared" si="127"/>
        <v>16119</v>
      </c>
      <c r="Y444" s="37">
        <f t="shared" si="128"/>
        <v>7971</v>
      </c>
      <c r="Z444" s="37" t="str">
        <f t="shared" si="129"/>
        <v>8</v>
      </c>
      <c r="AA444" s="43">
        <f t="shared" si="130"/>
        <v>7971</v>
      </c>
      <c r="AB444" s="46">
        <f t="shared" si="131"/>
        <v>6.0978150000000002E-2</v>
      </c>
      <c r="AC444" s="43"/>
      <c r="AD444" s="43"/>
      <c r="AE444" s="37">
        <f t="shared" si="117"/>
        <v>442</v>
      </c>
      <c r="AF444" s="37" t="str">
        <f t="shared" si="118"/>
        <v>MLBI.JK</v>
      </c>
      <c r="AG444" s="37" t="str">
        <f t="shared" si="119"/>
        <v>PT Multi Bintang Indonesia Tbk</v>
      </c>
      <c r="AH444" s="37">
        <f t="shared" si="120"/>
        <v>7650</v>
      </c>
      <c r="AI444" s="71">
        <f t="shared" si="132"/>
        <v>16.119</v>
      </c>
      <c r="AJ444" s="43">
        <f t="shared" si="121"/>
        <v>6.0978150000000002E-2</v>
      </c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</row>
    <row r="445" spans="1:47" x14ac:dyDescent="0.25">
      <c r="A445" s="37"/>
      <c r="B445" s="37">
        <f t="shared" si="122"/>
        <v>443</v>
      </c>
      <c r="C445" s="37" t="s">
        <v>5540</v>
      </c>
      <c r="D445" s="37" t="s">
        <v>5541</v>
      </c>
      <c r="E445" s="38">
        <v>4320</v>
      </c>
      <c r="F445" s="37">
        <v>-60</v>
      </c>
      <c r="G445" s="39">
        <v>-1.37E-2</v>
      </c>
      <c r="H445" s="40">
        <v>151900</v>
      </c>
      <c r="I445" s="40">
        <v>184985</v>
      </c>
      <c r="J445" s="37" t="s">
        <v>5542</v>
      </c>
      <c r="K445" s="37"/>
      <c r="L445" s="37"/>
      <c r="M445" s="37">
        <f t="shared" si="123"/>
        <v>443</v>
      </c>
      <c r="N445" s="37" t="s">
        <v>1955</v>
      </c>
      <c r="O445" s="37" t="str">
        <f t="shared" si="135"/>
        <v>PT Multi Indocitra Tbk</v>
      </c>
      <c r="P445" s="37">
        <f t="shared" si="135"/>
        <v>426</v>
      </c>
      <c r="Q445" s="37">
        <f t="shared" si="135"/>
        <v>14</v>
      </c>
      <c r="R445" s="37">
        <f t="shared" si="135"/>
        <v>3.4000000000000002E-2</v>
      </c>
      <c r="S445" s="37">
        <f t="shared" si="135"/>
        <v>334000</v>
      </c>
      <c r="T445" s="37">
        <f t="shared" si="135"/>
        <v>277442</v>
      </c>
      <c r="U445" s="37" t="str">
        <f t="shared" si="135"/>
        <v>252.151B</v>
      </c>
      <c r="V445" s="41">
        <f t="shared" si="125"/>
        <v>252.15100000000001</v>
      </c>
      <c r="W445" s="37" t="str">
        <f t="shared" si="126"/>
        <v>B</v>
      </c>
      <c r="X445" s="42">
        <f t="shared" si="127"/>
        <v>252.15100000000001</v>
      </c>
      <c r="Y445" s="37">
        <f t="shared" si="128"/>
        <v>27744</v>
      </c>
      <c r="Z445" s="37" t="str">
        <f t="shared" si="129"/>
        <v>2</v>
      </c>
      <c r="AA445" s="43">
        <f t="shared" si="130"/>
        <v>27744</v>
      </c>
      <c r="AB445" s="46">
        <f t="shared" si="131"/>
        <v>1.1818944E-2</v>
      </c>
      <c r="AC445" s="43"/>
      <c r="AD445" s="43"/>
      <c r="AE445" s="37">
        <f t="shared" si="117"/>
        <v>443</v>
      </c>
      <c r="AF445" s="37" t="str">
        <f t="shared" si="118"/>
        <v>MICE.JK</v>
      </c>
      <c r="AG445" s="37" t="str">
        <f t="shared" si="119"/>
        <v>PT Multi Indocitra Tbk</v>
      </c>
      <c r="AH445" s="37">
        <f t="shared" si="120"/>
        <v>426</v>
      </c>
      <c r="AI445" s="71">
        <f t="shared" si="132"/>
        <v>0.25215100000000001</v>
      </c>
      <c r="AJ445" s="43">
        <f t="shared" si="121"/>
        <v>1.1818944E-2</v>
      </c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</row>
    <row r="446" spans="1:47" x14ac:dyDescent="0.25">
      <c r="A446" s="37"/>
      <c r="B446" s="37">
        <f t="shared" si="122"/>
        <v>444</v>
      </c>
      <c r="C446" s="37" t="s">
        <v>5543</v>
      </c>
      <c r="D446" s="37" t="s">
        <v>5544</v>
      </c>
      <c r="E446" s="38">
        <v>1600</v>
      </c>
      <c r="F446" s="37">
        <v>-20</v>
      </c>
      <c r="G446" s="39">
        <v>-1.23E-2</v>
      </c>
      <c r="H446" s="40">
        <v>150900</v>
      </c>
      <c r="I446" s="40">
        <v>266476</v>
      </c>
      <c r="J446" s="37" t="s">
        <v>5545</v>
      </c>
      <c r="K446" s="37"/>
      <c r="L446" s="37"/>
      <c r="M446" s="37">
        <f t="shared" si="123"/>
        <v>444</v>
      </c>
      <c r="N446" s="37" t="s">
        <v>2070</v>
      </c>
      <c r="O446" s="37" t="str">
        <f t="shared" si="135"/>
        <v>PT Multi Prima Sejahtera Tbk</v>
      </c>
      <c r="P446" s="37">
        <f t="shared" si="135"/>
        <v>1210</v>
      </c>
      <c r="Q446" s="37">
        <f t="shared" si="135"/>
        <v>-90</v>
      </c>
      <c r="R446" s="37">
        <f t="shared" si="135"/>
        <v>-6.9199999999999998E-2</v>
      </c>
      <c r="S446" s="37" t="str">
        <f t="shared" si="135"/>
        <v>7.664M</v>
      </c>
      <c r="T446" s="37" t="str">
        <f t="shared" si="135"/>
        <v>3.99M</v>
      </c>
      <c r="U446" s="37" t="str">
        <f t="shared" si="135"/>
        <v>514.25B</v>
      </c>
      <c r="V446" s="41">
        <f t="shared" si="125"/>
        <v>514.25</v>
      </c>
      <c r="W446" s="37" t="str">
        <f t="shared" si="126"/>
        <v>B</v>
      </c>
      <c r="X446" s="42">
        <f t="shared" si="127"/>
        <v>514.25</v>
      </c>
      <c r="Y446" s="37">
        <f t="shared" si="128"/>
        <v>3.99</v>
      </c>
      <c r="Z446" s="37" t="str">
        <f t="shared" si="129"/>
        <v>M</v>
      </c>
      <c r="AA446" s="43">
        <f t="shared" si="130"/>
        <v>3990000</v>
      </c>
      <c r="AB446" s="46">
        <f t="shared" si="131"/>
        <v>4.8278999999999996</v>
      </c>
      <c r="AC446" s="43"/>
      <c r="AD446" s="43"/>
      <c r="AE446" s="37">
        <f t="shared" si="117"/>
        <v>444</v>
      </c>
      <c r="AF446" s="37" t="str">
        <f t="shared" si="118"/>
        <v>LPIN.JK</v>
      </c>
      <c r="AG446" s="37" t="str">
        <f t="shared" si="119"/>
        <v>PT Multi Prima Sejahtera Tbk</v>
      </c>
      <c r="AH446" s="37">
        <f t="shared" si="120"/>
        <v>1210</v>
      </c>
      <c r="AI446" s="71">
        <f t="shared" si="132"/>
        <v>0.51424999999999998</v>
      </c>
      <c r="AJ446" s="43">
        <f t="shared" si="121"/>
        <v>4.8278999999999996</v>
      </c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</row>
    <row r="447" spans="1:47" x14ac:dyDescent="0.25">
      <c r="A447" s="37"/>
      <c r="B447" s="37">
        <f t="shared" si="122"/>
        <v>445</v>
      </c>
      <c r="C447" s="37" t="s">
        <v>5546</v>
      </c>
      <c r="D447" s="37" t="s">
        <v>5547</v>
      </c>
      <c r="E447" s="37">
        <v>142</v>
      </c>
      <c r="F447" s="37">
        <v>1</v>
      </c>
      <c r="G447" s="39">
        <v>7.1000000000000004E-3</v>
      </c>
      <c r="H447" s="37" t="s">
        <v>5548</v>
      </c>
      <c r="I447" s="37" t="s">
        <v>5549</v>
      </c>
      <c r="J447" s="37" t="s">
        <v>5550</v>
      </c>
      <c r="K447" s="37"/>
      <c r="L447" s="37"/>
      <c r="M447" s="37">
        <f t="shared" si="123"/>
        <v>445</v>
      </c>
      <c r="N447" s="37" t="s">
        <v>1469</v>
      </c>
      <c r="O447" s="37" t="str">
        <f t="shared" si="135"/>
        <v>PT Multifiling Mitra Indonesia Tbk</v>
      </c>
      <c r="P447" s="37">
        <f t="shared" si="135"/>
        <v>945</v>
      </c>
      <c r="Q447" s="37">
        <f t="shared" si="135"/>
        <v>-45</v>
      </c>
      <c r="R447" s="37">
        <f t="shared" si="135"/>
        <v>-4.5499999999999999E-2</v>
      </c>
      <c r="S447" s="37">
        <f t="shared" si="135"/>
        <v>5700</v>
      </c>
      <c r="T447" s="37">
        <f t="shared" si="135"/>
        <v>30870</v>
      </c>
      <c r="U447" s="37" t="str">
        <f t="shared" si="135"/>
        <v>715.914B</v>
      </c>
      <c r="V447" s="41">
        <f t="shared" si="125"/>
        <v>715.91399999999999</v>
      </c>
      <c r="W447" s="37" t="str">
        <f t="shared" si="126"/>
        <v>B</v>
      </c>
      <c r="X447" s="42">
        <f t="shared" si="127"/>
        <v>715.91399999999999</v>
      </c>
      <c r="Y447" s="37">
        <f t="shared" si="128"/>
        <v>3087</v>
      </c>
      <c r="Z447" s="37" t="str">
        <f t="shared" si="129"/>
        <v>0</v>
      </c>
      <c r="AA447" s="43">
        <f t="shared" si="130"/>
        <v>3087</v>
      </c>
      <c r="AB447" s="46">
        <f t="shared" si="131"/>
        <v>2.9172149999999999E-3</v>
      </c>
      <c r="AC447" s="43"/>
      <c r="AD447" s="43"/>
      <c r="AE447" s="37">
        <f t="shared" si="117"/>
        <v>445</v>
      </c>
      <c r="AF447" s="37" t="str">
        <f t="shared" si="118"/>
        <v>MFMI.JK</v>
      </c>
      <c r="AG447" s="37" t="str">
        <f t="shared" si="119"/>
        <v>PT Multifiling Mitra Indonesia Tbk</v>
      </c>
      <c r="AH447" s="37">
        <f t="shared" si="120"/>
        <v>945</v>
      </c>
      <c r="AI447" s="71">
        <f t="shared" si="132"/>
        <v>0.71591399999999994</v>
      </c>
      <c r="AJ447" s="43">
        <f t="shared" si="121"/>
        <v>2.9172149999999999E-3</v>
      </c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</row>
    <row r="448" spans="1:47" x14ac:dyDescent="0.25">
      <c r="A448" s="37"/>
      <c r="B448" s="37">
        <f t="shared" si="122"/>
        <v>446</v>
      </c>
      <c r="C448" s="37" t="s">
        <v>5551</v>
      </c>
      <c r="D448" s="37" t="s">
        <v>5552</v>
      </c>
      <c r="E448" s="38">
        <v>2000</v>
      </c>
      <c r="F448" s="37">
        <v>-10</v>
      </c>
      <c r="G448" s="39">
        <v>-5.0000000000000001E-3</v>
      </c>
      <c r="H448" s="40">
        <v>77200</v>
      </c>
      <c r="I448" s="40">
        <v>506207</v>
      </c>
      <c r="J448" s="37" t="s">
        <v>5553</v>
      </c>
      <c r="K448" s="37"/>
      <c r="L448" s="37"/>
      <c r="M448" s="37">
        <f t="shared" si="123"/>
        <v>446</v>
      </c>
      <c r="N448" s="37" t="s">
        <v>783</v>
      </c>
      <c r="O448" s="37" t="str">
        <f t="shared" si="135"/>
        <v>PT Multipolar Tbk</v>
      </c>
      <c r="P448" s="37">
        <f t="shared" si="135"/>
        <v>360</v>
      </c>
      <c r="Q448" s="37">
        <f t="shared" si="135"/>
        <v>-12</v>
      </c>
      <c r="R448" s="37">
        <f t="shared" si="135"/>
        <v>-3.2300000000000002E-2</v>
      </c>
      <c r="S448" s="37" t="str">
        <f t="shared" si="135"/>
        <v>177.976M</v>
      </c>
      <c r="T448" s="37" t="str">
        <f t="shared" si="135"/>
        <v>271.42M</v>
      </c>
      <c r="U448" s="37" t="str">
        <f t="shared" si="135"/>
        <v>5.27T</v>
      </c>
      <c r="V448" s="41">
        <f t="shared" si="125"/>
        <v>5.27</v>
      </c>
      <c r="W448" s="37" t="str">
        <f t="shared" si="126"/>
        <v>T</v>
      </c>
      <c r="X448" s="42">
        <f t="shared" si="127"/>
        <v>5270</v>
      </c>
      <c r="Y448" s="37">
        <f t="shared" si="128"/>
        <v>271.42</v>
      </c>
      <c r="Z448" s="37" t="str">
        <f t="shared" si="129"/>
        <v>M</v>
      </c>
      <c r="AA448" s="43">
        <f t="shared" si="130"/>
        <v>271420000</v>
      </c>
      <c r="AB448" s="46">
        <f t="shared" si="131"/>
        <v>97.711200000000005</v>
      </c>
      <c r="AC448" s="43"/>
      <c r="AD448" s="43"/>
      <c r="AE448" s="37">
        <f t="shared" si="117"/>
        <v>446</v>
      </c>
      <c r="AF448" s="37" t="str">
        <f t="shared" si="118"/>
        <v>MLPL.JK</v>
      </c>
      <c r="AG448" s="37" t="str">
        <f t="shared" si="119"/>
        <v>PT Multipolar Tbk</v>
      </c>
      <c r="AH448" s="37">
        <f t="shared" si="120"/>
        <v>360</v>
      </c>
      <c r="AI448" s="71">
        <f t="shared" si="132"/>
        <v>5.27</v>
      </c>
      <c r="AJ448" s="43">
        <f t="shared" si="121"/>
        <v>97.711200000000005</v>
      </c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</row>
    <row r="449" spans="1:47" x14ac:dyDescent="0.25">
      <c r="A449" s="37"/>
      <c r="B449" s="37">
        <f t="shared" si="122"/>
        <v>447</v>
      </c>
      <c r="C449" s="37" t="s">
        <v>958</v>
      </c>
      <c r="D449" s="37" t="s">
        <v>959</v>
      </c>
      <c r="E449" s="37">
        <v>226</v>
      </c>
      <c r="F449" s="37">
        <v>4</v>
      </c>
      <c r="G449" s="39">
        <v>1.7999999999999999E-2</v>
      </c>
      <c r="H449" s="37" t="s">
        <v>5554</v>
      </c>
      <c r="I449" s="37" t="s">
        <v>5555</v>
      </c>
      <c r="J449" s="37" t="s">
        <v>4110</v>
      </c>
      <c r="K449" s="37"/>
      <c r="L449" s="37"/>
      <c r="M449" s="37">
        <f t="shared" si="123"/>
        <v>447</v>
      </c>
      <c r="N449" s="37" t="s">
        <v>788</v>
      </c>
      <c r="O449" s="37" t="str">
        <f t="shared" si="135"/>
        <v>PT Multipolar Technology Tbk</v>
      </c>
      <c r="P449" s="37">
        <f t="shared" si="135"/>
        <v>3400</v>
      </c>
      <c r="Q449" s="37">
        <f t="shared" si="135"/>
        <v>0</v>
      </c>
      <c r="R449" s="37">
        <f t="shared" si="135"/>
        <v>0</v>
      </c>
      <c r="S449" s="37">
        <f t="shared" si="135"/>
        <v>53000</v>
      </c>
      <c r="T449" s="37">
        <f t="shared" si="135"/>
        <v>989568</v>
      </c>
      <c r="U449" s="37" t="str">
        <f t="shared" si="135"/>
        <v>6.375T</v>
      </c>
      <c r="V449" s="41">
        <f t="shared" si="125"/>
        <v>6.375</v>
      </c>
      <c r="W449" s="37" t="str">
        <f t="shared" si="126"/>
        <v>T</v>
      </c>
      <c r="X449" s="42">
        <f t="shared" si="127"/>
        <v>6375</v>
      </c>
      <c r="Y449" s="37">
        <f t="shared" si="128"/>
        <v>98956</v>
      </c>
      <c r="Z449" s="37" t="str">
        <f t="shared" si="129"/>
        <v>8</v>
      </c>
      <c r="AA449" s="43">
        <f t="shared" si="130"/>
        <v>98956</v>
      </c>
      <c r="AB449" s="46">
        <f t="shared" si="131"/>
        <v>0.33645039999999998</v>
      </c>
      <c r="AC449" s="43"/>
      <c r="AD449" s="43"/>
      <c r="AE449" s="37">
        <f t="shared" si="117"/>
        <v>447</v>
      </c>
      <c r="AF449" s="37" t="str">
        <f t="shared" si="118"/>
        <v>MLPT.JK</v>
      </c>
      <c r="AG449" s="37" t="str">
        <f t="shared" si="119"/>
        <v>PT Multipolar Technology Tbk</v>
      </c>
      <c r="AH449" s="37">
        <f t="shared" si="120"/>
        <v>3400</v>
      </c>
      <c r="AI449" s="71">
        <f t="shared" si="132"/>
        <v>6.375</v>
      </c>
      <c r="AJ449" s="43">
        <f t="shared" si="121"/>
        <v>0.33645039999999998</v>
      </c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</row>
    <row r="450" spans="1:47" x14ac:dyDescent="0.25">
      <c r="A450" s="37"/>
      <c r="B450" s="37">
        <f t="shared" si="122"/>
        <v>448</v>
      </c>
      <c r="C450" s="37" t="s">
        <v>4108</v>
      </c>
      <c r="D450" s="37" t="s">
        <v>4109</v>
      </c>
      <c r="E450" s="38">
        <v>1425</v>
      </c>
      <c r="F450" s="37">
        <v>35</v>
      </c>
      <c r="G450" s="39">
        <v>2.52E-2</v>
      </c>
      <c r="H450" s="40">
        <v>12800</v>
      </c>
      <c r="I450" s="40">
        <v>149303</v>
      </c>
      <c r="J450" s="37" t="s">
        <v>4110</v>
      </c>
      <c r="K450" s="37"/>
      <c r="L450" s="37"/>
      <c r="M450" s="37">
        <f t="shared" si="123"/>
        <v>448</v>
      </c>
      <c r="N450" s="37" t="s">
        <v>187</v>
      </c>
      <c r="O450" s="37" t="str">
        <f t="shared" si="135"/>
        <v>PT Multistrada Arah Sarana Tbk</v>
      </c>
      <c r="P450" s="37">
        <f t="shared" si="135"/>
        <v>5825</v>
      </c>
      <c r="Q450" s="37">
        <f t="shared" si="135"/>
        <v>-425</v>
      </c>
      <c r="R450" s="37">
        <f t="shared" si="135"/>
        <v>-6.8000000000000005E-2</v>
      </c>
      <c r="S450" s="37">
        <f t="shared" si="135"/>
        <v>25600</v>
      </c>
      <c r="T450" s="37">
        <f t="shared" si="135"/>
        <v>62998</v>
      </c>
      <c r="U450" s="37" t="str">
        <f t="shared" si="135"/>
        <v>53.491T</v>
      </c>
      <c r="V450" s="41">
        <f t="shared" si="125"/>
        <v>53.491</v>
      </c>
      <c r="W450" s="37" t="str">
        <f t="shared" si="126"/>
        <v>T</v>
      </c>
      <c r="X450" s="42">
        <f t="shared" si="127"/>
        <v>53491</v>
      </c>
      <c r="Y450" s="37">
        <f t="shared" si="128"/>
        <v>6299</v>
      </c>
      <c r="Z450" s="37" t="str">
        <f t="shared" si="129"/>
        <v>8</v>
      </c>
      <c r="AA450" s="43">
        <f t="shared" si="130"/>
        <v>6299</v>
      </c>
      <c r="AB450" s="46">
        <f t="shared" si="131"/>
        <v>3.6691675E-2</v>
      </c>
      <c r="AC450" s="43"/>
      <c r="AD450" s="43"/>
      <c r="AE450" s="37">
        <f t="shared" ref="AE450:AE513" si="136">M450</f>
        <v>448</v>
      </c>
      <c r="AF450" s="37" t="str">
        <f t="shared" ref="AF450:AF513" si="137">N450</f>
        <v>MASA.JK</v>
      </c>
      <c r="AG450" s="37" t="str">
        <f t="shared" ref="AG450:AG513" si="138">O450</f>
        <v>PT Multistrada Arah Sarana Tbk</v>
      </c>
      <c r="AH450" s="37">
        <f t="shared" ref="AH450:AH513" si="139">P450</f>
        <v>5825</v>
      </c>
      <c r="AI450" s="71">
        <f t="shared" si="132"/>
        <v>53.491</v>
      </c>
      <c r="AJ450" s="43">
        <f t="shared" ref="AJ450:AJ513" si="140">AB450</f>
        <v>3.6691675E-2</v>
      </c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</row>
    <row r="451" spans="1:47" x14ac:dyDescent="0.25">
      <c r="A451" s="37"/>
      <c r="B451" s="37">
        <f t="shared" si="122"/>
        <v>449</v>
      </c>
      <c r="C451" s="37" t="s">
        <v>4126</v>
      </c>
      <c r="D451" s="37" t="s">
        <v>4127</v>
      </c>
      <c r="E451" s="38">
        <v>3290</v>
      </c>
      <c r="F451" s="37">
        <v>0</v>
      </c>
      <c r="G451" s="39">
        <v>0</v>
      </c>
      <c r="H451" s="40">
        <v>3300</v>
      </c>
      <c r="I451" s="40">
        <v>2453</v>
      </c>
      <c r="J451" s="37" t="s">
        <v>4128</v>
      </c>
      <c r="K451" s="37"/>
      <c r="L451" s="37"/>
      <c r="M451" s="37">
        <f t="shared" si="123"/>
        <v>449</v>
      </c>
      <c r="N451" s="37" t="s">
        <v>2206</v>
      </c>
      <c r="O451" s="37" t="str">
        <f t="shared" si="135"/>
        <v>PT Mustika Ratu Tbk</v>
      </c>
      <c r="P451" s="37">
        <f t="shared" si="135"/>
        <v>284</v>
      </c>
      <c r="Q451" s="37">
        <f t="shared" si="135"/>
        <v>-12</v>
      </c>
      <c r="R451" s="37">
        <f t="shared" si="135"/>
        <v>-4.0500000000000001E-2</v>
      </c>
      <c r="S451" s="37" t="str">
        <f t="shared" si="135"/>
        <v>1.873M</v>
      </c>
      <c r="T451" s="37" t="str">
        <f t="shared" si="135"/>
        <v>1.626M</v>
      </c>
      <c r="U451" s="37" t="str">
        <f t="shared" si="135"/>
        <v>121.552B</v>
      </c>
      <c r="V451" s="41">
        <f t="shared" si="125"/>
        <v>121.55200000000001</v>
      </c>
      <c r="W451" s="37" t="str">
        <f t="shared" si="126"/>
        <v>B</v>
      </c>
      <c r="X451" s="42">
        <f t="shared" si="127"/>
        <v>121.55200000000001</v>
      </c>
      <c r="Y451" s="37">
        <f t="shared" si="128"/>
        <v>1.6259999999999999</v>
      </c>
      <c r="Z451" s="37" t="str">
        <f t="shared" si="129"/>
        <v>M</v>
      </c>
      <c r="AA451" s="43">
        <f t="shared" si="130"/>
        <v>1626000</v>
      </c>
      <c r="AB451" s="46">
        <f t="shared" si="131"/>
        <v>0.46178399999999997</v>
      </c>
      <c r="AC451" s="43"/>
      <c r="AD451" s="43"/>
      <c r="AE451" s="37">
        <f t="shared" si="136"/>
        <v>449</v>
      </c>
      <c r="AF451" s="37" t="str">
        <f t="shared" si="137"/>
        <v>MRAT.JK</v>
      </c>
      <c r="AG451" s="37" t="str">
        <f t="shared" si="138"/>
        <v>PT Mustika Ratu Tbk</v>
      </c>
      <c r="AH451" s="37">
        <f t="shared" si="139"/>
        <v>284</v>
      </c>
      <c r="AI451" s="71">
        <f t="shared" si="132"/>
        <v>0.12155200000000001</v>
      </c>
      <c r="AJ451" s="43">
        <f t="shared" si="140"/>
        <v>0.46178399999999997</v>
      </c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</row>
    <row r="452" spans="1:47" x14ac:dyDescent="0.25">
      <c r="A452" s="37"/>
      <c r="B452" s="37">
        <f t="shared" ref="B452:B515" si="141">ROW(B450)</f>
        <v>450</v>
      </c>
      <c r="C452" s="37" t="s">
        <v>5556</v>
      </c>
      <c r="D452" s="37" t="s">
        <v>5557</v>
      </c>
      <c r="E452" s="37">
        <v>410</v>
      </c>
      <c r="F452" s="37">
        <v>-8</v>
      </c>
      <c r="G452" s="39">
        <v>-1.9099999999999999E-2</v>
      </c>
      <c r="H452" s="37" t="s">
        <v>5558</v>
      </c>
      <c r="I452" s="37" t="s">
        <v>5559</v>
      </c>
      <c r="J452" s="37" t="s">
        <v>5560</v>
      </c>
      <c r="K452" s="37"/>
      <c r="L452" s="37"/>
      <c r="M452" s="37">
        <f t="shared" ref="M452:M515" si="142">ROW(M450)</f>
        <v>450</v>
      </c>
      <c r="N452" s="37" t="s">
        <v>1413</v>
      </c>
      <c r="O452" s="37" t="str">
        <f t="shared" ref="O452:U467" si="143">INDEX($B$3:$J$1048576,MATCH($N452,$C$3:$C$1048576,0),MATCH(O$2,$B$2:$J$2,0))</f>
        <v>PT Natura City Developments Tbk</v>
      </c>
      <c r="P452" s="37">
        <f t="shared" si="143"/>
        <v>178</v>
      </c>
      <c r="Q452" s="37">
        <f t="shared" si="143"/>
        <v>2</v>
      </c>
      <c r="R452" s="37">
        <f t="shared" si="143"/>
        <v>1.14E-2</v>
      </c>
      <c r="S452" s="37">
        <f t="shared" si="143"/>
        <v>121300</v>
      </c>
      <c r="T452" s="37">
        <f t="shared" si="143"/>
        <v>977248</v>
      </c>
      <c r="U452" s="37" t="str">
        <f t="shared" si="143"/>
        <v>962.124B</v>
      </c>
      <c r="V452" s="41">
        <f t="shared" ref="V452:V515" si="144">IFERROR(VALUE(LEFT(U452,LEN(U452)-1)),0)</f>
        <v>962.12400000000002</v>
      </c>
      <c r="W452" s="37" t="str">
        <f t="shared" ref="W452:W515" si="145">RIGHT(U452,1)</f>
        <v>B</v>
      </c>
      <c r="X452" s="42">
        <f t="shared" ref="X452:X515" si="146">IF(W452="T",V452*10^3,V452)</f>
        <v>962.12400000000002</v>
      </c>
      <c r="Y452" s="37">
        <f t="shared" ref="Y452:Y515" si="147">IFERROR(VALUE(LEFT(T452,LEN(T452)-1)),0)</f>
        <v>97724</v>
      </c>
      <c r="Z452" s="37" t="str">
        <f t="shared" ref="Z452:Z515" si="148">RIGHT(T452,1)</f>
        <v>8</v>
      </c>
      <c r="AA452" s="43">
        <f t="shared" ref="AA452:AA515" si="149">VALUE(IF(Z452="M",Y452*10^6,Y452))</f>
        <v>97724</v>
      </c>
      <c r="AB452" s="46">
        <f t="shared" ref="AB452:AB515" si="150">AA452*P452/10^9</f>
        <v>1.7394871999999999E-2</v>
      </c>
      <c r="AC452" s="43"/>
      <c r="AD452" s="43"/>
      <c r="AE452" s="37">
        <f t="shared" si="136"/>
        <v>450</v>
      </c>
      <c r="AF452" s="37" t="str">
        <f t="shared" si="137"/>
        <v>CITY.JK</v>
      </c>
      <c r="AG452" s="37" t="str">
        <f t="shared" si="138"/>
        <v>PT Natura City Developments Tbk</v>
      </c>
      <c r="AH452" s="37">
        <f t="shared" si="139"/>
        <v>178</v>
      </c>
      <c r="AI452" s="71">
        <f t="shared" ref="AI452:AI515" si="151">X452/10^3</f>
        <v>0.96212399999999998</v>
      </c>
      <c r="AJ452" s="43">
        <f t="shared" si="140"/>
        <v>1.7394871999999999E-2</v>
      </c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</row>
    <row r="453" spans="1:47" x14ac:dyDescent="0.25">
      <c r="A453" s="37"/>
      <c r="B453" s="37">
        <f t="shared" si="141"/>
        <v>451</v>
      </c>
      <c r="C453" s="37" t="s">
        <v>4081</v>
      </c>
      <c r="D453" s="37" t="s">
        <v>4082</v>
      </c>
      <c r="E453" s="38">
        <v>3560</v>
      </c>
      <c r="F453" s="37">
        <v>0</v>
      </c>
      <c r="G453" s="39">
        <v>0</v>
      </c>
      <c r="H453" s="37">
        <v>200</v>
      </c>
      <c r="I453" s="37">
        <v>342</v>
      </c>
      <c r="J453" s="37" t="s">
        <v>4083</v>
      </c>
      <c r="K453" s="37"/>
      <c r="L453" s="37"/>
      <c r="M453" s="37">
        <f t="shared" si="142"/>
        <v>451</v>
      </c>
      <c r="N453" s="37" t="s">
        <v>684</v>
      </c>
      <c r="O453" s="37" t="str">
        <f t="shared" si="143"/>
        <v>PT NFC Indonesia Tbk</v>
      </c>
      <c r="P453" s="37">
        <f t="shared" si="143"/>
        <v>9425</v>
      </c>
      <c r="Q453" s="37">
        <f t="shared" si="143"/>
        <v>25</v>
      </c>
      <c r="R453" s="37">
        <f t="shared" si="143"/>
        <v>2.7000000000000001E-3</v>
      </c>
      <c r="S453" s="37">
        <f t="shared" si="143"/>
        <v>85200</v>
      </c>
      <c r="T453" s="37">
        <f t="shared" si="143"/>
        <v>325903</v>
      </c>
      <c r="U453" s="37" t="str">
        <f t="shared" si="143"/>
        <v>6.243T</v>
      </c>
      <c r="V453" s="41">
        <f t="shared" si="144"/>
        <v>6.2430000000000003</v>
      </c>
      <c r="W453" s="37" t="str">
        <f t="shared" si="145"/>
        <v>T</v>
      </c>
      <c r="X453" s="42">
        <f t="shared" si="146"/>
        <v>6243</v>
      </c>
      <c r="Y453" s="37">
        <f t="shared" si="147"/>
        <v>32590</v>
      </c>
      <c r="Z453" s="37" t="str">
        <f t="shared" si="148"/>
        <v>3</v>
      </c>
      <c r="AA453" s="43">
        <f t="shared" si="149"/>
        <v>32590</v>
      </c>
      <c r="AB453" s="46">
        <f t="shared" si="150"/>
        <v>0.30716074999999998</v>
      </c>
      <c r="AC453" s="43"/>
      <c r="AD453" s="43"/>
      <c r="AE453" s="37">
        <f t="shared" si="136"/>
        <v>451</v>
      </c>
      <c r="AF453" s="37" t="str">
        <f t="shared" si="137"/>
        <v>NFCX.JK</v>
      </c>
      <c r="AG453" s="37" t="str">
        <f t="shared" si="138"/>
        <v>PT NFC Indonesia Tbk</v>
      </c>
      <c r="AH453" s="37">
        <f t="shared" si="139"/>
        <v>9425</v>
      </c>
      <c r="AI453" s="71">
        <f t="shared" si="151"/>
        <v>6.2430000000000003</v>
      </c>
      <c r="AJ453" s="43">
        <f t="shared" si="140"/>
        <v>0.30716074999999998</v>
      </c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</row>
    <row r="454" spans="1:47" x14ac:dyDescent="0.25">
      <c r="A454" s="37"/>
      <c r="B454" s="37">
        <f t="shared" si="141"/>
        <v>452</v>
      </c>
      <c r="C454" s="37" t="s">
        <v>5561</v>
      </c>
      <c r="D454" s="37" t="s">
        <v>5562</v>
      </c>
      <c r="E454" s="37">
        <v>825</v>
      </c>
      <c r="F454" s="37">
        <v>10</v>
      </c>
      <c r="G454" s="39">
        <v>1.23E-2</v>
      </c>
      <c r="H454" s="37" t="s">
        <v>5563</v>
      </c>
      <c r="I454" s="37" t="s">
        <v>5564</v>
      </c>
      <c r="J454" s="37" t="s">
        <v>5565</v>
      </c>
      <c r="K454" s="37"/>
      <c r="L454" s="37"/>
      <c r="M454" s="37">
        <f t="shared" si="142"/>
        <v>452</v>
      </c>
      <c r="N454" s="37" t="s">
        <v>635</v>
      </c>
      <c r="O454" s="37" t="str">
        <f t="shared" si="143"/>
        <v>PT Nippon Indosari Corpindo Tbk</v>
      </c>
      <c r="P454" s="37">
        <f t="shared" si="143"/>
        <v>1285</v>
      </c>
      <c r="Q454" s="37">
        <f t="shared" si="143"/>
        <v>0</v>
      </c>
      <c r="R454" s="37">
        <f t="shared" si="143"/>
        <v>0</v>
      </c>
      <c r="S454" s="37" t="str">
        <f t="shared" si="143"/>
        <v>1.173M</v>
      </c>
      <c r="T454" s="37" t="str">
        <f t="shared" si="143"/>
        <v>2.698M</v>
      </c>
      <c r="U454" s="37" t="str">
        <f t="shared" si="143"/>
        <v>7.95T</v>
      </c>
      <c r="V454" s="41">
        <f t="shared" si="144"/>
        <v>7.95</v>
      </c>
      <c r="W454" s="37" t="str">
        <f t="shared" si="145"/>
        <v>T</v>
      </c>
      <c r="X454" s="42">
        <f t="shared" si="146"/>
        <v>7950</v>
      </c>
      <c r="Y454" s="37">
        <f t="shared" si="147"/>
        <v>2.698</v>
      </c>
      <c r="Z454" s="37" t="str">
        <f t="shared" si="148"/>
        <v>M</v>
      </c>
      <c r="AA454" s="43">
        <f t="shared" si="149"/>
        <v>2698000</v>
      </c>
      <c r="AB454" s="46">
        <f t="shared" si="150"/>
        <v>3.4669300000000001</v>
      </c>
      <c r="AC454" s="43"/>
      <c r="AD454" s="43"/>
      <c r="AE454" s="37">
        <f t="shared" si="136"/>
        <v>452</v>
      </c>
      <c r="AF454" s="37" t="str">
        <f t="shared" si="137"/>
        <v>ROTI.JK</v>
      </c>
      <c r="AG454" s="37" t="str">
        <f t="shared" si="138"/>
        <v>PT Nippon Indosari Corpindo Tbk</v>
      </c>
      <c r="AH454" s="37">
        <f t="shared" si="139"/>
        <v>1285</v>
      </c>
      <c r="AI454" s="71">
        <f t="shared" si="151"/>
        <v>7.95</v>
      </c>
      <c r="AJ454" s="43">
        <f t="shared" si="140"/>
        <v>3.4669300000000001</v>
      </c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</row>
    <row r="455" spans="1:47" x14ac:dyDescent="0.25">
      <c r="A455" s="37"/>
      <c r="B455" s="37">
        <f t="shared" si="141"/>
        <v>453</v>
      </c>
      <c r="C455" s="37" t="s">
        <v>5566</v>
      </c>
      <c r="D455" s="37" t="s">
        <v>5567</v>
      </c>
      <c r="E455" s="38">
        <v>1100</v>
      </c>
      <c r="F455" s="37">
        <v>0</v>
      </c>
      <c r="G455" s="39">
        <v>0</v>
      </c>
      <c r="H455" s="40">
        <v>37000</v>
      </c>
      <c r="I455" s="40">
        <v>59765</v>
      </c>
      <c r="J455" s="37" t="s">
        <v>5568</v>
      </c>
      <c r="K455" s="37"/>
      <c r="L455" s="37"/>
      <c r="M455" s="37">
        <f t="shared" si="142"/>
        <v>453</v>
      </c>
      <c r="N455" s="37" t="s">
        <v>1503</v>
      </c>
      <c r="O455" s="37" t="str">
        <f t="shared" si="143"/>
        <v>PT Nusa Konstruksi Enjiniring Tbk</v>
      </c>
      <c r="P455" s="37">
        <f t="shared" si="143"/>
        <v>206</v>
      </c>
      <c r="Q455" s="37">
        <f t="shared" si="143"/>
        <v>-6</v>
      </c>
      <c r="R455" s="37">
        <f t="shared" si="143"/>
        <v>-2.8299999999999999E-2</v>
      </c>
      <c r="S455" s="37" t="str">
        <f t="shared" si="143"/>
        <v>81.224M</v>
      </c>
      <c r="T455" s="37" t="str">
        <f t="shared" si="143"/>
        <v>170.27M</v>
      </c>
      <c r="U455" s="37" t="str">
        <f t="shared" si="143"/>
        <v>1.137T</v>
      </c>
      <c r="V455" s="41">
        <f t="shared" si="144"/>
        <v>1.137</v>
      </c>
      <c r="W455" s="37" t="str">
        <f t="shared" si="145"/>
        <v>T</v>
      </c>
      <c r="X455" s="42">
        <f t="shared" si="146"/>
        <v>1137</v>
      </c>
      <c r="Y455" s="37">
        <f t="shared" si="147"/>
        <v>170.27</v>
      </c>
      <c r="Z455" s="37" t="str">
        <f t="shared" si="148"/>
        <v>M</v>
      </c>
      <c r="AA455" s="43">
        <f t="shared" si="149"/>
        <v>170270000</v>
      </c>
      <c r="AB455" s="46">
        <f t="shared" si="150"/>
        <v>35.075620000000001</v>
      </c>
      <c r="AC455" s="43"/>
      <c r="AD455" s="43"/>
      <c r="AE455" s="37">
        <f t="shared" si="136"/>
        <v>453</v>
      </c>
      <c r="AF455" s="37" t="str">
        <f t="shared" si="137"/>
        <v>DGIK.JK</v>
      </c>
      <c r="AG455" s="37" t="str">
        <f t="shared" si="138"/>
        <v>PT Nusa Konstruksi Enjiniring Tbk</v>
      </c>
      <c r="AH455" s="37">
        <f t="shared" si="139"/>
        <v>206</v>
      </c>
      <c r="AI455" s="71">
        <f t="shared" si="151"/>
        <v>1.137</v>
      </c>
      <c r="AJ455" s="43">
        <f t="shared" si="140"/>
        <v>35.075620000000001</v>
      </c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</row>
    <row r="456" spans="1:47" x14ac:dyDescent="0.25">
      <c r="A456" s="37"/>
      <c r="B456" s="37">
        <f t="shared" si="141"/>
        <v>454</v>
      </c>
      <c r="C456" s="37" t="s">
        <v>879</v>
      </c>
      <c r="D456" s="37" t="s">
        <v>880</v>
      </c>
      <c r="E456" s="37">
        <v>119</v>
      </c>
      <c r="F456" s="37">
        <v>1</v>
      </c>
      <c r="G456" s="39">
        <v>8.5000000000000006E-3</v>
      </c>
      <c r="H456" s="37" t="s">
        <v>5569</v>
      </c>
      <c r="I456" s="37" t="s">
        <v>5570</v>
      </c>
      <c r="J456" s="37" t="s">
        <v>5571</v>
      </c>
      <c r="K456" s="37"/>
      <c r="L456" s="37"/>
      <c r="M456" s="37">
        <f t="shared" si="142"/>
        <v>454</v>
      </c>
      <c r="N456" s="37" t="s">
        <v>1773</v>
      </c>
      <c r="O456" s="37" t="str">
        <f t="shared" si="143"/>
        <v>PT Nusa Palapa Gemilang Tbk</v>
      </c>
      <c r="P456" s="37">
        <f t="shared" si="143"/>
        <v>92</v>
      </c>
      <c r="Q456" s="37">
        <f t="shared" si="143"/>
        <v>0</v>
      </c>
      <c r="R456" s="37">
        <f t="shared" si="143"/>
        <v>0</v>
      </c>
      <c r="S456" s="37" t="str">
        <f t="shared" si="143"/>
        <v>14.266M</v>
      </c>
      <c r="T456" s="37" t="str">
        <f t="shared" si="143"/>
        <v>17.072M</v>
      </c>
      <c r="U456" s="37" t="str">
        <f t="shared" si="143"/>
        <v>298.102B</v>
      </c>
      <c r="V456" s="41">
        <f t="shared" si="144"/>
        <v>298.10199999999998</v>
      </c>
      <c r="W456" s="37" t="str">
        <f t="shared" si="145"/>
        <v>B</v>
      </c>
      <c r="X456" s="42">
        <f t="shared" si="146"/>
        <v>298.10199999999998</v>
      </c>
      <c r="Y456" s="37">
        <f t="shared" si="147"/>
        <v>17.071999999999999</v>
      </c>
      <c r="Z456" s="37" t="str">
        <f t="shared" si="148"/>
        <v>M</v>
      </c>
      <c r="AA456" s="43">
        <f t="shared" si="149"/>
        <v>17072000</v>
      </c>
      <c r="AB456" s="46">
        <f t="shared" si="150"/>
        <v>1.570624</v>
      </c>
      <c r="AC456" s="43"/>
      <c r="AD456" s="43"/>
      <c r="AE456" s="37">
        <f t="shared" si="136"/>
        <v>454</v>
      </c>
      <c r="AF456" s="37" t="str">
        <f t="shared" si="137"/>
        <v>NPGF.JK</v>
      </c>
      <c r="AG456" s="37" t="str">
        <f t="shared" si="138"/>
        <v>PT Nusa Palapa Gemilang Tbk</v>
      </c>
      <c r="AH456" s="37">
        <f t="shared" si="139"/>
        <v>92</v>
      </c>
      <c r="AI456" s="71">
        <f t="shared" si="151"/>
        <v>0.29810199999999998</v>
      </c>
      <c r="AJ456" s="43">
        <f t="shared" si="140"/>
        <v>1.570624</v>
      </c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</row>
    <row r="457" spans="1:47" x14ac:dyDescent="0.25">
      <c r="A457" s="37"/>
      <c r="B457" s="37">
        <f t="shared" si="141"/>
        <v>455</v>
      </c>
      <c r="C457" s="37" t="s">
        <v>5572</v>
      </c>
      <c r="D457" s="37" t="s">
        <v>5573</v>
      </c>
      <c r="E457" s="38">
        <v>1095</v>
      </c>
      <c r="F457" s="37">
        <v>95</v>
      </c>
      <c r="G457" s="39">
        <v>9.5000000000000001E-2</v>
      </c>
      <c r="H457" s="37" t="s">
        <v>5574</v>
      </c>
      <c r="I457" s="37" t="s">
        <v>5575</v>
      </c>
      <c r="J457" s="37" t="s">
        <v>5576</v>
      </c>
      <c r="K457" s="37"/>
      <c r="L457" s="37"/>
      <c r="M457" s="37">
        <f t="shared" si="142"/>
        <v>455</v>
      </c>
      <c r="N457" s="37" t="s">
        <v>1423</v>
      </c>
      <c r="O457" s="37" t="str">
        <f t="shared" si="143"/>
        <v>PT Nusa Raya Cipta Tbk</v>
      </c>
      <c r="P457" s="37">
        <f t="shared" si="143"/>
        <v>350</v>
      </c>
      <c r="Q457" s="37">
        <f t="shared" si="143"/>
        <v>18</v>
      </c>
      <c r="R457" s="37">
        <f t="shared" si="143"/>
        <v>5.4199999999999998E-2</v>
      </c>
      <c r="S457" s="37" t="str">
        <f t="shared" si="143"/>
        <v>12.505M</v>
      </c>
      <c r="T457" s="37">
        <f t="shared" si="143"/>
        <v>803315</v>
      </c>
      <c r="U457" s="37" t="str">
        <f t="shared" si="143"/>
        <v>845.978B</v>
      </c>
      <c r="V457" s="41">
        <f t="shared" si="144"/>
        <v>845.97799999999995</v>
      </c>
      <c r="W457" s="37" t="str">
        <f t="shared" si="145"/>
        <v>B</v>
      </c>
      <c r="X457" s="42">
        <f t="shared" si="146"/>
        <v>845.97799999999995</v>
      </c>
      <c r="Y457" s="37">
        <f t="shared" si="147"/>
        <v>80331</v>
      </c>
      <c r="Z457" s="37" t="str">
        <f t="shared" si="148"/>
        <v>5</v>
      </c>
      <c r="AA457" s="43">
        <f t="shared" si="149"/>
        <v>80331</v>
      </c>
      <c r="AB457" s="46">
        <f t="shared" si="150"/>
        <v>2.8115850000000001E-2</v>
      </c>
      <c r="AC457" s="43"/>
      <c r="AD457" s="43"/>
      <c r="AE457" s="37">
        <f t="shared" si="136"/>
        <v>455</v>
      </c>
      <c r="AF457" s="37" t="str">
        <f t="shared" si="137"/>
        <v>NRCA.JK</v>
      </c>
      <c r="AG457" s="37" t="str">
        <f t="shared" si="138"/>
        <v>PT Nusa Raya Cipta Tbk</v>
      </c>
      <c r="AH457" s="37">
        <f t="shared" si="139"/>
        <v>350</v>
      </c>
      <c r="AI457" s="71">
        <f t="shared" si="151"/>
        <v>0.8459779999999999</v>
      </c>
      <c r="AJ457" s="43">
        <f t="shared" si="140"/>
        <v>2.8115850000000001E-2</v>
      </c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</row>
    <row r="458" spans="1:47" x14ac:dyDescent="0.25">
      <c r="A458" s="37"/>
      <c r="B458" s="37">
        <f t="shared" si="141"/>
        <v>456</v>
      </c>
      <c r="C458" s="37" t="s">
        <v>4161</v>
      </c>
      <c r="D458" s="37" t="s">
        <v>4162</v>
      </c>
      <c r="E458" s="38">
        <v>2010</v>
      </c>
      <c r="F458" s="37">
        <v>10</v>
      </c>
      <c r="G458" s="39">
        <v>5.0000000000000001E-3</v>
      </c>
      <c r="H458" s="40">
        <v>4900</v>
      </c>
      <c r="I458" s="37">
        <v>612</v>
      </c>
      <c r="J458" s="37" t="s">
        <v>4163</v>
      </c>
      <c r="K458" s="37"/>
      <c r="L458" s="37"/>
      <c r="M458" s="37">
        <f t="shared" si="142"/>
        <v>456</v>
      </c>
      <c r="N458" s="37" t="s">
        <v>1708</v>
      </c>
      <c r="O458" s="37" t="str">
        <f t="shared" si="143"/>
        <v>PT Nusantara Almazia, Tbk.</v>
      </c>
      <c r="P458" s="37">
        <f t="shared" si="143"/>
        <v>157</v>
      </c>
      <c r="Q458" s="37">
        <f t="shared" si="143"/>
        <v>-1</v>
      </c>
      <c r="R458" s="37">
        <f t="shared" si="143"/>
        <v>-6.3E-3</v>
      </c>
      <c r="S458" s="37">
        <f t="shared" si="143"/>
        <v>30800</v>
      </c>
      <c r="T458" s="37">
        <f t="shared" si="143"/>
        <v>139387</v>
      </c>
      <c r="U458" s="37" t="str">
        <f t="shared" si="143"/>
        <v>345.014B</v>
      </c>
      <c r="V458" s="41">
        <f t="shared" si="144"/>
        <v>345.01400000000001</v>
      </c>
      <c r="W458" s="37" t="str">
        <f t="shared" si="145"/>
        <v>B</v>
      </c>
      <c r="X458" s="42">
        <f t="shared" si="146"/>
        <v>345.01400000000001</v>
      </c>
      <c r="Y458" s="37">
        <f t="shared" si="147"/>
        <v>13938</v>
      </c>
      <c r="Z458" s="37" t="str">
        <f t="shared" si="148"/>
        <v>7</v>
      </c>
      <c r="AA458" s="43">
        <f t="shared" si="149"/>
        <v>13938</v>
      </c>
      <c r="AB458" s="46">
        <f t="shared" si="150"/>
        <v>2.1882659999999999E-3</v>
      </c>
      <c r="AC458" s="43"/>
      <c r="AD458" s="43"/>
      <c r="AE458" s="37">
        <f t="shared" si="136"/>
        <v>456</v>
      </c>
      <c r="AF458" s="37" t="str">
        <f t="shared" si="137"/>
        <v>NZIA.JK</v>
      </c>
      <c r="AG458" s="37" t="str">
        <f t="shared" si="138"/>
        <v>PT Nusantara Almazia, Tbk.</v>
      </c>
      <c r="AH458" s="37">
        <f t="shared" si="139"/>
        <v>157</v>
      </c>
      <c r="AI458" s="71">
        <f t="shared" si="151"/>
        <v>0.34501399999999999</v>
      </c>
      <c r="AJ458" s="43">
        <f t="shared" si="140"/>
        <v>2.1882659999999999E-3</v>
      </c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</row>
    <row r="459" spans="1:47" x14ac:dyDescent="0.25">
      <c r="A459" s="37"/>
      <c r="B459" s="37">
        <f t="shared" si="141"/>
        <v>457</v>
      </c>
      <c r="C459" s="37" t="s">
        <v>5577</v>
      </c>
      <c r="D459" s="37" t="s">
        <v>5578</v>
      </c>
      <c r="E459" s="38">
        <v>3770</v>
      </c>
      <c r="F459" s="37">
        <v>-30</v>
      </c>
      <c r="G459" s="39">
        <v>-7.9000000000000008E-3</v>
      </c>
      <c r="H459" s="40">
        <v>117100</v>
      </c>
      <c r="I459" s="40">
        <v>104732</v>
      </c>
      <c r="J459" s="37" t="s">
        <v>5579</v>
      </c>
      <c r="K459" s="37"/>
      <c r="L459" s="37"/>
      <c r="M459" s="37">
        <f t="shared" si="142"/>
        <v>457</v>
      </c>
      <c r="N459" s="37" t="s">
        <v>5400</v>
      </c>
      <c r="O459" s="37" t="str">
        <f t="shared" si="143"/>
        <v>PT Nusantara Infrastructure Tbk</v>
      </c>
      <c r="P459" s="37">
        <f t="shared" si="143"/>
        <v>115</v>
      </c>
      <c r="Q459" s="37">
        <f t="shared" si="143"/>
        <v>-1</v>
      </c>
      <c r="R459" s="37">
        <f t="shared" si="143"/>
        <v>-8.6E-3</v>
      </c>
      <c r="S459" s="37" t="str">
        <f t="shared" si="143"/>
        <v>1.544M</v>
      </c>
      <c r="T459" s="37" t="str">
        <f t="shared" si="143"/>
        <v>3.601M</v>
      </c>
      <c r="U459" s="37" t="str">
        <f t="shared" si="143"/>
        <v>1.992T</v>
      </c>
      <c r="V459" s="41">
        <f t="shared" si="144"/>
        <v>1.992</v>
      </c>
      <c r="W459" s="37" t="str">
        <f t="shared" si="145"/>
        <v>T</v>
      </c>
      <c r="X459" s="42">
        <f t="shared" si="146"/>
        <v>1992</v>
      </c>
      <c r="Y459" s="37">
        <f t="shared" si="147"/>
        <v>3.601</v>
      </c>
      <c r="Z459" s="37" t="str">
        <f t="shared" si="148"/>
        <v>M</v>
      </c>
      <c r="AA459" s="43">
        <f t="shared" si="149"/>
        <v>3601000</v>
      </c>
      <c r="AB459" s="46">
        <f t="shared" si="150"/>
        <v>0.41411500000000001</v>
      </c>
      <c r="AC459" s="43"/>
      <c r="AD459" s="43"/>
      <c r="AE459" s="37">
        <f t="shared" si="136"/>
        <v>457</v>
      </c>
      <c r="AF459" s="37" t="str">
        <f t="shared" si="137"/>
        <v>META.JK</v>
      </c>
      <c r="AG459" s="37" t="str">
        <f t="shared" si="138"/>
        <v>PT Nusantara Infrastructure Tbk</v>
      </c>
      <c r="AH459" s="37">
        <f t="shared" si="139"/>
        <v>115</v>
      </c>
      <c r="AI459" s="71">
        <f t="shared" si="151"/>
        <v>1.992</v>
      </c>
      <c r="AJ459" s="43">
        <f t="shared" si="140"/>
        <v>0.41411500000000001</v>
      </c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</row>
    <row r="460" spans="1:47" x14ac:dyDescent="0.25">
      <c r="A460" s="37"/>
      <c r="B460" s="37">
        <f t="shared" si="141"/>
        <v>458</v>
      </c>
      <c r="C460" s="37" t="s">
        <v>5580</v>
      </c>
      <c r="D460" s="37" t="s">
        <v>5581</v>
      </c>
      <c r="E460" s="38">
        <v>1935</v>
      </c>
      <c r="F460" s="37">
        <v>-145</v>
      </c>
      <c r="G460" s="39">
        <v>-6.9699999999999998E-2</v>
      </c>
      <c r="H460" s="40">
        <v>76500</v>
      </c>
      <c r="I460" s="37" t="s">
        <v>5582</v>
      </c>
      <c r="J460" s="37" t="s">
        <v>5583</v>
      </c>
      <c r="K460" s="37"/>
      <c r="L460" s="37"/>
      <c r="M460" s="37">
        <f t="shared" si="142"/>
        <v>458</v>
      </c>
      <c r="N460" s="37" t="s">
        <v>985</v>
      </c>
      <c r="O460" s="37" t="str">
        <f t="shared" si="143"/>
        <v>PT Nusantara Pelabuhan Handal Tbk</v>
      </c>
      <c r="P460" s="37">
        <f t="shared" si="143"/>
        <v>580</v>
      </c>
      <c r="Q460" s="37">
        <f t="shared" si="143"/>
        <v>-10</v>
      </c>
      <c r="R460" s="37">
        <f t="shared" si="143"/>
        <v>-1.6899999999999998E-2</v>
      </c>
      <c r="S460" s="37">
        <f t="shared" si="143"/>
        <v>5500</v>
      </c>
      <c r="T460" s="37">
        <f t="shared" si="143"/>
        <v>40245</v>
      </c>
      <c r="U460" s="37" t="str">
        <f t="shared" si="143"/>
        <v>1.632T</v>
      </c>
      <c r="V460" s="41">
        <f t="shared" si="144"/>
        <v>1.6319999999999999</v>
      </c>
      <c r="W460" s="37" t="str">
        <f t="shared" si="145"/>
        <v>T</v>
      </c>
      <c r="X460" s="42">
        <f t="shared" si="146"/>
        <v>1632</v>
      </c>
      <c r="Y460" s="37">
        <f t="shared" si="147"/>
        <v>4024</v>
      </c>
      <c r="Z460" s="37" t="str">
        <f t="shared" si="148"/>
        <v>5</v>
      </c>
      <c r="AA460" s="43">
        <f t="shared" si="149"/>
        <v>4024</v>
      </c>
      <c r="AB460" s="46">
        <f t="shared" si="150"/>
        <v>2.3339200000000002E-3</v>
      </c>
      <c r="AC460" s="43"/>
      <c r="AD460" s="43"/>
      <c r="AE460" s="37">
        <f t="shared" si="136"/>
        <v>458</v>
      </c>
      <c r="AF460" s="37" t="str">
        <f t="shared" si="137"/>
        <v>PORT.JK</v>
      </c>
      <c r="AG460" s="37" t="str">
        <f t="shared" si="138"/>
        <v>PT Nusantara Pelabuhan Handal Tbk</v>
      </c>
      <c r="AH460" s="37">
        <f t="shared" si="139"/>
        <v>580</v>
      </c>
      <c r="AI460" s="71">
        <f t="shared" si="151"/>
        <v>1.6319999999999999</v>
      </c>
      <c r="AJ460" s="43">
        <f t="shared" si="140"/>
        <v>2.3339200000000002E-3</v>
      </c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</row>
    <row r="461" spans="1:47" x14ac:dyDescent="0.25">
      <c r="A461" s="37"/>
      <c r="B461" s="37">
        <f t="shared" si="141"/>
        <v>459</v>
      </c>
      <c r="C461" s="37" t="s">
        <v>4154</v>
      </c>
      <c r="D461" s="37" t="s">
        <v>4155</v>
      </c>
      <c r="E461" s="38">
        <v>1010</v>
      </c>
      <c r="F461" s="37">
        <v>10</v>
      </c>
      <c r="G461" s="39">
        <v>0.01</v>
      </c>
      <c r="H461" s="40">
        <v>245100</v>
      </c>
      <c r="I461" s="40">
        <v>428296</v>
      </c>
      <c r="J461" s="37" t="s">
        <v>4156</v>
      </c>
      <c r="K461" s="37"/>
      <c r="L461" s="37"/>
      <c r="M461" s="37">
        <f t="shared" si="142"/>
        <v>459</v>
      </c>
      <c r="N461" s="37" t="s">
        <v>4776</v>
      </c>
      <c r="O461" s="37" t="str">
        <f t="shared" si="143"/>
        <v>PT OBM Drilchem Tbk</v>
      </c>
      <c r="P461" s="37">
        <f t="shared" si="143"/>
        <v>141</v>
      </c>
      <c r="Q461" s="37">
        <f t="shared" si="143"/>
        <v>-5</v>
      </c>
      <c r="R461" s="37">
        <f t="shared" si="143"/>
        <v>-3.4200000000000001E-2</v>
      </c>
      <c r="S461" s="37" t="str">
        <f t="shared" si="143"/>
        <v>2.611M</v>
      </c>
      <c r="T461" s="37" t="str">
        <f t="shared" si="143"/>
        <v>24.876M</v>
      </c>
      <c r="U461" s="37" t="str">
        <f t="shared" si="143"/>
        <v>103.212B</v>
      </c>
      <c r="V461" s="41">
        <f t="shared" si="144"/>
        <v>103.212</v>
      </c>
      <c r="W461" s="37" t="str">
        <f t="shared" si="145"/>
        <v>B</v>
      </c>
      <c r="X461" s="42">
        <f t="shared" si="146"/>
        <v>103.212</v>
      </c>
      <c r="Y461" s="37">
        <f t="shared" si="147"/>
        <v>24.876000000000001</v>
      </c>
      <c r="Z461" s="37" t="str">
        <f t="shared" si="148"/>
        <v>M</v>
      </c>
      <c r="AA461" s="43">
        <f t="shared" si="149"/>
        <v>24876000</v>
      </c>
      <c r="AB461" s="46">
        <f t="shared" si="150"/>
        <v>3.5075159999999999</v>
      </c>
      <c r="AC461" s="43"/>
      <c r="AD461" s="43"/>
      <c r="AE461" s="37">
        <f t="shared" si="136"/>
        <v>459</v>
      </c>
      <c r="AF461" s="37" t="str">
        <f t="shared" si="137"/>
        <v>OBMD.JK</v>
      </c>
      <c r="AG461" s="37" t="str">
        <f t="shared" si="138"/>
        <v>PT OBM Drilchem Tbk</v>
      </c>
      <c r="AH461" s="37">
        <f t="shared" si="139"/>
        <v>141</v>
      </c>
      <c r="AI461" s="71">
        <f t="shared" si="151"/>
        <v>0.103212</v>
      </c>
      <c r="AJ461" s="43">
        <f t="shared" si="140"/>
        <v>3.5075159999999999</v>
      </c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</row>
    <row r="462" spans="1:47" x14ac:dyDescent="0.25">
      <c r="A462" s="37"/>
      <c r="B462" s="37">
        <f t="shared" si="141"/>
        <v>460</v>
      </c>
      <c r="C462" s="37" t="s">
        <v>5584</v>
      </c>
      <c r="D462" s="37" t="s">
        <v>5585</v>
      </c>
      <c r="E462" s="38">
        <v>1640</v>
      </c>
      <c r="F462" s="37">
        <v>10</v>
      </c>
      <c r="G462" s="39">
        <v>6.1000000000000004E-3</v>
      </c>
      <c r="H462" s="40">
        <v>323300</v>
      </c>
      <c r="I462" s="37" t="s">
        <v>5586</v>
      </c>
      <c r="J462" s="37" t="s">
        <v>5587</v>
      </c>
      <c r="K462" s="37"/>
      <c r="L462" s="37"/>
      <c r="M462" s="37">
        <f t="shared" si="142"/>
        <v>460</v>
      </c>
      <c r="N462" s="37" t="s">
        <v>2136</v>
      </c>
      <c r="O462" s="37" t="str">
        <f t="shared" si="143"/>
        <v>PT Optima Prima Metal Sinergi Tbk</v>
      </c>
      <c r="P462" s="37">
        <f t="shared" si="143"/>
        <v>150</v>
      </c>
      <c r="Q462" s="37">
        <f t="shared" si="143"/>
        <v>1</v>
      </c>
      <c r="R462" s="37">
        <f t="shared" si="143"/>
        <v>6.7000000000000002E-3</v>
      </c>
      <c r="S462" s="37" t="str">
        <f t="shared" si="143"/>
        <v>8.034M</v>
      </c>
      <c r="T462" s="37" t="str">
        <f t="shared" si="143"/>
        <v>34.276M</v>
      </c>
      <c r="U462" s="37" t="str">
        <f t="shared" si="143"/>
        <v>150B</v>
      </c>
      <c r="V462" s="41">
        <f t="shared" si="144"/>
        <v>150</v>
      </c>
      <c r="W462" s="37" t="str">
        <f t="shared" si="145"/>
        <v>B</v>
      </c>
      <c r="X462" s="42">
        <f t="shared" si="146"/>
        <v>150</v>
      </c>
      <c r="Y462" s="37">
        <f t="shared" si="147"/>
        <v>34.276000000000003</v>
      </c>
      <c r="Z462" s="37" t="str">
        <f t="shared" si="148"/>
        <v>M</v>
      </c>
      <c r="AA462" s="43">
        <f t="shared" si="149"/>
        <v>34276000</v>
      </c>
      <c r="AB462" s="46">
        <f t="shared" si="150"/>
        <v>5.1414</v>
      </c>
      <c r="AC462" s="43"/>
      <c r="AD462" s="43"/>
      <c r="AE462" s="37">
        <f t="shared" si="136"/>
        <v>460</v>
      </c>
      <c r="AF462" s="37" t="str">
        <f t="shared" si="137"/>
        <v>OPMS.JK</v>
      </c>
      <c r="AG462" s="37" t="str">
        <f t="shared" si="138"/>
        <v>PT Optima Prima Metal Sinergi Tbk</v>
      </c>
      <c r="AH462" s="37">
        <f t="shared" si="139"/>
        <v>150</v>
      </c>
      <c r="AI462" s="71">
        <f t="shared" si="151"/>
        <v>0.15</v>
      </c>
      <c r="AJ462" s="43">
        <f t="shared" si="140"/>
        <v>5.1414</v>
      </c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</row>
    <row r="463" spans="1:47" x14ac:dyDescent="0.25">
      <c r="A463" s="37"/>
      <c r="B463" s="37">
        <f t="shared" si="141"/>
        <v>461</v>
      </c>
      <c r="C463" s="37" t="s">
        <v>5588</v>
      </c>
      <c r="D463" s="37" t="s">
        <v>5589</v>
      </c>
      <c r="E463" s="37">
        <v>310</v>
      </c>
      <c r="F463" s="37">
        <v>0</v>
      </c>
      <c r="G463" s="39">
        <v>0</v>
      </c>
      <c r="H463" s="40">
        <v>45500</v>
      </c>
      <c r="I463" s="40">
        <v>201732</v>
      </c>
      <c r="J463" s="37" t="s">
        <v>5590</v>
      </c>
      <c r="K463" s="37"/>
      <c r="L463" s="37"/>
      <c r="M463" s="37">
        <f t="shared" si="142"/>
        <v>461</v>
      </c>
      <c r="N463" s="37" t="s">
        <v>265</v>
      </c>
      <c r="O463" s="37" t="str">
        <f t="shared" si="143"/>
        <v>PT Pabrik Kertas Tjiwi Kimia Tbk</v>
      </c>
      <c r="P463" s="37">
        <f t="shared" si="143"/>
        <v>7275</v>
      </c>
      <c r="Q463" s="37">
        <f t="shared" si="143"/>
        <v>25</v>
      </c>
      <c r="R463" s="37">
        <f t="shared" si="143"/>
        <v>3.3999999999999998E-3</v>
      </c>
      <c r="S463" s="37" t="str">
        <f t="shared" si="143"/>
        <v>2.235M</v>
      </c>
      <c r="T463" s="37" t="str">
        <f t="shared" si="143"/>
        <v>4.822M</v>
      </c>
      <c r="U463" s="37" t="str">
        <f t="shared" si="143"/>
        <v>22.649T</v>
      </c>
      <c r="V463" s="41">
        <f t="shared" si="144"/>
        <v>22.649000000000001</v>
      </c>
      <c r="W463" s="37" t="str">
        <f t="shared" si="145"/>
        <v>T</v>
      </c>
      <c r="X463" s="42">
        <f t="shared" si="146"/>
        <v>22649</v>
      </c>
      <c r="Y463" s="37">
        <f t="shared" si="147"/>
        <v>4.8220000000000001</v>
      </c>
      <c r="Z463" s="37" t="str">
        <f t="shared" si="148"/>
        <v>M</v>
      </c>
      <c r="AA463" s="43">
        <f t="shared" si="149"/>
        <v>4822000</v>
      </c>
      <c r="AB463" s="46">
        <f t="shared" si="150"/>
        <v>35.08005</v>
      </c>
      <c r="AC463" s="43"/>
      <c r="AD463" s="43"/>
      <c r="AE463" s="37">
        <f t="shared" si="136"/>
        <v>461</v>
      </c>
      <c r="AF463" s="37" t="str">
        <f t="shared" si="137"/>
        <v>TKIM.JK</v>
      </c>
      <c r="AG463" s="37" t="str">
        <f t="shared" si="138"/>
        <v>PT Pabrik Kertas Tjiwi Kimia Tbk</v>
      </c>
      <c r="AH463" s="37">
        <f t="shared" si="139"/>
        <v>7275</v>
      </c>
      <c r="AI463" s="71">
        <f t="shared" si="151"/>
        <v>22.649000000000001</v>
      </c>
      <c r="AJ463" s="43">
        <f t="shared" si="140"/>
        <v>35.08005</v>
      </c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</row>
    <row r="464" spans="1:47" x14ac:dyDescent="0.25">
      <c r="A464" s="37"/>
      <c r="B464" s="37">
        <f t="shared" si="141"/>
        <v>462</v>
      </c>
      <c r="C464" s="37" t="s">
        <v>5591</v>
      </c>
      <c r="D464" s="37" t="s">
        <v>5592</v>
      </c>
      <c r="E464" s="37">
        <v>404</v>
      </c>
      <c r="F464" s="37">
        <v>0</v>
      </c>
      <c r="G464" s="39">
        <v>0</v>
      </c>
      <c r="H464" s="40">
        <v>35000</v>
      </c>
      <c r="I464" s="40">
        <v>715045</v>
      </c>
      <c r="J464" s="37" t="s">
        <v>5593</v>
      </c>
      <c r="K464" s="37"/>
      <c r="L464" s="37"/>
      <c r="M464" s="37">
        <f t="shared" si="142"/>
        <v>462</v>
      </c>
      <c r="N464" s="37" t="s">
        <v>527</v>
      </c>
      <c r="O464" s="37" t="str">
        <f t="shared" si="143"/>
        <v>PT Pacific Strategic Financial Tbk</v>
      </c>
      <c r="P464" s="37">
        <f t="shared" si="143"/>
        <v>1090</v>
      </c>
      <c r="Q464" s="37">
        <f t="shared" si="143"/>
        <v>5</v>
      </c>
      <c r="R464" s="37">
        <f t="shared" si="143"/>
        <v>4.5999999999999999E-3</v>
      </c>
      <c r="S464" s="37" t="str">
        <f t="shared" si="143"/>
        <v>15.422M</v>
      </c>
      <c r="T464" s="37" t="str">
        <f t="shared" si="143"/>
        <v>10.499M</v>
      </c>
      <c r="U464" s="37" t="str">
        <f t="shared" si="143"/>
        <v>12.825T</v>
      </c>
      <c r="V464" s="41">
        <f t="shared" si="144"/>
        <v>12.824999999999999</v>
      </c>
      <c r="W464" s="37" t="str">
        <f t="shared" si="145"/>
        <v>T</v>
      </c>
      <c r="X464" s="42">
        <f t="shared" si="146"/>
        <v>12825</v>
      </c>
      <c r="Y464" s="37">
        <f t="shared" si="147"/>
        <v>10.499000000000001</v>
      </c>
      <c r="Z464" s="37" t="str">
        <f t="shared" si="148"/>
        <v>M</v>
      </c>
      <c r="AA464" s="43">
        <f t="shared" si="149"/>
        <v>10499000</v>
      </c>
      <c r="AB464" s="46">
        <f t="shared" si="150"/>
        <v>11.443910000000001</v>
      </c>
      <c r="AC464" s="43"/>
      <c r="AD464" s="43"/>
      <c r="AE464" s="37">
        <f t="shared" si="136"/>
        <v>462</v>
      </c>
      <c r="AF464" s="37" t="str">
        <f t="shared" si="137"/>
        <v>APIC.JK</v>
      </c>
      <c r="AG464" s="37" t="str">
        <f t="shared" si="138"/>
        <v>PT Pacific Strategic Financial Tbk</v>
      </c>
      <c r="AH464" s="37">
        <f t="shared" si="139"/>
        <v>1090</v>
      </c>
      <c r="AI464" s="71">
        <f t="shared" si="151"/>
        <v>12.824999999999999</v>
      </c>
      <c r="AJ464" s="43">
        <f t="shared" si="140"/>
        <v>11.443910000000001</v>
      </c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</row>
    <row r="465" spans="1:47" x14ac:dyDescent="0.25">
      <c r="A465" s="37"/>
      <c r="B465" s="37">
        <f t="shared" si="141"/>
        <v>463</v>
      </c>
      <c r="C465" s="37" t="s">
        <v>5594</v>
      </c>
      <c r="D465" s="37" t="s">
        <v>5595</v>
      </c>
      <c r="E465" s="37">
        <v>940</v>
      </c>
      <c r="F465" s="37">
        <v>0</v>
      </c>
      <c r="G465" s="39">
        <v>0</v>
      </c>
      <c r="H465" s="40">
        <v>111200</v>
      </c>
      <c r="I465" s="40">
        <v>146556</v>
      </c>
      <c r="J465" s="37" t="s">
        <v>5596</v>
      </c>
      <c r="K465" s="37"/>
      <c r="L465" s="37"/>
      <c r="M465" s="37">
        <f t="shared" si="142"/>
        <v>463</v>
      </c>
      <c r="N465" s="37" t="s">
        <v>1103</v>
      </c>
      <c r="O465" s="37" t="str">
        <f t="shared" si="143"/>
        <v>PT Pakuan, Tbk</v>
      </c>
      <c r="P465" s="37">
        <f t="shared" si="143"/>
        <v>815</v>
      </c>
      <c r="Q465" s="37">
        <f t="shared" si="143"/>
        <v>0</v>
      </c>
      <c r="R465" s="37">
        <f t="shared" si="143"/>
        <v>0</v>
      </c>
      <c r="S465" s="37">
        <f t="shared" si="143"/>
        <v>400</v>
      </c>
      <c r="T465" s="37">
        <f t="shared" si="143"/>
        <v>23453</v>
      </c>
      <c r="U465" s="37" t="str">
        <f t="shared" si="143"/>
        <v>986.15B</v>
      </c>
      <c r="V465" s="41">
        <f t="shared" si="144"/>
        <v>986.15</v>
      </c>
      <c r="W465" s="37" t="str">
        <f t="shared" si="145"/>
        <v>B</v>
      </c>
      <c r="X465" s="42">
        <f t="shared" si="146"/>
        <v>986.15</v>
      </c>
      <c r="Y465" s="37">
        <f t="shared" si="147"/>
        <v>2345</v>
      </c>
      <c r="Z465" s="37" t="str">
        <f t="shared" si="148"/>
        <v>3</v>
      </c>
      <c r="AA465" s="43">
        <f t="shared" si="149"/>
        <v>2345</v>
      </c>
      <c r="AB465" s="46">
        <f t="shared" si="150"/>
        <v>1.911175E-3</v>
      </c>
      <c r="AC465" s="43"/>
      <c r="AD465" s="43"/>
      <c r="AE465" s="37">
        <f t="shared" si="136"/>
        <v>463</v>
      </c>
      <c r="AF465" s="37" t="str">
        <f t="shared" si="137"/>
        <v>UANG.JK</v>
      </c>
      <c r="AG465" s="37" t="str">
        <f t="shared" si="138"/>
        <v>PT Pakuan, Tbk</v>
      </c>
      <c r="AH465" s="37">
        <f t="shared" si="139"/>
        <v>815</v>
      </c>
      <c r="AI465" s="71">
        <f t="shared" si="151"/>
        <v>0.98614999999999997</v>
      </c>
      <c r="AJ465" s="43">
        <f t="shared" si="140"/>
        <v>1.911175E-3</v>
      </c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</row>
    <row r="466" spans="1:47" x14ac:dyDescent="0.25">
      <c r="A466" s="37"/>
      <c r="B466" s="37">
        <f t="shared" si="141"/>
        <v>464</v>
      </c>
      <c r="C466" s="37" t="s">
        <v>5597</v>
      </c>
      <c r="D466" s="37" t="s">
        <v>5598</v>
      </c>
      <c r="E466" s="38">
        <v>2810</v>
      </c>
      <c r="F466" s="37">
        <v>10</v>
      </c>
      <c r="G466" s="39">
        <v>3.5999999999999999E-3</v>
      </c>
      <c r="H466" s="40">
        <v>18100</v>
      </c>
      <c r="I466" s="40">
        <v>46295</v>
      </c>
      <c r="J466" s="37" t="s">
        <v>5599</v>
      </c>
      <c r="K466" s="37"/>
      <c r="L466" s="37"/>
      <c r="M466" s="37">
        <f t="shared" si="142"/>
        <v>464</v>
      </c>
      <c r="N466" s="37" t="s">
        <v>275</v>
      </c>
      <c r="O466" s="37" t="str">
        <f t="shared" si="143"/>
        <v>PT Pakuwon Jati Tbk</v>
      </c>
      <c r="P466" s="37">
        <f t="shared" si="143"/>
        <v>470</v>
      </c>
      <c r="Q466" s="37">
        <f t="shared" si="143"/>
        <v>-14</v>
      </c>
      <c r="R466" s="37">
        <f t="shared" si="143"/>
        <v>-2.8899999999999999E-2</v>
      </c>
      <c r="S466" s="37" t="str">
        <f t="shared" si="143"/>
        <v>39.389M</v>
      </c>
      <c r="T466" s="37" t="str">
        <f t="shared" si="143"/>
        <v>45.93M</v>
      </c>
      <c r="U466" s="37" t="str">
        <f t="shared" si="143"/>
        <v>22.635T</v>
      </c>
      <c r="V466" s="41">
        <f t="shared" si="144"/>
        <v>22.635000000000002</v>
      </c>
      <c r="W466" s="37" t="str">
        <f t="shared" si="145"/>
        <v>T</v>
      </c>
      <c r="X466" s="42">
        <f t="shared" si="146"/>
        <v>22635</v>
      </c>
      <c r="Y466" s="37">
        <f t="shared" si="147"/>
        <v>45.93</v>
      </c>
      <c r="Z466" s="37" t="str">
        <f t="shared" si="148"/>
        <v>M</v>
      </c>
      <c r="AA466" s="43">
        <f t="shared" si="149"/>
        <v>45930000</v>
      </c>
      <c r="AB466" s="46">
        <f t="shared" si="150"/>
        <v>21.5871</v>
      </c>
      <c r="AC466" s="43"/>
      <c r="AD466" s="43"/>
      <c r="AE466" s="37">
        <f t="shared" si="136"/>
        <v>464</v>
      </c>
      <c r="AF466" s="37" t="str">
        <f t="shared" si="137"/>
        <v>PWON.JK</v>
      </c>
      <c r="AG466" s="37" t="str">
        <f t="shared" si="138"/>
        <v>PT Pakuwon Jati Tbk</v>
      </c>
      <c r="AH466" s="37">
        <f t="shared" si="139"/>
        <v>470</v>
      </c>
      <c r="AI466" s="71">
        <f t="shared" si="151"/>
        <v>22.635000000000002</v>
      </c>
      <c r="AJ466" s="43">
        <f t="shared" si="140"/>
        <v>21.5871</v>
      </c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</row>
    <row r="467" spans="1:47" x14ac:dyDescent="0.25">
      <c r="A467" s="37"/>
      <c r="B467" s="37">
        <f t="shared" si="141"/>
        <v>465</v>
      </c>
      <c r="C467" s="37" t="s">
        <v>860</v>
      </c>
      <c r="D467" s="37" t="s">
        <v>861</v>
      </c>
      <c r="E467" s="37">
        <v>75</v>
      </c>
      <c r="F467" s="37">
        <v>1</v>
      </c>
      <c r="G467" s="39">
        <v>1.35E-2</v>
      </c>
      <c r="H467" s="37" t="s">
        <v>5600</v>
      </c>
      <c r="I467" s="37" t="s">
        <v>5601</v>
      </c>
      <c r="J467" s="37" t="s">
        <v>5602</v>
      </c>
      <c r="K467" s="37"/>
      <c r="L467" s="37"/>
      <c r="M467" s="37">
        <f t="shared" si="142"/>
        <v>465</v>
      </c>
      <c r="N467" s="37" t="s">
        <v>4678</v>
      </c>
      <c r="O467" s="37" t="str">
        <f t="shared" si="143"/>
        <v>PT Palma Serasih Tbk</v>
      </c>
      <c r="P467" s="37">
        <f t="shared" si="143"/>
        <v>242</v>
      </c>
      <c r="Q467" s="37">
        <f t="shared" si="143"/>
        <v>0</v>
      </c>
      <c r="R467" s="37">
        <f t="shared" si="143"/>
        <v>0</v>
      </c>
      <c r="S467" s="37" t="str">
        <f t="shared" si="143"/>
        <v>24.214M</v>
      </c>
      <c r="T467" s="37" t="str">
        <f t="shared" si="143"/>
        <v>19.092M</v>
      </c>
      <c r="U467" s="37" t="str">
        <f t="shared" si="143"/>
        <v>4.562T</v>
      </c>
      <c r="V467" s="41">
        <f t="shared" si="144"/>
        <v>4.5620000000000003</v>
      </c>
      <c r="W467" s="37" t="str">
        <f t="shared" si="145"/>
        <v>T</v>
      </c>
      <c r="X467" s="42">
        <f t="shared" si="146"/>
        <v>4562</v>
      </c>
      <c r="Y467" s="37">
        <f t="shared" si="147"/>
        <v>19.091999999999999</v>
      </c>
      <c r="Z467" s="37" t="str">
        <f t="shared" si="148"/>
        <v>M</v>
      </c>
      <c r="AA467" s="43">
        <f t="shared" si="149"/>
        <v>19092000</v>
      </c>
      <c r="AB467" s="46">
        <f t="shared" si="150"/>
        <v>4.6202639999999997</v>
      </c>
      <c r="AC467" s="43"/>
      <c r="AD467" s="43"/>
      <c r="AE467" s="37">
        <f t="shared" si="136"/>
        <v>465</v>
      </c>
      <c r="AF467" s="37" t="str">
        <f t="shared" si="137"/>
        <v>PSGO.JK</v>
      </c>
      <c r="AG467" s="37" t="str">
        <f t="shared" si="138"/>
        <v>PT Palma Serasih Tbk</v>
      </c>
      <c r="AH467" s="37">
        <f t="shared" si="139"/>
        <v>242</v>
      </c>
      <c r="AI467" s="71">
        <f t="shared" si="151"/>
        <v>4.5620000000000003</v>
      </c>
      <c r="AJ467" s="43">
        <f t="shared" si="140"/>
        <v>4.6202639999999997</v>
      </c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</row>
    <row r="468" spans="1:47" x14ac:dyDescent="0.25">
      <c r="A468" s="37"/>
      <c r="B468" s="37">
        <f t="shared" si="141"/>
        <v>466</v>
      </c>
      <c r="C468" s="37" t="s">
        <v>5603</v>
      </c>
      <c r="D468" s="37" t="s">
        <v>5604</v>
      </c>
      <c r="E468" s="37">
        <v>180</v>
      </c>
      <c r="F468" s="37">
        <v>1</v>
      </c>
      <c r="G468" s="39">
        <v>5.5999999999999999E-3</v>
      </c>
      <c r="H468" s="37" t="s">
        <v>5605</v>
      </c>
      <c r="I468" s="37" t="s">
        <v>5606</v>
      </c>
      <c r="J468" s="37" t="s">
        <v>5607</v>
      </c>
      <c r="K468" s="37"/>
      <c r="L468" s="37"/>
      <c r="M468" s="37">
        <f t="shared" si="142"/>
        <v>466</v>
      </c>
      <c r="N468" s="37" t="s">
        <v>1433</v>
      </c>
      <c r="O468" s="37" t="str">
        <f t="shared" ref="O468:U483" si="152">INDEX($B$3:$J$1048576,MATCH($N468,$C$3:$C$1048576,0),MATCH(O$2,$B$2:$J$2,0))</f>
        <v>PT PAM Mineral Tbk</v>
      </c>
      <c r="P468" s="37">
        <f t="shared" si="152"/>
        <v>70</v>
      </c>
      <c r="Q468" s="37">
        <f t="shared" si="152"/>
        <v>0</v>
      </c>
      <c r="R468" s="37">
        <f t="shared" si="152"/>
        <v>0</v>
      </c>
      <c r="S468" s="37" t="str">
        <f t="shared" si="152"/>
        <v>14.009M</v>
      </c>
      <c r="T468" s="37" t="str">
        <f t="shared" si="152"/>
        <v>48.241M</v>
      </c>
      <c r="U468" s="37" t="str">
        <f t="shared" si="152"/>
        <v>676.375B</v>
      </c>
      <c r="V468" s="41">
        <f t="shared" si="144"/>
        <v>676.375</v>
      </c>
      <c r="W468" s="37" t="str">
        <f t="shared" si="145"/>
        <v>B</v>
      </c>
      <c r="X468" s="42">
        <f t="shared" si="146"/>
        <v>676.375</v>
      </c>
      <c r="Y468" s="37">
        <f t="shared" si="147"/>
        <v>48.241</v>
      </c>
      <c r="Z468" s="37" t="str">
        <f t="shared" si="148"/>
        <v>M</v>
      </c>
      <c r="AA468" s="43">
        <f t="shared" si="149"/>
        <v>48241000</v>
      </c>
      <c r="AB468" s="46">
        <f t="shared" si="150"/>
        <v>3.3768699999999998</v>
      </c>
      <c r="AC468" s="43"/>
      <c r="AD468" s="43"/>
      <c r="AE468" s="37">
        <f t="shared" si="136"/>
        <v>466</v>
      </c>
      <c r="AF468" s="37" t="str">
        <f t="shared" si="137"/>
        <v>NICL.JK</v>
      </c>
      <c r="AG468" s="37" t="str">
        <f t="shared" si="138"/>
        <v>PT PAM Mineral Tbk</v>
      </c>
      <c r="AH468" s="37">
        <f t="shared" si="139"/>
        <v>70</v>
      </c>
      <c r="AI468" s="71">
        <f t="shared" si="151"/>
        <v>0.67637499999999995</v>
      </c>
      <c r="AJ468" s="43">
        <f t="shared" si="140"/>
        <v>3.3768699999999998</v>
      </c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</row>
    <row r="469" spans="1:47" x14ac:dyDescent="0.25">
      <c r="A469" s="37"/>
      <c r="B469" s="37">
        <f t="shared" si="141"/>
        <v>467</v>
      </c>
      <c r="C469" s="37" t="s">
        <v>5608</v>
      </c>
      <c r="D469" s="37" t="s">
        <v>5609</v>
      </c>
      <c r="E469" s="37">
        <v>242</v>
      </c>
      <c r="F469" s="37">
        <v>2</v>
      </c>
      <c r="G469" s="39">
        <v>8.3000000000000001E-3</v>
      </c>
      <c r="H469" s="37" t="s">
        <v>5610</v>
      </c>
      <c r="I469" s="37" t="s">
        <v>5611</v>
      </c>
      <c r="J469" s="37" t="s">
        <v>5612</v>
      </c>
      <c r="K469" s="37"/>
      <c r="L469" s="37"/>
      <c r="M469" s="37">
        <f t="shared" si="142"/>
        <v>467</v>
      </c>
      <c r="N469" s="37" t="s">
        <v>1353</v>
      </c>
      <c r="O469" s="37" t="str">
        <f t="shared" si="152"/>
        <v>PT Pan Brothers Tbk</v>
      </c>
      <c r="P469" s="37">
        <f t="shared" si="152"/>
        <v>158</v>
      </c>
      <c r="Q469" s="37">
        <f t="shared" si="152"/>
        <v>-2</v>
      </c>
      <c r="R469" s="37">
        <f t="shared" si="152"/>
        <v>-1.2500000000000001E-2</v>
      </c>
      <c r="S469" s="37" t="str">
        <f t="shared" si="152"/>
        <v>5.025M</v>
      </c>
      <c r="T469" s="37" t="str">
        <f t="shared" si="152"/>
        <v>8.298M</v>
      </c>
      <c r="U469" s="37" t="str">
        <f t="shared" si="152"/>
        <v>1.024T</v>
      </c>
      <c r="V469" s="41">
        <f t="shared" si="144"/>
        <v>1.024</v>
      </c>
      <c r="W469" s="37" t="str">
        <f t="shared" si="145"/>
        <v>T</v>
      </c>
      <c r="X469" s="42">
        <f t="shared" si="146"/>
        <v>1024</v>
      </c>
      <c r="Y469" s="37">
        <f t="shared" si="147"/>
        <v>8.298</v>
      </c>
      <c r="Z469" s="37" t="str">
        <f t="shared" si="148"/>
        <v>M</v>
      </c>
      <c r="AA469" s="43">
        <f t="shared" si="149"/>
        <v>8298000</v>
      </c>
      <c r="AB469" s="46">
        <f t="shared" si="150"/>
        <v>1.3110839999999999</v>
      </c>
      <c r="AC469" s="43"/>
      <c r="AD469" s="43"/>
      <c r="AE469" s="37">
        <f t="shared" si="136"/>
        <v>467</v>
      </c>
      <c r="AF469" s="37" t="str">
        <f t="shared" si="137"/>
        <v>PBRX.JK</v>
      </c>
      <c r="AG469" s="37" t="str">
        <f t="shared" si="138"/>
        <v>PT Pan Brothers Tbk</v>
      </c>
      <c r="AH469" s="37">
        <f t="shared" si="139"/>
        <v>158</v>
      </c>
      <c r="AI469" s="71">
        <f t="shared" si="151"/>
        <v>1.024</v>
      </c>
      <c r="AJ469" s="43">
        <f t="shared" si="140"/>
        <v>1.3110839999999999</v>
      </c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</row>
    <row r="470" spans="1:47" x14ac:dyDescent="0.25">
      <c r="A470" s="37"/>
      <c r="B470" s="37">
        <f t="shared" si="141"/>
        <v>468</v>
      </c>
      <c r="C470" s="37" t="s">
        <v>5613</v>
      </c>
      <c r="D470" s="37" t="s">
        <v>5614</v>
      </c>
      <c r="E470" s="38">
        <v>5850</v>
      </c>
      <c r="F470" s="37">
        <v>0</v>
      </c>
      <c r="G470" s="39">
        <v>0</v>
      </c>
      <c r="H470" s="37">
        <v>200</v>
      </c>
      <c r="I470" s="40">
        <v>223190</v>
      </c>
      <c r="J470" s="37" t="s">
        <v>5615</v>
      </c>
      <c r="K470" s="37"/>
      <c r="L470" s="37"/>
      <c r="M470" s="37">
        <f t="shared" si="142"/>
        <v>468</v>
      </c>
      <c r="N470" s="37" t="s">
        <v>1649</v>
      </c>
      <c r="O470" s="37" t="str">
        <f t="shared" si="152"/>
        <v>PT Panca Anugrah Wisesa Tbk</v>
      </c>
      <c r="P470" s="37">
        <f t="shared" si="152"/>
        <v>210</v>
      </c>
      <c r="Q470" s="37">
        <f t="shared" si="152"/>
        <v>-10</v>
      </c>
      <c r="R470" s="37">
        <f t="shared" si="152"/>
        <v>-4.5499999999999999E-2</v>
      </c>
      <c r="S470" s="37">
        <f t="shared" si="152"/>
        <v>316500</v>
      </c>
      <c r="T470" s="37">
        <f t="shared" si="152"/>
        <v>424828</v>
      </c>
      <c r="U470" s="37" t="str">
        <f t="shared" si="152"/>
        <v>399B</v>
      </c>
      <c r="V470" s="41">
        <f t="shared" si="144"/>
        <v>399</v>
      </c>
      <c r="W470" s="37" t="str">
        <f t="shared" si="145"/>
        <v>B</v>
      </c>
      <c r="X470" s="42">
        <f t="shared" si="146"/>
        <v>399</v>
      </c>
      <c r="Y470" s="37">
        <f t="shared" si="147"/>
        <v>42482</v>
      </c>
      <c r="Z470" s="37" t="str">
        <f t="shared" si="148"/>
        <v>8</v>
      </c>
      <c r="AA470" s="43">
        <f t="shared" si="149"/>
        <v>42482</v>
      </c>
      <c r="AB470" s="46">
        <f t="shared" si="150"/>
        <v>8.9212200000000005E-3</v>
      </c>
      <c r="AC470" s="43"/>
      <c r="AD470" s="43"/>
      <c r="AE470" s="37">
        <f t="shared" si="136"/>
        <v>468</v>
      </c>
      <c r="AF470" s="37" t="str">
        <f t="shared" si="137"/>
        <v>MGLV.JK</v>
      </c>
      <c r="AG470" s="37" t="str">
        <f t="shared" si="138"/>
        <v>PT Panca Anugrah Wisesa Tbk</v>
      </c>
      <c r="AH470" s="37">
        <f t="shared" si="139"/>
        <v>210</v>
      </c>
      <c r="AI470" s="71">
        <f t="shared" si="151"/>
        <v>0.39900000000000002</v>
      </c>
      <c r="AJ470" s="43">
        <f t="shared" si="140"/>
        <v>8.9212200000000005E-3</v>
      </c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</row>
    <row r="471" spans="1:47" x14ac:dyDescent="0.25">
      <c r="A471" s="37"/>
      <c r="B471" s="37">
        <f t="shared" si="141"/>
        <v>469</v>
      </c>
      <c r="C471" s="37" t="s">
        <v>5616</v>
      </c>
      <c r="D471" s="37" t="s">
        <v>5617</v>
      </c>
      <c r="E471" s="37">
        <v>168</v>
      </c>
      <c r="F471" s="37">
        <v>0</v>
      </c>
      <c r="G471" s="39">
        <v>0</v>
      </c>
      <c r="H471" s="37" t="s">
        <v>5618</v>
      </c>
      <c r="I471" s="37" t="s">
        <v>5619</v>
      </c>
      <c r="J471" s="37" t="s">
        <v>5620</v>
      </c>
      <c r="K471" s="37"/>
      <c r="L471" s="37"/>
      <c r="M471" s="37">
        <f t="shared" si="142"/>
        <v>469</v>
      </c>
      <c r="N471" s="37" t="s">
        <v>5584</v>
      </c>
      <c r="O471" s="37" t="str">
        <f t="shared" si="152"/>
        <v>PT Panca Budi Idaman Tbk</v>
      </c>
      <c r="P471" s="37">
        <f t="shared" si="152"/>
        <v>1640</v>
      </c>
      <c r="Q471" s="37">
        <f t="shared" si="152"/>
        <v>10</v>
      </c>
      <c r="R471" s="37">
        <f t="shared" si="152"/>
        <v>6.1000000000000004E-3</v>
      </c>
      <c r="S471" s="37">
        <f t="shared" si="152"/>
        <v>323300</v>
      </c>
      <c r="T471" s="37" t="str">
        <f t="shared" si="152"/>
        <v>1.307M</v>
      </c>
      <c r="U471" s="37" t="str">
        <f t="shared" si="152"/>
        <v>3.075T</v>
      </c>
      <c r="V471" s="41">
        <f t="shared" si="144"/>
        <v>3.0750000000000002</v>
      </c>
      <c r="W471" s="37" t="str">
        <f t="shared" si="145"/>
        <v>T</v>
      </c>
      <c r="X471" s="42">
        <f t="shared" si="146"/>
        <v>3075</v>
      </c>
      <c r="Y471" s="37">
        <f t="shared" si="147"/>
        <v>1.3069999999999999</v>
      </c>
      <c r="Z471" s="37" t="str">
        <f t="shared" si="148"/>
        <v>M</v>
      </c>
      <c r="AA471" s="43">
        <f t="shared" si="149"/>
        <v>1307000</v>
      </c>
      <c r="AB471" s="46">
        <f t="shared" si="150"/>
        <v>2.1434799999999998</v>
      </c>
      <c r="AC471" s="43"/>
      <c r="AD471" s="43"/>
      <c r="AE471" s="37">
        <f t="shared" si="136"/>
        <v>469</v>
      </c>
      <c r="AF471" s="37" t="str">
        <f t="shared" si="137"/>
        <v>PBID.JK</v>
      </c>
      <c r="AG471" s="37" t="str">
        <f t="shared" si="138"/>
        <v>PT Panca Budi Idaman Tbk</v>
      </c>
      <c r="AH471" s="37">
        <f t="shared" si="139"/>
        <v>1640</v>
      </c>
      <c r="AI471" s="71">
        <f t="shared" si="151"/>
        <v>3.0750000000000002</v>
      </c>
      <c r="AJ471" s="43">
        <f t="shared" si="140"/>
        <v>2.1434799999999998</v>
      </c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</row>
    <row r="472" spans="1:47" x14ac:dyDescent="0.25">
      <c r="A472" s="37"/>
      <c r="B472" s="37">
        <f t="shared" si="141"/>
        <v>470</v>
      </c>
      <c r="C472" s="37" t="s">
        <v>5621</v>
      </c>
      <c r="D472" s="37" t="s">
        <v>5622</v>
      </c>
      <c r="E472" s="37">
        <v>149</v>
      </c>
      <c r="F472" s="37">
        <v>3</v>
      </c>
      <c r="G472" s="39">
        <v>2.0500000000000001E-2</v>
      </c>
      <c r="H472" s="40">
        <v>32100</v>
      </c>
      <c r="I472" s="37" t="s">
        <v>5623</v>
      </c>
      <c r="J472" s="37" t="s">
        <v>5624</v>
      </c>
      <c r="K472" s="37"/>
      <c r="L472" s="37"/>
      <c r="M472" s="37">
        <f t="shared" si="142"/>
        <v>470</v>
      </c>
      <c r="N472" s="37" t="s">
        <v>886</v>
      </c>
      <c r="O472" s="37" t="str">
        <f t="shared" si="152"/>
        <v>PT Panca Global Kapital Tbk</v>
      </c>
      <c r="P472" s="37">
        <f t="shared" si="152"/>
        <v>1230</v>
      </c>
      <c r="Q472" s="37">
        <f t="shared" si="152"/>
        <v>25</v>
      </c>
      <c r="R472" s="37">
        <f t="shared" si="152"/>
        <v>2.07E-2</v>
      </c>
      <c r="S472" s="37">
        <f t="shared" si="152"/>
        <v>106400</v>
      </c>
      <c r="T472" s="37">
        <f t="shared" si="152"/>
        <v>618979</v>
      </c>
      <c r="U472" s="37" t="str">
        <f t="shared" si="152"/>
        <v>3.485T</v>
      </c>
      <c r="V472" s="41">
        <f t="shared" si="144"/>
        <v>3.4849999999999999</v>
      </c>
      <c r="W472" s="37" t="str">
        <f t="shared" si="145"/>
        <v>T</v>
      </c>
      <c r="X472" s="42">
        <f t="shared" si="146"/>
        <v>3485</v>
      </c>
      <c r="Y472" s="37">
        <f t="shared" si="147"/>
        <v>61897</v>
      </c>
      <c r="Z472" s="37" t="str">
        <f t="shared" si="148"/>
        <v>9</v>
      </c>
      <c r="AA472" s="43">
        <f t="shared" si="149"/>
        <v>61897</v>
      </c>
      <c r="AB472" s="46">
        <f t="shared" si="150"/>
        <v>7.6133309999999996E-2</v>
      </c>
      <c r="AC472" s="43"/>
      <c r="AD472" s="43"/>
      <c r="AE472" s="37">
        <f t="shared" si="136"/>
        <v>470</v>
      </c>
      <c r="AF472" s="37" t="str">
        <f t="shared" si="137"/>
        <v>PEGE.JK</v>
      </c>
      <c r="AG472" s="37" t="str">
        <f t="shared" si="138"/>
        <v>PT Panca Global Kapital Tbk</v>
      </c>
      <c r="AH472" s="37">
        <f t="shared" si="139"/>
        <v>1230</v>
      </c>
      <c r="AI472" s="71">
        <f t="shared" si="151"/>
        <v>3.4849999999999999</v>
      </c>
      <c r="AJ472" s="43">
        <f t="shared" si="140"/>
        <v>7.6133309999999996E-2</v>
      </c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</row>
    <row r="473" spans="1:47" x14ac:dyDescent="0.25">
      <c r="A473" s="37"/>
      <c r="B473" s="37">
        <f t="shared" si="141"/>
        <v>471</v>
      </c>
      <c r="C473" s="37" t="s">
        <v>5625</v>
      </c>
      <c r="D473" s="37" t="s">
        <v>5626</v>
      </c>
      <c r="E473" s="38">
        <v>1240</v>
      </c>
      <c r="F473" s="37">
        <v>-10</v>
      </c>
      <c r="G473" s="39">
        <v>-8.0000000000000002E-3</v>
      </c>
      <c r="H473" s="40">
        <v>363000</v>
      </c>
      <c r="I473" s="37" t="s">
        <v>5627</v>
      </c>
      <c r="J473" s="37" t="s">
        <v>5628</v>
      </c>
      <c r="K473" s="37"/>
      <c r="L473" s="37"/>
      <c r="M473" s="37">
        <f t="shared" si="142"/>
        <v>471</v>
      </c>
      <c r="N473" s="37" t="s">
        <v>1257</v>
      </c>
      <c r="O473" s="37" t="str">
        <f t="shared" si="152"/>
        <v>PT Panca Mitra Multiperdana Tbk</v>
      </c>
      <c r="P473" s="37">
        <f t="shared" si="152"/>
        <v>476</v>
      </c>
      <c r="Q473" s="37">
        <f t="shared" si="152"/>
        <v>-4</v>
      </c>
      <c r="R473" s="37">
        <f t="shared" si="152"/>
        <v>-8.3000000000000001E-3</v>
      </c>
      <c r="S473" s="37" t="str">
        <f t="shared" si="152"/>
        <v>13.679M</v>
      </c>
      <c r="T473" s="37" t="str">
        <f t="shared" si="152"/>
        <v>26.346M</v>
      </c>
      <c r="U473" s="37" t="str">
        <f t="shared" si="152"/>
        <v>1.12T</v>
      </c>
      <c r="V473" s="41">
        <f t="shared" si="144"/>
        <v>1.1200000000000001</v>
      </c>
      <c r="W473" s="37" t="str">
        <f t="shared" si="145"/>
        <v>T</v>
      </c>
      <c r="X473" s="42">
        <f t="shared" si="146"/>
        <v>1120</v>
      </c>
      <c r="Y473" s="37">
        <f t="shared" si="147"/>
        <v>26.346</v>
      </c>
      <c r="Z473" s="37" t="str">
        <f t="shared" si="148"/>
        <v>M</v>
      </c>
      <c r="AA473" s="43">
        <f t="shared" si="149"/>
        <v>26346000</v>
      </c>
      <c r="AB473" s="46">
        <f t="shared" si="150"/>
        <v>12.540696000000001</v>
      </c>
      <c r="AC473" s="43"/>
      <c r="AD473" s="43"/>
      <c r="AE473" s="37">
        <f t="shared" si="136"/>
        <v>471</v>
      </c>
      <c r="AF473" s="37" t="str">
        <f t="shared" si="137"/>
        <v>PMMP.JK</v>
      </c>
      <c r="AG473" s="37" t="str">
        <f t="shared" si="138"/>
        <v>PT Panca Mitra Multiperdana Tbk</v>
      </c>
      <c r="AH473" s="37">
        <f t="shared" si="139"/>
        <v>476</v>
      </c>
      <c r="AI473" s="71">
        <f t="shared" si="151"/>
        <v>1.1200000000000001</v>
      </c>
      <c r="AJ473" s="43">
        <f t="shared" si="140"/>
        <v>12.540696000000001</v>
      </c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</row>
    <row r="474" spans="1:47" x14ac:dyDescent="0.25">
      <c r="A474" s="37"/>
      <c r="B474" s="37">
        <f t="shared" si="141"/>
        <v>472</v>
      </c>
      <c r="C474" s="37" t="s">
        <v>5629</v>
      </c>
      <c r="D474" s="37" t="s">
        <v>5630</v>
      </c>
      <c r="E474" s="37">
        <v>86</v>
      </c>
      <c r="F474" s="37">
        <v>0</v>
      </c>
      <c r="G474" s="39">
        <v>0</v>
      </c>
      <c r="H474" s="37" t="s">
        <v>5631</v>
      </c>
      <c r="I474" s="37" t="s">
        <v>5632</v>
      </c>
      <c r="J474" s="37" t="s">
        <v>5633</v>
      </c>
      <c r="K474" s="37"/>
      <c r="L474" s="37"/>
      <c r="M474" s="37">
        <f t="shared" si="142"/>
        <v>472</v>
      </c>
      <c r="N474" s="37" t="s">
        <v>744</v>
      </c>
      <c r="O474" s="37" t="str">
        <f t="shared" si="152"/>
        <v>PT Panin Financial Tbk</v>
      </c>
      <c r="P474" s="37">
        <f t="shared" si="152"/>
        <v>168</v>
      </c>
      <c r="Q474" s="37">
        <f t="shared" si="152"/>
        <v>-4</v>
      </c>
      <c r="R474" s="37">
        <f t="shared" si="152"/>
        <v>-2.3300000000000001E-2</v>
      </c>
      <c r="S474" s="37" t="str">
        <f t="shared" si="152"/>
        <v>67.622M</v>
      </c>
      <c r="T474" s="37" t="str">
        <f t="shared" si="152"/>
        <v>38.594M</v>
      </c>
      <c r="U474" s="37" t="str">
        <f t="shared" si="152"/>
        <v>5.38T</v>
      </c>
      <c r="V474" s="41">
        <f t="shared" si="144"/>
        <v>5.38</v>
      </c>
      <c r="W474" s="37" t="str">
        <f t="shared" si="145"/>
        <v>T</v>
      </c>
      <c r="X474" s="42">
        <f t="shared" si="146"/>
        <v>5380</v>
      </c>
      <c r="Y474" s="37">
        <f t="shared" si="147"/>
        <v>38.594000000000001</v>
      </c>
      <c r="Z474" s="37" t="str">
        <f t="shared" si="148"/>
        <v>M</v>
      </c>
      <c r="AA474" s="43">
        <f t="shared" si="149"/>
        <v>38594000</v>
      </c>
      <c r="AB474" s="46">
        <f t="shared" si="150"/>
        <v>6.4837920000000002</v>
      </c>
      <c r="AC474" s="43"/>
      <c r="AD474" s="43"/>
      <c r="AE474" s="37">
        <f t="shared" si="136"/>
        <v>472</v>
      </c>
      <c r="AF474" s="37" t="str">
        <f t="shared" si="137"/>
        <v>PNLF.JK</v>
      </c>
      <c r="AG474" s="37" t="str">
        <f t="shared" si="138"/>
        <v>PT Panin Financial Tbk</v>
      </c>
      <c r="AH474" s="37">
        <f t="shared" si="139"/>
        <v>168</v>
      </c>
      <c r="AI474" s="71">
        <f t="shared" si="151"/>
        <v>5.38</v>
      </c>
      <c r="AJ474" s="43">
        <f t="shared" si="140"/>
        <v>6.4837920000000002</v>
      </c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</row>
    <row r="475" spans="1:47" x14ac:dyDescent="0.25">
      <c r="A475" s="37"/>
      <c r="B475" s="37">
        <f t="shared" si="141"/>
        <v>473</v>
      </c>
      <c r="C475" s="37" t="s">
        <v>5634</v>
      </c>
      <c r="D475" s="37" t="s">
        <v>5635</v>
      </c>
      <c r="E475" s="38">
        <v>2090</v>
      </c>
      <c r="F475" s="37">
        <v>0</v>
      </c>
      <c r="G475" s="39">
        <v>0</v>
      </c>
      <c r="H475" s="37" t="s">
        <v>5636</v>
      </c>
      <c r="I475" s="37" t="s">
        <v>5637</v>
      </c>
      <c r="J475" s="37" t="s">
        <v>5638</v>
      </c>
      <c r="K475" s="37"/>
      <c r="L475" s="37"/>
      <c r="M475" s="37">
        <f t="shared" si="142"/>
        <v>473</v>
      </c>
      <c r="N475" s="37" t="s">
        <v>1315</v>
      </c>
      <c r="O475" s="37" t="str">
        <f t="shared" si="152"/>
        <v>PT Panin Sekuritas Tbk</v>
      </c>
      <c r="P475" s="37">
        <f t="shared" si="152"/>
        <v>1335</v>
      </c>
      <c r="Q475" s="37">
        <f t="shared" si="152"/>
        <v>-5</v>
      </c>
      <c r="R475" s="37">
        <f t="shared" si="152"/>
        <v>-3.7000000000000002E-3</v>
      </c>
      <c r="S475" s="37">
        <f t="shared" si="152"/>
        <v>36000</v>
      </c>
      <c r="T475" s="37">
        <f t="shared" si="152"/>
        <v>201023</v>
      </c>
      <c r="U475" s="37" t="str">
        <f t="shared" si="152"/>
        <v>953.966B</v>
      </c>
      <c r="V475" s="41">
        <f t="shared" si="144"/>
        <v>953.96600000000001</v>
      </c>
      <c r="W475" s="37" t="str">
        <f t="shared" si="145"/>
        <v>B</v>
      </c>
      <c r="X475" s="42">
        <f t="shared" si="146"/>
        <v>953.96600000000001</v>
      </c>
      <c r="Y475" s="37">
        <f t="shared" si="147"/>
        <v>20102</v>
      </c>
      <c r="Z475" s="37" t="str">
        <f t="shared" si="148"/>
        <v>3</v>
      </c>
      <c r="AA475" s="43">
        <f t="shared" si="149"/>
        <v>20102</v>
      </c>
      <c r="AB475" s="46">
        <f t="shared" si="150"/>
        <v>2.6836169999999999E-2</v>
      </c>
      <c r="AC475" s="43"/>
      <c r="AD475" s="43"/>
      <c r="AE475" s="37">
        <f t="shared" si="136"/>
        <v>473</v>
      </c>
      <c r="AF475" s="37" t="str">
        <f t="shared" si="137"/>
        <v>PANS.JK</v>
      </c>
      <c r="AG475" s="37" t="str">
        <f t="shared" si="138"/>
        <v>PT Panin Sekuritas Tbk</v>
      </c>
      <c r="AH475" s="37">
        <f t="shared" si="139"/>
        <v>1335</v>
      </c>
      <c r="AI475" s="71">
        <f t="shared" si="151"/>
        <v>0.95396599999999998</v>
      </c>
      <c r="AJ475" s="43">
        <f t="shared" si="140"/>
        <v>2.6836169999999999E-2</v>
      </c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</row>
    <row r="476" spans="1:47" x14ac:dyDescent="0.25">
      <c r="A476" s="37"/>
      <c r="B476" s="37">
        <f t="shared" si="141"/>
        <v>474</v>
      </c>
      <c r="C476" s="37" t="s">
        <v>5639</v>
      </c>
      <c r="D476" s="37" t="s">
        <v>5640</v>
      </c>
      <c r="E476" s="38">
        <v>1270</v>
      </c>
      <c r="F476" s="37">
        <v>-5</v>
      </c>
      <c r="G476" s="39">
        <v>-3.8999999999999998E-3</v>
      </c>
      <c r="H476" s="40">
        <v>62200</v>
      </c>
      <c r="I476" s="40">
        <v>49567</v>
      </c>
      <c r="J476" s="37" t="s">
        <v>5641</v>
      </c>
      <c r="K476" s="37"/>
      <c r="L476" s="37"/>
      <c r="M476" s="37">
        <f t="shared" si="142"/>
        <v>474</v>
      </c>
      <c r="N476" s="37" t="s">
        <v>5532</v>
      </c>
      <c r="O476" s="37" t="str">
        <f t="shared" si="152"/>
        <v>PT Paninvest Tbk</v>
      </c>
      <c r="P476" s="37">
        <f t="shared" si="152"/>
        <v>690</v>
      </c>
      <c r="Q476" s="37">
        <f t="shared" si="152"/>
        <v>-5</v>
      </c>
      <c r="R476" s="37">
        <f t="shared" si="152"/>
        <v>-7.1999999999999998E-3</v>
      </c>
      <c r="S476" s="37">
        <f t="shared" si="152"/>
        <v>111200</v>
      </c>
      <c r="T476" s="37">
        <f t="shared" si="152"/>
        <v>729073</v>
      </c>
      <c r="U476" s="37" t="str">
        <f t="shared" si="152"/>
        <v>2.807T</v>
      </c>
      <c r="V476" s="41">
        <f t="shared" si="144"/>
        <v>2.8069999999999999</v>
      </c>
      <c r="W476" s="37" t="str">
        <f t="shared" si="145"/>
        <v>T</v>
      </c>
      <c r="X476" s="42">
        <f t="shared" si="146"/>
        <v>2807</v>
      </c>
      <c r="Y476" s="37">
        <f t="shared" si="147"/>
        <v>72907</v>
      </c>
      <c r="Z476" s="37" t="str">
        <f t="shared" si="148"/>
        <v>3</v>
      </c>
      <c r="AA476" s="43">
        <f t="shared" si="149"/>
        <v>72907</v>
      </c>
      <c r="AB476" s="46">
        <f t="shared" si="150"/>
        <v>5.0305830000000003E-2</v>
      </c>
      <c r="AC476" s="43"/>
      <c r="AD476" s="43"/>
      <c r="AE476" s="37">
        <f t="shared" si="136"/>
        <v>474</v>
      </c>
      <c r="AF476" s="37" t="str">
        <f t="shared" si="137"/>
        <v>PNIN.JK</v>
      </c>
      <c r="AG476" s="37" t="str">
        <f t="shared" si="138"/>
        <v>PT Paninvest Tbk</v>
      </c>
      <c r="AH476" s="37">
        <f t="shared" si="139"/>
        <v>690</v>
      </c>
      <c r="AI476" s="71">
        <f t="shared" si="151"/>
        <v>2.8069999999999999</v>
      </c>
      <c r="AJ476" s="43">
        <f t="shared" si="140"/>
        <v>5.0305830000000003E-2</v>
      </c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</row>
    <row r="477" spans="1:47" x14ac:dyDescent="0.25">
      <c r="A477" s="37"/>
      <c r="B477" s="37">
        <f t="shared" si="141"/>
        <v>475</v>
      </c>
      <c r="C477" s="37" t="s">
        <v>5642</v>
      </c>
      <c r="D477" s="37" t="s">
        <v>5643</v>
      </c>
      <c r="E477" s="38">
        <v>1585</v>
      </c>
      <c r="F477" s="37">
        <v>10</v>
      </c>
      <c r="G477" s="39">
        <v>6.3E-3</v>
      </c>
      <c r="H477" s="40">
        <v>1700</v>
      </c>
      <c r="I477" s="40">
        <v>15781</v>
      </c>
      <c r="J477" s="37" t="s">
        <v>5644</v>
      </c>
      <c r="K477" s="37"/>
      <c r="L477" s="37"/>
      <c r="M477" s="37">
        <f t="shared" si="142"/>
        <v>475</v>
      </c>
      <c r="N477" s="37" t="s">
        <v>1716</v>
      </c>
      <c r="O477" s="37" t="str">
        <f t="shared" si="152"/>
        <v>PT Panorama Sentrawisata Tbk</v>
      </c>
      <c r="P477" s="37">
        <f t="shared" si="152"/>
        <v>240</v>
      </c>
      <c r="Q477" s="37">
        <f t="shared" si="152"/>
        <v>-16</v>
      </c>
      <c r="R477" s="37">
        <f t="shared" si="152"/>
        <v>-6.25E-2</v>
      </c>
      <c r="S477" s="37" t="str">
        <f t="shared" si="152"/>
        <v>1.9M</v>
      </c>
      <c r="T477" s="37" t="str">
        <f t="shared" si="152"/>
        <v>10.113M</v>
      </c>
      <c r="U477" s="37" t="str">
        <f t="shared" si="152"/>
        <v>288B</v>
      </c>
      <c r="V477" s="41">
        <f t="shared" si="144"/>
        <v>288</v>
      </c>
      <c r="W477" s="37" t="str">
        <f t="shared" si="145"/>
        <v>B</v>
      </c>
      <c r="X477" s="42">
        <f t="shared" si="146"/>
        <v>288</v>
      </c>
      <c r="Y477" s="37">
        <f t="shared" si="147"/>
        <v>10.113</v>
      </c>
      <c r="Z477" s="37" t="str">
        <f t="shared" si="148"/>
        <v>M</v>
      </c>
      <c r="AA477" s="43">
        <f t="shared" si="149"/>
        <v>10113000</v>
      </c>
      <c r="AB477" s="46">
        <f t="shared" si="150"/>
        <v>2.4271199999999999</v>
      </c>
      <c r="AC477" s="43"/>
      <c r="AD477" s="43"/>
      <c r="AE477" s="37">
        <f t="shared" si="136"/>
        <v>475</v>
      </c>
      <c r="AF477" s="37" t="str">
        <f t="shared" si="137"/>
        <v>PANR.JK</v>
      </c>
      <c r="AG477" s="37" t="str">
        <f t="shared" si="138"/>
        <v>PT Panorama Sentrawisata Tbk</v>
      </c>
      <c r="AH477" s="37">
        <f t="shared" si="139"/>
        <v>240</v>
      </c>
      <c r="AI477" s="71">
        <f t="shared" si="151"/>
        <v>0.28799999999999998</v>
      </c>
      <c r="AJ477" s="43">
        <f t="shared" si="140"/>
        <v>2.4271199999999999</v>
      </c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</row>
    <row r="478" spans="1:47" x14ac:dyDescent="0.25">
      <c r="A478" s="37"/>
      <c r="B478" s="37">
        <f t="shared" si="141"/>
        <v>476</v>
      </c>
      <c r="C478" s="37" t="s">
        <v>865</v>
      </c>
      <c r="D478" s="37" t="s">
        <v>866</v>
      </c>
      <c r="E478" s="37">
        <v>775</v>
      </c>
      <c r="F478" s="37">
        <v>30</v>
      </c>
      <c r="G478" s="39">
        <v>4.0300000000000002E-2</v>
      </c>
      <c r="H478" s="37" t="s">
        <v>5645</v>
      </c>
      <c r="I478" s="37" t="s">
        <v>5646</v>
      </c>
      <c r="J478" s="37" t="s">
        <v>5647</v>
      </c>
      <c r="K478" s="37"/>
      <c r="L478" s="37"/>
      <c r="M478" s="37">
        <f t="shared" si="142"/>
        <v>476</v>
      </c>
      <c r="N478" s="37" t="s">
        <v>1302</v>
      </c>
      <c r="O478" s="37" t="str">
        <f t="shared" si="152"/>
        <v>PT Paramita Bangun Sarana Tbk</v>
      </c>
      <c r="P478" s="37">
        <f t="shared" si="152"/>
        <v>635</v>
      </c>
      <c r="Q478" s="37">
        <f t="shared" si="152"/>
        <v>-45</v>
      </c>
      <c r="R478" s="37">
        <f t="shared" si="152"/>
        <v>-6.6199999999999995E-2</v>
      </c>
      <c r="S478" s="37">
        <f t="shared" si="152"/>
        <v>2300</v>
      </c>
      <c r="T478" s="37">
        <f t="shared" si="152"/>
        <v>28164</v>
      </c>
      <c r="U478" s="37" t="str">
        <f t="shared" si="152"/>
        <v>952.5B</v>
      </c>
      <c r="V478" s="41">
        <f t="shared" si="144"/>
        <v>952.5</v>
      </c>
      <c r="W478" s="37" t="str">
        <f t="shared" si="145"/>
        <v>B</v>
      </c>
      <c r="X478" s="42">
        <f t="shared" si="146"/>
        <v>952.5</v>
      </c>
      <c r="Y478" s="37">
        <f t="shared" si="147"/>
        <v>2816</v>
      </c>
      <c r="Z478" s="37" t="str">
        <f t="shared" si="148"/>
        <v>4</v>
      </c>
      <c r="AA478" s="43">
        <f t="shared" si="149"/>
        <v>2816</v>
      </c>
      <c r="AB478" s="46">
        <f t="shared" si="150"/>
        <v>1.78816E-3</v>
      </c>
      <c r="AC478" s="43"/>
      <c r="AD478" s="43"/>
      <c r="AE478" s="37">
        <f t="shared" si="136"/>
        <v>476</v>
      </c>
      <c r="AF478" s="37" t="str">
        <f t="shared" si="137"/>
        <v>PBSA.JK</v>
      </c>
      <c r="AG478" s="37" t="str">
        <f t="shared" si="138"/>
        <v>PT Paramita Bangun Sarana Tbk</v>
      </c>
      <c r="AH478" s="37">
        <f t="shared" si="139"/>
        <v>635</v>
      </c>
      <c r="AI478" s="71">
        <f t="shared" si="151"/>
        <v>0.95250000000000001</v>
      </c>
      <c r="AJ478" s="43">
        <f t="shared" si="140"/>
        <v>1.78816E-3</v>
      </c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</row>
    <row r="479" spans="1:47" x14ac:dyDescent="0.25">
      <c r="A479" s="37"/>
      <c r="B479" s="37">
        <f t="shared" si="141"/>
        <v>477</v>
      </c>
      <c r="C479" s="37" t="s">
        <v>4071</v>
      </c>
      <c r="D479" s="37" t="s">
        <v>4072</v>
      </c>
      <c r="E479" s="38">
        <v>1595</v>
      </c>
      <c r="F479" s="37">
        <v>0</v>
      </c>
      <c r="G479" s="39">
        <v>0</v>
      </c>
      <c r="H479" s="40">
        <v>3100</v>
      </c>
      <c r="I479" s="40">
        <v>11010</v>
      </c>
      <c r="J479" s="37" t="s">
        <v>4073</v>
      </c>
      <c r="K479" s="37"/>
      <c r="L479" s="37"/>
      <c r="M479" s="37">
        <f t="shared" si="142"/>
        <v>477</v>
      </c>
      <c r="N479" s="37" t="s">
        <v>2320</v>
      </c>
      <c r="O479" s="37" t="str">
        <f t="shared" si="152"/>
        <v>PT Pelangi Indah Canindo Tbk</v>
      </c>
      <c r="P479" s="37">
        <f t="shared" si="152"/>
        <v>99</v>
      </c>
      <c r="Q479" s="37">
        <f t="shared" si="152"/>
        <v>-1</v>
      </c>
      <c r="R479" s="37">
        <f t="shared" si="152"/>
        <v>-0.01</v>
      </c>
      <c r="S479" s="37">
        <f t="shared" si="152"/>
        <v>7200</v>
      </c>
      <c r="T479" s="37">
        <f t="shared" si="152"/>
        <v>741318</v>
      </c>
      <c r="U479" s="37" t="str">
        <f t="shared" si="152"/>
        <v>56.269B</v>
      </c>
      <c r="V479" s="41">
        <f t="shared" si="144"/>
        <v>56.268999999999998</v>
      </c>
      <c r="W479" s="37" t="str">
        <f t="shared" si="145"/>
        <v>B</v>
      </c>
      <c r="X479" s="42">
        <f t="shared" si="146"/>
        <v>56.268999999999998</v>
      </c>
      <c r="Y479" s="37">
        <f t="shared" si="147"/>
        <v>74131</v>
      </c>
      <c r="Z479" s="37" t="str">
        <f t="shared" si="148"/>
        <v>8</v>
      </c>
      <c r="AA479" s="43">
        <f t="shared" si="149"/>
        <v>74131</v>
      </c>
      <c r="AB479" s="46">
        <f t="shared" si="150"/>
        <v>7.3389689999999999E-3</v>
      </c>
      <c r="AC479" s="43"/>
      <c r="AD479" s="43"/>
      <c r="AE479" s="37">
        <f t="shared" si="136"/>
        <v>477</v>
      </c>
      <c r="AF479" s="37" t="str">
        <f t="shared" si="137"/>
        <v>PICO.JK</v>
      </c>
      <c r="AG479" s="37" t="str">
        <f t="shared" si="138"/>
        <v>PT Pelangi Indah Canindo Tbk</v>
      </c>
      <c r="AH479" s="37">
        <f t="shared" si="139"/>
        <v>99</v>
      </c>
      <c r="AI479" s="71">
        <f t="shared" si="151"/>
        <v>5.6269E-2</v>
      </c>
      <c r="AJ479" s="43">
        <f t="shared" si="140"/>
        <v>7.3389689999999999E-3</v>
      </c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</row>
    <row r="480" spans="1:47" x14ac:dyDescent="0.25">
      <c r="A480" s="37"/>
      <c r="B480" s="37">
        <f t="shared" si="141"/>
        <v>478</v>
      </c>
      <c r="C480" s="37" t="s">
        <v>5648</v>
      </c>
      <c r="D480" s="37" t="s">
        <v>5649</v>
      </c>
      <c r="E480" s="37">
        <v>510</v>
      </c>
      <c r="F480" s="37">
        <v>-10</v>
      </c>
      <c r="G480" s="39">
        <v>-1.9199999999999998E-2</v>
      </c>
      <c r="H480" s="37" t="s">
        <v>5650</v>
      </c>
      <c r="I480" s="37" t="s">
        <v>5651</v>
      </c>
      <c r="J480" s="37" t="s">
        <v>4073</v>
      </c>
      <c r="K480" s="37"/>
      <c r="L480" s="37"/>
      <c r="M480" s="37">
        <f t="shared" si="142"/>
        <v>478</v>
      </c>
      <c r="N480" s="37" t="s">
        <v>5505</v>
      </c>
      <c r="O480" s="37" t="str">
        <f t="shared" si="152"/>
        <v>PT Pelat Timah Nusantara Tbk</v>
      </c>
      <c r="P480" s="37">
        <f t="shared" si="152"/>
        <v>1030</v>
      </c>
      <c r="Q480" s="37">
        <f t="shared" si="152"/>
        <v>-15</v>
      </c>
      <c r="R480" s="37">
        <f t="shared" si="152"/>
        <v>-1.44E-2</v>
      </c>
      <c r="S480" s="37">
        <f t="shared" si="152"/>
        <v>361000</v>
      </c>
      <c r="T480" s="37">
        <f t="shared" si="152"/>
        <v>615140</v>
      </c>
      <c r="U480" s="37" t="str">
        <f t="shared" si="152"/>
        <v>2.599T</v>
      </c>
      <c r="V480" s="41">
        <f t="shared" si="144"/>
        <v>2.5990000000000002</v>
      </c>
      <c r="W480" s="37" t="str">
        <f t="shared" si="145"/>
        <v>T</v>
      </c>
      <c r="X480" s="42">
        <f t="shared" si="146"/>
        <v>2599</v>
      </c>
      <c r="Y480" s="37">
        <f t="shared" si="147"/>
        <v>61514</v>
      </c>
      <c r="Z480" s="37" t="str">
        <f t="shared" si="148"/>
        <v>0</v>
      </c>
      <c r="AA480" s="43">
        <f t="shared" si="149"/>
        <v>61514</v>
      </c>
      <c r="AB480" s="46">
        <f t="shared" si="150"/>
        <v>6.335942E-2</v>
      </c>
      <c r="AC480" s="43"/>
      <c r="AD480" s="43"/>
      <c r="AE480" s="37">
        <f t="shared" si="136"/>
        <v>478</v>
      </c>
      <c r="AF480" s="37" t="str">
        <f t="shared" si="137"/>
        <v>NIKL.JK</v>
      </c>
      <c r="AG480" s="37" t="str">
        <f t="shared" si="138"/>
        <v>PT Pelat Timah Nusantara Tbk</v>
      </c>
      <c r="AH480" s="37">
        <f t="shared" si="139"/>
        <v>1030</v>
      </c>
      <c r="AI480" s="71">
        <f t="shared" si="151"/>
        <v>2.5990000000000002</v>
      </c>
      <c r="AJ480" s="43">
        <f t="shared" si="140"/>
        <v>6.335942E-2</v>
      </c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</row>
    <row r="481" spans="1:47" x14ac:dyDescent="0.25">
      <c r="A481" s="37"/>
      <c r="B481" s="37">
        <f t="shared" si="141"/>
        <v>479</v>
      </c>
      <c r="C481" s="37" t="s">
        <v>4100</v>
      </c>
      <c r="D481" s="37" t="s">
        <v>4101</v>
      </c>
      <c r="E481" s="37">
        <v>720</v>
      </c>
      <c r="F481" s="37">
        <v>0</v>
      </c>
      <c r="G481" s="39">
        <v>0</v>
      </c>
      <c r="H481" s="37">
        <v>500</v>
      </c>
      <c r="I481" s="40">
        <v>8232</v>
      </c>
      <c r="J481" s="37" t="s">
        <v>4102</v>
      </c>
      <c r="K481" s="37"/>
      <c r="L481" s="37"/>
      <c r="M481" s="37">
        <f t="shared" si="142"/>
        <v>479</v>
      </c>
      <c r="N481" s="37" t="s">
        <v>2016</v>
      </c>
      <c r="O481" s="37" t="str">
        <f t="shared" si="152"/>
        <v>PT Pelayaran Nasional Bina Buana Raya Tbk</v>
      </c>
      <c r="P481" s="37">
        <f t="shared" si="152"/>
        <v>50</v>
      </c>
      <c r="Q481" s="37">
        <f t="shared" si="152"/>
        <v>0</v>
      </c>
      <c r="R481" s="37">
        <f t="shared" si="152"/>
        <v>0</v>
      </c>
      <c r="S481" s="37">
        <f t="shared" si="152"/>
        <v>90800</v>
      </c>
      <c r="T481" s="37">
        <f t="shared" si="152"/>
        <v>756395</v>
      </c>
      <c r="U481" s="37" t="str">
        <f t="shared" si="152"/>
        <v>177.853B</v>
      </c>
      <c r="V481" s="41">
        <f t="shared" si="144"/>
        <v>177.85300000000001</v>
      </c>
      <c r="W481" s="37" t="str">
        <f t="shared" si="145"/>
        <v>B</v>
      </c>
      <c r="X481" s="42">
        <f t="shared" si="146"/>
        <v>177.85300000000001</v>
      </c>
      <c r="Y481" s="37">
        <f t="shared" si="147"/>
        <v>75639</v>
      </c>
      <c r="Z481" s="37" t="str">
        <f t="shared" si="148"/>
        <v>5</v>
      </c>
      <c r="AA481" s="43">
        <f t="shared" si="149"/>
        <v>75639</v>
      </c>
      <c r="AB481" s="46">
        <f t="shared" si="150"/>
        <v>3.7819500000000001E-3</v>
      </c>
      <c r="AC481" s="43"/>
      <c r="AD481" s="43"/>
      <c r="AE481" s="37">
        <f t="shared" si="136"/>
        <v>479</v>
      </c>
      <c r="AF481" s="37" t="str">
        <f t="shared" si="137"/>
        <v>BBRM.JK</v>
      </c>
      <c r="AG481" s="37" t="str">
        <f t="shared" si="138"/>
        <v>PT Pelayaran Nasional Bina Buana Raya Tbk</v>
      </c>
      <c r="AH481" s="37">
        <f t="shared" si="139"/>
        <v>50</v>
      </c>
      <c r="AI481" s="71">
        <f t="shared" si="151"/>
        <v>0.17785300000000001</v>
      </c>
      <c r="AJ481" s="43">
        <f t="shared" si="140"/>
        <v>3.7819500000000001E-3</v>
      </c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</row>
    <row r="482" spans="1:47" x14ac:dyDescent="0.25">
      <c r="A482" s="37"/>
      <c r="B482" s="37">
        <f t="shared" si="141"/>
        <v>480</v>
      </c>
      <c r="C482" s="37" t="s">
        <v>814</v>
      </c>
      <c r="D482" s="37" t="s">
        <v>815</v>
      </c>
      <c r="E482" s="37">
        <v>462</v>
      </c>
      <c r="F482" s="37">
        <v>-12</v>
      </c>
      <c r="G482" s="39">
        <v>-2.53E-2</v>
      </c>
      <c r="H482" s="37" t="s">
        <v>5652</v>
      </c>
      <c r="I482" s="37" t="s">
        <v>5653</v>
      </c>
      <c r="J482" s="37" t="s">
        <v>5654</v>
      </c>
      <c r="K482" s="37"/>
      <c r="L482" s="37"/>
      <c r="M482" s="37">
        <f t="shared" si="142"/>
        <v>480</v>
      </c>
      <c r="N482" s="37" t="s">
        <v>1575</v>
      </c>
      <c r="O482" s="37" t="str">
        <f t="shared" si="152"/>
        <v>PT Pelayaran Nelly Dwi Putri Tbk</v>
      </c>
      <c r="P482" s="37">
        <f t="shared" si="152"/>
        <v>410</v>
      </c>
      <c r="Q482" s="37">
        <f t="shared" si="152"/>
        <v>-30</v>
      </c>
      <c r="R482" s="37">
        <f t="shared" si="152"/>
        <v>-6.8199999999999997E-2</v>
      </c>
      <c r="S482" s="37" t="str">
        <f t="shared" si="152"/>
        <v>28.242M</v>
      </c>
      <c r="T482" s="37" t="str">
        <f t="shared" si="152"/>
        <v>4.375M</v>
      </c>
      <c r="U482" s="37" t="str">
        <f t="shared" si="152"/>
        <v>963.5B</v>
      </c>
      <c r="V482" s="41">
        <f t="shared" si="144"/>
        <v>963.5</v>
      </c>
      <c r="W482" s="37" t="str">
        <f t="shared" si="145"/>
        <v>B</v>
      </c>
      <c r="X482" s="42">
        <f t="shared" si="146"/>
        <v>963.5</v>
      </c>
      <c r="Y482" s="37">
        <f t="shared" si="147"/>
        <v>4.375</v>
      </c>
      <c r="Z482" s="37" t="str">
        <f t="shared" si="148"/>
        <v>M</v>
      </c>
      <c r="AA482" s="43">
        <f t="shared" si="149"/>
        <v>4375000</v>
      </c>
      <c r="AB482" s="46">
        <f t="shared" si="150"/>
        <v>1.79375</v>
      </c>
      <c r="AC482" s="43"/>
      <c r="AD482" s="43"/>
      <c r="AE482" s="37">
        <f t="shared" si="136"/>
        <v>480</v>
      </c>
      <c r="AF482" s="37" t="str">
        <f t="shared" si="137"/>
        <v>NELY.JK</v>
      </c>
      <c r="AG482" s="37" t="str">
        <f t="shared" si="138"/>
        <v>PT Pelayaran Nelly Dwi Putri Tbk</v>
      </c>
      <c r="AH482" s="37">
        <f t="shared" si="139"/>
        <v>410</v>
      </c>
      <c r="AI482" s="71">
        <f t="shared" si="151"/>
        <v>0.96350000000000002</v>
      </c>
      <c r="AJ482" s="43">
        <f t="shared" si="140"/>
        <v>1.79375</v>
      </c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</row>
    <row r="483" spans="1:47" x14ac:dyDescent="0.25">
      <c r="A483" s="37"/>
      <c r="B483" s="37">
        <f t="shared" si="141"/>
        <v>481</v>
      </c>
      <c r="C483" s="37" t="s">
        <v>886</v>
      </c>
      <c r="D483" s="37" t="s">
        <v>887</v>
      </c>
      <c r="E483" s="38">
        <v>1230</v>
      </c>
      <c r="F483" s="37">
        <v>25</v>
      </c>
      <c r="G483" s="39">
        <v>2.07E-2</v>
      </c>
      <c r="H483" s="40">
        <v>106400</v>
      </c>
      <c r="I483" s="40">
        <v>618979</v>
      </c>
      <c r="J483" s="37" t="s">
        <v>5655</v>
      </c>
      <c r="K483" s="37"/>
      <c r="L483" s="37"/>
      <c r="M483" s="37">
        <f t="shared" si="142"/>
        <v>481</v>
      </c>
      <c r="N483" s="37" t="s">
        <v>923</v>
      </c>
      <c r="O483" s="37" t="str">
        <f t="shared" si="152"/>
        <v>PT Pelayaran Tamarin Samudra Tbk</v>
      </c>
      <c r="P483" s="37">
        <f t="shared" si="152"/>
        <v>50</v>
      </c>
      <c r="Q483" s="37">
        <f t="shared" si="152"/>
        <v>0</v>
      </c>
      <c r="R483" s="37">
        <f t="shared" si="152"/>
        <v>0</v>
      </c>
      <c r="S483" s="37">
        <f t="shared" si="152"/>
        <v>900</v>
      </c>
      <c r="T483" s="37">
        <f t="shared" si="152"/>
        <v>139184</v>
      </c>
      <c r="U483" s="37" t="str">
        <f t="shared" si="152"/>
        <v>1.875T</v>
      </c>
      <c r="V483" s="41">
        <f t="shared" si="144"/>
        <v>1.875</v>
      </c>
      <c r="W483" s="37" t="str">
        <f t="shared" si="145"/>
        <v>T</v>
      </c>
      <c r="X483" s="42">
        <f t="shared" si="146"/>
        <v>1875</v>
      </c>
      <c r="Y483" s="37">
        <f t="shared" si="147"/>
        <v>13918</v>
      </c>
      <c r="Z483" s="37" t="str">
        <f t="shared" si="148"/>
        <v>4</v>
      </c>
      <c r="AA483" s="43">
        <f t="shared" si="149"/>
        <v>13918</v>
      </c>
      <c r="AB483" s="46">
        <f t="shared" si="150"/>
        <v>6.9589999999999995E-4</v>
      </c>
      <c r="AC483" s="43"/>
      <c r="AD483" s="43"/>
      <c r="AE483" s="37">
        <f t="shared" si="136"/>
        <v>481</v>
      </c>
      <c r="AF483" s="37" t="str">
        <f t="shared" si="137"/>
        <v>TAMU.JK</v>
      </c>
      <c r="AG483" s="37" t="str">
        <f t="shared" si="138"/>
        <v>PT Pelayaran Tamarin Samudra Tbk</v>
      </c>
      <c r="AH483" s="37">
        <f t="shared" si="139"/>
        <v>50</v>
      </c>
      <c r="AI483" s="71">
        <f t="shared" si="151"/>
        <v>1.875</v>
      </c>
      <c r="AJ483" s="43">
        <f t="shared" si="140"/>
        <v>6.9589999999999995E-4</v>
      </c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</row>
    <row r="484" spans="1:47" x14ac:dyDescent="0.25">
      <c r="A484" s="37"/>
      <c r="B484" s="37">
        <f t="shared" si="141"/>
        <v>482</v>
      </c>
      <c r="C484" s="37" t="s">
        <v>5656</v>
      </c>
      <c r="D484" s="37" t="s">
        <v>5657</v>
      </c>
      <c r="E484" s="37">
        <v>520</v>
      </c>
      <c r="F484" s="37">
        <v>0</v>
      </c>
      <c r="G484" s="39">
        <v>0</v>
      </c>
      <c r="H484" s="37" t="s">
        <v>5658</v>
      </c>
      <c r="I484" s="37" t="s">
        <v>5659</v>
      </c>
      <c r="J484" s="37" t="s">
        <v>5660</v>
      </c>
      <c r="K484" s="37"/>
      <c r="L484" s="37"/>
      <c r="M484" s="37">
        <f t="shared" si="142"/>
        <v>482</v>
      </c>
      <c r="N484" s="37" t="s">
        <v>980</v>
      </c>
      <c r="O484" s="37" t="str">
        <f t="shared" ref="O484:U499" si="153">INDEX($B$3:$J$1048576,MATCH($N484,$C$3:$C$1048576,0),MATCH(O$2,$B$2:$J$2,0))</f>
        <v>PT Pelita Samudera Shipping Tbk</v>
      </c>
      <c r="P484" s="37">
        <f t="shared" si="153"/>
        <v>420</v>
      </c>
      <c r="Q484" s="37">
        <f t="shared" si="153"/>
        <v>-8</v>
      </c>
      <c r="R484" s="37">
        <f t="shared" si="153"/>
        <v>-1.8700000000000001E-2</v>
      </c>
      <c r="S484" s="37" t="str">
        <f t="shared" si="153"/>
        <v>2.515M</v>
      </c>
      <c r="T484" s="37" t="str">
        <f t="shared" si="153"/>
        <v>5.951M</v>
      </c>
      <c r="U484" s="37" t="str">
        <f t="shared" si="153"/>
        <v>2.262T</v>
      </c>
      <c r="V484" s="41">
        <f t="shared" si="144"/>
        <v>2.262</v>
      </c>
      <c r="W484" s="37" t="str">
        <f t="shared" si="145"/>
        <v>T</v>
      </c>
      <c r="X484" s="42">
        <f t="shared" si="146"/>
        <v>2262</v>
      </c>
      <c r="Y484" s="37">
        <f t="shared" si="147"/>
        <v>5.9509999999999996</v>
      </c>
      <c r="Z484" s="37" t="str">
        <f t="shared" si="148"/>
        <v>M</v>
      </c>
      <c r="AA484" s="43">
        <f t="shared" si="149"/>
        <v>5951000</v>
      </c>
      <c r="AB484" s="46">
        <f t="shared" si="150"/>
        <v>2.4994200000000002</v>
      </c>
      <c r="AC484" s="43"/>
      <c r="AD484" s="43"/>
      <c r="AE484" s="37">
        <f t="shared" si="136"/>
        <v>482</v>
      </c>
      <c r="AF484" s="37" t="str">
        <f t="shared" si="137"/>
        <v>PSSI.JK</v>
      </c>
      <c r="AG484" s="37" t="str">
        <f t="shared" si="138"/>
        <v>PT Pelita Samudera Shipping Tbk</v>
      </c>
      <c r="AH484" s="37">
        <f t="shared" si="139"/>
        <v>420</v>
      </c>
      <c r="AI484" s="71">
        <f t="shared" si="151"/>
        <v>2.262</v>
      </c>
      <c r="AJ484" s="43">
        <f t="shared" si="140"/>
        <v>2.4994200000000002</v>
      </c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</row>
    <row r="485" spans="1:47" x14ac:dyDescent="0.25">
      <c r="A485" s="37"/>
      <c r="B485" s="37">
        <f t="shared" si="141"/>
        <v>483</v>
      </c>
      <c r="C485" s="37" t="s">
        <v>899</v>
      </c>
      <c r="D485" s="37" t="s">
        <v>900</v>
      </c>
      <c r="E485" s="37">
        <v>980</v>
      </c>
      <c r="F485" s="37">
        <v>-30</v>
      </c>
      <c r="G485" s="39">
        <v>-2.9700000000000001E-2</v>
      </c>
      <c r="H485" s="37" t="s">
        <v>5661</v>
      </c>
      <c r="I485" s="37" t="s">
        <v>5662</v>
      </c>
      <c r="J485" s="37" t="s">
        <v>5663</v>
      </c>
      <c r="K485" s="37"/>
      <c r="L485" s="37"/>
      <c r="M485" s="37">
        <f t="shared" si="142"/>
        <v>483</v>
      </c>
      <c r="N485" s="37" t="s">
        <v>2263</v>
      </c>
      <c r="O485" s="37" t="str">
        <f t="shared" si="153"/>
        <v>PT Pembangunan Graha Lestari Indah Tbk</v>
      </c>
      <c r="P485" s="37">
        <f t="shared" si="153"/>
        <v>224</v>
      </c>
      <c r="Q485" s="37">
        <f t="shared" si="153"/>
        <v>-16</v>
      </c>
      <c r="R485" s="37">
        <f t="shared" si="153"/>
        <v>-6.6699999999999995E-2</v>
      </c>
      <c r="S485" s="37">
        <f t="shared" si="153"/>
        <v>31900</v>
      </c>
      <c r="T485" s="37">
        <f t="shared" si="153"/>
        <v>96335</v>
      </c>
      <c r="U485" s="37" t="str">
        <f t="shared" si="153"/>
        <v>109.312B</v>
      </c>
      <c r="V485" s="41">
        <f t="shared" si="144"/>
        <v>109.312</v>
      </c>
      <c r="W485" s="37" t="str">
        <f t="shared" si="145"/>
        <v>B</v>
      </c>
      <c r="X485" s="42">
        <f t="shared" si="146"/>
        <v>109.312</v>
      </c>
      <c r="Y485" s="37">
        <f t="shared" si="147"/>
        <v>9633</v>
      </c>
      <c r="Z485" s="37" t="str">
        <f t="shared" si="148"/>
        <v>5</v>
      </c>
      <c r="AA485" s="43">
        <f t="shared" si="149"/>
        <v>9633</v>
      </c>
      <c r="AB485" s="46">
        <f t="shared" si="150"/>
        <v>2.157792E-3</v>
      </c>
      <c r="AC485" s="43"/>
      <c r="AD485" s="43"/>
      <c r="AE485" s="37">
        <f t="shared" si="136"/>
        <v>483</v>
      </c>
      <c r="AF485" s="37" t="str">
        <f t="shared" si="137"/>
        <v>PGLI.JK</v>
      </c>
      <c r="AG485" s="37" t="str">
        <f t="shared" si="138"/>
        <v>PT Pembangunan Graha Lestari Indah Tbk</v>
      </c>
      <c r="AH485" s="37">
        <f t="shared" si="139"/>
        <v>224</v>
      </c>
      <c r="AI485" s="71">
        <f t="shared" si="151"/>
        <v>0.10931199999999999</v>
      </c>
      <c r="AJ485" s="43">
        <f t="shared" si="140"/>
        <v>2.157792E-3</v>
      </c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</row>
    <row r="486" spans="1:47" x14ac:dyDescent="0.25">
      <c r="A486" s="37"/>
      <c r="B486" s="37">
        <f t="shared" si="141"/>
        <v>484</v>
      </c>
      <c r="C486" s="37" t="s">
        <v>5664</v>
      </c>
      <c r="D486" s="37" t="s">
        <v>5665</v>
      </c>
      <c r="E486" s="37">
        <v>174</v>
      </c>
      <c r="F486" s="37">
        <v>2</v>
      </c>
      <c r="G486" s="39">
        <v>1.1599999999999999E-2</v>
      </c>
      <c r="H486" s="37" t="s">
        <v>5666</v>
      </c>
      <c r="I486" s="37" t="s">
        <v>5667</v>
      </c>
      <c r="J486" s="37" t="s">
        <v>5668</v>
      </c>
      <c r="K486" s="37"/>
      <c r="L486" s="37"/>
      <c r="M486" s="37">
        <f t="shared" si="142"/>
        <v>484</v>
      </c>
      <c r="N486" s="37" t="s">
        <v>1312</v>
      </c>
      <c r="O486" s="37" t="str">
        <f t="shared" si="153"/>
        <v>PT Pembangunan Jaya Ancol Tbk</v>
      </c>
      <c r="P486" s="37">
        <f t="shared" si="153"/>
        <v>565</v>
      </c>
      <c r="Q486" s="37">
        <f t="shared" si="153"/>
        <v>0</v>
      </c>
      <c r="R486" s="37">
        <f t="shared" si="153"/>
        <v>0</v>
      </c>
      <c r="S486" s="37">
        <f t="shared" si="153"/>
        <v>18800</v>
      </c>
      <c r="T486" s="37">
        <f t="shared" si="153"/>
        <v>316896</v>
      </c>
      <c r="U486" s="37" t="str">
        <f t="shared" si="153"/>
        <v>904B</v>
      </c>
      <c r="V486" s="41">
        <f t="shared" si="144"/>
        <v>904</v>
      </c>
      <c r="W486" s="37" t="str">
        <f t="shared" si="145"/>
        <v>B</v>
      </c>
      <c r="X486" s="42">
        <f t="shared" si="146"/>
        <v>904</v>
      </c>
      <c r="Y486" s="37">
        <f t="shared" si="147"/>
        <v>31689</v>
      </c>
      <c r="Z486" s="37" t="str">
        <f t="shared" si="148"/>
        <v>6</v>
      </c>
      <c r="AA486" s="43">
        <f t="shared" si="149"/>
        <v>31689</v>
      </c>
      <c r="AB486" s="46">
        <f t="shared" si="150"/>
        <v>1.7904284999999999E-2</v>
      </c>
      <c r="AC486" s="43"/>
      <c r="AD486" s="43"/>
      <c r="AE486" s="37">
        <f t="shared" si="136"/>
        <v>484</v>
      </c>
      <c r="AF486" s="37" t="str">
        <f t="shared" si="137"/>
        <v>PJAA.JK</v>
      </c>
      <c r="AG486" s="37" t="str">
        <f t="shared" si="138"/>
        <v>PT Pembangunan Jaya Ancol Tbk</v>
      </c>
      <c r="AH486" s="37">
        <f t="shared" si="139"/>
        <v>565</v>
      </c>
      <c r="AI486" s="71">
        <f t="shared" si="151"/>
        <v>0.90400000000000003</v>
      </c>
      <c r="AJ486" s="43">
        <f t="shared" si="140"/>
        <v>1.7904284999999999E-2</v>
      </c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</row>
    <row r="487" spans="1:47" x14ac:dyDescent="0.25">
      <c r="A487" s="37"/>
      <c r="B487" s="37">
        <f t="shared" si="141"/>
        <v>485</v>
      </c>
      <c r="C487" s="37" t="s">
        <v>1018</v>
      </c>
      <c r="D487" s="37" t="s">
        <v>1019</v>
      </c>
      <c r="E487" s="38">
        <v>1565</v>
      </c>
      <c r="F487" s="37">
        <v>-55</v>
      </c>
      <c r="G487" s="39">
        <v>-3.4000000000000002E-2</v>
      </c>
      <c r="H487" s="37" t="s">
        <v>5669</v>
      </c>
      <c r="I487" s="37" t="s">
        <v>5670</v>
      </c>
      <c r="J487" s="37" t="s">
        <v>5671</v>
      </c>
      <c r="K487" s="37"/>
      <c r="L487" s="37"/>
      <c r="M487" s="37">
        <f t="shared" si="142"/>
        <v>485</v>
      </c>
      <c r="N487" s="37" t="s">
        <v>827</v>
      </c>
      <c r="O487" s="37" t="str">
        <f t="shared" si="153"/>
        <v>PT Pembangunan Perumahan Properti Tbk</v>
      </c>
      <c r="P487" s="37">
        <f t="shared" si="153"/>
        <v>67</v>
      </c>
      <c r="Q487" s="37">
        <f t="shared" si="153"/>
        <v>0</v>
      </c>
      <c r="R487" s="37">
        <f t="shared" si="153"/>
        <v>0</v>
      </c>
      <c r="S487" s="37" t="str">
        <f t="shared" si="153"/>
        <v>16.133M</v>
      </c>
      <c r="T487" s="37" t="str">
        <f t="shared" si="153"/>
        <v>59.949M</v>
      </c>
      <c r="U487" s="37" t="str">
        <f t="shared" si="153"/>
        <v>4.132T</v>
      </c>
      <c r="V487" s="41">
        <f t="shared" si="144"/>
        <v>4.1319999999999997</v>
      </c>
      <c r="W487" s="37" t="str">
        <f t="shared" si="145"/>
        <v>T</v>
      </c>
      <c r="X487" s="42">
        <f t="shared" si="146"/>
        <v>4132</v>
      </c>
      <c r="Y487" s="37">
        <f t="shared" si="147"/>
        <v>59.948999999999998</v>
      </c>
      <c r="Z487" s="37" t="str">
        <f t="shared" si="148"/>
        <v>M</v>
      </c>
      <c r="AA487" s="43">
        <f t="shared" si="149"/>
        <v>59949000</v>
      </c>
      <c r="AB487" s="46">
        <f t="shared" si="150"/>
        <v>4.0165829999999998</v>
      </c>
      <c r="AC487" s="43"/>
      <c r="AD487" s="43"/>
      <c r="AE487" s="37">
        <f t="shared" si="136"/>
        <v>485</v>
      </c>
      <c r="AF487" s="37" t="str">
        <f t="shared" si="137"/>
        <v>PPRO.JK</v>
      </c>
      <c r="AG487" s="37" t="str">
        <f t="shared" si="138"/>
        <v>PT Pembangunan Perumahan Properti Tbk</v>
      </c>
      <c r="AH487" s="37">
        <f t="shared" si="139"/>
        <v>67</v>
      </c>
      <c r="AI487" s="71">
        <f t="shared" si="151"/>
        <v>4.1319999999999997</v>
      </c>
      <c r="AJ487" s="43">
        <f t="shared" si="140"/>
        <v>4.0165829999999998</v>
      </c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</row>
    <row r="488" spans="1:47" x14ac:dyDescent="0.25">
      <c r="A488" s="37"/>
      <c r="B488" s="37">
        <f t="shared" si="141"/>
        <v>486</v>
      </c>
      <c r="C488" s="37" t="s">
        <v>5672</v>
      </c>
      <c r="D488" s="37" t="s">
        <v>5673</v>
      </c>
      <c r="E488" s="37">
        <v>910</v>
      </c>
      <c r="F488" s="37">
        <v>15</v>
      </c>
      <c r="G488" s="39">
        <v>1.6799999999999999E-2</v>
      </c>
      <c r="H488" s="40">
        <v>912100</v>
      </c>
      <c r="I488" s="37" t="s">
        <v>5674</v>
      </c>
      <c r="J488" s="37" t="s">
        <v>5671</v>
      </c>
      <c r="K488" s="37"/>
      <c r="L488" s="37"/>
      <c r="M488" s="37">
        <f t="shared" si="142"/>
        <v>486</v>
      </c>
      <c r="N488" s="37" t="s">
        <v>2160</v>
      </c>
      <c r="O488" s="37" t="str">
        <f t="shared" si="153"/>
        <v>PT Perdana Bangun Pusaka Tbk</v>
      </c>
      <c r="P488" s="37">
        <f t="shared" si="153"/>
        <v>985</v>
      </c>
      <c r="Q488" s="37">
        <f t="shared" si="153"/>
        <v>10</v>
      </c>
      <c r="R488" s="37">
        <f t="shared" si="153"/>
        <v>1.03E-2</v>
      </c>
      <c r="S488" s="37">
        <f t="shared" si="153"/>
        <v>8400</v>
      </c>
      <c r="T488" s="37">
        <f t="shared" si="153"/>
        <v>11137</v>
      </c>
      <c r="U488" s="37" t="str">
        <f t="shared" si="153"/>
        <v>307.32B</v>
      </c>
      <c r="V488" s="41">
        <f t="shared" si="144"/>
        <v>307.32</v>
      </c>
      <c r="W488" s="37" t="str">
        <f t="shared" si="145"/>
        <v>B</v>
      </c>
      <c r="X488" s="42">
        <f t="shared" si="146"/>
        <v>307.32</v>
      </c>
      <c r="Y488" s="37">
        <f t="shared" si="147"/>
        <v>1113</v>
      </c>
      <c r="Z488" s="37" t="str">
        <f t="shared" si="148"/>
        <v>7</v>
      </c>
      <c r="AA488" s="43">
        <f t="shared" si="149"/>
        <v>1113</v>
      </c>
      <c r="AB488" s="46">
        <f t="shared" si="150"/>
        <v>1.0963049999999999E-3</v>
      </c>
      <c r="AC488" s="43"/>
      <c r="AD488" s="43"/>
      <c r="AE488" s="37">
        <f t="shared" si="136"/>
        <v>486</v>
      </c>
      <c r="AF488" s="37" t="str">
        <f t="shared" si="137"/>
        <v>KONI.JK</v>
      </c>
      <c r="AG488" s="37" t="str">
        <f t="shared" si="138"/>
        <v>PT Perdana Bangun Pusaka Tbk</v>
      </c>
      <c r="AH488" s="37">
        <f t="shared" si="139"/>
        <v>985</v>
      </c>
      <c r="AI488" s="71">
        <f t="shared" si="151"/>
        <v>0.30731999999999998</v>
      </c>
      <c r="AJ488" s="43">
        <f t="shared" si="140"/>
        <v>1.0963049999999999E-3</v>
      </c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</row>
    <row r="489" spans="1:47" x14ac:dyDescent="0.25">
      <c r="A489" s="37"/>
      <c r="B489" s="37">
        <f t="shared" si="141"/>
        <v>487</v>
      </c>
      <c r="C489" s="37" t="s">
        <v>890</v>
      </c>
      <c r="D489" s="37" t="s">
        <v>891</v>
      </c>
      <c r="E489" s="37">
        <v>910</v>
      </c>
      <c r="F489" s="37">
        <v>-15</v>
      </c>
      <c r="G489" s="39">
        <v>-1.6199999999999999E-2</v>
      </c>
      <c r="H489" s="37" t="s">
        <v>5675</v>
      </c>
      <c r="I489" s="37" t="s">
        <v>5676</v>
      </c>
      <c r="J489" s="37" t="s">
        <v>5677</v>
      </c>
      <c r="K489" s="37"/>
      <c r="L489" s="37"/>
      <c r="M489" s="37">
        <f t="shared" si="142"/>
        <v>487</v>
      </c>
      <c r="N489" s="37" t="s">
        <v>1768</v>
      </c>
      <c r="O489" s="37" t="str">
        <f t="shared" si="153"/>
        <v>PT Perdana Gapuraprima Tbk</v>
      </c>
      <c r="P489" s="37">
        <f t="shared" si="153"/>
        <v>91</v>
      </c>
      <c r="Q489" s="37">
        <f t="shared" si="153"/>
        <v>-2</v>
      </c>
      <c r="R489" s="37">
        <f t="shared" si="153"/>
        <v>-2.1499999999999998E-2</v>
      </c>
      <c r="S489" s="37" t="str">
        <f t="shared" si="153"/>
        <v>7.836M</v>
      </c>
      <c r="T489" s="37" t="str">
        <f t="shared" si="153"/>
        <v>25.958M</v>
      </c>
      <c r="U489" s="37" t="str">
        <f t="shared" si="153"/>
        <v>389.176B</v>
      </c>
      <c r="V489" s="41">
        <f t="shared" si="144"/>
        <v>389.17599999999999</v>
      </c>
      <c r="W489" s="37" t="str">
        <f t="shared" si="145"/>
        <v>B</v>
      </c>
      <c r="X489" s="42">
        <f t="shared" si="146"/>
        <v>389.17599999999999</v>
      </c>
      <c r="Y489" s="37">
        <f t="shared" si="147"/>
        <v>25.957999999999998</v>
      </c>
      <c r="Z489" s="37" t="str">
        <f t="shared" si="148"/>
        <v>M</v>
      </c>
      <c r="AA489" s="43">
        <f t="shared" si="149"/>
        <v>25958000</v>
      </c>
      <c r="AB489" s="46">
        <f t="shared" si="150"/>
        <v>2.3621780000000001</v>
      </c>
      <c r="AC489" s="43"/>
      <c r="AD489" s="43"/>
      <c r="AE489" s="37">
        <f t="shared" si="136"/>
        <v>487</v>
      </c>
      <c r="AF489" s="37" t="str">
        <f t="shared" si="137"/>
        <v>GPRA.JK</v>
      </c>
      <c r="AG489" s="37" t="str">
        <f t="shared" si="138"/>
        <v>PT Perdana Gapuraprima Tbk</v>
      </c>
      <c r="AH489" s="37">
        <f t="shared" si="139"/>
        <v>91</v>
      </c>
      <c r="AI489" s="71">
        <f t="shared" si="151"/>
        <v>0.38917599999999997</v>
      </c>
      <c r="AJ489" s="43">
        <f t="shared" si="140"/>
        <v>2.3621780000000001</v>
      </c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</row>
    <row r="490" spans="1:47" x14ac:dyDescent="0.25">
      <c r="A490" s="37"/>
      <c r="B490" s="37">
        <f t="shared" si="141"/>
        <v>488</v>
      </c>
      <c r="C490" s="37" t="s">
        <v>5678</v>
      </c>
      <c r="D490" s="37" t="s">
        <v>5679</v>
      </c>
      <c r="E490" s="38">
        <v>2000</v>
      </c>
      <c r="F490" s="37">
        <v>0</v>
      </c>
      <c r="G490" s="39">
        <v>0</v>
      </c>
      <c r="H490" s="40">
        <v>55800</v>
      </c>
      <c r="I490" s="40">
        <v>306643</v>
      </c>
      <c r="J490" s="37" t="s">
        <v>5680</v>
      </c>
      <c r="K490" s="37"/>
      <c r="L490" s="37"/>
      <c r="M490" s="37">
        <f t="shared" si="142"/>
        <v>488</v>
      </c>
      <c r="N490" s="37" t="s">
        <v>2297</v>
      </c>
      <c r="O490" s="37" t="str">
        <f t="shared" si="153"/>
        <v>PT Perdana Karya Perkasa Tbk</v>
      </c>
      <c r="P490" s="37">
        <f t="shared" si="153"/>
        <v>166</v>
      </c>
      <c r="Q490" s="37">
        <f t="shared" si="153"/>
        <v>0</v>
      </c>
      <c r="R490" s="37">
        <f t="shared" si="153"/>
        <v>0</v>
      </c>
      <c r="S490" s="37" t="str">
        <f t="shared" si="153"/>
        <v>7.557M</v>
      </c>
      <c r="T490" s="37" t="str">
        <f t="shared" si="153"/>
        <v>95.111M</v>
      </c>
      <c r="U490" s="37" t="str">
        <f t="shared" si="153"/>
        <v>89.535B</v>
      </c>
      <c r="V490" s="41">
        <f t="shared" si="144"/>
        <v>89.534999999999997</v>
      </c>
      <c r="W490" s="37" t="str">
        <f t="shared" si="145"/>
        <v>B</v>
      </c>
      <c r="X490" s="42">
        <f t="shared" si="146"/>
        <v>89.534999999999997</v>
      </c>
      <c r="Y490" s="37">
        <f t="shared" si="147"/>
        <v>95.111000000000004</v>
      </c>
      <c r="Z490" s="37" t="str">
        <f t="shared" si="148"/>
        <v>M</v>
      </c>
      <c r="AA490" s="43">
        <f t="shared" si="149"/>
        <v>95111000</v>
      </c>
      <c r="AB490" s="46">
        <f t="shared" si="150"/>
        <v>15.788425999999999</v>
      </c>
      <c r="AC490" s="43"/>
      <c r="AD490" s="43"/>
      <c r="AE490" s="37">
        <f t="shared" si="136"/>
        <v>488</v>
      </c>
      <c r="AF490" s="37" t="str">
        <f t="shared" si="137"/>
        <v>PKPK.JK</v>
      </c>
      <c r="AG490" s="37" t="str">
        <f t="shared" si="138"/>
        <v>PT Perdana Karya Perkasa Tbk</v>
      </c>
      <c r="AH490" s="37">
        <f t="shared" si="139"/>
        <v>166</v>
      </c>
      <c r="AI490" s="71">
        <f t="shared" si="151"/>
        <v>8.9535000000000003E-2</v>
      </c>
      <c r="AJ490" s="43">
        <f t="shared" si="140"/>
        <v>15.788425999999999</v>
      </c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</row>
    <row r="491" spans="1:47" x14ac:dyDescent="0.25">
      <c r="A491" s="37"/>
      <c r="B491" s="37">
        <f t="shared" si="141"/>
        <v>489</v>
      </c>
      <c r="C491" s="37" t="s">
        <v>5681</v>
      </c>
      <c r="D491" s="37" t="s">
        <v>5682</v>
      </c>
      <c r="E491" s="38">
        <v>1115</v>
      </c>
      <c r="F491" s="37">
        <v>20</v>
      </c>
      <c r="G491" s="39">
        <v>1.83E-2</v>
      </c>
      <c r="H491" s="37" t="s">
        <v>5683</v>
      </c>
      <c r="I491" s="37" t="s">
        <v>5684</v>
      </c>
      <c r="J491" s="37" t="s">
        <v>5685</v>
      </c>
      <c r="K491" s="37"/>
      <c r="L491" s="37"/>
      <c r="M491" s="37">
        <f t="shared" si="142"/>
        <v>489</v>
      </c>
      <c r="N491" s="37" t="s">
        <v>1287</v>
      </c>
      <c r="O491" s="37" t="str">
        <f t="shared" si="153"/>
        <v>PT Perintis Triniti Properti Tbk</v>
      </c>
      <c r="P491" s="37">
        <f t="shared" si="153"/>
        <v>244</v>
      </c>
      <c r="Q491" s="37">
        <f t="shared" si="153"/>
        <v>-10</v>
      </c>
      <c r="R491" s="37">
        <f t="shared" si="153"/>
        <v>-3.9399999999999998E-2</v>
      </c>
      <c r="S491" s="37" t="str">
        <f t="shared" si="153"/>
        <v>7.014M</v>
      </c>
      <c r="T491" s="37" t="str">
        <f t="shared" si="153"/>
        <v>12.107M</v>
      </c>
      <c r="U491" s="37" t="str">
        <f t="shared" si="153"/>
        <v>1.067T</v>
      </c>
      <c r="V491" s="41">
        <f t="shared" si="144"/>
        <v>1.0669999999999999</v>
      </c>
      <c r="W491" s="37" t="str">
        <f t="shared" si="145"/>
        <v>T</v>
      </c>
      <c r="X491" s="42">
        <f t="shared" si="146"/>
        <v>1067</v>
      </c>
      <c r="Y491" s="37">
        <f t="shared" si="147"/>
        <v>12.106999999999999</v>
      </c>
      <c r="Z491" s="37" t="str">
        <f t="shared" si="148"/>
        <v>M</v>
      </c>
      <c r="AA491" s="43">
        <f t="shared" si="149"/>
        <v>12107000</v>
      </c>
      <c r="AB491" s="46">
        <f t="shared" si="150"/>
        <v>2.9541080000000002</v>
      </c>
      <c r="AC491" s="43"/>
      <c r="AD491" s="43"/>
      <c r="AE491" s="37">
        <f t="shared" si="136"/>
        <v>489</v>
      </c>
      <c r="AF491" s="37" t="str">
        <f t="shared" si="137"/>
        <v>TRIN.JK</v>
      </c>
      <c r="AG491" s="37" t="str">
        <f t="shared" si="138"/>
        <v>PT Perintis Triniti Properti Tbk</v>
      </c>
      <c r="AH491" s="37">
        <f t="shared" si="139"/>
        <v>244</v>
      </c>
      <c r="AI491" s="71">
        <f t="shared" si="151"/>
        <v>1.0669999999999999</v>
      </c>
      <c r="AJ491" s="43">
        <f t="shared" si="140"/>
        <v>2.9541080000000002</v>
      </c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</row>
    <row r="492" spans="1:47" x14ac:dyDescent="0.25">
      <c r="A492" s="37"/>
      <c r="B492" s="37">
        <f t="shared" si="141"/>
        <v>490</v>
      </c>
      <c r="C492" s="37" t="s">
        <v>801</v>
      </c>
      <c r="D492" s="37" t="s">
        <v>802</v>
      </c>
      <c r="E492" s="38">
        <v>1085</v>
      </c>
      <c r="F492" s="37">
        <v>215</v>
      </c>
      <c r="G492" s="39">
        <v>0.24709999999999999</v>
      </c>
      <c r="H492" s="37" t="s">
        <v>5686</v>
      </c>
      <c r="I492" s="40">
        <v>518814</v>
      </c>
      <c r="J492" s="37" t="s">
        <v>5687</v>
      </c>
      <c r="K492" s="37"/>
      <c r="L492" s="37"/>
      <c r="M492" s="37">
        <f t="shared" si="142"/>
        <v>490</v>
      </c>
      <c r="N492" s="37" t="s">
        <v>5014</v>
      </c>
      <c r="O492" s="37" t="str">
        <f t="shared" si="153"/>
        <v>PT Perma Plasindo Tbk</v>
      </c>
      <c r="P492" s="37">
        <f t="shared" si="153"/>
        <v>140</v>
      </c>
      <c r="Q492" s="37">
        <f t="shared" si="153"/>
        <v>0</v>
      </c>
      <c r="R492" s="37">
        <f t="shared" si="153"/>
        <v>0</v>
      </c>
      <c r="S492" s="37" t="str">
        <f t="shared" si="153"/>
        <v>2.295M</v>
      </c>
      <c r="T492" s="37" t="str">
        <f t="shared" si="153"/>
        <v>79.452M</v>
      </c>
      <c r="U492" s="37" t="str">
        <f t="shared" si="153"/>
        <v>304.5B</v>
      </c>
      <c r="V492" s="41">
        <f t="shared" si="144"/>
        <v>304.5</v>
      </c>
      <c r="W492" s="37" t="str">
        <f t="shared" si="145"/>
        <v>B</v>
      </c>
      <c r="X492" s="42">
        <f t="shared" si="146"/>
        <v>304.5</v>
      </c>
      <c r="Y492" s="37">
        <f t="shared" si="147"/>
        <v>79.451999999999998</v>
      </c>
      <c r="Z492" s="37" t="str">
        <f t="shared" si="148"/>
        <v>M</v>
      </c>
      <c r="AA492" s="43">
        <f t="shared" si="149"/>
        <v>79452000</v>
      </c>
      <c r="AB492" s="46">
        <f t="shared" si="150"/>
        <v>11.123279999999999</v>
      </c>
      <c r="AC492" s="43"/>
      <c r="AD492" s="43"/>
      <c r="AE492" s="37">
        <f t="shared" si="136"/>
        <v>490</v>
      </c>
      <c r="AF492" s="37" t="str">
        <f t="shared" si="137"/>
        <v>BINO.JK</v>
      </c>
      <c r="AG492" s="37" t="str">
        <f t="shared" si="138"/>
        <v>PT Perma Plasindo Tbk</v>
      </c>
      <c r="AH492" s="37">
        <f t="shared" si="139"/>
        <v>140</v>
      </c>
      <c r="AI492" s="71">
        <f t="shared" si="151"/>
        <v>0.30449999999999999</v>
      </c>
      <c r="AJ492" s="43">
        <f t="shared" si="140"/>
        <v>11.123279999999999</v>
      </c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</row>
    <row r="493" spans="1:47" x14ac:dyDescent="0.25">
      <c r="A493" s="37"/>
      <c r="B493" s="37">
        <f t="shared" si="141"/>
        <v>491</v>
      </c>
      <c r="C493" s="37" t="s">
        <v>4097</v>
      </c>
      <c r="D493" s="37" t="s">
        <v>4098</v>
      </c>
      <c r="E493" s="38">
        <v>1690</v>
      </c>
      <c r="F493" s="37">
        <v>0</v>
      </c>
      <c r="G493" s="39">
        <v>0</v>
      </c>
      <c r="H493" s="40">
        <v>26900</v>
      </c>
      <c r="I493" s="40">
        <v>82078</v>
      </c>
      <c r="J493" s="37" t="s">
        <v>4099</v>
      </c>
      <c r="K493" s="37"/>
      <c r="L493" s="37"/>
      <c r="M493" s="37">
        <f t="shared" si="142"/>
        <v>491</v>
      </c>
      <c r="N493" s="37" t="s">
        <v>200</v>
      </c>
      <c r="O493" s="37" t="str">
        <f t="shared" si="153"/>
        <v>PT Perusahaan Gas Negara Tbk</v>
      </c>
      <c r="P493" s="37">
        <f t="shared" si="153"/>
        <v>1480</v>
      </c>
      <c r="Q493" s="37">
        <f t="shared" si="153"/>
        <v>5</v>
      </c>
      <c r="R493" s="37">
        <f t="shared" si="153"/>
        <v>3.3999999999999998E-3</v>
      </c>
      <c r="S493" s="37" t="str">
        <f t="shared" si="153"/>
        <v>48.462M</v>
      </c>
      <c r="T493" s="37" t="str">
        <f t="shared" si="153"/>
        <v>173.307M</v>
      </c>
      <c r="U493" s="37" t="str">
        <f t="shared" si="153"/>
        <v>35.877T</v>
      </c>
      <c r="V493" s="41">
        <f t="shared" si="144"/>
        <v>35.877000000000002</v>
      </c>
      <c r="W493" s="37" t="str">
        <f t="shared" si="145"/>
        <v>T</v>
      </c>
      <c r="X493" s="42">
        <f t="shared" si="146"/>
        <v>35877</v>
      </c>
      <c r="Y493" s="37">
        <f t="shared" si="147"/>
        <v>173.30699999999999</v>
      </c>
      <c r="Z493" s="37" t="str">
        <f t="shared" si="148"/>
        <v>M</v>
      </c>
      <c r="AA493" s="43">
        <f t="shared" si="149"/>
        <v>173307000</v>
      </c>
      <c r="AB493" s="46">
        <f t="shared" si="150"/>
        <v>256.49435999999997</v>
      </c>
      <c r="AC493" s="43"/>
      <c r="AD493" s="43"/>
      <c r="AE493" s="37">
        <f t="shared" si="136"/>
        <v>491</v>
      </c>
      <c r="AF493" s="37" t="str">
        <f t="shared" si="137"/>
        <v>PGAS.JK</v>
      </c>
      <c r="AG493" s="37" t="str">
        <f t="shared" si="138"/>
        <v>PT Perusahaan Gas Negara Tbk</v>
      </c>
      <c r="AH493" s="37">
        <f t="shared" si="139"/>
        <v>1480</v>
      </c>
      <c r="AI493" s="71">
        <f t="shared" si="151"/>
        <v>35.877000000000002</v>
      </c>
      <c r="AJ493" s="43">
        <f t="shared" si="140"/>
        <v>256.49435999999997</v>
      </c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</row>
    <row r="494" spans="1:47" x14ac:dyDescent="0.25">
      <c r="A494" s="37"/>
      <c r="B494" s="37">
        <f t="shared" si="141"/>
        <v>492</v>
      </c>
      <c r="C494" s="37" t="s">
        <v>918</v>
      </c>
      <c r="D494" s="37" t="s">
        <v>919</v>
      </c>
      <c r="E494" s="37">
        <v>340</v>
      </c>
      <c r="F494" s="37">
        <v>-8</v>
      </c>
      <c r="G494" s="39">
        <v>-2.3E-2</v>
      </c>
      <c r="H494" s="37" t="s">
        <v>5688</v>
      </c>
      <c r="I494" s="37" t="s">
        <v>5689</v>
      </c>
      <c r="J494" s="37" t="s">
        <v>5690</v>
      </c>
      <c r="K494" s="37"/>
      <c r="L494" s="37"/>
      <c r="M494" s="37">
        <f t="shared" si="142"/>
        <v>492</v>
      </c>
      <c r="N494" s="37" t="s">
        <v>561</v>
      </c>
      <c r="O494" s="37" t="str">
        <f t="shared" si="153"/>
        <v>PT Perusahaan Perkebunan London Sumatra Indonesia Tbk</v>
      </c>
      <c r="P494" s="37">
        <f t="shared" si="153"/>
        <v>1215</v>
      </c>
      <c r="Q494" s="37">
        <f t="shared" si="153"/>
        <v>5</v>
      </c>
      <c r="R494" s="37">
        <f t="shared" si="153"/>
        <v>4.1000000000000003E-3</v>
      </c>
      <c r="S494" s="37" t="str">
        <f t="shared" si="153"/>
        <v>6.153M</v>
      </c>
      <c r="T494" s="37" t="str">
        <f t="shared" si="153"/>
        <v>33.771M</v>
      </c>
      <c r="U494" s="37" t="str">
        <f t="shared" si="153"/>
        <v>8.286T</v>
      </c>
      <c r="V494" s="41">
        <f t="shared" si="144"/>
        <v>8.2859999999999996</v>
      </c>
      <c r="W494" s="37" t="str">
        <f t="shared" si="145"/>
        <v>T</v>
      </c>
      <c r="X494" s="42">
        <f t="shared" si="146"/>
        <v>8286</v>
      </c>
      <c r="Y494" s="37">
        <f t="shared" si="147"/>
        <v>33.771000000000001</v>
      </c>
      <c r="Z494" s="37" t="str">
        <f t="shared" si="148"/>
        <v>M</v>
      </c>
      <c r="AA494" s="43">
        <f t="shared" si="149"/>
        <v>33771000</v>
      </c>
      <c r="AB494" s="46">
        <f t="shared" si="150"/>
        <v>41.031765</v>
      </c>
      <c r="AC494" s="43"/>
      <c r="AD494" s="43"/>
      <c r="AE494" s="37">
        <f t="shared" si="136"/>
        <v>492</v>
      </c>
      <c r="AF494" s="37" t="str">
        <f t="shared" si="137"/>
        <v>LSIP.JK</v>
      </c>
      <c r="AG494" s="37" t="str">
        <f t="shared" si="138"/>
        <v>PT Perusahaan Perkebunan London Sumatra Indonesia Tbk</v>
      </c>
      <c r="AH494" s="37">
        <f t="shared" si="139"/>
        <v>1215</v>
      </c>
      <c r="AI494" s="71">
        <f t="shared" si="151"/>
        <v>8.2859999999999996</v>
      </c>
      <c r="AJ494" s="43">
        <f t="shared" si="140"/>
        <v>41.031765</v>
      </c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</row>
    <row r="495" spans="1:47" x14ac:dyDescent="0.25">
      <c r="A495" s="37"/>
      <c r="B495" s="37">
        <f t="shared" si="141"/>
        <v>493</v>
      </c>
      <c r="C495" s="37" t="s">
        <v>5691</v>
      </c>
      <c r="D495" s="37" t="s">
        <v>5692</v>
      </c>
      <c r="E495" s="37">
        <v>442</v>
      </c>
      <c r="F495" s="37">
        <v>20</v>
      </c>
      <c r="G495" s="39">
        <v>4.7399999999999998E-2</v>
      </c>
      <c r="H495" s="37" t="s">
        <v>5693</v>
      </c>
      <c r="I495" s="37" t="s">
        <v>5694</v>
      </c>
      <c r="J495" s="37" t="s">
        <v>5695</v>
      </c>
      <c r="K495" s="37"/>
      <c r="L495" s="37"/>
      <c r="M495" s="37">
        <f t="shared" si="142"/>
        <v>493</v>
      </c>
      <c r="N495" s="37" t="s">
        <v>5460</v>
      </c>
      <c r="O495" s="37" t="str">
        <f t="shared" si="153"/>
        <v>PT Petrosea Tbk</v>
      </c>
      <c r="P495" s="37">
        <f t="shared" si="153"/>
        <v>2300</v>
      </c>
      <c r="Q495" s="37">
        <f t="shared" si="153"/>
        <v>-30</v>
      </c>
      <c r="R495" s="37">
        <f t="shared" si="153"/>
        <v>-1.29E-2</v>
      </c>
      <c r="S495" s="37">
        <f t="shared" si="153"/>
        <v>356600</v>
      </c>
      <c r="T495" s="37" t="str">
        <f t="shared" si="153"/>
        <v>1.229M</v>
      </c>
      <c r="U495" s="37" t="str">
        <f t="shared" si="153"/>
        <v>2.281T</v>
      </c>
      <c r="V495" s="41">
        <f t="shared" si="144"/>
        <v>2.2810000000000001</v>
      </c>
      <c r="W495" s="37" t="str">
        <f t="shared" si="145"/>
        <v>T</v>
      </c>
      <c r="X495" s="42">
        <f t="shared" si="146"/>
        <v>2281</v>
      </c>
      <c r="Y495" s="37">
        <f t="shared" si="147"/>
        <v>1.2290000000000001</v>
      </c>
      <c r="Z495" s="37" t="str">
        <f t="shared" si="148"/>
        <v>M</v>
      </c>
      <c r="AA495" s="43">
        <f t="shared" si="149"/>
        <v>1229000</v>
      </c>
      <c r="AB495" s="46">
        <f t="shared" si="150"/>
        <v>2.8267000000000002</v>
      </c>
      <c r="AC495" s="43"/>
      <c r="AD495" s="43"/>
      <c r="AE495" s="37">
        <f t="shared" si="136"/>
        <v>493</v>
      </c>
      <c r="AF495" s="37" t="str">
        <f t="shared" si="137"/>
        <v>PTRO.JK</v>
      </c>
      <c r="AG495" s="37" t="str">
        <f t="shared" si="138"/>
        <v>PT Petrosea Tbk</v>
      </c>
      <c r="AH495" s="37">
        <f t="shared" si="139"/>
        <v>2300</v>
      </c>
      <c r="AI495" s="71">
        <f t="shared" si="151"/>
        <v>2.2810000000000001</v>
      </c>
      <c r="AJ495" s="43">
        <f t="shared" si="140"/>
        <v>2.8267000000000002</v>
      </c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</row>
    <row r="496" spans="1:47" x14ac:dyDescent="0.25">
      <c r="A496" s="37"/>
      <c r="B496" s="37">
        <f t="shared" si="141"/>
        <v>494</v>
      </c>
      <c r="C496" s="37" t="s">
        <v>847</v>
      </c>
      <c r="D496" s="37" t="s">
        <v>848</v>
      </c>
      <c r="E496" s="38">
        <v>7975</v>
      </c>
      <c r="F496" s="37">
        <v>0</v>
      </c>
      <c r="G496" s="39">
        <v>0</v>
      </c>
      <c r="H496" s="40">
        <v>5300</v>
      </c>
      <c r="I496" s="40">
        <v>1918</v>
      </c>
      <c r="J496" s="37" t="s">
        <v>4117</v>
      </c>
      <c r="K496" s="37"/>
      <c r="L496" s="37"/>
      <c r="M496" s="37">
        <f t="shared" si="142"/>
        <v>494</v>
      </c>
      <c r="N496" s="37" t="s">
        <v>1299</v>
      </c>
      <c r="O496" s="37" t="str">
        <f t="shared" si="153"/>
        <v>PT Phapros, Tbk</v>
      </c>
      <c r="P496" s="37">
        <f t="shared" si="153"/>
        <v>1130</v>
      </c>
      <c r="Q496" s="37">
        <f t="shared" si="153"/>
        <v>-5</v>
      </c>
      <c r="R496" s="37">
        <f t="shared" si="153"/>
        <v>-4.4000000000000003E-3</v>
      </c>
      <c r="S496" s="37">
        <f t="shared" si="153"/>
        <v>174000</v>
      </c>
      <c r="T496" s="37">
        <f t="shared" si="153"/>
        <v>402025</v>
      </c>
      <c r="U496" s="37" t="str">
        <f t="shared" si="153"/>
        <v>949.2B</v>
      </c>
      <c r="V496" s="41">
        <f t="shared" si="144"/>
        <v>949.2</v>
      </c>
      <c r="W496" s="37" t="str">
        <f t="shared" si="145"/>
        <v>B</v>
      </c>
      <c r="X496" s="42">
        <f t="shared" si="146"/>
        <v>949.2</v>
      </c>
      <c r="Y496" s="37">
        <f t="shared" si="147"/>
        <v>40202</v>
      </c>
      <c r="Z496" s="37" t="str">
        <f t="shared" si="148"/>
        <v>5</v>
      </c>
      <c r="AA496" s="43">
        <f t="shared" si="149"/>
        <v>40202</v>
      </c>
      <c r="AB496" s="46">
        <f t="shared" si="150"/>
        <v>4.5428259999999998E-2</v>
      </c>
      <c r="AC496" s="43"/>
      <c r="AD496" s="43"/>
      <c r="AE496" s="37">
        <f t="shared" si="136"/>
        <v>494</v>
      </c>
      <c r="AF496" s="37" t="str">
        <f t="shared" si="137"/>
        <v>PEHA.JK</v>
      </c>
      <c r="AG496" s="37" t="str">
        <f t="shared" si="138"/>
        <v>PT Phapros, Tbk</v>
      </c>
      <c r="AH496" s="37">
        <f t="shared" si="139"/>
        <v>1130</v>
      </c>
      <c r="AI496" s="71">
        <f t="shared" si="151"/>
        <v>0.94920000000000004</v>
      </c>
      <c r="AJ496" s="43">
        <f t="shared" si="140"/>
        <v>4.5428259999999998E-2</v>
      </c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</row>
    <row r="497" spans="1:47" x14ac:dyDescent="0.25">
      <c r="A497" s="37"/>
      <c r="B497" s="37">
        <f t="shared" si="141"/>
        <v>495</v>
      </c>
      <c r="C497" s="37" t="s">
        <v>4119</v>
      </c>
      <c r="D497" s="37" t="s">
        <v>4120</v>
      </c>
      <c r="E497" s="38">
        <v>6200</v>
      </c>
      <c r="F497" s="37">
        <v>-75</v>
      </c>
      <c r="G497" s="39">
        <v>-1.2E-2</v>
      </c>
      <c r="H497" s="37">
        <v>300</v>
      </c>
      <c r="I497" s="37">
        <v>229</v>
      </c>
      <c r="J497" s="37" t="s">
        <v>4121</v>
      </c>
      <c r="K497" s="37"/>
      <c r="L497" s="37"/>
      <c r="M497" s="37">
        <f t="shared" si="142"/>
        <v>495</v>
      </c>
      <c r="N497" s="37" t="s">
        <v>1086</v>
      </c>
      <c r="O497" s="37" t="str">
        <f t="shared" si="153"/>
        <v>PT Pikko Land Development Tbk</v>
      </c>
      <c r="P497" s="37">
        <f t="shared" si="153"/>
        <v>93</v>
      </c>
      <c r="Q497" s="37">
        <f t="shared" si="153"/>
        <v>1</v>
      </c>
      <c r="R497" s="37">
        <f t="shared" si="153"/>
        <v>1.09E-2</v>
      </c>
      <c r="S497" s="37" t="str">
        <f t="shared" si="153"/>
        <v>1.891M</v>
      </c>
      <c r="T497" s="37" t="str">
        <f t="shared" si="153"/>
        <v>34.149M</v>
      </c>
      <c r="U497" s="37" t="str">
        <f t="shared" si="153"/>
        <v>1.264T</v>
      </c>
      <c r="V497" s="41">
        <f t="shared" si="144"/>
        <v>1.264</v>
      </c>
      <c r="W497" s="37" t="str">
        <f t="shared" si="145"/>
        <v>T</v>
      </c>
      <c r="X497" s="42">
        <f t="shared" si="146"/>
        <v>1264</v>
      </c>
      <c r="Y497" s="37">
        <f t="shared" si="147"/>
        <v>34.149000000000001</v>
      </c>
      <c r="Z497" s="37" t="str">
        <f t="shared" si="148"/>
        <v>M</v>
      </c>
      <c r="AA497" s="43">
        <f t="shared" si="149"/>
        <v>34149000</v>
      </c>
      <c r="AB497" s="46">
        <f t="shared" si="150"/>
        <v>3.1758570000000002</v>
      </c>
      <c r="AC497" s="43"/>
      <c r="AD497" s="43"/>
      <c r="AE497" s="37">
        <f t="shared" si="136"/>
        <v>495</v>
      </c>
      <c r="AF497" s="37" t="str">
        <f t="shared" si="137"/>
        <v>RODA.JK</v>
      </c>
      <c r="AG497" s="37" t="str">
        <f t="shared" si="138"/>
        <v>PT Pikko Land Development Tbk</v>
      </c>
      <c r="AH497" s="37">
        <f t="shared" si="139"/>
        <v>93</v>
      </c>
      <c r="AI497" s="71">
        <f t="shared" si="151"/>
        <v>1.264</v>
      </c>
      <c r="AJ497" s="43">
        <f t="shared" si="140"/>
        <v>3.1758570000000002</v>
      </c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</row>
    <row r="498" spans="1:47" x14ac:dyDescent="0.25">
      <c r="A498" s="37"/>
      <c r="B498" s="37">
        <f t="shared" si="141"/>
        <v>496</v>
      </c>
      <c r="C498" s="37" t="s">
        <v>5696</v>
      </c>
      <c r="D498" s="37" t="s">
        <v>5697</v>
      </c>
      <c r="E498" s="37">
        <v>650</v>
      </c>
      <c r="F498" s="37">
        <v>-20</v>
      </c>
      <c r="G498" s="39">
        <v>-2.9899999999999999E-2</v>
      </c>
      <c r="H498" s="37" t="s">
        <v>5698</v>
      </c>
      <c r="I498" s="37" t="s">
        <v>5699</v>
      </c>
      <c r="J498" s="37" t="s">
        <v>5700</v>
      </c>
      <c r="K498" s="37"/>
      <c r="L498" s="37"/>
      <c r="M498" s="37">
        <f t="shared" si="142"/>
        <v>496</v>
      </c>
      <c r="N498" s="37" t="s">
        <v>1169</v>
      </c>
      <c r="O498" s="37" t="str">
        <f t="shared" si="153"/>
        <v>PT PINAGO UTAMA Tbk</v>
      </c>
      <c r="P498" s="37">
        <f t="shared" si="153"/>
        <v>1520</v>
      </c>
      <c r="Q498" s="37">
        <f t="shared" si="153"/>
        <v>-50</v>
      </c>
      <c r="R498" s="37">
        <f t="shared" si="153"/>
        <v>-3.1800000000000002E-2</v>
      </c>
      <c r="S498" s="37">
        <f t="shared" si="153"/>
        <v>22900</v>
      </c>
      <c r="T498" s="37">
        <f t="shared" si="153"/>
        <v>29365</v>
      </c>
      <c r="U498" s="37" t="str">
        <f t="shared" si="153"/>
        <v>1.187T</v>
      </c>
      <c r="V498" s="41">
        <f t="shared" si="144"/>
        <v>1.1870000000000001</v>
      </c>
      <c r="W498" s="37" t="str">
        <f t="shared" si="145"/>
        <v>T</v>
      </c>
      <c r="X498" s="42">
        <f t="shared" si="146"/>
        <v>1187</v>
      </c>
      <c r="Y498" s="37">
        <f t="shared" si="147"/>
        <v>2936</v>
      </c>
      <c r="Z498" s="37" t="str">
        <f t="shared" si="148"/>
        <v>5</v>
      </c>
      <c r="AA498" s="43">
        <f t="shared" si="149"/>
        <v>2936</v>
      </c>
      <c r="AB498" s="46">
        <f t="shared" si="150"/>
        <v>4.4627199999999999E-3</v>
      </c>
      <c r="AC498" s="43"/>
      <c r="AD498" s="43"/>
      <c r="AE498" s="37">
        <f t="shared" si="136"/>
        <v>496</v>
      </c>
      <c r="AF498" s="37" t="str">
        <f t="shared" si="137"/>
        <v>PNGO.JK</v>
      </c>
      <c r="AG498" s="37" t="str">
        <f t="shared" si="138"/>
        <v>PT PINAGO UTAMA Tbk</v>
      </c>
      <c r="AH498" s="37">
        <f t="shared" si="139"/>
        <v>1520</v>
      </c>
      <c r="AI498" s="71">
        <f t="shared" si="151"/>
        <v>1.1870000000000001</v>
      </c>
      <c r="AJ498" s="43">
        <f t="shared" si="140"/>
        <v>4.4627199999999999E-3</v>
      </c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</row>
    <row r="499" spans="1:47" x14ac:dyDescent="0.25">
      <c r="A499" s="37"/>
      <c r="B499" s="37">
        <f t="shared" si="141"/>
        <v>497</v>
      </c>
      <c r="C499" s="37" t="s">
        <v>5701</v>
      </c>
      <c r="D499" s="37" t="s">
        <v>5702</v>
      </c>
      <c r="E499" s="37">
        <v>61</v>
      </c>
      <c r="F499" s="37">
        <v>-1</v>
      </c>
      <c r="G499" s="39">
        <v>-1.61E-2</v>
      </c>
      <c r="H499" s="37" t="s">
        <v>5703</v>
      </c>
      <c r="I499" s="37" t="s">
        <v>5704</v>
      </c>
      <c r="J499" s="37" t="s">
        <v>5705</v>
      </c>
      <c r="K499" s="37"/>
      <c r="L499" s="37"/>
      <c r="M499" s="37">
        <f t="shared" si="142"/>
        <v>497</v>
      </c>
      <c r="N499" s="37" t="s">
        <v>1292</v>
      </c>
      <c r="O499" s="37" t="str">
        <f t="shared" si="153"/>
        <v>PT Pioneerindo Gourmet International Tbk</v>
      </c>
      <c r="P499" s="37">
        <f t="shared" si="153"/>
        <v>5900</v>
      </c>
      <c r="Q499" s="37">
        <f t="shared" si="153"/>
        <v>-50</v>
      </c>
      <c r="R499" s="37">
        <f t="shared" si="153"/>
        <v>-8.3999999999999995E-3</v>
      </c>
      <c r="S499" s="37">
        <f t="shared" si="153"/>
        <v>200</v>
      </c>
      <c r="T499" s="37">
        <f t="shared" si="153"/>
        <v>1968</v>
      </c>
      <c r="U499" s="37" t="str">
        <f t="shared" si="153"/>
        <v>1.303T</v>
      </c>
      <c r="V499" s="41">
        <f t="shared" si="144"/>
        <v>1.3029999999999999</v>
      </c>
      <c r="W499" s="37" t="str">
        <f t="shared" si="145"/>
        <v>T</v>
      </c>
      <c r="X499" s="42">
        <f t="shared" si="146"/>
        <v>1303</v>
      </c>
      <c r="Y499" s="37">
        <f t="shared" si="147"/>
        <v>196</v>
      </c>
      <c r="Z499" s="37" t="str">
        <f t="shared" si="148"/>
        <v>8</v>
      </c>
      <c r="AA499" s="43">
        <f t="shared" si="149"/>
        <v>196</v>
      </c>
      <c r="AB499" s="46">
        <f t="shared" si="150"/>
        <v>1.1563999999999999E-3</v>
      </c>
      <c r="AC499" s="43"/>
      <c r="AD499" s="43"/>
      <c r="AE499" s="37">
        <f t="shared" si="136"/>
        <v>497</v>
      </c>
      <c r="AF499" s="37" t="str">
        <f t="shared" si="137"/>
        <v>PTSP.JK</v>
      </c>
      <c r="AG499" s="37" t="str">
        <f t="shared" si="138"/>
        <v>PT Pioneerindo Gourmet International Tbk</v>
      </c>
      <c r="AH499" s="37">
        <f t="shared" si="139"/>
        <v>5900</v>
      </c>
      <c r="AI499" s="71">
        <f t="shared" si="151"/>
        <v>1.3029999999999999</v>
      </c>
      <c r="AJ499" s="43">
        <f t="shared" si="140"/>
        <v>1.1563999999999999E-3</v>
      </c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</row>
    <row r="500" spans="1:47" x14ac:dyDescent="0.25">
      <c r="A500" s="37"/>
      <c r="B500" s="37">
        <f t="shared" si="141"/>
        <v>498</v>
      </c>
      <c r="C500" s="37" t="s">
        <v>5706</v>
      </c>
      <c r="D500" s="37" t="s">
        <v>5707</v>
      </c>
      <c r="E500" s="38">
        <v>1565</v>
      </c>
      <c r="F500" s="37">
        <v>-35</v>
      </c>
      <c r="G500" s="39">
        <v>-2.1899999999999999E-2</v>
      </c>
      <c r="H500" s="37" t="s">
        <v>5708</v>
      </c>
      <c r="I500" s="37" t="s">
        <v>5709</v>
      </c>
      <c r="J500" s="37" t="s">
        <v>5710</v>
      </c>
      <c r="K500" s="37"/>
      <c r="L500" s="37"/>
      <c r="M500" s="37">
        <f t="shared" si="142"/>
        <v>498</v>
      </c>
      <c r="N500" s="37" t="s">
        <v>2399</v>
      </c>
      <c r="O500" s="37" t="str">
        <f t="shared" ref="O500:U515" si="154">INDEX($B$3:$J$1048576,MATCH($N500,$C$3:$C$1048576,0),MATCH(O$2,$B$2:$J$2,0))</f>
        <v>PT Planet Properindo Jaya Tbk</v>
      </c>
      <c r="P500" s="37">
        <f t="shared" si="154"/>
        <v>37</v>
      </c>
      <c r="Q500" s="37">
        <f t="shared" si="154"/>
        <v>1</v>
      </c>
      <c r="R500" s="37">
        <f t="shared" si="154"/>
        <v>2.7799999999999998E-2</v>
      </c>
      <c r="S500" s="37" t="str">
        <f t="shared" si="154"/>
        <v>5.226M</v>
      </c>
      <c r="T500" s="37" t="str">
        <f t="shared" si="154"/>
        <v>9.087M</v>
      </c>
      <c r="U500" s="37" t="str">
        <f t="shared" si="154"/>
        <v>33.036B</v>
      </c>
      <c r="V500" s="41">
        <f t="shared" si="144"/>
        <v>33.036000000000001</v>
      </c>
      <c r="W500" s="37" t="str">
        <f t="shared" si="145"/>
        <v>B</v>
      </c>
      <c r="X500" s="42">
        <f t="shared" si="146"/>
        <v>33.036000000000001</v>
      </c>
      <c r="Y500" s="37">
        <f t="shared" si="147"/>
        <v>9.0869999999999997</v>
      </c>
      <c r="Z500" s="37" t="str">
        <f t="shared" si="148"/>
        <v>M</v>
      </c>
      <c r="AA500" s="43">
        <f t="shared" si="149"/>
        <v>9087000</v>
      </c>
      <c r="AB500" s="46">
        <f t="shared" si="150"/>
        <v>0.33621899999999999</v>
      </c>
      <c r="AC500" s="43"/>
      <c r="AD500" s="43"/>
      <c r="AE500" s="37">
        <f t="shared" si="136"/>
        <v>498</v>
      </c>
      <c r="AF500" s="37" t="str">
        <f t="shared" si="137"/>
        <v>PLAN.JK</v>
      </c>
      <c r="AG500" s="37" t="str">
        <f t="shared" si="138"/>
        <v>PT Planet Properindo Jaya Tbk</v>
      </c>
      <c r="AH500" s="37">
        <f t="shared" si="139"/>
        <v>37</v>
      </c>
      <c r="AI500" s="71">
        <f t="shared" si="151"/>
        <v>3.3036000000000003E-2</v>
      </c>
      <c r="AJ500" s="43">
        <f t="shared" si="140"/>
        <v>0.33621899999999999</v>
      </c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</row>
    <row r="501" spans="1:47" x14ac:dyDescent="0.25">
      <c r="A501" s="37"/>
      <c r="B501" s="37">
        <f t="shared" si="141"/>
        <v>499</v>
      </c>
      <c r="C501" s="37" t="s">
        <v>874</v>
      </c>
      <c r="D501" s="37" t="s">
        <v>875</v>
      </c>
      <c r="E501" s="37">
        <v>148</v>
      </c>
      <c r="F501" s="37">
        <v>5</v>
      </c>
      <c r="G501" s="39">
        <v>3.5000000000000003E-2</v>
      </c>
      <c r="H501" s="37" t="s">
        <v>5711</v>
      </c>
      <c r="I501" s="37" t="s">
        <v>5712</v>
      </c>
      <c r="J501" s="37" t="s">
        <v>5710</v>
      </c>
      <c r="K501" s="37"/>
      <c r="L501" s="37"/>
      <c r="M501" s="37">
        <f t="shared" si="142"/>
        <v>499</v>
      </c>
      <c r="N501" s="37" t="s">
        <v>4108</v>
      </c>
      <c r="O501" s="37" t="str">
        <f t="shared" si="154"/>
        <v>PT Pollux Investasi Internasional, Tbk</v>
      </c>
      <c r="P501" s="37">
        <f t="shared" si="154"/>
        <v>1425</v>
      </c>
      <c r="Q501" s="37">
        <f t="shared" si="154"/>
        <v>35</v>
      </c>
      <c r="R501" s="37">
        <f t="shared" si="154"/>
        <v>2.52E-2</v>
      </c>
      <c r="S501" s="37">
        <f t="shared" si="154"/>
        <v>12800</v>
      </c>
      <c r="T501" s="37">
        <f t="shared" si="154"/>
        <v>149303</v>
      </c>
      <c r="U501" s="37" t="str">
        <f t="shared" si="154"/>
        <v>2.865T</v>
      </c>
      <c r="V501" s="41">
        <f t="shared" si="144"/>
        <v>2.8650000000000002</v>
      </c>
      <c r="W501" s="37" t="str">
        <f t="shared" si="145"/>
        <v>T</v>
      </c>
      <c r="X501" s="42">
        <f t="shared" si="146"/>
        <v>2865</v>
      </c>
      <c r="Y501" s="37">
        <f t="shared" si="147"/>
        <v>14930</v>
      </c>
      <c r="Z501" s="37" t="str">
        <f t="shared" si="148"/>
        <v>3</v>
      </c>
      <c r="AA501" s="43">
        <f t="shared" si="149"/>
        <v>14930</v>
      </c>
      <c r="AB501" s="46">
        <f t="shared" si="150"/>
        <v>2.1275249999999999E-2</v>
      </c>
      <c r="AC501" s="43"/>
      <c r="AD501" s="43"/>
      <c r="AE501" s="37">
        <f t="shared" si="136"/>
        <v>499</v>
      </c>
      <c r="AF501" s="37" t="str">
        <f t="shared" si="137"/>
        <v>POLI.JK</v>
      </c>
      <c r="AG501" s="37" t="str">
        <f t="shared" si="138"/>
        <v>PT Pollux Investasi Internasional, Tbk</v>
      </c>
      <c r="AH501" s="37">
        <f t="shared" si="139"/>
        <v>1425</v>
      </c>
      <c r="AI501" s="71">
        <f t="shared" si="151"/>
        <v>2.8650000000000002</v>
      </c>
      <c r="AJ501" s="43">
        <f t="shared" si="140"/>
        <v>2.1275249999999999E-2</v>
      </c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</row>
    <row r="502" spans="1:47" x14ac:dyDescent="0.25">
      <c r="A502" s="37"/>
      <c r="B502" s="37">
        <f t="shared" si="141"/>
        <v>500</v>
      </c>
      <c r="C502" s="37" t="s">
        <v>5713</v>
      </c>
      <c r="D502" s="37" t="s">
        <v>5714</v>
      </c>
      <c r="E502" s="38">
        <v>4760</v>
      </c>
      <c r="F502" s="37">
        <v>-10</v>
      </c>
      <c r="G502" s="39">
        <v>-2.0999999999999999E-3</v>
      </c>
      <c r="H502" s="40">
        <v>106800</v>
      </c>
      <c r="I502" s="40">
        <v>689239</v>
      </c>
      <c r="J502" s="37" t="s">
        <v>5715</v>
      </c>
      <c r="K502" s="37"/>
      <c r="L502" s="37"/>
      <c r="M502" s="37">
        <f t="shared" si="142"/>
        <v>500</v>
      </c>
      <c r="N502" s="37" t="s">
        <v>280</v>
      </c>
      <c r="O502" s="37" t="str">
        <f t="shared" si="154"/>
        <v>PT Pollux Properties Indonesia Tbk</v>
      </c>
      <c r="P502" s="37">
        <f t="shared" si="154"/>
        <v>1455</v>
      </c>
      <c r="Q502" s="37">
        <f t="shared" si="154"/>
        <v>-75</v>
      </c>
      <c r="R502" s="37">
        <f t="shared" si="154"/>
        <v>-4.9000000000000002E-2</v>
      </c>
      <c r="S502" s="37">
        <f t="shared" si="154"/>
        <v>615300</v>
      </c>
      <c r="T502" s="37" t="str">
        <f t="shared" si="154"/>
        <v>5.528M</v>
      </c>
      <c r="U502" s="37" t="str">
        <f t="shared" si="154"/>
        <v>12.104T</v>
      </c>
      <c r="V502" s="41">
        <f t="shared" si="144"/>
        <v>12.103999999999999</v>
      </c>
      <c r="W502" s="37" t="str">
        <f t="shared" si="145"/>
        <v>T</v>
      </c>
      <c r="X502" s="42">
        <f t="shared" si="146"/>
        <v>12104</v>
      </c>
      <c r="Y502" s="37">
        <f t="shared" si="147"/>
        <v>5.5279999999999996</v>
      </c>
      <c r="Z502" s="37" t="str">
        <f t="shared" si="148"/>
        <v>M</v>
      </c>
      <c r="AA502" s="43">
        <f t="shared" si="149"/>
        <v>5528000</v>
      </c>
      <c r="AB502" s="46">
        <f t="shared" si="150"/>
        <v>8.0432400000000008</v>
      </c>
      <c r="AC502" s="43"/>
      <c r="AD502" s="43"/>
      <c r="AE502" s="37">
        <f t="shared" si="136"/>
        <v>500</v>
      </c>
      <c r="AF502" s="37" t="str">
        <f t="shared" si="137"/>
        <v>POLL.JK</v>
      </c>
      <c r="AG502" s="37" t="str">
        <f t="shared" si="138"/>
        <v>PT Pollux Properties Indonesia Tbk</v>
      </c>
      <c r="AH502" s="37">
        <f t="shared" si="139"/>
        <v>1455</v>
      </c>
      <c r="AI502" s="71">
        <f t="shared" si="151"/>
        <v>12.103999999999999</v>
      </c>
      <c r="AJ502" s="43">
        <f t="shared" si="140"/>
        <v>8.0432400000000008</v>
      </c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</row>
    <row r="503" spans="1:47" x14ac:dyDescent="0.25">
      <c r="A503" s="37"/>
      <c r="B503" s="37">
        <f t="shared" si="141"/>
        <v>501</v>
      </c>
      <c r="C503" s="37" t="s">
        <v>5716</v>
      </c>
      <c r="D503" s="37" t="s">
        <v>5717</v>
      </c>
      <c r="E503" s="38">
        <v>1010</v>
      </c>
      <c r="F503" s="37">
        <v>10</v>
      </c>
      <c r="G503" s="39">
        <v>0.01</v>
      </c>
      <c r="H503" s="40">
        <v>22700</v>
      </c>
      <c r="I503" s="40">
        <v>79014</v>
      </c>
      <c r="J503" s="37" t="s">
        <v>5718</v>
      </c>
      <c r="K503" s="37"/>
      <c r="L503" s="37"/>
      <c r="M503" s="37">
        <f t="shared" si="142"/>
        <v>501</v>
      </c>
      <c r="N503" s="37" t="s">
        <v>1572</v>
      </c>
      <c r="O503" s="37" t="str">
        <f t="shared" si="154"/>
        <v>PT Pool Advista Finance Tbk</v>
      </c>
      <c r="P503" s="37">
        <f t="shared" si="154"/>
        <v>250</v>
      </c>
      <c r="Q503" s="37">
        <f t="shared" si="154"/>
        <v>-2</v>
      </c>
      <c r="R503" s="37">
        <f t="shared" si="154"/>
        <v>-7.9000000000000008E-3</v>
      </c>
      <c r="S503" s="37">
        <f t="shared" si="154"/>
        <v>853900</v>
      </c>
      <c r="T503" s="37" t="str">
        <f t="shared" si="154"/>
        <v>3.909M</v>
      </c>
      <c r="U503" s="37" t="str">
        <f t="shared" si="154"/>
        <v>682.143B</v>
      </c>
      <c r="V503" s="41">
        <f t="shared" si="144"/>
        <v>682.14300000000003</v>
      </c>
      <c r="W503" s="37" t="str">
        <f t="shared" si="145"/>
        <v>B</v>
      </c>
      <c r="X503" s="42">
        <f t="shared" si="146"/>
        <v>682.14300000000003</v>
      </c>
      <c r="Y503" s="37">
        <f t="shared" si="147"/>
        <v>3.9089999999999998</v>
      </c>
      <c r="Z503" s="37" t="str">
        <f t="shared" si="148"/>
        <v>M</v>
      </c>
      <c r="AA503" s="43">
        <f t="shared" si="149"/>
        <v>3909000</v>
      </c>
      <c r="AB503" s="46">
        <f t="shared" si="150"/>
        <v>0.97724999999999995</v>
      </c>
      <c r="AC503" s="43"/>
      <c r="AD503" s="43"/>
      <c r="AE503" s="37">
        <f t="shared" si="136"/>
        <v>501</v>
      </c>
      <c r="AF503" s="37" t="str">
        <f t="shared" si="137"/>
        <v>POLA.JK</v>
      </c>
      <c r="AG503" s="37" t="str">
        <f t="shared" si="138"/>
        <v>PT Pool Advista Finance Tbk</v>
      </c>
      <c r="AH503" s="37">
        <f t="shared" si="139"/>
        <v>250</v>
      </c>
      <c r="AI503" s="71">
        <f t="shared" si="151"/>
        <v>0.68214300000000005</v>
      </c>
      <c r="AJ503" s="43">
        <f t="shared" si="140"/>
        <v>0.97724999999999995</v>
      </c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</row>
    <row r="504" spans="1:47" x14ac:dyDescent="0.25">
      <c r="A504" s="37"/>
      <c r="B504" s="37">
        <f t="shared" si="141"/>
        <v>502</v>
      </c>
      <c r="C504" s="37" t="s">
        <v>5719</v>
      </c>
      <c r="D504" s="37" t="s">
        <v>5720</v>
      </c>
      <c r="E504" s="38">
        <v>1070</v>
      </c>
      <c r="F504" s="37">
        <v>-20</v>
      </c>
      <c r="G504" s="39">
        <v>-1.83E-2</v>
      </c>
      <c r="H504" s="37" t="s">
        <v>5721</v>
      </c>
      <c r="I504" s="37" t="s">
        <v>5722</v>
      </c>
      <c r="J504" s="37" t="s">
        <v>5723</v>
      </c>
      <c r="K504" s="37"/>
      <c r="L504" s="37"/>
      <c r="M504" s="37">
        <f t="shared" si="142"/>
        <v>502</v>
      </c>
      <c r="N504" s="37" t="s">
        <v>625</v>
      </c>
      <c r="O504" s="37" t="str">
        <f t="shared" si="154"/>
        <v>PT PP (Persero) Tbk</v>
      </c>
      <c r="P504" s="37">
        <f t="shared" si="154"/>
        <v>1010</v>
      </c>
      <c r="Q504" s="37">
        <f t="shared" si="154"/>
        <v>-45</v>
      </c>
      <c r="R504" s="37">
        <f t="shared" si="154"/>
        <v>-4.2700000000000002E-2</v>
      </c>
      <c r="S504" s="37" t="str">
        <f t="shared" si="154"/>
        <v>34.498M</v>
      </c>
      <c r="T504" s="37" t="str">
        <f t="shared" si="154"/>
        <v>36.146M</v>
      </c>
      <c r="U504" s="37" t="str">
        <f t="shared" si="154"/>
        <v>6.247T</v>
      </c>
      <c r="V504" s="41">
        <f t="shared" si="144"/>
        <v>6.2469999999999999</v>
      </c>
      <c r="W504" s="37" t="str">
        <f t="shared" si="145"/>
        <v>T</v>
      </c>
      <c r="X504" s="42">
        <f t="shared" si="146"/>
        <v>6247</v>
      </c>
      <c r="Y504" s="37">
        <f t="shared" si="147"/>
        <v>36.146000000000001</v>
      </c>
      <c r="Z504" s="37" t="str">
        <f t="shared" si="148"/>
        <v>M</v>
      </c>
      <c r="AA504" s="43">
        <f t="shared" si="149"/>
        <v>36146000</v>
      </c>
      <c r="AB504" s="46">
        <f t="shared" si="150"/>
        <v>36.507460000000002</v>
      </c>
      <c r="AC504" s="43"/>
      <c r="AD504" s="43"/>
      <c r="AE504" s="37">
        <f t="shared" si="136"/>
        <v>502</v>
      </c>
      <c r="AF504" s="37" t="str">
        <f t="shared" si="137"/>
        <v>PTPP.JK</v>
      </c>
      <c r="AG504" s="37" t="str">
        <f t="shared" si="138"/>
        <v>PT PP (Persero) Tbk</v>
      </c>
      <c r="AH504" s="37">
        <f t="shared" si="139"/>
        <v>1010</v>
      </c>
      <c r="AI504" s="71">
        <f t="shared" si="151"/>
        <v>6.2469999999999999</v>
      </c>
      <c r="AJ504" s="43">
        <f t="shared" si="140"/>
        <v>36.507460000000002</v>
      </c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</row>
    <row r="505" spans="1:47" x14ac:dyDescent="0.25">
      <c r="A505" s="37"/>
      <c r="B505" s="37">
        <f t="shared" si="141"/>
        <v>503</v>
      </c>
      <c r="C505" s="37" t="s">
        <v>895</v>
      </c>
      <c r="D505" s="37" t="s">
        <v>896</v>
      </c>
      <c r="E505" s="38">
        <v>1830</v>
      </c>
      <c r="F505" s="37">
        <v>20</v>
      </c>
      <c r="G505" s="39">
        <v>1.0999999999999999E-2</v>
      </c>
      <c r="H505" s="40">
        <v>679200</v>
      </c>
      <c r="I505" s="37" t="s">
        <v>5724</v>
      </c>
      <c r="J505" s="37" t="s">
        <v>5725</v>
      </c>
      <c r="K505" s="37"/>
      <c r="L505" s="37"/>
      <c r="M505" s="37">
        <f t="shared" si="142"/>
        <v>503</v>
      </c>
      <c r="N505" s="37" t="s">
        <v>5377</v>
      </c>
      <c r="O505" s="37" t="str">
        <f t="shared" si="154"/>
        <v>PT PP Presisi Tbk</v>
      </c>
      <c r="P505" s="37">
        <f t="shared" si="154"/>
        <v>185</v>
      </c>
      <c r="Q505" s="37">
        <f t="shared" si="154"/>
        <v>-1</v>
      </c>
      <c r="R505" s="37">
        <f t="shared" si="154"/>
        <v>-5.4000000000000003E-3</v>
      </c>
      <c r="S505" s="37" t="str">
        <f t="shared" si="154"/>
        <v>6.558M</v>
      </c>
      <c r="T505" s="37" t="str">
        <f t="shared" si="154"/>
        <v>16.142M</v>
      </c>
      <c r="U505" s="37" t="str">
        <f t="shared" si="154"/>
        <v>1.871T</v>
      </c>
      <c r="V505" s="41">
        <f t="shared" si="144"/>
        <v>1.871</v>
      </c>
      <c r="W505" s="37" t="str">
        <f t="shared" si="145"/>
        <v>T</v>
      </c>
      <c r="X505" s="42">
        <f t="shared" si="146"/>
        <v>1871</v>
      </c>
      <c r="Y505" s="37">
        <f t="shared" si="147"/>
        <v>16.141999999999999</v>
      </c>
      <c r="Z505" s="37" t="str">
        <f t="shared" si="148"/>
        <v>M</v>
      </c>
      <c r="AA505" s="43">
        <f t="shared" si="149"/>
        <v>16142000</v>
      </c>
      <c r="AB505" s="46">
        <f t="shared" si="150"/>
        <v>2.9862700000000002</v>
      </c>
      <c r="AC505" s="43"/>
      <c r="AD505" s="43"/>
      <c r="AE505" s="37">
        <f t="shared" si="136"/>
        <v>503</v>
      </c>
      <c r="AF505" s="37" t="str">
        <f t="shared" si="137"/>
        <v>PPRE.JK</v>
      </c>
      <c r="AG505" s="37" t="str">
        <f t="shared" si="138"/>
        <v>PT PP Presisi Tbk</v>
      </c>
      <c r="AH505" s="37">
        <f t="shared" si="139"/>
        <v>185</v>
      </c>
      <c r="AI505" s="71">
        <f t="shared" si="151"/>
        <v>1.871</v>
      </c>
      <c r="AJ505" s="43">
        <f t="shared" si="140"/>
        <v>2.9862700000000002</v>
      </c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</row>
    <row r="506" spans="1:47" x14ac:dyDescent="0.25">
      <c r="A506" s="37"/>
      <c r="B506" s="37">
        <f t="shared" si="141"/>
        <v>504</v>
      </c>
      <c r="C506" s="37" t="s">
        <v>5726</v>
      </c>
      <c r="D506" s="37" t="s">
        <v>5727</v>
      </c>
      <c r="E506" s="38">
        <v>1485</v>
      </c>
      <c r="F506" s="37">
        <v>5</v>
      </c>
      <c r="G506" s="39">
        <v>3.3999999999999998E-3</v>
      </c>
      <c r="H506" s="37" t="s">
        <v>5728</v>
      </c>
      <c r="I506" s="37" t="s">
        <v>5729</v>
      </c>
      <c r="J506" s="37" t="s">
        <v>5730</v>
      </c>
      <c r="K506" s="37"/>
      <c r="L506" s="37"/>
      <c r="M506" s="37">
        <f t="shared" si="142"/>
        <v>504</v>
      </c>
      <c r="N506" s="37" t="s">
        <v>1052</v>
      </c>
      <c r="O506" s="37" t="str">
        <f t="shared" si="154"/>
        <v>PT Pradiksi Gunatama Tbk</v>
      </c>
      <c r="P506" s="37">
        <f t="shared" si="154"/>
        <v>320</v>
      </c>
      <c r="Q506" s="37">
        <f t="shared" si="154"/>
        <v>-10</v>
      </c>
      <c r="R506" s="37">
        <f t="shared" si="154"/>
        <v>-3.0300000000000001E-2</v>
      </c>
      <c r="S506" s="37">
        <f t="shared" si="154"/>
        <v>14300</v>
      </c>
      <c r="T506" s="37">
        <f t="shared" si="154"/>
        <v>250798</v>
      </c>
      <c r="U506" s="37" t="str">
        <f t="shared" si="154"/>
        <v>1.599T</v>
      </c>
      <c r="V506" s="41">
        <f t="shared" si="144"/>
        <v>1.599</v>
      </c>
      <c r="W506" s="37" t="str">
        <f t="shared" si="145"/>
        <v>T</v>
      </c>
      <c r="X506" s="42">
        <f t="shared" si="146"/>
        <v>1599</v>
      </c>
      <c r="Y506" s="37">
        <f t="shared" si="147"/>
        <v>25079</v>
      </c>
      <c r="Z506" s="37" t="str">
        <f t="shared" si="148"/>
        <v>8</v>
      </c>
      <c r="AA506" s="43">
        <f t="shared" si="149"/>
        <v>25079</v>
      </c>
      <c r="AB506" s="46">
        <f t="shared" si="150"/>
        <v>8.0252799999999992E-3</v>
      </c>
      <c r="AC506" s="43"/>
      <c r="AD506" s="43"/>
      <c r="AE506" s="37">
        <f t="shared" si="136"/>
        <v>504</v>
      </c>
      <c r="AF506" s="37" t="str">
        <f t="shared" si="137"/>
        <v>PGUN.JK</v>
      </c>
      <c r="AG506" s="37" t="str">
        <f t="shared" si="138"/>
        <v>PT Pradiksi Gunatama Tbk</v>
      </c>
      <c r="AH506" s="37">
        <f t="shared" si="139"/>
        <v>320</v>
      </c>
      <c r="AI506" s="71">
        <f t="shared" si="151"/>
        <v>1.599</v>
      </c>
      <c r="AJ506" s="43">
        <f t="shared" si="140"/>
        <v>8.0252799999999992E-3</v>
      </c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</row>
    <row r="507" spans="1:47" x14ac:dyDescent="0.25">
      <c r="A507" s="37"/>
      <c r="B507" s="37">
        <f t="shared" si="141"/>
        <v>505</v>
      </c>
      <c r="C507" s="37" t="s">
        <v>827</v>
      </c>
      <c r="D507" s="37" t="s">
        <v>828</v>
      </c>
      <c r="E507" s="37">
        <v>67</v>
      </c>
      <c r="F507" s="37">
        <v>0</v>
      </c>
      <c r="G507" s="39">
        <v>0</v>
      </c>
      <c r="H507" s="37" t="s">
        <v>5731</v>
      </c>
      <c r="I507" s="37" t="s">
        <v>5732</v>
      </c>
      <c r="J507" s="37" t="s">
        <v>5733</v>
      </c>
      <c r="K507" s="37"/>
      <c r="L507" s="37"/>
      <c r="M507" s="37">
        <f t="shared" si="142"/>
        <v>505</v>
      </c>
      <c r="N507" s="37" t="s">
        <v>1888</v>
      </c>
      <c r="O507" s="37" t="str">
        <f t="shared" si="154"/>
        <v>PT Prasidha Aneka Niaga Tbk</v>
      </c>
      <c r="P507" s="37">
        <f t="shared" si="154"/>
        <v>142</v>
      </c>
      <c r="Q507" s="37">
        <f t="shared" si="154"/>
        <v>-6</v>
      </c>
      <c r="R507" s="37">
        <f t="shared" si="154"/>
        <v>-4.0500000000000001E-2</v>
      </c>
      <c r="S507" s="37">
        <f t="shared" si="154"/>
        <v>40700</v>
      </c>
      <c r="T507" s="37">
        <f t="shared" si="154"/>
        <v>276050</v>
      </c>
      <c r="U507" s="37" t="str">
        <f t="shared" si="154"/>
        <v>204.48B</v>
      </c>
      <c r="V507" s="41">
        <f t="shared" si="144"/>
        <v>204.48</v>
      </c>
      <c r="W507" s="37" t="str">
        <f t="shared" si="145"/>
        <v>B</v>
      </c>
      <c r="X507" s="42">
        <f t="shared" si="146"/>
        <v>204.48</v>
      </c>
      <c r="Y507" s="37">
        <f t="shared" si="147"/>
        <v>27605</v>
      </c>
      <c r="Z507" s="37" t="str">
        <f t="shared" si="148"/>
        <v>0</v>
      </c>
      <c r="AA507" s="43">
        <f t="shared" si="149"/>
        <v>27605</v>
      </c>
      <c r="AB507" s="46">
        <f t="shared" si="150"/>
        <v>3.9199100000000004E-3</v>
      </c>
      <c r="AC507" s="43"/>
      <c r="AD507" s="43"/>
      <c r="AE507" s="37">
        <f t="shared" si="136"/>
        <v>505</v>
      </c>
      <c r="AF507" s="37" t="str">
        <f t="shared" si="137"/>
        <v>PSDN.JK</v>
      </c>
      <c r="AG507" s="37" t="str">
        <f t="shared" si="138"/>
        <v>PT Prasidha Aneka Niaga Tbk</v>
      </c>
      <c r="AH507" s="37">
        <f t="shared" si="139"/>
        <v>142</v>
      </c>
      <c r="AI507" s="71">
        <f t="shared" si="151"/>
        <v>0.20448</v>
      </c>
      <c r="AJ507" s="43">
        <f t="shared" si="140"/>
        <v>3.9199100000000004E-3</v>
      </c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</row>
    <row r="508" spans="1:47" x14ac:dyDescent="0.25">
      <c r="A508" s="37"/>
      <c r="B508" s="37">
        <f t="shared" si="141"/>
        <v>506</v>
      </c>
      <c r="C508" s="37" t="s">
        <v>5734</v>
      </c>
      <c r="D508" s="37" t="s">
        <v>5735</v>
      </c>
      <c r="E508" s="37">
        <v>378</v>
      </c>
      <c r="F508" s="37">
        <v>-4</v>
      </c>
      <c r="G508" s="39">
        <v>-1.0500000000000001E-2</v>
      </c>
      <c r="H508" s="40">
        <v>268500</v>
      </c>
      <c r="I508" s="40">
        <v>297479</v>
      </c>
      <c r="J508" s="37" t="s">
        <v>5736</v>
      </c>
      <c r="K508" s="37"/>
      <c r="L508" s="37"/>
      <c r="M508" s="37">
        <f t="shared" si="142"/>
        <v>506</v>
      </c>
      <c r="N508" s="37" t="s">
        <v>1678</v>
      </c>
      <c r="O508" s="37" t="str">
        <f t="shared" si="154"/>
        <v>PT Pratama Abadi Nusa Industri Tbk</v>
      </c>
      <c r="P508" s="37">
        <f t="shared" si="154"/>
        <v>1775</v>
      </c>
      <c r="Q508" s="37">
        <f t="shared" si="154"/>
        <v>160</v>
      </c>
      <c r="R508" s="37">
        <f t="shared" si="154"/>
        <v>9.9099999999999994E-2</v>
      </c>
      <c r="S508" s="37" t="str">
        <f t="shared" si="154"/>
        <v>2.896M</v>
      </c>
      <c r="T508" s="37">
        <f t="shared" si="154"/>
        <v>411956</v>
      </c>
      <c r="U508" s="37" t="str">
        <f t="shared" si="154"/>
        <v>727.75B</v>
      </c>
      <c r="V508" s="41">
        <f t="shared" si="144"/>
        <v>727.75</v>
      </c>
      <c r="W508" s="37" t="str">
        <f t="shared" si="145"/>
        <v>B</v>
      </c>
      <c r="X508" s="42">
        <f t="shared" si="146"/>
        <v>727.75</v>
      </c>
      <c r="Y508" s="37">
        <f t="shared" si="147"/>
        <v>41195</v>
      </c>
      <c r="Z508" s="37" t="str">
        <f t="shared" si="148"/>
        <v>6</v>
      </c>
      <c r="AA508" s="43">
        <f t="shared" si="149"/>
        <v>41195</v>
      </c>
      <c r="AB508" s="46">
        <f t="shared" si="150"/>
        <v>7.3121124999999995E-2</v>
      </c>
      <c r="AC508" s="43"/>
      <c r="AD508" s="43"/>
      <c r="AE508" s="37">
        <f t="shared" si="136"/>
        <v>506</v>
      </c>
      <c r="AF508" s="37" t="str">
        <f t="shared" si="137"/>
        <v>PANI.JK</v>
      </c>
      <c r="AG508" s="37" t="str">
        <f t="shared" si="138"/>
        <v>PT Pratama Abadi Nusa Industri Tbk</v>
      </c>
      <c r="AH508" s="37">
        <f t="shared" si="139"/>
        <v>1775</v>
      </c>
      <c r="AI508" s="71">
        <f t="shared" si="151"/>
        <v>0.72775000000000001</v>
      </c>
      <c r="AJ508" s="43">
        <f t="shared" si="140"/>
        <v>7.3121124999999995E-2</v>
      </c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</row>
    <row r="509" spans="1:47" x14ac:dyDescent="0.25">
      <c r="A509" s="37"/>
      <c r="B509" s="37">
        <f t="shared" si="141"/>
        <v>507</v>
      </c>
      <c r="C509" s="37" t="s">
        <v>819</v>
      </c>
      <c r="D509" s="37" t="s">
        <v>820</v>
      </c>
      <c r="E509" s="37">
        <v>790</v>
      </c>
      <c r="F509" s="37">
        <v>0</v>
      </c>
      <c r="G509" s="39">
        <v>0</v>
      </c>
      <c r="H509" s="40">
        <v>518200</v>
      </c>
      <c r="I509" s="37" t="s">
        <v>603</v>
      </c>
      <c r="J509" s="37" t="s">
        <v>5737</v>
      </c>
      <c r="K509" s="37"/>
      <c r="L509" s="37"/>
      <c r="M509" s="37">
        <f t="shared" si="142"/>
        <v>507</v>
      </c>
      <c r="N509" s="37" t="s">
        <v>1380</v>
      </c>
      <c r="O509" s="37" t="str">
        <f t="shared" si="154"/>
        <v>PT Pratama Widya Tbk</v>
      </c>
      <c r="P509" s="37">
        <f t="shared" si="154"/>
        <v>740</v>
      </c>
      <c r="Q509" s="37">
        <f t="shared" si="154"/>
        <v>-15</v>
      </c>
      <c r="R509" s="37">
        <f t="shared" si="154"/>
        <v>-1.9900000000000001E-2</v>
      </c>
      <c r="S509" s="37">
        <f t="shared" si="154"/>
        <v>521100</v>
      </c>
      <c r="T509" s="37">
        <f t="shared" si="154"/>
        <v>304437</v>
      </c>
      <c r="U509" s="37" t="str">
        <f t="shared" si="154"/>
        <v>649.859B</v>
      </c>
      <c r="V509" s="41">
        <f t="shared" si="144"/>
        <v>649.85900000000004</v>
      </c>
      <c r="W509" s="37" t="str">
        <f t="shared" si="145"/>
        <v>B</v>
      </c>
      <c r="X509" s="42">
        <f t="shared" si="146"/>
        <v>649.85900000000004</v>
      </c>
      <c r="Y509" s="37">
        <f t="shared" si="147"/>
        <v>30443</v>
      </c>
      <c r="Z509" s="37" t="str">
        <f t="shared" si="148"/>
        <v>7</v>
      </c>
      <c r="AA509" s="43">
        <f t="shared" si="149"/>
        <v>30443</v>
      </c>
      <c r="AB509" s="46">
        <f t="shared" si="150"/>
        <v>2.252782E-2</v>
      </c>
      <c r="AC509" s="43"/>
      <c r="AD509" s="43"/>
      <c r="AE509" s="37">
        <f t="shared" si="136"/>
        <v>507</v>
      </c>
      <c r="AF509" s="37" t="str">
        <f t="shared" si="137"/>
        <v>PTPW.JK</v>
      </c>
      <c r="AG509" s="37" t="str">
        <f t="shared" si="138"/>
        <v>PT Pratama Widya Tbk</v>
      </c>
      <c r="AH509" s="37">
        <f t="shared" si="139"/>
        <v>740</v>
      </c>
      <c r="AI509" s="71">
        <f t="shared" si="151"/>
        <v>0.64985900000000008</v>
      </c>
      <c r="AJ509" s="43">
        <f t="shared" si="140"/>
        <v>2.252782E-2</v>
      </c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</row>
    <row r="510" spans="1:47" x14ac:dyDescent="0.25">
      <c r="A510" s="37"/>
      <c r="B510" s="37">
        <f t="shared" si="141"/>
        <v>508</v>
      </c>
      <c r="C510" s="37" t="s">
        <v>5738</v>
      </c>
      <c r="D510" s="37" t="s">
        <v>5739</v>
      </c>
      <c r="E510" s="37">
        <v>610</v>
      </c>
      <c r="F510" s="37">
        <v>-5</v>
      </c>
      <c r="G510" s="39">
        <v>-8.0999999999999996E-3</v>
      </c>
      <c r="H510" s="37" t="s">
        <v>5740</v>
      </c>
      <c r="I510" s="37" t="s">
        <v>5741</v>
      </c>
      <c r="J510" s="37" t="s">
        <v>5742</v>
      </c>
      <c r="K510" s="37"/>
      <c r="L510" s="37"/>
      <c r="M510" s="37">
        <f t="shared" si="142"/>
        <v>508</v>
      </c>
      <c r="N510" s="37" t="s">
        <v>719</v>
      </c>
      <c r="O510" s="37" t="str">
        <f t="shared" si="154"/>
        <v>PT Prima Andalan Mandiri Tbk</v>
      </c>
      <c r="P510" s="37">
        <f t="shared" si="154"/>
        <v>3570</v>
      </c>
      <c r="Q510" s="37">
        <f t="shared" si="154"/>
        <v>-150</v>
      </c>
      <c r="R510" s="37">
        <f t="shared" si="154"/>
        <v>-4.0300000000000002E-2</v>
      </c>
      <c r="S510" s="37" t="str">
        <f t="shared" si="154"/>
        <v>1.922M</v>
      </c>
      <c r="T510" s="37" t="str">
        <f t="shared" si="154"/>
        <v>2.208M</v>
      </c>
      <c r="U510" s="37" t="str">
        <f t="shared" si="154"/>
        <v>12.693T</v>
      </c>
      <c r="V510" s="41">
        <f t="shared" si="144"/>
        <v>12.693</v>
      </c>
      <c r="W510" s="37" t="str">
        <f t="shared" si="145"/>
        <v>T</v>
      </c>
      <c r="X510" s="42">
        <f t="shared" si="146"/>
        <v>12693</v>
      </c>
      <c r="Y510" s="37">
        <f t="shared" si="147"/>
        <v>2.2080000000000002</v>
      </c>
      <c r="Z510" s="37" t="str">
        <f t="shared" si="148"/>
        <v>M</v>
      </c>
      <c r="AA510" s="43">
        <f t="shared" si="149"/>
        <v>2208000</v>
      </c>
      <c r="AB510" s="46">
        <f t="shared" si="150"/>
        <v>7.8825599999999998</v>
      </c>
      <c r="AC510" s="43"/>
      <c r="AD510" s="43"/>
      <c r="AE510" s="37">
        <f t="shared" si="136"/>
        <v>508</v>
      </c>
      <c r="AF510" s="37" t="str">
        <f t="shared" si="137"/>
        <v>MCOL.JK</v>
      </c>
      <c r="AG510" s="37" t="str">
        <f t="shared" si="138"/>
        <v>PT Prima Andalan Mandiri Tbk</v>
      </c>
      <c r="AH510" s="37">
        <f t="shared" si="139"/>
        <v>3570</v>
      </c>
      <c r="AI510" s="71">
        <f t="shared" si="151"/>
        <v>12.693</v>
      </c>
      <c r="AJ510" s="43">
        <f t="shared" si="140"/>
        <v>7.8825599999999998</v>
      </c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</row>
    <row r="511" spans="1:47" x14ac:dyDescent="0.25">
      <c r="A511" s="37"/>
      <c r="B511" s="37">
        <f t="shared" si="141"/>
        <v>509</v>
      </c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>
        <f t="shared" si="142"/>
        <v>509</v>
      </c>
      <c r="N511" s="37" t="s">
        <v>1735</v>
      </c>
      <c r="O511" s="37" t="str">
        <f t="shared" si="154"/>
        <v>PT Prima Cakrawala Abadi Tbk</v>
      </c>
      <c r="P511" s="37">
        <f t="shared" si="154"/>
        <v>270</v>
      </c>
      <c r="Q511" s="37">
        <f t="shared" si="154"/>
        <v>-12</v>
      </c>
      <c r="R511" s="37">
        <f t="shared" si="154"/>
        <v>-4.2599999999999999E-2</v>
      </c>
      <c r="S511" s="37">
        <f t="shared" si="154"/>
        <v>20500</v>
      </c>
      <c r="T511" s="37">
        <f t="shared" si="154"/>
        <v>125242</v>
      </c>
      <c r="U511" s="37" t="str">
        <f t="shared" si="154"/>
        <v>315.001B</v>
      </c>
      <c r="V511" s="41">
        <f t="shared" si="144"/>
        <v>315.00099999999998</v>
      </c>
      <c r="W511" s="37" t="str">
        <f t="shared" si="145"/>
        <v>B</v>
      </c>
      <c r="X511" s="42">
        <f t="shared" si="146"/>
        <v>315.00099999999998</v>
      </c>
      <c r="Y511" s="37">
        <f t="shared" si="147"/>
        <v>12524</v>
      </c>
      <c r="Z511" s="37" t="str">
        <f t="shared" si="148"/>
        <v>2</v>
      </c>
      <c r="AA511" s="43">
        <f t="shared" si="149"/>
        <v>12524</v>
      </c>
      <c r="AB511" s="46">
        <f t="shared" si="150"/>
        <v>3.3814800000000001E-3</v>
      </c>
      <c r="AC511" s="43"/>
      <c r="AD511" s="43"/>
      <c r="AE511" s="37">
        <f t="shared" si="136"/>
        <v>509</v>
      </c>
      <c r="AF511" s="37" t="str">
        <f t="shared" si="137"/>
        <v>PCAR.JK</v>
      </c>
      <c r="AG511" s="37" t="str">
        <f t="shared" si="138"/>
        <v>PT Prima Cakrawala Abadi Tbk</v>
      </c>
      <c r="AH511" s="37">
        <f t="shared" si="139"/>
        <v>270</v>
      </c>
      <c r="AI511" s="71">
        <f t="shared" si="151"/>
        <v>0.31500099999999998</v>
      </c>
      <c r="AJ511" s="43">
        <f t="shared" si="140"/>
        <v>3.3814800000000001E-3</v>
      </c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</row>
    <row r="512" spans="1:47" x14ac:dyDescent="0.25">
      <c r="A512" s="37"/>
      <c r="B512" s="37">
        <f t="shared" si="141"/>
        <v>510</v>
      </c>
      <c r="C512" s="37" t="s">
        <v>0</v>
      </c>
      <c r="D512" s="37" t="s">
        <v>1</v>
      </c>
      <c r="E512" s="37" t="s">
        <v>2</v>
      </c>
      <c r="F512" s="37" t="s">
        <v>3</v>
      </c>
      <c r="G512" s="37" t="s">
        <v>4</v>
      </c>
      <c r="H512" s="37" t="s">
        <v>5</v>
      </c>
      <c r="I512" s="37" t="s">
        <v>6</v>
      </c>
      <c r="J512" s="37" t="s">
        <v>7</v>
      </c>
      <c r="K512" s="37"/>
      <c r="L512" s="37"/>
      <c r="M512" s="37">
        <f t="shared" si="142"/>
        <v>510</v>
      </c>
      <c r="N512" s="37" t="s">
        <v>2302</v>
      </c>
      <c r="O512" s="37" t="str">
        <f t="shared" si="154"/>
        <v>PT Prima Globalindo Logistik Tbk</v>
      </c>
      <c r="P512" s="37">
        <f t="shared" si="154"/>
        <v>138</v>
      </c>
      <c r="Q512" s="37">
        <f t="shared" si="154"/>
        <v>0</v>
      </c>
      <c r="R512" s="37">
        <f t="shared" si="154"/>
        <v>0</v>
      </c>
      <c r="S512" s="37" t="str">
        <f t="shared" si="154"/>
        <v>4.383M</v>
      </c>
      <c r="T512" s="37" t="str">
        <f t="shared" si="154"/>
        <v>5.776M</v>
      </c>
      <c r="U512" s="37" t="str">
        <f t="shared" si="154"/>
        <v>103.503B</v>
      </c>
      <c r="V512" s="41">
        <f t="shared" si="144"/>
        <v>103.503</v>
      </c>
      <c r="W512" s="37" t="str">
        <f t="shared" si="145"/>
        <v>B</v>
      </c>
      <c r="X512" s="42">
        <f t="shared" si="146"/>
        <v>103.503</v>
      </c>
      <c r="Y512" s="37">
        <f t="shared" si="147"/>
        <v>5.7759999999999998</v>
      </c>
      <c r="Z512" s="37" t="str">
        <f t="shared" si="148"/>
        <v>M</v>
      </c>
      <c r="AA512" s="43">
        <f t="shared" si="149"/>
        <v>5776000</v>
      </c>
      <c r="AB512" s="46">
        <f t="shared" si="150"/>
        <v>0.79708800000000002</v>
      </c>
      <c r="AC512" s="43"/>
      <c r="AD512" s="43"/>
      <c r="AE512" s="37">
        <f t="shared" si="136"/>
        <v>510</v>
      </c>
      <c r="AF512" s="37" t="str">
        <f t="shared" si="137"/>
        <v>PPGL.JK</v>
      </c>
      <c r="AG512" s="37" t="str">
        <f t="shared" si="138"/>
        <v>PT Prima Globalindo Logistik Tbk</v>
      </c>
      <c r="AH512" s="37">
        <f t="shared" si="139"/>
        <v>138</v>
      </c>
      <c r="AI512" s="71">
        <f t="shared" si="151"/>
        <v>0.103503</v>
      </c>
      <c r="AJ512" s="43">
        <f t="shared" si="140"/>
        <v>0.79708800000000002</v>
      </c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</row>
    <row r="513" spans="1:47" x14ac:dyDescent="0.25">
      <c r="A513" s="37"/>
      <c r="B513" s="37">
        <f t="shared" si="141"/>
        <v>511</v>
      </c>
      <c r="C513" s="37" t="s">
        <v>5743</v>
      </c>
      <c r="D513" s="37" t="s">
        <v>5744</v>
      </c>
      <c r="E513" s="37">
        <v>525</v>
      </c>
      <c r="F513" s="37">
        <v>-35</v>
      </c>
      <c r="G513" s="39">
        <v>-6.25E-2</v>
      </c>
      <c r="H513" s="37" t="s">
        <v>5745</v>
      </c>
      <c r="I513" s="37" t="s">
        <v>5746</v>
      </c>
      <c r="J513" s="37" t="s">
        <v>5747</v>
      </c>
      <c r="K513" s="37"/>
      <c r="L513" s="37"/>
      <c r="M513" s="37">
        <f t="shared" si="142"/>
        <v>511</v>
      </c>
      <c r="N513" s="37" t="s">
        <v>2201</v>
      </c>
      <c r="O513" s="37" t="str">
        <f t="shared" si="154"/>
        <v>PT Primarindo Asia Infrastructure Tbk.</v>
      </c>
      <c r="P513" s="37">
        <f t="shared" si="154"/>
        <v>182</v>
      </c>
      <c r="Q513" s="37">
        <f t="shared" si="154"/>
        <v>-2</v>
      </c>
      <c r="R513" s="37">
        <f t="shared" si="154"/>
        <v>-1.09E-2</v>
      </c>
      <c r="S513" s="37" t="str">
        <f t="shared" si="154"/>
        <v>1.284M</v>
      </c>
      <c r="T513" s="37" t="str">
        <f t="shared" si="154"/>
        <v>34.068M</v>
      </c>
      <c r="U513" s="37" t="str">
        <f t="shared" si="154"/>
        <v>110.688B</v>
      </c>
      <c r="V513" s="41">
        <f t="shared" si="144"/>
        <v>110.688</v>
      </c>
      <c r="W513" s="37" t="str">
        <f t="shared" si="145"/>
        <v>B</v>
      </c>
      <c r="X513" s="42">
        <f t="shared" si="146"/>
        <v>110.688</v>
      </c>
      <c r="Y513" s="37">
        <f t="shared" si="147"/>
        <v>34.067999999999998</v>
      </c>
      <c r="Z513" s="37" t="str">
        <f t="shared" si="148"/>
        <v>M</v>
      </c>
      <c r="AA513" s="43">
        <f t="shared" si="149"/>
        <v>34068000</v>
      </c>
      <c r="AB513" s="46">
        <f t="shared" si="150"/>
        <v>6.2003760000000003</v>
      </c>
      <c r="AC513" s="43"/>
      <c r="AD513" s="43"/>
      <c r="AE513" s="37">
        <f t="shared" si="136"/>
        <v>511</v>
      </c>
      <c r="AF513" s="37" t="str">
        <f t="shared" si="137"/>
        <v>BIMA.JK</v>
      </c>
      <c r="AG513" s="37" t="str">
        <f t="shared" si="138"/>
        <v>PT Primarindo Asia Infrastructure Tbk.</v>
      </c>
      <c r="AH513" s="37">
        <f t="shared" si="139"/>
        <v>182</v>
      </c>
      <c r="AI513" s="71">
        <f t="shared" si="151"/>
        <v>0.11068800000000001</v>
      </c>
      <c r="AJ513" s="43">
        <f t="shared" si="140"/>
        <v>6.2003760000000003</v>
      </c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</row>
    <row r="514" spans="1:47" x14ac:dyDescent="0.25">
      <c r="A514" s="37"/>
      <c r="B514" s="37">
        <f t="shared" si="141"/>
        <v>512</v>
      </c>
      <c r="C514" s="37" t="s">
        <v>855</v>
      </c>
      <c r="D514" s="37" t="s">
        <v>856</v>
      </c>
      <c r="E514" s="37">
        <v>260</v>
      </c>
      <c r="F514" s="37">
        <v>-2</v>
      </c>
      <c r="G514" s="39">
        <v>-7.6E-3</v>
      </c>
      <c r="H514" s="37" t="s">
        <v>5748</v>
      </c>
      <c r="I514" s="37" t="s">
        <v>5749</v>
      </c>
      <c r="J514" s="37" t="s">
        <v>5750</v>
      </c>
      <c r="K514" s="37"/>
      <c r="L514" s="37"/>
      <c r="M514" s="37">
        <f t="shared" si="142"/>
        <v>512</v>
      </c>
      <c r="N514" s="37" t="s">
        <v>735</v>
      </c>
      <c r="O514" s="37" t="str">
        <f t="shared" si="154"/>
        <v>PT Prodia Widyahusada Tbk</v>
      </c>
      <c r="P514" s="37">
        <f t="shared" si="154"/>
        <v>9350</v>
      </c>
      <c r="Q514" s="37">
        <f t="shared" si="154"/>
        <v>-175</v>
      </c>
      <c r="R514" s="37">
        <f t="shared" si="154"/>
        <v>-1.84E-2</v>
      </c>
      <c r="S514" s="37">
        <f t="shared" si="154"/>
        <v>394800</v>
      </c>
      <c r="T514" s="37" t="str">
        <f t="shared" si="154"/>
        <v>1.564M</v>
      </c>
      <c r="U514" s="37" t="str">
        <f t="shared" si="154"/>
        <v>8.766T</v>
      </c>
      <c r="V514" s="41">
        <f t="shared" si="144"/>
        <v>8.766</v>
      </c>
      <c r="W514" s="37" t="str">
        <f t="shared" si="145"/>
        <v>T</v>
      </c>
      <c r="X514" s="42">
        <f t="shared" si="146"/>
        <v>8766</v>
      </c>
      <c r="Y514" s="37">
        <f t="shared" si="147"/>
        <v>1.5640000000000001</v>
      </c>
      <c r="Z514" s="37" t="str">
        <f t="shared" si="148"/>
        <v>M</v>
      </c>
      <c r="AA514" s="43">
        <f t="shared" si="149"/>
        <v>1564000</v>
      </c>
      <c r="AB514" s="46">
        <f t="shared" si="150"/>
        <v>14.6234</v>
      </c>
      <c r="AC514" s="43"/>
      <c r="AD514" s="43"/>
      <c r="AE514" s="37">
        <f t="shared" ref="AE514:AE577" si="155">M514</f>
        <v>512</v>
      </c>
      <c r="AF514" s="37" t="str">
        <f t="shared" ref="AF514:AF577" si="156">N514</f>
        <v>PRDA.JK</v>
      </c>
      <c r="AG514" s="37" t="str">
        <f t="shared" ref="AG514:AG577" si="157">O514</f>
        <v>PT Prodia Widyahusada Tbk</v>
      </c>
      <c r="AH514" s="37">
        <f t="shared" ref="AH514:AH577" si="158">P514</f>
        <v>9350</v>
      </c>
      <c r="AI514" s="71">
        <f t="shared" si="151"/>
        <v>8.766</v>
      </c>
      <c r="AJ514" s="43">
        <f t="shared" ref="AJ514:AJ577" si="159">AB514</f>
        <v>14.6234</v>
      </c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</row>
    <row r="515" spans="1:47" x14ac:dyDescent="0.25">
      <c r="A515" s="37"/>
      <c r="B515" s="37">
        <f t="shared" si="141"/>
        <v>513</v>
      </c>
      <c r="C515" s="37" t="s">
        <v>5751</v>
      </c>
      <c r="D515" s="37" t="s">
        <v>5752</v>
      </c>
      <c r="E515" s="37">
        <v>149</v>
      </c>
      <c r="F515" s="37">
        <v>0</v>
      </c>
      <c r="G515" s="39">
        <v>0</v>
      </c>
      <c r="H515" s="37" t="s">
        <v>5753</v>
      </c>
      <c r="I515" s="37" t="s">
        <v>5754</v>
      </c>
      <c r="J515" s="37" t="s">
        <v>5755</v>
      </c>
      <c r="K515" s="37"/>
      <c r="L515" s="37"/>
      <c r="M515" s="37">
        <f t="shared" si="142"/>
        <v>513</v>
      </c>
      <c r="N515" s="37" t="s">
        <v>2310</v>
      </c>
      <c r="O515" s="37" t="str">
        <f t="shared" si="154"/>
        <v>PT Protech Mitra Perkasa Tbk</v>
      </c>
      <c r="P515" s="37">
        <f t="shared" si="154"/>
        <v>650</v>
      </c>
      <c r="Q515" s="37">
        <f t="shared" si="154"/>
        <v>60</v>
      </c>
      <c r="R515" s="37">
        <f t="shared" si="154"/>
        <v>0.1017</v>
      </c>
      <c r="S515" s="37" t="str">
        <f t="shared" si="154"/>
        <v>13.439M</v>
      </c>
      <c r="T515" s="37" t="str">
        <f t="shared" si="154"/>
        <v>1.991M</v>
      </c>
      <c r="U515" s="37" t="str">
        <f t="shared" si="154"/>
        <v>233.09B</v>
      </c>
      <c r="V515" s="41">
        <f t="shared" si="144"/>
        <v>233.09</v>
      </c>
      <c r="W515" s="37" t="str">
        <f t="shared" si="145"/>
        <v>B</v>
      </c>
      <c r="X515" s="42">
        <f t="shared" si="146"/>
        <v>233.09</v>
      </c>
      <c r="Y515" s="37">
        <f t="shared" si="147"/>
        <v>1.9910000000000001</v>
      </c>
      <c r="Z515" s="37" t="str">
        <f t="shared" si="148"/>
        <v>M</v>
      </c>
      <c r="AA515" s="43">
        <f t="shared" si="149"/>
        <v>1991000</v>
      </c>
      <c r="AB515" s="46">
        <f t="shared" si="150"/>
        <v>1.2941499999999999</v>
      </c>
      <c r="AC515" s="43"/>
      <c r="AD515" s="43"/>
      <c r="AE515" s="37">
        <f t="shared" si="155"/>
        <v>513</v>
      </c>
      <c r="AF515" s="37" t="str">
        <f t="shared" si="156"/>
        <v>OASA.JK</v>
      </c>
      <c r="AG515" s="37" t="str">
        <f t="shared" si="157"/>
        <v>PT Protech Mitra Perkasa Tbk</v>
      </c>
      <c r="AH515" s="37">
        <f t="shared" si="158"/>
        <v>650</v>
      </c>
      <c r="AI515" s="71">
        <f t="shared" si="151"/>
        <v>0.23308999999999999</v>
      </c>
      <c r="AJ515" s="43">
        <f t="shared" si="159"/>
        <v>1.2941499999999999</v>
      </c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</row>
    <row r="516" spans="1:47" x14ac:dyDescent="0.25">
      <c r="A516" s="37"/>
      <c r="B516" s="37">
        <f t="shared" ref="B516:B579" si="160">ROW(B514)</f>
        <v>514</v>
      </c>
      <c r="C516" s="37" t="s">
        <v>883</v>
      </c>
      <c r="D516" s="37" t="s">
        <v>884</v>
      </c>
      <c r="E516" s="38">
        <v>3560</v>
      </c>
      <c r="F516" s="37">
        <v>0</v>
      </c>
      <c r="G516" s="39">
        <v>0</v>
      </c>
      <c r="H516" s="40">
        <v>9600</v>
      </c>
      <c r="I516" s="40">
        <v>32226</v>
      </c>
      <c r="J516" s="37" t="s">
        <v>4138</v>
      </c>
      <c r="K516" s="37"/>
      <c r="L516" s="37"/>
      <c r="M516" s="37">
        <f t="shared" ref="M516:M579" si="161">ROW(M514)</f>
        <v>514</v>
      </c>
      <c r="N516" s="37" t="s">
        <v>4593</v>
      </c>
      <c r="O516" s="37" t="str">
        <f t="shared" ref="O516:U531" si="162">INDEX($B$3:$J$1048576,MATCH($N516,$C$3:$C$1048576,0),MATCH(O$2,$B$2:$J$2,0))</f>
        <v>PT Provident Agro Tbk</v>
      </c>
      <c r="P516" s="37">
        <f t="shared" si="162"/>
        <v>885</v>
      </c>
      <c r="Q516" s="37">
        <f t="shared" si="162"/>
        <v>-15</v>
      </c>
      <c r="R516" s="37">
        <f t="shared" si="162"/>
        <v>-1.67E-2</v>
      </c>
      <c r="S516" s="37" t="str">
        <f t="shared" si="162"/>
        <v>25.083M</v>
      </c>
      <c r="T516" s="37" t="str">
        <f t="shared" si="162"/>
        <v>8.078M</v>
      </c>
      <c r="U516" s="37" t="str">
        <f t="shared" si="162"/>
        <v>6.262T</v>
      </c>
      <c r="V516" s="41">
        <f t="shared" ref="V516:V579" si="163">IFERROR(VALUE(LEFT(U516,LEN(U516)-1)),0)</f>
        <v>6.2619999999999996</v>
      </c>
      <c r="W516" s="37" t="str">
        <f t="shared" ref="W516:W579" si="164">RIGHT(U516,1)</f>
        <v>T</v>
      </c>
      <c r="X516" s="42">
        <f t="shared" ref="X516:X579" si="165">IF(W516="T",V516*10^3,V516)</f>
        <v>6262</v>
      </c>
      <c r="Y516" s="37">
        <f t="shared" ref="Y516:Y579" si="166">IFERROR(VALUE(LEFT(T516,LEN(T516)-1)),0)</f>
        <v>8.0779999999999994</v>
      </c>
      <c r="Z516" s="37" t="str">
        <f t="shared" ref="Z516:Z579" si="167">RIGHT(T516,1)</f>
        <v>M</v>
      </c>
      <c r="AA516" s="43">
        <f t="shared" ref="AA516:AA579" si="168">VALUE(IF(Z516="M",Y516*10^6,Y516))</f>
        <v>8077999.9999999991</v>
      </c>
      <c r="AB516" s="46">
        <f t="shared" ref="AB516:AB579" si="169">AA516*P516/10^9</f>
        <v>7.1490299999999989</v>
      </c>
      <c r="AC516" s="43"/>
      <c r="AD516" s="43"/>
      <c r="AE516" s="37">
        <f t="shared" si="155"/>
        <v>514</v>
      </c>
      <c r="AF516" s="37" t="str">
        <f t="shared" si="156"/>
        <v>PALM.JK</v>
      </c>
      <c r="AG516" s="37" t="str">
        <f t="shared" si="157"/>
        <v>PT Provident Agro Tbk</v>
      </c>
      <c r="AH516" s="37">
        <f t="shared" si="158"/>
        <v>885</v>
      </c>
      <c r="AI516" s="71">
        <f t="shared" ref="AI516:AI579" si="170">X516/10^3</f>
        <v>6.2619999999999996</v>
      </c>
      <c r="AJ516" s="43">
        <f t="shared" si="159"/>
        <v>7.1490299999999989</v>
      </c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</row>
    <row r="517" spans="1:47" x14ac:dyDescent="0.25">
      <c r="A517" s="37"/>
      <c r="B517" s="37">
        <f t="shared" si="160"/>
        <v>515</v>
      </c>
      <c r="C517" s="37" t="s">
        <v>4684</v>
      </c>
      <c r="D517" s="37" t="s">
        <v>4685</v>
      </c>
      <c r="E517" s="37">
        <v>320</v>
      </c>
      <c r="F517" s="37">
        <v>-2</v>
      </c>
      <c r="G517" s="39">
        <v>-6.1999999999999998E-3</v>
      </c>
      <c r="H517" s="37" t="s">
        <v>4686</v>
      </c>
      <c r="I517" s="37" t="s">
        <v>4687</v>
      </c>
      <c r="J517" s="37" t="s">
        <v>4688</v>
      </c>
      <c r="K517" s="37"/>
      <c r="L517" s="37"/>
      <c r="M517" s="37">
        <f t="shared" si="161"/>
        <v>515</v>
      </c>
      <c r="N517" s="37" t="s">
        <v>1564</v>
      </c>
      <c r="O517" s="37" t="str">
        <f t="shared" si="162"/>
        <v>PT Pudjiadi and Sons Tbk</v>
      </c>
      <c r="P517" s="37">
        <f t="shared" si="162"/>
        <v>600</v>
      </c>
      <c r="Q517" s="37">
        <f t="shared" si="162"/>
        <v>-5</v>
      </c>
      <c r="R517" s="37">
        <f t="shared" si="162"/>
        <v>-8.3000000000000001E-3</v>
      </c>
      <c r="S517" s="37">
        <f t="shared" si="162"/>
        <v>2300</v>
      </c>
      <c r="T517" s="37">
        <f t="shared" si="162"/>
        <v>34606</v>
      </c>
      <c r="U517" s="37" t="str">
        <f t="shared" si="162"/>
        <v>478.688B</v>
      </c>
      <c r="V517" s="41">
        <f t="shared" si="163"/>
        <v>478.68799999999999</v>
      </c>
      <c r="W517" s="37" t="str">
        <f t="shared" si="164"/>
        <v>B</v>
      </c>
      <c r="X517" s="42">
        <f t="shared" si="165"/>
        <v>478.68799999999999</v>
      </c>
      <c r="Y517" s="37">
        <f t="shared" si="166"/>
        <v>3460</v>
      </c>
      <c r="Z517" s="37" t="str">
        <f t="shared" si="167"/>
        <v>6</v>
      </c>
      <c r="AA517" s="43">
        <f t="shared" si="168"/>
        <v>3460</v>
      </c>
      <c r="AB517" s="46">
        <f t="shared" si="169"/>
        <v>2.0760000000000002E-3</v>
      </c>
      <c r="AC517" s="43"/>
      <c r="AD517" s="43"/>
      <c r="AE517" s="37">
        <f t="shared" si="155"/>
        <v>515</v>
      </c>
      <c r="AF517" s="37" t="str">
        <f t="shared" si="156"/>
        <v>PNSE.JK</v>
      </c>
      <c r="AG517" s="37" t="str">
        <f t="shared" si="157"/>
        <v>PT Pudjiadi and Sons Tbk</v>
      </c>
      <c r="AH517" s="37">
        <f t="shared" si="158"/>
        <v>600</v>
      </c>
      <c r="AI517" s="71">
        <f t="shared" si="170"/>
        <v>0.478688</v>
      </c>
      <c r="AJ517" s="43">
        <f t="shared" si="159"/>
        <v>2.0760000000000002E-3</v>
      </c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</row>
    <row r="518" spans="1:47" x14ac:dyDescent="0.25">
      <c r="A518" s="37"/>
      <c r="B518" s="37">
        <f t="shared" si="160"/>
        <v>516</v>
      </c>
      <c r="C518" s="37" t="s">
        <v>824</v>
      </c>
      <c r="D518" s="37" t="s">
        <v>825</v>
      </c>
      <c r="E518" s="38">
        <v>3610</v>
      </c>
      <c r="F518" s="37">
        <v>20</v>
      </c>
      <c r="G518" s="39">
        <v>5.5999999999999999E-3</v>
      </c>
      <c r="H518" s="40">
        <v>54000</v>
      </c>
      <c r="I518" s="40">
        <v>435654</v>
      </c>
      <c r="J518" s="37" t="s">
        <v>4683</v>
      </c>
      <c r="K518" s="37"/>
      <c r="L518" s="37"/>
      <c r="M518" s="37">
        <f t="shared" si="161"/>
        <v>516</v>
      </c>
      <c r="N518" s="37" t="s">
        <v>2141</v>
      </c>
      <c r="O518" s="37" t="str">
        <f t="shared" si="162"/>
        <v>PT Pudjiadi Prestige Tbk</v>
      </c>
      <c r="P518" s="37">
        <f t="shared" si="162"/>
        <v>344</v>
      </c>
      <c r="Q518" s="37">
        <f t="shared" si="162"/>
        <v>14</v>
      </c>
      <c r="R518" s="37">
        <f t="shared" si="162"/>
        <v>4.24E-2</v>
      </c>
      <c r="S518" s="37">
        <f t="shared" si="162"/>
        <v>10300</v>
      </c>
      <c r="T518" s="37" t="str">
        <f t="shared" si="162"/>
        <v>1.881M</v>
      </c>
      <c r="U518" s="37" t="str">
        <f t="shared" si="162"/>
        <v>113.369B</v>
      </c>
      <c r="V518" s="41">
        <f t="shared" si="163"/>
        <v>113.369</v>
      </c>
      <c r="W518" s="37" t="str">
        <f t="shared" si="164"/>
        <v>B</v>
      </c>
      <c r="X518" s="42">
        <f t="shared" si="165"/>
        <v>113.369</v>
      </c>
      <c r="Y518" s="37">
        <f t="shared" si="166"/>
        <v>1.881</v>
      </c>
      <c r="Z518" s="37" t="str">
        <f t="shared" si="167"/>
        <v>M</v>
      </c>
      <c r="AA518" s="43">
        <f t="shared" si="168"/>
        <v>1881000</v>
      </c>
      <c r="AB518" s="46">
        <f t="shared" si="169"/>
        <v>0.64706399999999997</v>
      </c>
      <c r="AC518" s="43"/>
      <c r="AD518" s="43"/>
      <c r="AE518" s="37">
        <f t="shared" si="155"/>
        <v>516</v>
      </c>
      <c r="AF518" s="37" t="str">
        <f t="shared" si="156"/>
        <v>PUDP.JK</v>
      </c>
      <c r="AG518" s="37" t="str">
        <f t="shared" si="157"/>
        <v>PT Pudjiadi Prestige Tbk</v>
      </c>
      <c r="AH518" s="37">
        <f t="shared" si="158"/>
        <v>344</v>
      </c>
      <c r="AI518" s="71">
        <f t="shared" si="170"/>
        <v>0.113369</v>
      </c>
      <c r="AJ518" s="43">
        <f t="shared" si="159"/>
        <v>0.64706399999999997</v>
      </c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</row>
    <row r="519" spans="1:47" x14ac:dyDescent="0.25">
      <c r="A519" s="37"/>
      <c r="B519" s="37">
        <f t="shared" si="160"/>
        <v>517</v>
      </c>
      <c r="C519" s="37" t="s">
        <v>4678</v>
      </c>
      <c r="D519" s="37" t="s">
        <v>4679</v>
      </c>
      <c r="E519" s="37">
        <v>242</v>
      </c>
      <c r="F519" s="37">
        <v>0</v>
      </c>
      <c r="G519" s="39">
        <v>0</v>
      </c>
      <c r="H519" s="37" t="s">
        <v>4680</v>
      </c>
      <c r="I519" s="37" t="s">
        <v>4681</v>
      </c>
      <c r="J519" s="37" t="s">
        <v>4682</v>
      </c>
      <c r="K519" s="37"/>
      <c r="L519" s="37"/>
      <c r="M519" s="37">
        <f t="shared" si="161"/>
        <v>517</v>
      </c>
      <c r="N519" s="37" t="s">
        <v>542</v>
      </c>
      <c r="O519" s="37" t="str">
        <f t="shared" si="162"/>
        <v>PT Puradelta Lestari Tbk</v>
      </c>
      <c r="P519" s="37">
        <f t="shared" si="162"/>
        <v>195</v>
      </c>
      <c r="Q519" s="37">
        <f t="shared" si="162"/>
        <v>1</v>
      </c>
      <c r="R519" s="37">
        <f t="shared" si="162"/>
        <v>5.1999999999999998E-3</v>
      </c>
      <c r="S519" s="37" t="str">
        <f t="shared" si="162"/>
        <v>21.652M</v>
      </c>
      <c r="T519" s="37" t="str">
        <f t="shared" si="162"/>
        <v>32.095M</v>
      </c>
      <c r="U519" s="37" t="str">
        <f t="shared" si="162"/>
        <v>9.399T</v>
      </c>
      <c r="V519" s="41">
        <f t="shared" si="163"/>
        <v>9.3989999999999991</v>
      </c>
      <c r="W519" s="37" t="str">
        <f t="shared" si="164"/>
        <v>T</v>
      </c>
      <c r="X519" s="42">
        <f t="shared" si="165"/>
        <v>9399</v>
      </c>
      <c r="Y519" s="37">
        <f t="shared" si="166"/>
        <v>32.094999999999999</v>
      </c>
      <c r="Z519" s="37" t="str">
        <f t="shared" si="167"/>
        <v>M</v>
      </c>
      <c r="AA519" s="43">
        <f t="shared" si="168"/>
        <v>32095000</v>
      </c>
      <c r="AB519" s="46">
        <f t="shared" si="169"/>
        <v>6.2585249999999997</v>
      </c>
      <c r="AC519" s="43"/>
      <c r="AD519" s="43"/>
      <c r="AE519" s="37">
        <f t="shared" si="155"/>
        <v>517</v>
      </c>
      <c r="AF519" s="37" t="str">
        <f t="shared" si="156"/>
        <v>DMAS.JK</v>
      </c>
      <c r="AG519" s="37" t="str">
        <f t="shared" si="157"/>
        <v>PT Puradelta Lestari Tbk</v>
      </c>
      <c r="AH519" s="37">
        <f t="shared" si="158"/>
        <v>195</v>
      </c>
      <c r="AI519" s="71">
        <f t="shared" si="170"/>
        <v>9.3989999999999991</v>
      </c>
      <c r="AJ519" s="43">
        <f t="shared" si="159"/>
        <v>6.2585249999999997</v>
      </c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</row>
    <row r="520" spans="1:47" x14ac:dyDescent="0.25">
      <c r="A520" s="37"/>
      <c r="B520" s="37">
        <f t="shared" si="160"/>
        <v>518</v>
      </c>
      <c r="C520" s="37" t="s">
        <v>4111</v>
      </c>
      <c r="D520" s="37" t="s">
        <v>4112</v>
      </c>
      <c r="E520" s="38">
        <v>12100</v>
      </c>
      <c r="F520" s="37">
        <v>-100</v>
      </c>
      <c r="G520" s="39">
        <v>-8.2000000000000007E-3</v>
      </c>
      <c r="H520" s="40">
        <v>4800</v>
      </c>
      <c r="I520" s="40">
        <v>6555</v>
      </c>
      <c r="J520" s="37" t="s">
        <v>4113</v>
      </c>
      <c r="K520" s="37"/>
      <c r="L520" s="37"/>
      <c r="M520" s="37">
        <f t="shared" si="161"/>
        <v>518</v>
      </c>
      <c r="N520" s="37" t="s">
        <v>1690</v>
      </c>
      <c r="O520" s="37" t="str">
        <f t="shared" si="162"/>
        <v>PT Puri Global Sukses Tbk</v>
      </c>
      <c r="P520" s="37">
        <f t="shared" si="162"/>
        <v>362</v>
      </c>
      <c r="Q520" s="37">
        <f t="shared" si="162"/>
        <v>14</v>
      </c>
      <c r="R520" s="37">
        <f t="shared" si="162"/>
        <v>4.02E-2</v>
      </c>
      <c r="S520" s="37">
        <f t="shared" si="162"/>
        <v>5100</v>
      </c>
      <c r="T520" s="37">
        <f t="shared" si="162"/>
        <v>21239</v>
      </c>
      <c r="U520" s="37" t="str">
        <f t="shared" si="162"/>
        <v>362B</v>
      </c>
      <c r="V520" s="41">
        <f t="shared" si="163"/>
        <v>362</v>
      </c>
      <c r="W520" s="37" t="str">
        <f t="shared" si="164"/>
        <v>B</v>
      </c>
      <c r="X520" s="42">
        <f t="shared" si="165"/>
        <v>362</v>
      </c>
      <c r="Y520" s="37">
        <f t="shared" si="166"/>
        <v>2123</v>
      </c>
      <c r="Z520" s="37" t="str">
        <f t="shared" si="167"/>
        <v>9</v>
      </c>
      <c r="AA520" s="43">
        <f t="shared" si="168"/>
        <v>2123</v>
      </c>
      <c r="AB520" s="46">
        <f t="shared" si="169"/>
        <v>7.6852599999999995E-4</v>
      </c>
      <c r="AC520" s="43"/>
      <c r="AD520" s="43"/>
      <c r="AE520" s="37">
        <f t="shared" si="155"/>
        <v>518</v>
      </c>
      <c r="AF520" s="37" t="str">
        <f t="shared" si="156"/>
        <v>PURI.JK</v>
      </c>
      <c r="AG520" s="37" t="str">
        <f t="shared" si="157"/>
        <v>PT Puri Global Sukses Tbk</v>
      </c>
      <c r="AH520" s="37">
        <f t="shared" si="158"/>
        <v>362</v>
      </c>
      <c r="AI520" s="71">
        <f t="shared" si="170"/>
        <v>0.36199999999999999</v>
      </c>
      <c r="AJ520" s="43">
        <f t="shared" si="159"/>
        <v>7.6852599999999995E-4</v>
      </c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</row>
    <row r="521" spans="1:47" x14ac:dyDescent="0.25">
      <c r="A521" s="37"/>
      <c r="B521" s="37">
        <f t="shared" si="160"/>
        <v>519</v>
      </c>
      <c r="C521" s="37" t="s">
        <v>711</v>
      </c>
      <c r="D521" s="37" t="s">
        <v>712</v>
      </c>
      <c r="E521" s="37">
        <v>482</v>
      </c>
      <c r="F521" s="37">
        <v>12</v>
      </c>
      <c r="G521" s="39">
        <v>2.5499999999999998E-2</v>
      </c>
      <c r="H521" s="37" t="s">
        <v>4675</v>
      </c>
      <c r="I521" s="37" t="s">
        <v>4676</v>
      </c>
      <c r="J521" s="37" t="s">
        <v>4677</v>
      </c>
      <c r="K521" s="37"/>
      <c r="L521" s="37"/>
      <c r="M521" s="37">
        <f t="shared" si="161"/>
        <v>519</v>
      </c>
      <c r="N521" s="37" t="s">
        <v>991</v>
      </c>
      <c r="O521" s="37" t="str">
        <f t="shared" si="162"/>
        <v>PT Putra Mandiri Jembar Tbk</v>
      </c>
      <c r="P521" s="37">
        <f t="shared" si="162"/>
        <v>153</v>
      </c>
      <c r="Q521" s="37">
        <f t="shared" si="162"/>
        <v>3</v>
      </c>
      <c r="R521" s="37">
        <f t="shared" si="162"/>
        <v>0.02</v>
      </c>
      <c r="S521" s="37" t="str">
        <f t="shared" si="162"/>
        <v>4.364M</v>
      </c>
      <c r="T521" s="37" t="str">
        <f t="shared" si="162"/>
        <v>5.006M</v>
      </c>
      <c r="U521" s="37" t="str">
        <f t="shared" si="162"/>
        <v>2.105T</v>
      </c>
      <c r="V521" s="41">
        <f t="shared" si="163"/>
        <v>2.105</v>
      </c>
      <c r="W521" s="37" t="str">
        <f t="shared" si="164"/>
        <v>T</v>
      </c>
      <c r="X521" s="42">
        <f t="shared" si="165"/>
        <v>2105</v>
      </c>
      <c r="Y521" s="37">
        <f t="shared" si="166"/>
        <v>5.0060000000000002</v>
      </c>
      <c r="Z521" s="37" t="str">
        <f t="shared" si="167"/>
        <v>M</v>
      </c>
      <c r="AA521" s="43">
        <f t="shared" si="168"/>
        <v>5006000</v>
      </c>
      <c r="AB521" s="46">
        <f t="shared" si="169"/>
        <v>0.76591799999999999</v>
      </c>
      <c r="AC521" s="43"/>
      <c r="AD521" s="43"/>
      <c r="AE521" s="37">
        <f t="shared" si="155"/>
        <v>519</v>
      </c>
      <c r="AF521" s="37" t="str">
        <f t="shared" si="156"/>
        <v>PMJS.JK</v>
      </c>
      <c r="AG521" s="37" t="str">
        <f t="shared" si="157"/>
        <v>PT Putra Mandiri Jembar Tbk</v>
      </c>
      <c r="AH521" s="37">
        <f t="shared" si="158"/>
        <v>153</v>
      </c>
      <c r="AI521" s="71">
        <f t="shared" si="170"/>
        <v>2.105</v>
      </c>
      <c r="AJ521" s="43">
        <f t="shared" si="159"/>
        <v>0.76591799999999999</v>
      </c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</row>
    <row r="522" spans="1:47" x14ac:dyDescent="0.25">
      <c r="A522" s="37"/>
      <c r="B522" s="37">
        <f t="shared" si="160"/>
        <v>520</v>
      </c>
      <c r="C522" s="37" t="s">
        <v>809</v>
      </c>
      <c r="D522" s="37" t="s">
        <v>810</v>
      </c>
      <c r="E522" s="37">
        <v>123</v>
      </c>
      <c r="F522" s="37">
        <v>0</v>
      </c>
      <c r="G522" s="39">
        <v>0</v>
      </c>
      <c r="H522" s="37" t="s">
        <v>4672</v>
      </c>
      <c r="I522" s="37" t="s">
        <v>4673</v>
      </c>
      <c r="J522" s="37" t="s">
        <v>4674</v>
      </c>
      <c r="K522" s="37"/>
      <c r="L522" s="37"/>
      <c r="M522" s="37">
        <f t="shared" si="161"/>
        <v>520</v>
      </c>
      <c r="N522" s="37" t="s">
        <v>1821</v>
      </c>
      <c r="O522" s="37" t="str">
        <f t="shared" si="162"/>
        <v>PT Putra Rajawali Kencana Tbk</v>
      </c>
      <c r="P522" s="37">
        <f t="shared" si="162"/>
        <v>70</v>
      </c>
      <c r="Q522" s="37">
        <f t="shared" si="162"/>
        <v>1</v>
      </c>
      <c r="R522" s="37">
        <f t="shared" si="162"/>
        <v>1.4500000000000001E-2</v>
      </c>
      <c r="S522" s="37" t="str">
        <f t="shared" si="162"/>
        <v>127.698M</v>
      </c>
      <c r="T522" s="37" t="str">
        <f t="shared" si="162"/>
        <v>296.208M</v>
      </c>
      <c r="U522" s="37" t="str">
        <f t="shared" si="162"/>
        <v>410.395B</v>
      </c>
      <c r="V522" s="41">
        <f t="shared" si="163"/>
        <v>410.39499999999998</v>
      </c>
      <c r="W522" s="37" t="str">
        <f t="shared" si="164"/>
        <v>B</v>
      </c>
      <c r="X522" s="42">
        <f t="shared" si="165"/>
        <v>410.39499999999998</v>
      </c>
      <c r="Y522" s="37">
        <f t="shared" si="166"/>
        <v>296.20800000000003</v>
      </c>
      <c r="Z522" s="37" t="str">
        <f t="shared" si="167"/>
        <v>M</v>
      </c>
      <c r="AA522" s="43">
        <f t="shared" si="168"/>
        <v>296208000</v>
      </c>
      <c r="AB522" s="46">
        <f t="shared" si="169"/>
        <v>20.734559999999998</v>
      </c>
      <c r="AC522" s="43"/>
      <c r="AD522" s="43"/>
      <c r="AE522" s="37">
        <f t="shared" si="155"/>
        <v>520</v>
      </c>
      <c r="AF522" s="37" t="str">
        <f t="shared" si="156"/>
        <v>PURA.JK</v>
      </c>
      <c r="AG522" s="37" t="str">
        <f t="shared" si="157"/>
        <v>PT Putra Rajawali Kencana Tbk</v>
      </c>
      <c r="AH522" s="37">
        <f t="shared" si="158"/>
        <v>70</v>
      </c>
      <c r="AI522" s="71">
        <f t="shared" si="170"/>
        <v>0.41039499999999995</v>
      </c>
      <c r="AJ522" s="43">
        <f t="shared" si="159"/>
        <v>20.734559999999998</v>
      </c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</row>
    <row r="523" spans="1:47" x14ac:dyDescent="0.25">
      <c r="A523" s="37"/>
      <c r="B523" s="37">
        <f t="shared" si="160"/>
        <v>521</v>
      </c>
      <c r="C523" s="37" t="s">
        <v>804</v>
      </c>
      <c r="D523" s="37" t="s">
        <v>805</v>
      </c>
      <c r="E523" s="37">
        <v>670</v>
      </c>
      <c r="F523" s="37">
        <v>-5</v>
      </c>
      <c r="G523" s="39">
        <v>-7.4000000000000003E-3</v>
      </c>
      <c r="H523" s="37" t="s">
        <v>4669</v>
      </c>
      <c r="I523" s="37" t="s">
        <v>4670</v>
      </c>
      <c r="J523" s="37" t="s">
        <v>4671</v>
      </c>
      <c r="K523" s="37"/>
      <c r="L523" s="37"/>
      <c r="M523" s="37">
        <f t="shared" si="161"/>
        <v>521</v>
      </c>
      <c r="N523" s="37" t="s">
        <v>1511</v>
      </c>
      <c r="O523" s="37" t="str">
        <f t="shared" si="162"/>
        <v>PT Pyridam Farma Tbk</v>
      </c>
      <c r="P523" s="37">
        <f t="shared" si="162"/>
        <v>1015</v>
      </c>
      <c r="Q523" s="37">
        <f t="shared" si="162"/>
        <v>-10</v>
      </c>
      <c r="R523" s="37">
        <f t="shared" si="162"/>
        <v>-9.7999999999999997E-3</v>
      </c>
      <c r="S523" s="37">
        <f t="shared" si="162"/>
        <v>308900</v>
      </c>
      <c r="T523" s="37">
        <f t="shared" si="162"/>
        <v>247792</v>
      </c>
      <c r="U523" s="37" t="str">
        <f t="shared" si="162"/>
        <v>543.106B</v>
      </c>
      <c r="V523" s="41">
        <f t="shared" si="163"/>
        <v>543.10599999999999</v>
      </c>
      <c r="W523" s="37" t="str">
        <f t="shared" si="164"/>
        <v>B</v>
      </c>
      <c r="X523" s="42">
        <f t="shared" si="165"/>
        <v>543.10599999999999</v>
      </c>
      <c r="Y523" s="37">
        <f t="shared" si="166"/>
        <v>24779</v>
      </c>
      <c r="Z523" s="37" t="str">
        <f t="shared" si="167"/>
        <v>2</v>
      </c>
      <c r="AA523" s="43">
        <f t="shared" si="168"/>
        <v>24779</v>
      </c>
      <c r="AB523" s="46">
        <f t="shared" si="169"/>
        <v>2.5150684999999999E-2</v>
      </c>
      <c r="AC523" s="43"/>
      <c r="AD523" s="43"/>
      <c r="AE523" s="37">
        <f t="shared" si="155"/>
        <v>521</v>
      </c>
      <c r="AF523" s="37" t="str">
        <f t="shared" si="156"/>
        <v>PYFA.JK</v>
      </c>
      <c r="AG523" s="37" t="str">
        <f t="shared" si="157"/>
        <v>PT Pyridam Farma Tbk</v>
      </c>
      <c r="AH523" s="37">
        <f t="shared" si="158"/>
        <v>1015</v>
      </c>
      <c r="AI523" s="71">
        <f t="shared" si="170"/>
        <v>0.54310599999999998</v>
      </c>
      <c r="AJ523" s="43">
        <f t="shared" si="159"/>
        <v>2.5150684999999999E-2</v>
      </c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</row>
    <row r="524" spans="1:47" x14ac:dyDescent="0.25">
      <c r="A524" s="37"/>
      <c r="B524" s="37">
        <f t="shared" si="160"/>
        <v>522</v>
      </c>
      <c r="C524" s="37" t="s">
        <v>869</v>
      </c>
      <c r="D524" s="37" t="s">
        <v>870</v>
      </c>
      <c r="E524" s="37">
        <v>975</v>
      </c>
      <c r="F524" s="37">
        <v>0</v>
      </c>
      <c r="G524" s="39">
        <v>0</v>
      </c>
      <c r="H524" s="37" t="s">
        <v>4667</v>
      </c>
      <c r="I524" s="37" t="s">
        <v>1229</v>
      </c>
      <c r="J524" s="37" t="s">
        <v>4668</v>
      </c>
      <c r="K524" s="37"/>
      <c r="L524" s="37"/>
      <c r="M524" s="37">
        <f t="shared" si="161"/>
        <v>522</v>
      </c>
      <c r="N524" s="37" t="s">
        <v>1180</v>
      </c>
      <c r="O524" s="37" t="str">
        <f t="shared" si="162"/>
        <v>PT Radana Bhaskara Finance Tbk</v>
      </c>
      <c r="P524" s="37">
        <f t="shared" si="162"/>
        <v>238</v>
      </c>
      <c r="Q524" s="37">
        <f t="shared" si="162"/>
        <v>6</v>
      </c>
      <c r="R524" s="37">
        <f t="shared" si="162"/>
        <v>2.5899999999999999E-2</v>
      </c>
      <c r="S524" s="37" t="str">
        <f t="shared" si="162"/>
        <v>5.936M</v>
      </c>
      <c r="T524" s="37">
        <f t="shared" si="162"/>
        <v>769240</v>
      </c>
      <c r="U524" s="37" t="str">
        <f t="shared" si="162"/>
        <v>1.557T</v>
      </c>
      <c r="V524" s="41">
        <f t="shared" si="163"/>
        <v>1.5569999999999999</v>
      </c>
      <c r="W524" s="37" t="str">
        <f t="shared" si="164"/>
        <v>T</v>
      </c>
      <c r="X524" s="42">
        <f t="shared" si="165"/>
        <v>1557</v>
      </c>
      <c r="Y524" s="37">
        <f t="shared" si="166"/>
        <v>76924</v>
      </c>
      <c r="Z524" s="37" t="str">
        <f t="shared" si="167"/>
        <v>0</v>
      </c>
      <c r="AA524" s="43">
        <f t="shared" si="168"/>
        <v>76924</v>
      </c>
      <c r="AB524" s="46">
        <f t="shared" si="169"/>
        <v>1.8307911999999999E-2</v>
      </c>
      <c r="AC524" s="43"/>
      <c r="AD524" s="43"/>
      <c r="AE524" s="37">
        <f t="shared" si="155"/>
        <v>522</v>
      </c>
      <c r="AF524" s="37" t="str">
        <f t="shared" si="156"/>
        <v>HDFA.JK</v>
      </c>
      <c r="AG524" s="37" t="str">
        <f t="shared" si="157"/>
        <v>PT Radana Bhaskara Finance Tbk</v>
      </c>
      <c r="AH524" s="37">
        <f t="shared" si="158"/>
        <v>238</v>
      </c>
      <c r="AI524" s="71">
        <f t="shared" si="170"/>
        <v>1.5569999999999999</v>
      </c>
      <c r="AJ524" s="43">
        <f t="shared" si="159"/>
        <v>1.8307911999999999E-2</v>
      </c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</row>
    <row r="525" spans="1:47" x14ac:dyDescent="0.25">
      <c r="A525" s="37"/>
      <c r="B525" s="37">
        <f t="shared" si="160"/>
        <v>523</v>
      </c>
      <c r="C525" s="37" t="s">
        <v>780</v>
      </c>
      <c r="D525" s="37" t="s">
        <v>781</v>
      </c>
      <c r="E525" s="37">
        <v>580</v>
      </c>
      <c r="F525" s="37">
        <v>-5</v>
      </c>
      <c r="G525" s="39">
        <v>-8.5000000000000006E-3</v>
      </c>
      <c r="H525" s="40">
        <v>142600</v>
      </c>
      <c r="I525" s="40">
        <v>662975</v>
      </c>
      <c r="J525" s="37" t="s">
        <v>4666</v>
      </c>
      <c r="K525" s="37"/>
      <c r="L525" s="37"/>
      <c r="M525" s="37">
        <f t="shared" si="161"/>
        <v>523</v>
      </c>
      <c r="N525" s="37" t="s">
        <v>2090</v>
      </c>
      <c r="O525" s="37" t="str">
        <f t="shared" si="162"/>
        <v>PT Radiant Utama Interinsco Tbk</v>
      </c>
      <c r="P525" s="37">
        <f t="shared" si="162"/>
        <v>204</v>
      </c>
      <c r="Q525" s="37">
        <f t="shared" si="162"/>
        <v>-14</v>
      </c>
      <c r="R525" s="37">
        <f t="shared" si="162"/>
        <v>-6.4199999999999993E-2</v>
      </c>
      <c r="S525" s="37">
        <f t="shared" si="162"/>
        <v>455800</v>
      </c>
      <c r="T525" s="37">
        <f t="shared" si="162"/>
        <v>343771</v>
      </c>
      <c r="U525" s="37" t="str">
        <f t="shared" si="162"/>
        <v>157.08B</v>
      </c>
      <c r="V525" s="41">
        <f t="shared" si="163"/>
        <v>157.08000000000001</v>
      </c>
      <c r="W525" s="37" t="str">
        <f t="shared" si="164"/>
        <v>B</v>
      </c>
      <c r="X525" s="42">
        <f t="shared" si="165"/>
        <v>157.08000000000001</v>
      </c>
      <c r="Y525" s="37">
        <f t="shared" si="166"/>
        <v>34377</v>
      </c>
      <c r="Z525" s="37" t="str">
        <f t="shared" si="167"/>
        <v>1</v>
      </c>
      <c r="AA525" s="43">
        <f t="shared" si="168"/>
        <v>34377</v>
      </c>
      <c r="AB525" s="46">
        <f t="shared" si="169"/>
        <v>7.012908E-3</v>
      </c>
      <c r="AC525" s="43"/>
      <c r="AD525" s="43"/>
      <c r="AE525" s="37">
        <f t="shared" si="155"/>
        <v>523</v>
      </c>
      <c r="AF525" s="37" t="str">
        <f t="shared" si="156"/>
        <v>RUIS.JK</v>
      </c>
      <c r="AG525" s="37" t="str">
        <f t="shared" si="157"/>
        <v>PT Radiant Utama Interinsco Tbk</v>
      </c>
      <c r="AH525" s="37">
        <f t="shared" si="158"/>
        <v>204</v>
      </c>
      <c r="AI525" s="71">
        <f t="shared" si="170"/>
        <v>0.15708000000000003</v>
      </c>
      <c r="AJ525" s="43">
        <f t="shared" si="159"/>
        <v>7.012908E-3</v>
      </c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</row>
    <row r="526" spans="1:47" x14ac:dyDescent="0.25">
      <c r="A526" s="37"/>
      <c r="B526" s="37">
        <f t="shared" si="160"/>
        <v>524</v>
      </c>
      <c r="C526" s="37" t="s">
        <v>4661</v>
      </c>
      <c r="D526" s="37" t="s">
        <v>4662</v>
      </c>
      <c r="E526" s="37">
        <v>242</v>
      </c>
      <c r="F526" s="37">
        <v>24</v>
      </c>
      <c r="G526" s="39">
        <v>0.1101</v>
      </c>
      <c r="H526" s="37" t="s">
        <v>4663</v>
      </c>
      <c r="I526" s="37" t="s">
        <v>4664</v>
      </c>
      <c r="J526" s="37" t="s">
        <v>4665</v>
      </c>
      <c r="K526" s="37"/>
      <c r="L526" s="37"/>
      <c r="M526" s="37">
        <f t="shared" si="161"/>
        <v>524</v>
      </c>
      <c r="N526" s="37" t="s">
        <v>804</v>
      </c>
      <c r="O526" s="37" t="str">
        <f t="shared" si="162"/>
        <v>PT Ramayana Lestari Sentosa Tbk</v>
      </c>
      <c r="P526" s="37">
        <f t="shared" si="162"/>
        <v>670</v>
      </c>
      <c r="Q526" s="37">
        <f t="shared" si="162"/>
        <v>-5</v>
      </c>
      <c r="R526" s="37">
        <f t="shared" si="162"/>
        <v>-7.4000000000000003E-3</v>
      </c>
      <c r="S526" s="37" t="str">
        <f t="shared" si="162"/>
        <v>1.88M</v>
      </c>
      <c r="T526" s="37" t="str">
        <f t="shared" si="162"/>
        <v>7.789M</v>
      </c>
      <c r="U526" s="37" t="str">
        <f t="shared" si="162"/>
        <v>4.754T</v>
      </c>
      <c r="V526" s="41">
        <f t="shared" si="163"/>
        <v>4.7539999999999996</v>
      </c>
      <c r="W526" s="37" t="str">
        <f t="shared" si="164"/>
        <v>T</v>
      </c>
      <c r="X526" s="42">
        <f t="shared" si="165"/>
        <v>4754</v>
      </c>
      <c r="Y526" s="37">
        <f t="shared" si="166"/>
        <v>7.7889999999999997</v>
      </c>
      <c r="Z526" s="37" t="str">
        <f t="shared" si="167"/>
        <v>M</v>
      </c>
      <c r="AA526" s="43">
        <f t="shared" si="168"/>
        <v>7789000</v>
      </c>
      <c r="AB526" s="46">
        <f t="shared" si="169"/>
        <v>5.2186300000000001</v>
      </c>
      <c r="AC526" s="43"/>
      <c r="AD526" s="43"/>
      <c r="AE526" s="37">
        <f t="shared" si="155"/>
        <v>524</v>
      </c>
      <c r="AF526" s="37" t="str">
        <f t="shared" si="156"/>
        <v>RALS.JK</v>
      </c>
      <c r="AG526" s="37" t="str">
        <f t="shared" si="157"/>
        <v>PT Ramayana Lestari Sentosa Tbk</v>
      </c>
      <c r="AH526" s="37">
        <f t="shared" si="158"/>
        <v>670</v>
      </c>
      <c r="AI526" s="71">
        <f t="shared" si="170"/>
        <v>4.7539999999999996</v>
      </c>
      <c r="AJ526" s="43">
        <f t="shared" si="159"/>
        <v>5.2186300000000001</v>
      </c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</row>
    <row r="527" spans="1:47" x14ac:dyDescent="0.25">
      <c r="A527" s="37"/>
      <c r="B527" s="37">
        <f t="shared" si="160"/>
        <v>525</v>
      </c>
      <c r="C527" s="37" t="s">
        <v>4656</v>
      </c>
      <c r="D527" s="37" t="s">
        <v>4657</v>
      </c>
      <c r="E527" s="38">
        <v>1150</v>
      </c>
      <c r="F527" s="37">
        <v>5</v>
      </c>
      <c r="G527" s="39">
        <v>4.4000000000000003E-3</v>
      </c>
      <c r="H527" s="37" t="s">
        <v>4658</v>
      </c>
      <c r="I527" s="37" t="s">
        <v>4659</v>
      </c>
      <c r="J527" s="37" t="s">
        <v>4660</v>
      </c>
      <c r="K527" s="37"/>
      <c r="L527" s="37"/>
      <c r="M527" s="37">
        <f t="shared" si="161"/>
        <v>525</v>
      </c>
      <c r="N527" s="37" t="s">
        <v>1553</v>
      </c>
      <c r="O527" s="37" t="str">
        <f t="shared" si="162"/>
        <v>PT Red Planet Indonesia Tbk</v>
      </c>
      <c r="P527" s="37">
        <f t="shared" si="162"/>
        <v>50</v>
      </c>
      <c r="Q527" s="37">
        <f t="shared" si="162"/>
        <v>0</v>
      </c>
      <c r="R527" s="37">
        <f t="shared" si="162"/>
        <v>0</v>
      </c>
      <c r="S527" s="37">
        <f t="shared" si="162"/>
        <v>100</v>
      </c>
      <c r="T527" s="37">
        <f t="shared" si="162"/>
        <v>13239</v>
      </c>
      <c r="U527" s="37" t="str">
        <f t="shared" si="162"/>
        <v>517.56B</v>
      </c>
      <c r="V527" s="41">
        <f t="shared" si="163"/>
        <v>517.55999999999995</v>
      </c>
      <c r="W527" s="37" t="str">
        <f t="shared" si="164"/>
        <v>B</v>
      </c>
      <c r="X527" s="42">
        <f t="shared" si="165"/>
        <v>517.55999999999995</v>
      </c>
      <c r="Y527" s="37">
        <f t="shared" si="166"/>
        <v>1323</v>
      </c>
      <c r="Z527" s="37" t="str">
        <f t="shared" si="167"/>
        <v>9</v>
      </c>
      <c r="AA527" s="43">
        <f t="shared" si="168"/>
        <v>1323</v>
      </c>
      <c r="AB527" s="46">
        <f t="shared" si="169"/>
        <v>6.6149999999999995E-5</v>
      </c>
      <c r="AC527" s="43"/>
      <c r="AD527" s="43"/>
      <c r="AE527" s="37">
        <f t="shared" si="155"/>
        <v>525</v>
      </c>
      <c r="AF527" s="37" t="str">
        <f t="shared" si="156"/>
        <v>PSKT.JK</v>
      </c>
      <c r="AG527" s="37" t="str">
        <f t="shared" si="157"/>
        <v>PT Red Planet Indonesia Tbk</v>
      </c>
      <c r="AH527" s="37">
        <f t="shared" si="158"/>
        <v>50</v>
      </c>
      <c r="AI527" s="71">
        <f t="shared" si="170"/>
        <v>0.51755999999999991</v>
      </c>
      <c r="AJ527" s="43">
        <f t="shared" si="159"/>
        <v>6.6149999999999995E-5</v>
      </c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</row>
    <row r="528" spans="1:47" x14ac:dyDescent="0.25">
      <c r="A528" s="37"/>
      <c r="B528" s="37">
        <f t="shared" si="160"/>
        <v>526</v>
      </c>
      <c r="C528" s="37" t="s">
        <v>739</v>
      </c>
      <c r="D528" s="37" t="s">
        <v>740</v>
      </c>
      <c r="E528" s="37">
        <v>58</v>
      </c>
      <c r="F528" s="37">
        <v>0</v>
      </c>
      <c r="G528" s="39">
        <v>0</v>
      </c>
      <c r="H528" s="37" t="s">
        <v>4653</v>
      </c>
      <c r="I528" s="37" t="s">
        <v>4654</v>
      </c>
      <c r="J528" s="37" t="s">
        <v>4655</v>
      </c>
      <c r="K528" s="37"/>
      <c r="L528" s="37"/>
      <c r="M528" s="37">
        <f t="shared" si="161"/>
        <v>526</v>
      </c>
      <c r="N528" s="37" t="s">
        <v>1430</v>
      </c>
      <c r="O528" s="37" t="str">
        <f t="shared" si="162"/>
        <v>PT Reliance Sekuritas Indonesia Tbk</v>
      </c>
      <c r="P528" s="37">
        <f t="shared" si="162"/>
        <v>456</v>
      </c>
      <c r="Q528" s="37">
        <f t="shared" si="162"/>
        <v>-4</v>
      </c>
      <c r="R528" s="37">
        <f t="shared" si="162"/>
        <v>-8.6999999999999994E-3</v>
      </c>
      <c r="S528" s="37">
        <f t="shared" si="162"/>
        <v>1000</v>
      </c>
      <c r="T528" s="37">
        <f t="shared" si="162"/>
        <v>26601</v>
      </c>
      <c r="U528" s="37" t="str">
        <f t="shared" si="162"/>
        <v>820.8B</v>
      </c>
      <c r="V528" s="41">
        <f t="shared" si="163"/>
        <v>820.8</v>
      </c>
      <c r="W528" s="37" t="str">
        <f t="shared" si="164"/>
        <v>B</v>
      </c>
      <c r="X528" s="42">
        <f t="shared" si="165"/>
        <v>820.8</v>
      </c>
      <c r="Y528" s="37">
        <f t="shared" si="166"/>
        <v>2660</v>
      </c>
      <c r="Z528" s="37" t="str">
        <f t="shared" si="167"/>
        <v>1</v>
      </c>
      <c r="AA528" s="43">
        <f t="shared" si="168"/>
        <v>2660</v>
      </c>
      <c r="AB528" s="46">
        <f t="shared" si="169"/>
        <v>1.2129599999999999E-3</v>
      </c>
      <c r="AC528" s="43"/>
      <c r="AD528" s="43"/>
      <c r="AE528" s="37">
        <f t="shared" si="155"/>
        <v>526</v>
      </c>
      <c r="AF528" s="37" t="str">
        <f t="shared" si="156"/>
        <v>RELI.JK</v>
      </c>
      <c r="AG528" s="37" t="str">
        <f t="shared" si="157"/>
        <v>PT Reliance Sekuritas Indonesia Tbk</v>
      </c>
      <c r="AH528" s="37">
        <f t="shared" si="158"/>
        <v>456</v>
      </c>
      <c r="AI528" s="71">
        <f t="shared" si="170"/>
        <v>0.82079999999999997</v>
      </c>
      <c r="AJ528" s="43">
        <f t="shared" si="159"/>
        <v>1.2129599999999999E-3</v>
      </c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</row>
    <row r="529" spans="1:47" x14ac:dyDescent="0.25">
      <c r="A529" s="37"/>
      <c r="B529" s="37">
        <f t="shared" si="160"/>
        <v>527</v>
      </c>
      <c r="C529" s="37" t="s">
        <v>850</v>
      </c>
      <c r="D529" s="37" t="s">
        <v>851</v>
      </c>
      <c r="E529" s="37">
        <v>795</v>
      </c>
      <c r="F529" s="37">
        <v>10</v>
      </c>
      <c r="G529" s="39">
        <v>1.2699999999999999E-2</v>
      </c>
      <c r="H529" s="37" t="s">
        <v>4650</v>
      </c>
      <c r="I529" s="37" t="s">
        <v>4651</v>
      </c>
      <c r="J529" s="37" t="s">
        <v>4652</v>
      </c>
      <c r="K529" s="37"/>
      <c r="L529" s="37"/>
      <c r="M529" s="37">
        <f t="shared" si="161"/>
        <v>527</v>
      </c>
      <c r="N529" s="37" t="s">
        <v>1444</v>
      </c>
      <c r="O529" s="37" t="str">
        <f t="shared" si="162"/>
        <v>PT Repower Asia Indonesia Tbk</v>
      </c>
      <c r="P529" s="37">
        <f t="shared" si="162"/>
        <v>75</v>
      </c>
      <c r="Q529" s="37">
        <f t="shared" si="162"/>
        <v>0</v>
      </c>
      <c r="R529" s="37">
        <f t="shared" si="162"/>
        <v>0</v>
      </c>
      <c r="S529" s="37" t="str">
        <f t="shared" si="162"/>
        <v>13.817M</v>
      </c>
      <c r="T529" s="37" t="str">
        <f t="shared" si="162"/>
        <v>147.777M</v>
      </c>
      <c r="U529" s="37" t="str">
        <f t="shared" si="162"/>
        <v>497.521B</v>
      </c>
      <c r="V529" s="41">
        <f t="shared" si="163"/>
        <v>497.52100000000002</v>
      </c>
      <c r="W529" s="37" t="str">
        <f t="shared" si="164"/>
        <v>B</v>
      </c>
      <c r="X529" s="42">
        <f t="shared" si="165"/>
        <v>497.52100000000002</v>
      </c>
      <c r="Y529" s="37">
        <f t="shared" si="166"/>
        <v>147.77699999999999</v>
      </c>
      <c r="Z529" s="37" t="str">
        <f t="shared" si="167"/>
        <v>M</v>
      </c>
      <c r="AA529" s="43">
        <f t="shared" si="168"/>
        <v>147777000</v>
      </c>
      <c r="AB529" s="46">
        <f t="shared" si="169"/>
        <v>11.083275</v>
      </c>
      <c r="AC529" s="43"/>
      <c r="AD529" s="43"/>
      <c r="AE529" s="37">
        <f t="shared" si="155"/>
        <v>527</v>
      </c>
      <c r="AF529" s="37" t="str">
        <f t="shared" si="156"/>
        <v>REAL.JK</v>
      </c>
      <c r="AG529" s="37" t="str">
        <f t="shared" si="157"/>
        <v>PT Repower Asia Indonesia Tbk</v>
      </c>
      <c r="AH529" s="37">
        <f t="shared" si="158"/>
        <v>75</v>
      </c>
      <c r="AI529" s="71">
        <f t="shared" si="170"/>
        <v>0.49752099999999999</v>
      </c>
      <c r="AJ529" s="43">
        <f t="shared" si="159"/>
        <v>11.083275</v>
      </c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</row>
    <row r="530" spans="1:47" x14ac:dyDescent="0.25">
      <c r="A530" s="37"/>
      <c r="B530" s="37">
        <f t="shared" si="160"/>
        <v>528</v>
      </c>
      <c r="C530" s="37" t="s">
        <v>4645</v>
      </c>
      <c r="D530" s="37" t="s">
        <v>4646</v>
      </c>
      <c r="E530" s="37">
        <v>995</v>
      </c>
      <c r="F530" s="37">
        <v>-35</v>
      </c>
      <c r="G530" s="39">
        <v>-3.4000000000000002E-2</v>
      </c>
      <c r="H530" s="37" t="s">
        <v>4647</v>
      </c>
      <c r="I530" s="37" t="s">
        <v>4648</v>
      </c>
      <c r="J530" s="37" t="s">
        <v>4649</v>
      </c>
      <c r="K530" s="37"/>
      <c r="L530" s="37"/>
      <c r="M530" s="37">
        <f t="shared" si="161"/>
        <v>528</v>
      </c>
      <c r="N530" s="37" t="s">
        <v>1063</v>
      </c>
      <c r="O530" s="37" t="str">
        <f t="shared" si="162"/>
        <v>PT Resource Alam Indonesia Tbk</v>
      </c>
      <c r="P530" s="37">
        <f t="shared" si="162"/>
        <v>272</v>
      </c>
      <c r="Q530" s="37">
        <f t="shared" si="162"/>
        <v>0</v>
      </c>
      <c r="R530" s="37">
        <f t="shared" si="162"/>
        <v>0</v>
      </c>
      <c r="S530" s="37">
        <f t="shared" si="162"/>
        <v>381200</v>
      </c>
      <c r="T530" s="37" t="str">
        <f t="shared" si="162"/>
        <v>1.354M</v>
      </c>
      <c r="U530" s="37" t="str">
        <f t="shared" si="162"/>
        <v>1.351T</v>
      </c>
      <c r="V530" s="41">
        <f t="shared" si="163"/>
        <v>1.351</v>
      </c>
      <c r="W530" s="37" t="str">
        <f t="shared" si="164"/>
        <v>T</v>
      </c>
      <c r="X530" s="42">
        <f t="shared" si="165"/>
        <v>1351</v>
      </c>
      <c r="Y530" s="37">
        <f t="shared" si="166"/>
        <v>1.3540000000000001</v>
      </c>
      <c r="Z530" s="37" t="str">
        <f t="shared" si="167"/>
        <v>M</v>
      </c>
      <c r="AA530" s="43">
        <f t="shared" si="168"/>
        <v>1354000</v>
      </c>
      <c r="AB530" s="46">
        <f t="shared" si="169"/>
        <v>0.368288</v>
      </c>
      <c r="AC530" s="43"/>
      <c r="AD530" s="43"/>
      <c r="AE530" s="37">
        <f t="shared" si="155"/>
        <v>528</v>
      </c>
      <c r="AF530" s="37" t="str">
        <f t="shared" si="156"/>
        <v>KKGI.JK</v>
      </c>
      <c r="AG530" s="37" t="str">
        <f t="shared" si="157"/>
        <v>PT Resource Alam Indonesia Tbk</v>
      </c>
      <c r="AH530" s="37">
        <f t="shared" si="158"/>
        <v>272</v>
      </c>
      <c r="AI530" s="71">
        <f t="shared" si="170"/>
        <v>1.351</v>
      </c>
      <c r="AJ530" s="43">
        <f t="shared" si="159"/>
        <v>0.368288</v>
      </c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</row>
    <row r="531" spans="1:47" x14ac:dyDescent="0.25">
      <c r="A531" s="37"/>
      <c r="B531" s="37">
        <f t="shared" si="160"/>
        <v>529</v>
      </c>
      <c r="C531" s="37" t="s">
        <v>698</v>
      </c>
      <c r="D531" s="37" t="s">
        <v>699</v>
      </c>
      <c r="E531" s="37">
        <v>69</v>
      </c>
      <c r="F531" s="37">
        <v>1</v>
      </c>
      <c r="G531" s="39">
        <v>1.47E-2</v>
      </c>
      <c r="H531" s="37" t="s">
        <v>4642</v>
      </c>
      <c r="I531" s="37" t="s">
        <v>4643</v>
      </c>
      <c r="J531" s="37" t="s">
        <v>4644</v>
      </c>
      <c r="K531" s="37"/>
      <c r="L531" s="37"/>
      <c r="M531" s="37">
        <f t="shared" si="161"/>
        <v>529</v>
      </c>
      <c r="N531" s="37" t="s">
        <v>2345</v>
      </c>
      <c r="O531" s="37" t="str">
        <f t="shared" si="162"/>
        <v>PT Ricky Putra Globalindo Tbk</v>
      </c>
      <c r="P531" s="37">
        <f t="shared" si="162"/>
        <v>96</v>
      </c>
      <c r="Q531" s="37">
        <f t="shared" si="162"/>
        <v>0</v>
      </c>
      <c r="R531" s="37">
        <f t="shared" si="162"/>
        <v>0</v>
      </c>
      <c r="S531" s="37" t="str">
        <f t="shared" si="162"/>
        <v>29.659M</v>
      </c>
      <c r="T531" s="37" t="str">
        <f t="shared" si="162"/>
        <v>4.9M</v>
      </c>
      <c r="U531" s="37" t="str">
        <f t="shared" si="162"/>
        <v>61.605B</v>
      </c>
      <c r="V531" s="41">
        <f t="shared" si="163"/>
        <v>61.604999999999997</v>
      </c>
      <c r="W531" s="37" t="str">
        <f t="shared" si="164"/>
        <v>B</v>
      </c>
      <c r="X531" s="42">
        <f t="shared" si="165"/>
        <v>61.604999999999997</v>
      </c>
      <c r="Y531" s="37">
        <f t="shared" si="166"/>
        <v>4.9000000000000004</v>
      </c>
      <c r="Z531" s="37" t="str">
        <f t="shared" si="167"/>
        <v>M</v>
      </c>
      <c r="AA531" s="43">
        <f t="shared" si="168"/>
        <v>4900000</v>
      </c>
      <c r="AB531" s="46">
        <f t="shared" si="169"/>
        <v>0.47039999999999998</v>
      </c>
      <c r="AC531" s="43"/>
      <c r="AD531" s="43"/>
      <c r="AE531" s="37">
        <f t="shared" si="155"/>
        <v>529</v>
      </c>
      <c r="AF531" s="37" t="str">
        <f t="shared" si="156"/>
        <v>RICY.JK</v>
      </c>
      <c r="AG531" s="37" t="str">
        <f t="shared" si="157"/>
        <v>PT Ricky Putra Globalindo Tbk</v>
      </c>
      <c r="AH531" s="37">
        <f t="shared" si="158"/>
        <v>96</v>
      </c>
      <c r="AI531" s="71">
        <f t="shared" si="170"/>
        <v>6.1605E-2</v>
      </c>
      <c r="AJ531" s="43">
        <f t="shared" si="159"/>
        <v>0.47039999999999998</v>
      </c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</row>
    <row r="532" spans="1:47" x14ac:dyDescent="0.25">
      <c r="A532" s="37"/>
      <c r="B532" s="37">
        <f t="shared" si="160"/>
        <v>530</v>
      </c>
      <c r="C532" s="37" t="s">
        <v>4637</v>
      </c>
      <c r="D532" s="37" t="s">
        <v>4638</v>
      </c>
      <c r="E532" s="37">
        <v>432</v>
      </c>
      <c r="F532" s="37">
        <v>-28</v>
      </c>
      <c r="G532" s="39">
        <v>-6.0900000000000003E-2</v>
      </c>
      <c r="H532" s="37" t="s">
        <v>4639</v>
      </c>
      <c r="I532" s="37" t="s">
        <v>4640</v>
      </c>
      <c r="J532" s="37" t="s">
        <v>4641</v>
      </c>
      <c r="K532" s="37"/>
      <c r="L532" s="37"/>
      <c r="M532" s="37">
        <f t="shared" si="161"/>
        <v>530</v>
      </c>
      <c r="N532" s="37" t="s">
        <v>2035</v>
      </c>
      <c r="O532" s="37" t="str">
        <f t="shared" ref="O532:U547" si="171">INDEX($B$3:$J$1048576,MATCH($N532,$C$3:$C$1048576,0),MATCH(O$2,$B$2:$J$2,0))</f>
        <v>PT Rig Tenders Indonesia Tbk</v>
      </c>
      <c r="P532" s="37">
        <f t="shared" si="171"/>
        <v>322</v>
      </c>
      <c r="Q532" s="37">
        <f t="shared" si="171"/>
        <v>2</v>
      </c>
      <c r="R532" s="37">
        <f t="shared" si="171"/>
        <v>6.3E-3</v>
      </c>
      <c r="S532" s="37">
        <f t="shared" si="171"/>
        <v>90600</v>
      </c>
      <c r="T532" s="37" t="str">
        <f t="shared" si="171"/>
        <v>1.517M</v>
      </c>
      <c r="U532" s="37" t="str">
        <f t="shared" si="171"/>
        <v>196.14B</v>
      </c>
      <c r="V532" s="41">
        <f t="shared" si="163"/>
        <v>196.14</v>
      </c>
      <c r="W532" s="37" t="str">
        <f t="shared" si="164"/>
        <v>B</v>
      </c>
      <c r="X532" s="42">
        <f t="shared" si="165"/>
        <v>196.14</v>
      </c>
      <c r="Y532" s="37">
        <f t="shared" si="166"/>
        <v>1.5169999999999999</v>
      </c>
      <c r="Z532" s="37" t="str">
        <f t="shared" si="167"/>
        <v>M</v>
      </c>
      <c r="AA532" s="43">
        <f t="shared" si="168"/>
        <v>1517000</v>
      </c>
      <c r="AB532" s="46">
        <f t="shared" si="169"/>
        <v>0.48847400000000002</v>
      </c>
      <c r="AC532" s="43"/>
      <c r="AD532" s="43"/>
      <c r="AE532" s="37">
        <f t="shared" si="155"/>
        <v>530</v>
      </c>
      <c r="AF532" s="37" t="str">
        <f t="shared" si="156"/>
        <v>RIGS.JK</v>
      </c>
      <c r="AG532" s="37" t="str">
        <f t="shared" si="157"/>
        <v>PT Rig Tenders Indonesia Tbk</v>
      </c>
      <c r="AH532" s="37">
        <f t="shared" si="158"/>
        <v>322</v>
      </c>
      <c r="AI532" s="71">
        <f t="shared" si="170"/>
        <v>0.19613999999999998</v>
      </c>
      <c r="AJ532" s="43">
        <f t="shared" si="159"/>
        <v>0.48847400000000002</v>
      </c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</row>
    <row r="533" spans="1:47" x14ac:dyDescent="0.25">
      <c r="A533" s="37"/>
      <c r="B533" s="37">
        <f t="shared" si="160"/>
        <v>531</v>
      </c>
      <c r="C533" s="37" t="s">
        <v>832</v>
      </c>
      <c r="D533" s="37" t="s">
        <v>833</v>
      </c>
      <c r="E533" s="38">
        <v>1725</v>
      </c>
      <c r="F533" s="37">
        <v>160</v>
      </c>
      <c r="G533" s="39">
        <v>0.1022</v>
      </c>
      <c r="H533" s="37" t="s">
        <v>4634</v>
      </c>
      <c r="I533" s="37" t="s">
        <v>4635</v>
      </c>
      <c r="J533" s="37" t="s">
        <v>4636</v>
      </c>
      <c r="K533" s="37"/>
      <c r="L533" s="37"/>
      <c r="M533" s="37">
        <f t="shared" si="161"/>
        <v>531</v>
      </c>
      <c r="N533" s="37" t="s">
        <v>2150</v>
      </c>
      <c r="O533" s="37" t="str">
        <f t="shared" si="171"/>
        <v>PT Ristia Bintang Mahkotasejati Tbk</v>
      </c>
      <c r="P533" s="37">
        <f t="shared" si="171"/>
        <v>58</v>
      </c>
      <c r="Q533" s="37">
        <f t="shared" si="171"/>
        <v>3</v>
      </c>
      <c r="R533" s="37">
        <f t="shared" si="171"/>
        <v>5.45E-2</v>
      </c>
      <c r="S533" s="37" t="str">
        <f t="shared" si="171"/>
        <v>172.618M</v>
      </c>
      <c r="T533" s="37" t="str">
        <f t="shared" si="171"/>
        <v>29.817M</v>
      </c>
      <c r="U533" s="37" t="str">
        <f t="shared" si="171"/>
        <v>154.06B</v>
      </c>
      <c r="V533" s="41">
        <f t="shared" si="163"/>
        <v>154.06</v>
      </c>
      <c r="W533" s="37" t="str">
        <f t="shared" si="164"/>
        <v>B</v>
      </c>
      <c r="X533" s="42">
        <f t="shared" si="165"/>
        <v>154.06</v>
      </c>
      <c r="Y533" s="37">
        <f t="shared" si="166"/>
        <v>29.817</v>
      </c>
      <c r="Z533" s="37" t="str">
        <f t="shared" si="167"/>
        <v>M</v>
      </c>
      <c r="AA533" s="43">
        <f t="shared" si="168"/>
        <v>29817000</v>
      </c>
      <c r="AB533" s="46">
        <f t="shared" si="169"/>
        <v>1.7293860000000001</v>
      </c>
      <c r="AC533" s="43"/>
      <c r="AD533" s="43"/>
      <c r="AE533" s="37">
        <f t="shared" si="155"/>
        <v>531</v>
      </c>
      <c r="AF533" s="37" t="str">
        <f t="shared" si="156"/>
        <v>RBMS.JK</v>
      </c>
      <c r="AG533" s="37" t="str">
        <f t="shared" si="157"/>
        <v>PT Ristia Bintang Mahkotasejati Tbk</v>
      </c>
      <c r="AH533" s="37">
        <f t="shared" si="158"/>
        <v>58</v>
      </c>
      <c r="AI533" s="71">
        <f t="shared" si="170"/>
        <v>0.15406</v>
      </c>
      <c r="AJ533" s="43">
        <f t="shared" si="159"/>
        <v>1.7293860000000001</v>
      </c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</row>
    <row r="534" spans="1:47" x14ac:dyDescent="0.25">
      <c r="A534" s="37"/>
      <c r="B534" s="37">
        <f t="shared" si="160"/>
        <v>532</v>
      </c>
      <c r="C534" s="37" t="s">
        <v>783</v>
      </c>
      <c r="D534" s="37" t="s">
        <v>784</v>
      </c>
      <c r="E534" s="37">
        <v>360</v>
      </c>
      <c r="F534" s="37">
        <v>-12</v>
      </c>
      <c r="G534" s="39">
        <v>-3.2300000000000002E-2</v>
      </c>
      <c r="H534" s="37" t="s">
        <v>4631</v>
      </c>
      <c r="I534" s="37" t="s">
        <v>4632</v>
      </c>
      <c r="J534" s="37" t="s">
        <v>4633</v>
      </c>
      <c r="K534" s="37"/>
      <c r="L534" s="37"/>
      <c r="M534" s="37">
        <f t="shared" si="161"/>
        <v>532</v>
      </c>
      <c r="N534" s="37" t="s">
        <v>5234</v>
      </c>
      <c r="O534" s="37" t="str">
        <f t="shared" si="171"/>
        <v>PT RMK Energy Tbk</v>
      </c>
      <c r="P534" s="37">
        <f t="shared" si="171"/>
        <v>220</v>
      </c>
      <c r="Q534" s="37">
        <f t="shared" si="171"/>
        <v>-4</v>
      </c>
      <c r="R534" s="37">
        <f t="shared" si="171"/>
        <v>-1.7899999999999999E-2</v>
      </c>
      <c r="S534" s="37" t="str">
        <f t="shared" si="171"/>
        <v>4.649M</v>
      </c>
      <c r="T534" s="37" t="str">
        <f t="shared" si="171"/>
        <v>58.702M</v>
      </c>
      <c r="U534" s="37" t="str">
        <f t="shared" si="171"/>
        <v>962.5B</v>
      </c>
      <c r="V534" s="41">
        <f t="shared" si="163"/>
        <v>962.5</v>
      </c>
      <c r="W534" s="37" t="str">
        <f t="shared" si="164"/>
        <v>B</v>
      </c>
      <c r="X534" s="42">
        <f t="shared" si="165"/>
        <v>962.5</v>
      </c>
      <c r="Y534" s="37">
        <f t="shared" si="166"/>
        <v>58.701999999999998</v>
      </c>
      <c r="Z534" s="37" t="str">
        <f t="shared" si="167"/>
        <v>M</v>
      </c>
      <c r="AA534" s="43">
        <f t="shared" si="168"/>
        <v>58702000</v>
      </c>
      <c r="AB534" s="46">
        <f t="shared" si="169"/>
        <v>12.914440000000001</v>
      </c>
      <c r="AC534" s="43"/>
      <c r="AD534" s="43"/>
      <c r="AE534" s="37">
        <f t="shared" si="155"/>
        <v>532</v>
      </c>
      <c r="AF534" s="37" t="str">
        <f t="shared" si="156"/>
        <v>RMKE.JK</v>
      </c>
      <c r="AG534" s="37" t="str">
        <f t="shared" si="157"/>
        <v>PT RMK Energy Tbk</v>
      </c>
      <c r="AH534" s="37">
        <f t="shared" si="158"/>
        <v>220</v>
      </c>
      <c r="AI534" s="71">
        <f t="shared" si="170"/>
        <v>0.96250000000000002</v>
      </c>
      <c r="AJ534" s="43">
        <f t="shared" si="159"/>
        <v>12.914440000000001</v>
      </c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</row>
    <row r="535" spans="1:47" x14ac:dyDescent="0.25">
      <c r="A535" s="37"/>
      <c r="B535" s="37">
        <f t="shared" si="160"/>
        <v>533</v>
      </c>
      <c r="C535" s="37" t="s">
        <v>760</v>
      </c>
      <c r="D535" s="37" t="s">
        <v>761</v>
      </c>
      <c r="E535" s="38">
        <v>1390</v>
      </c>
      <c r="F535" s="37">
        <v>0</v>
      </c>
      <c r="G535" s="39">
        <v>0</v>
      </c>
      <c r="H535" s="37" t="s">
        <v>4628</v>
      </c>
      <c r="I535" s="37" t="s">
        <v>4629</v>
      </c>
      <c r="J535" s="37" t="s">
        <v>4630</v>
      </c>
      <c r="K535" s="37"/>
      <c r="L535" s="37"/>
      <c r="M535" s="37">
        <f t="shared" si="161"/>
        <v>533</v>
      </c>
      <c r="N535" s="37" t="s">
        <v>1340</v>
      </c>
      <c r="O535" s="37" t="str">
        <f t="shared" si="171"/>
        <v>PT Rockfields Properti Indonesia Tbk.</v>
      </c>
      <c r="P535" s="37">
        <f t="shared" si="171"/>
        <v>715</v>
      </c>
      <c r="Q535" s="37">
        <f t="shared" si="171"/>
        <v>35</v>
      </c>
      <c r="R535" s="37">
        <f t="shared" si="171"/>
        <v>5.1499999999999997E-2</v>
      </c>
      <c r="S535" s="37">
        <f t="shared" si="171"/>
        <v>2400</v>
      </c>
      <c r="T535" s="37">
        <f t="shared" si="171"/>
        <v>44746</v>
      </c>
      <c r="U535" s="37" t="str">
        <f t="shared" si="171"/>
        <v>1.026T</v>
      </c>
      <c r="V535" s="41">
        <f t="shared" si="163"/>
        <v>1.026</v>
      </c>
      <c r="W535" s="37" t="str">
        <f t="shared" si="164"/>
        <v>T</v>
      </c>
      <c r="X535" s="42">
        <f t="shared" si="165"/>
        <v>1026</v>
      </c>
      <c r="Y535" s="37">
        <f t="shared" si="166"/>
        <v>4474</v>
      </c>
      <c r="Z535" s="37" t="str">
        <f t="shared" si="167"/>
        <v>6</v>
      </c>
      <c r="AA535" s="43">
        <f t="shared" si="168"/>
        <v>4474</v>
      </c>
      <c r="AB535" s="46">
        <f t="shared" si="169"/>
        <v>3.1989100000000001E-3</v>
      </c>
      <c r="AC535" s="43"/>
      <c r="AD535" s="43"/>
      <c r="AE535" s="37">
        <f t="shared" si="155"/>
        <v>533</v>
      </c>
      <c r="AF535" s="37" t="str">
        <f t="shared" si="156"/>
        <v>ROCK.JK</v>
      </c>
      <c r="AG535" s="37" t="str">
        <f t="shared" si="157"/>
        <v>PT Rockfields Properti Indonesia Tbk.</v>
      </c>
      <c r="AH535" s="37">
        <f t="shared" si="158"/>
        <v>715</v>
      </c>
      <c r="AI535" s="71">
        <f t="shared" si="170"/>
        <v>1.026</v>
      </c>
      <c r="AJ535" s="43">
        <f t="shared" si="159"/>
        <v>3.1989100000000001E-3</v>
      </c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</row>
    <row r="536" spans="1:47" x14ac:dyDescent="0.25">
      <c r="A536" s="37"/>
      <c r="B536" s="37">
        <f t="shared" si="160"/>
        <v>534</v>
      </c>
      <c r="C536" s="37" t="s">
        <v>744</v>
      </c>
      <c r="D536" s="37" t="s">
        <v>745</v>
      </c>
      <c r="E536" s="37">
        <v>168</v>
      </c>
      <c r="F536" s="37">
        <v>-4</v>
      </c>
      <c r="G536" s="39">
        <v>-2.3300000000000001E-2</v>
      </c>
      <c r="H536" s="37" t="s">
        <v>4625</v>
      </c>
      <c r="I536" s="37" t="s">
        <v>4626</v>
      </c>
      <c r="J536" s="37" t="s">
        <v>4627</v>
      </c>
      <c r="K536" s="37"/>
      <c r="L536" s="37"/>
      <c r="M536" s="37">
        <f t="shared" si="161"/>
        <v>534</v>
      </c>
      <c r="N536" s="37" t="s">
        <v>950</v>
      </c>
      <c r="O536" s="37" t="str">
        <f t="shared" si="171"/>
        <v>PT Roda Vivatex Tbk</v>
      </c>
      <c r="P536" s="37">
        <f t="shared" si="171"/>
        <v>6625</v>
      </c>
      <c r="Q536" s="37">
        <f t="shared" si="171"/>
        <v>0</v>
      </c>
      <c r="R536" s="37">
        <f t="shared" si="171"/>
        <v>0</v>
      </c>
      <c r="S536" s="37">
        <f t="shared" si="171"/>
        <v>400</v>
      </c>
      <c r="T536" s="37">
        <f t="shared" si="171"/>
        <v>14476</v>
      </c>
      <c r="U536" s="37" t="str">
        <f t="shared" si="171"/>
        <v>1.781T</v>
      </c>
      <c r="V536" s="41">
        <f t="shared" si="163"/>
        <v>1.7809999999999999</v>
      </c>
      <c r="W536" s="37" t="str">
        <f t="shared" si="164"/>
        <v>T</v>
      </c>
      <c r="X536" s="42">
        <f t="shared" si="165"/>
        <v>1781</v>
      </c>
      <c r="Y536" s="37">
        <f t="shared" si="166"/>
        <v>1447</v>
      </c>
      <c r="Z536" s="37" t="str">
        <f t="shared" si="167"/>
        <v>6</v>
      </c>
      <c r="AA536" s="43">
        <f t="shared" si="168"/>
        <v>1447</v>
      </c>
      <c r="AB536" s="46">
        <f t="shared" si="169"/>
        <v>9.5863749999999994E-3</v>
      </c>
      <c r="AC536" s="43"/>
      <c r="AD536" s="43"/>
      <c r="AE536" s="37">
        <f t="shared" si="155"/>
        <v>534</v>
      </c>
      <c r="AF536" s="37" t="str">
        <f t="shared" si="156"/>
        <v>RDTX.JK</v>
      </c>
      <c r="AG536" s="37" t="str">
        <f t="shared" si="157"/>
        <v>PT Roda Vivatex Tbk</v>
      </c>
      <c r="AH536" s="37">
        <f t="shared" si="158"/>
        <v>6625</v>
      </c>
      <c r="AI536" s="71">
        <f t="shared" si="170"/>
        <v>1.7809999999999999</v>
      </c>
      <c r="AJ536" s="43">
        <f t="shared" si="159"/>
        <v>9.5863749999999994E-3</v>
      </c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</row>
    <row r="537" spans="1:47" x14ac:dyDescent="0.25">
      <c r="A537" s="37"/>
      <c r="B537" s="37">
        <f t="shared" si="160"/>
        <v>535</v>
      </c>
      <c r="C537" s="37" t="s">
        <v>755</v>
      </c>
      <c r="D537" s="37" t="s">
        <v>756</v>
      </c>
      <c r="E537" s="37">
        <v>452</v>
      </c>
      <c r="F537" s="37">
        <v>0</v>
      </c>
      <c r="G537" s="39">
        <v>0</v>
      </c>
      <c r="H537" s="37" t="s">
        <v>4622</v>
      </c>
      <c r="I537" s="37" t="s">
        <v>4623</v>
      </c>
      <c r="J537" s="37" t="s">
        <v>4624</v>
      </c>
      <c r="K537" s="37"/>
      <c r="L537" s="37"/>
      <c r="M537" s="37">
        <f t="shared" si="161"/>
        <v>535</v>
      </c>
      <c r="N537" s="37" t="s">
        <v>1227</v>
      </c>
      <c r="O537" s="37" t="str">
        <f t="shared" si="171"/>
        <v>PT Royal Prima Tbk</v>
      </c>
      <c r="P537" s="37">
        <f t="shared" si="171"/>
        <v>476</v>
      </c>
      <c r="Q537" s="37">
        <f t="shared" si="171"/>
        <v>2</v>
      </c>
      <c r="R537" s="37">
        <f t="shared" si="171"/>
        <v>4.1999999999999997E-3</v>
      </c>
      <c r="S537" s="37" t="str">
        <f t="shared" si="171"/>
        <v>9.446M</v>
      </c>
      <c r="T537" s="37" t="str">
        <f t="shared" si="171"/>
        <v>13.993M</v>
      </c>
      <c r="U537" s="37" t="str">
        <f t="shared" si="171"/>
        <v>1.615T</v>
      </c>
      <c r="V537" s="41">
        <f t="shared" si="163"/>
        <v>1.615</v>
      </c>
      <c r="W537" s="37" t="str">
        <f t="shared" si="164"/>
        <v>T</v>
      </c>
      <c r="X537" s="42">
        <f t="shared" si="165"/>
        <v>1615</v>
      </c>
      <c r="Y537" s="37">
        <f t="shared" si="166"/>
        <v>13.993</v>
      </c>
      <c r="Z537" s="37" t="str">
        <f t="shared" si="167"/>
        <v>M</v>
      </c>
      <c r="AA537" s="43">
        <f t="shared" si="168"/>
        <v>13993000</v>
      </c>
      <c r="AB537" s="46">
        <f t="shared" si="169"/>
        <v>6.6606680000000003</v>
      </c>
      <c r="AC537" s="43"/>
      <c r="AD537" s="43"/>
      <c r="AE537" s="37">
        <f t="shared" si="155"/>
        <v>535</v>
      </c>
      <c r="AF537" s="37" t="str">
        <f t="shared" si="156"/>
        <v>PRIM.JK</v>
      </c>
      <c r="AG537" s="37" t="str">
        <f t="shared" si="157"/>
        <v>PT Royal Prima Tbk</v>
      </c>
      <c r="AH537" s="37">
        <f t="shared" si="158"/>
        <v>476</v>
      </c>
      <c r="AI537" s="71">
        <f t="shared" si="170"/>
        <v>1.615</v>
      </c>
      <c r="AJ537" s="43">
        <f t="shared" si="159"/>
        <v>6.6606680000000003</v>
      </c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</row>
    <row r="538" spans="1:47" x14ac:dyDescent="0.25">
      <c r="A538" s="37"/>
      <c r="B538" s="37">
        <f t="shared" si="160"/>
        <v>536</v>
      </c>
      <c r="C538" s="37" t="s">
        <v>4181</v>
      </c>
      <c r="D538" s="37" t="s">
        <v>4182</v>
      </c>
      <c r="E538" s="38">
        <v>12400</v>
      </c>
      <c r="F538" s="37">
        <v>150</v>
      </c>
      <c r="G538" s="39">
        <v>1.2200000000000001E-2</v>
      </c>
      <c r="H538" s="40">
        <v>5400</v>
      </c>
      <c r="I538" s="40">
        <v>3934</v>
      </c>
      <c r="J538" s="37" t="s">
        <v>4183</v>
      </c>
      <c r="K538" s="37"/>
      <c r="L538" s="37"/>
      <c r="M538" s="37">
        <f t="shared" si="161"/>
        <v>536</v>
      </c>
      <c r="N538" s="37" t="s">
        <v>1426</v>
      </c>
      <c r="O538" s="37" t="str">
        <f t="shared" si="171"/>
        <v>PT Royalindo Investa Wijaya Tbk</v>
      </c>
      <c r="P538" s="37">
        <f t="shared" si="171"/>
        <v>106</v>
      </c>
      <c r="Q538" s="37">
        <f t="shared" si="171"/>
        <v>-1</v>
      </c>
      <c r="R538" s="37">
        <f t="shared" si="171"/>
        <v>-9.2999999999999992E-3</v>
      </c>
      <c r="S538" s="37" t="str">
        <f t="shared" si="171"/>
        <v>5.663M</v>
      </c>
      <c r="T538" s="37" t="str">
        <f t="shared" si="171"/>
        <v>29.049M</v>
      </c>
      <c r="U538" s="37" t="str">
        <f t="shared" si="171"/>
        <v>457.538B</v>
      </c>
      <c r="V538" s="41">
        <f t="shared" si="163"/>
        <v>457.53800000000001</v>
      </c>
      <c r="W538" s="37" t="str">
        <f t="shared" si="164"/>
        <v>B</v>
      </c>
      <c r="X538" s="42">
        <f t="shared" si="165"/>
        <v>457.53800000000001</v>
      </c>
      <c r="Y538" s="37">
        <f t="shared" si="166"/>
        <v>29.048999999999999</v>
      </c>
      <c r="Z538" s="37" t="str">
        <f t="shared" si="167"/>
        <v>M</v>
      </c>
      <c r="AA538" s="43">
        <f t="shared" si="168"/>
        <v>29049000</v>
      </c>
      <c r="AB538" s="46">
        <f t="shared" si="169"/>
        <v>3.0791940000000002</v>
      </c>
      <c r="AC538" s="43"/>
      <c r="AD538" s="43"/>
      <c r="AE538" s="37">
        <f t="shared" si="155"/>
        <v>536</v>
      </c>
      <c r="AF538" s="37" t="str">
        <f t="shared" si="156"/>
        <v>INDO.JK</v>
      </c>
      <c r="AG538" s="37" t="str">
        <f t="shared" si="157"/>
        <v>PT Royalindo Investa Wijaya Tbk</v>
      </c>
      <c r="AH538" s="37">
        <f t="shared" si="158"/>
        <v>106</v>
      </c>
      <c r="AI538" s="71">
        <f t="shared" si="170"/>
        <v>0.457538</v>
      </c>
      <c r="AJ538" s="43">
        <f t="shared" si="159"/>
        <v>3.0791940000000002</v>
      </c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</row>
    <row r="539" spans="1:47" x14ac:dyDescent="0.25">
      <c r="A539" s="37"/>
      <c r="B539" s="37">
        <f t="shared" si="160"/>
        <v>537</v>
      </c>
      <c r="C539" s="37" t="s">
        <v>837</v>
      </c>
      <c r="D539" s="37" t="s">
        <v>838</v>
      </c>
      <c r="E539" s="37">
        <v>725</v>
      </c>
      <c r="F539" s="37">
        <v>-5</v>
      </c>
      <c r="G539" s="39">
        <v>-6.7999999999999996E-3</v>
      </c>
      <c r="H539" s="37" t="s">
        <v>4619</v>
      </c>
      <c r="I539" s="37" t="s">
        <v>4620</v>
      </c>
      <c r="J539" s="37" t="s">
        <v>4621</v>
      </c>
      <c r="K539" s="37"/>
      <c r="L539" s="37"/>
      <c r="M539" s="37">
        <f t="shared" si="161"/>
        <v>537</v>
      </c>
      <c r="N539" s="37" t="s">
        <v>1321</v>
      </c>
      <c r="O539" s="37" t="str">
        <f t="shared" si="171"/>
        <v>PT Rukun Raharja Tbk</v>
      </c>
      <c r="P539" s="37">
        <f t="shared" si="171"/>
        <v>186</v>
      </c>
      <c r="Q539" s="37">
        <f t="shared" si="171"/>
        <v>-1</v>
      </c>
      <c r="R539" s="37">
        <f t="shared" si="171"/>
        <v>-5.3E-3</v>
      </c>
      <c r="S539" s="37" t="str">
        <f t="shared" si="171"/>
        <v>5.641M</v>
      </c>
      <c r="T539" s="37" t="str">
        <f t="shared" si="171"/>
        <v>19.961M</v>
      </c>
      <c r="U539" s="37" t="str">
        <f t="shared" si="171"/>
        <v>786.237B</v>
      </c>
      <c r="V539" s="41">
        <f t="shared" si="163"/>
        <v>786.23699999999997</v>
      </c>
      <c r="W539" s="37" t="str">
        <f t="shared" si="164"/>
        <v>B</v>
      </c>
      <c r="X539" s="42">
        <f t="shared" si="165"/>
        <v>786.23699999999997</v>
      </c>
      <c r="Y539" s="37">
        <f t="shared" si="166"/>
        <v>19.960999999999999</v>
      </c>
      <c r="Z539" s="37" t="str">
        <f t="shared" si="167"/>
        <v>M</v>
      </c>
      <c r="AA539" s="43">
        <f t="shared" si="168"/>
        <v>19961000</v>
      </c>
      <c r="AB539" s="46">
        <f t="shared" si="169"/>
        <v>3.7127460000000001</v>
      </c>
      <c r="AC539" s="43"/>
      <c r="AD539" s="43"/>
      <c r="AE539" s="37">
        <f t="shared" si="155"/>
        <v>537</v>
      </c>
      <c r="AF539" s="37" t="str">
        <f t="shared" si="156"/>
        <v>RAJA.JK</v>
      </c>
      <c r="AG539" s="37" t="str">
        <f t="shared" si="157"/>
        <v>PT Rukun Raharja Tbk</v>
      </c>
      <c r="AH539" s="37">
        <f t="shared" si="158"/>
        <v>186</v>
      </c>
      <c r="AI539" s="71">
        <f t="shared" si="170"/>
        <v>0.78623699999999996</v>
      </c>
      <c r="AJ539" s="43">
        <f t="shared" si="159"/>
        <v>3.7127460000000001</v>
      </c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</row>
    <row r="540" spans="1:47" x14ac:dyDescent="0.25">
      <c r="A540" s="37"/>
      <c r="B540" s="37">
        <f t="shared" si="160"/>
        <v>538</v>
      </c>
      <c r="C540" s="37" t="s">
        <v>775</v>
      </c>
      <c r="D540" s="37" t="s">
        <v>776</v>
      </c>
      <c r="E540" s="38">
        <v>1205</v>
      </c>
      <c r="F540" s="37">
        <v>-25</v>
      </c>
      <c r="G540" s="39">
        <v>-2.0299999999999999E-2</v>
      </c>
      <c r="H540" s="37" t="s">
        <v>4616</v>
      </c>
      <c r="I540" s="37" t="s">
        <v>4617</v>
      </c>
      <c r="J540" s="37" t="s">
        <v>4618</v>
      </c>
      <c r="K540" s="37"/>
      <c r="L540" s="37"/>
      <c r="M540" s="37">
        <f t="shared" si="161"/>
        <v>538</v>
      </c>
      <c r="N540" s="37" t="s">
        <v>657</v>
      </c>
      <c r="O540" s="37" t="str">
        <f t="shared" si="171"/>
        <v>PT Salim Ivomas Pratama Tbk</v>
      </c>
      <c r="P540" s="37">
        <f t="shared" si="171"/>
        <v>460</v>
      </c>
      <c r="Q540" s="37">
        <f t="shared" si="171"/>
        <v>0</v>
      </c>
      <c r="R540" s="37">
        <f t="shared" si="171"/>
        <v>0</v>
      </c>
      <c r="S540" s="37" t="str">
        <f t="shared" si="171"/>
        <v>1.748M</v>
      </c>
      <c r="T540" s="37" t="str">
        <f t="shared" si="171"/>
        <v>11.067M</v>
      </c>
      <c r="U540" s="37" t="str">
        <f t="shared" si="171"/>
        <v>7.131T</v>
      </c>
      <c r="V540" s="41">
        <f t="shared" si="163"/>
        <v>7.1310000000000002</v>
      </c>
      <c r="W540" s="37" t="str">
        <f t="shared" si="164"/>
        <v>T</v>
      </c>
      <c r="X540" s="42">
        <f t="shared" si="165"/>
        <v>7131</v>
      </c>
      <c r="Y540" s="37">
        <f t="shared" si="166"/>
        <v>11.067</v>
      </c>
      <c r="Z540" s="37" t="str">
        <f t="shared" si="167"/>
        <v>M</v>
      </c>
      <c r="AA540" s="43">
        <f t="shared" si="168"/>
        <v>11067000</v>
      </c>
      <c r="AB540" s="46">
        <f t="shared" si="169"/>
        <v>5.0908199999999999</v>
      </c>
      <c r="AC540" s="43"/>
      <c r="AD540" s="43"/>
      <c r="AE540" s="37">
        <f t="shared" si="155"/>
        <v>538</v>
      </c>
      <c r="AF540" s="37" t="str">
        <f t="shared" si="156"/>
        <v>SIMP.JK</v>
      </c>
      <c r="AG540" s="37" t="str">
        <f t="shared" si="157"/>
        <v>PT Salim Ivomas Pratama Tbk</v>
      </c>
      <c r="AH540" s="37">
        <f t="shared" si="158"/>
        <v>460</v>
      </c>
      <c r="AI540" s="71">
        <f t="shared" si="170"/>
        <v>7.1310000000000002</v>
      </c>
      <c r="AJ540" s="43">
        <f t="shared" si="159"/>
        <v>5.0908199999999999</v>
      </c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</row>
    <row r="541" spans="1:47" x14ac:dyDescent="0.25">
      <c r="A541" s="37"/>
      <c r="B541" s="37">
        <f t="shared" si="160"/>
        <v>539</v>
      </c>
      <c r="C541" s="37" t="s">
        <v>703</v>
      </c>
      <c r="D541" s="37" t="s">
        <v>704</v>
      </c>
      <c r="E541" s="37">
        <v>206</v>
      </c>
      <c r="F541" s="37">
        <v>-8</v>
      </c>
      <c r="G541" s="39">
        <v>-3.7400000000000003E-2</v>
      </c>
      <c r="H541" s="37" t="s">
        <v>4613</v>
      </c>
      <c r="I541" s="37" t="s">
        <v>4614</v>
      </c>
      <c r="J541" s="37" t="s">
        <v>4615</v>
      </c>
      <c r="K541" s="37"/>
      <c r="L541" s="37"/>
      <c r="M541" s="37">
        <f t="shared" si="161"/>
        <v>539</v>
      </c>
      <c r="N541" s="37" t="s">
        <v>4097</v>
      </c>
      <c r="O541" s="37" t="str">
        <f t="shared" si="171"/>
        <v>PT Samindo Resources Tbk</v>
      </c>
      <c r="P541" s="37">
        <f t="shared" si="171"/>
        <v>1690</v>
      </c>
      <c r="Q541" s="37">
        <f t="shared" si="171"/>
        <v>0</v>
      </c>
      <c r="R541" s="37">
        <f t="shared" si="171"/>
        <v>0</v>
      </c>
      <c r="S541" s="37">
        <f t="shared" si="171"/>
        <v>26900</v>
      </c>
      <c r="T541" s="37">
        <f t="shared" si="171"/>
        <v>82078</v>
      </c>
      <c r="U541" s="37" t="str">
        <f t="shared" si="171"/>
        <v>3.729T</v>
      </c>
      <c r="V541" s="41">
        <f t="shared" si="163"/>
        <v>3.7290000000000001</v>
      </c>
      <c r="W541" s="37" t="str">
        <f t="shared" si="164"/>
        <v>T</v>
      </c>
      <c r="X541" s="42">
        <f t="shared" si="165"/>
        <v>3729</v>
      </c>
      <c r="Y541" s="37">
        <f t="shared" si="166"/>
        <v>8207</v>
      </c>
      <c r="Z541" s="37" t="str">
        <f t="shared" si="167"/>
        <v>8</v>
      </c>
      <c r="AA541" s="43">
        <f t="shared" si="168"/>
        <v>8207</v>
      </c>
      <c r="AB541" s="46">
        <f t="shared" si="169"/>
        <v>1.386983E-2</v>
      </c>
      <c r="AC541" s="43"/>
      <c r="AD541" s="43"/>
      <c r="AE541" s="37">
        <f t="shared" si="155"/>
        <v>539</v>
      </c>
      <c r="AF541" s="37" t="str">
        <f t="shared" si="156"/>
        <v>MYOH.JK</v>
      </c>
      <c r="AG541" s="37" t="str">
        <f t="shared" si="157"/>
        <v>PT Samindo Resources Tbk</v>
      </c>
      <c r="AH541" s="37">
        <f t="shared" si="158"/>
        <v>1690</v>
      </c>
      <c r="AI541" s="71">
        <f t="shared" si="170"/>
        <v>3.7290000000000001</v>
      </c>
      <c r="AJ541" s="43">
        <f t="shared" si="159"/>
        <v>1.386983E-2</v>
      </c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</row>
    <row r="542" spans="1:47" x14ac:dyDescent="0.25">
      <c r="A542" s="37"/>
      <c r="B542" s="37">
        <f t="shared" si="160"/>
        <v>540</v>
      </c>
      <c r="C542" s="37" t="s">
        <v>792</v>
      </c>
      <c r="D542" s="37" t="s">
        <v>793</v>
      </c>
      <c r="E542" s="37">
        <v>830</v>
      </c>
      <c r="F542" s="37">
        <v>-15</v>
      </c>
      <c r="G542" s="39">
        <v>-1.78E-2</v>
      </c>
      <c r="H542" s="40">
        <v>647600</v>
      </c>
      <c r="I542" s="37" t="s">
        <v>4611</v>
      </c>
      <c r="J542" s="37" t="s">
        <v>4612</v>
      </c>
      <c r="K542" s="37"/>
      <c r="L542" s="37"/>
      <c r="M542" s="37">
        <f t="shared" si="161"/>
        <v>540</v>
      </c>
      <c r="N542" s="37" t="s">
        <v>5678</v>
      </c>
      <c r="O542" s="37" t="str">
        <f t="shared" si="171"/>
        <v>PT Sampoerna Agro Tbk</v>
      </c>
      <c r="P542" s="37">
        <f t="shared" si="171"/>
        <v>2000</v>
      </c>
      <c r="Q542" s="37">
        <f t="shared" si="171"/>
        <v>0</v>
      </c>
      <c r="R542" s="37">
        <f t="shared" si="171"/>
        <v>0</v>
      </c>
      <c r="S542" s="37">
        <f t="shared" si="171"/>
        <v>55800</v>
      </c>
      <c r="T542" s="37">
        <f t="shared" si="171"/>
        <v>306643</v>
      </c>
      <c r="U542" s="37" t="str">
        <f t="shared" si="171"/>
        <v>3.637T</v>
      </c>
      <c r="V542" s="41">
        <f t="shared" si="163"/>
        <v>3.637</v>
      </c>
      <c r="W542" s="37" t="str">
        <f t="shared" si="164"/>
        <v>T</v>
      </c>
      <c r="X542" s="42">
        <f t="shared" si="165"/>
        <v>3637</v>
      </c>
      <c r="Y542" s="37">
        <f t="shared" si="166"/>
        <v>30664</v>
      </c>
      <c r="Z542" s="37" t="str">
        <f t="shared" si="167"/>
        <v>3</v>
      </c>
      <c r="AA542" s="43">
        <f t="shared" si="168"/>
        <v>30664</v>
      </c>
      <c r="AB542" s="46">
        <f t="shared" si="169"/>
        <v>6.1328000000000001E-2</v>
      </c>
      <c r="AC542" s="43"/>
      <c r="AD542" s="43"/>
      <c r="AE542" s="37">
        <f t="shared" si="155"/>
        <v>540</v>
      </c>
      <c r="AF542" s="37" t="str">
        <f t="shared" si="156"/>
        <v>SGRO.JK</v>
      </c>
      <c r="AG542" s="37" t="str">
        <f t="shared" si="157"/>
        <v>PT Sampoerna Agro Tbk</v>
      </c>
      <c r="AH542" s="37">
        <f t="shared" si="158"/>
        <v>2000</v>
      </c>
      <c r="AI542" s="71">
        <f t="shared" si="170"/>
        <v>3.637</v>
      </c>
      <c r="AJ542" s="43">
        <f t="shared" si="159"/>
        <v>6.1328000000000001E-2</v>
      </c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</row>
    <row r="543" spans="1:47" x14ac:dyDescent="0.25">
      <c r="A543" s="37"/>
      <c r="B543" s="37">
        <f t="shared" si="160"/>
        <v>541</v>
      </c>
      <c r="C543" s="37" t="s">
        <v>708</v>
      </c>
      <c r="D543" s="37" t="s">
        <v>709</v>
      </c>
      <c r="E543" s="38">
        <v>3290</v>
      </c>
      <c r="F543" s="37">
        <v>10</v>
      </c>
      <c r="G543" s="39">
        <v>3.0000000000000001E-3</v>
      </c>
      <c r="H543" s="40">
        <v>2400</v>
      </c>
      <c r="I543" s="40">
        <v>5100</v>
      </c>
      <c r="J543" s="37" t="s">
        <v>4610</v>
      </c>
      <c r="K543" s="37"/>
      <c r="L543" s="37"/>
      <c r="M543" s="37">
        <f t="shared" si="161"/>
        <v>541</v>
      </c>
      <c r="N543" s="37" t="s">
        <v>5681</v>
      </c>
      <c r="O543" s="37" t="str">
        <f t="shared" si="171"/>
        <v>PT Samudera Indonesia Tbk</v>
      </c>
      <c r="P543" s="37">
        <f t="shared" si="171"/>
        <v>1115</v>
      </c>
      <c r="Q543" s="37">
        <f t="shared" si="171"/>
        <v>20</v>
      </c>
      <c r="R543" s="37">
        <f t="shared" si="171"/>
        <v>1.83E-2</v>
      </c>
      <c r="S543" s="37" t="str">
        <f t="shared" si="171"/>
        <v>6.859M</v>
      </c>
      <c r="T543" s="37" t="str">
        <f t="shared" si="171"/>
        <v>14.375M</v>
      </c>
      <c r="U543" s="37" t="str">
        <f t="shared" si="171"/>
        <v>3.652T</v>
      </c>
      <c r="V543" s="41">
        <f t="shared" si="163"/>
        <v>3.6520000000000001</v>
      </c>
      <c r="W543" s="37" t="str">
        <f t="shared" si="164"/>
        <v>T</v>
      </c>
      <c r="X543" s="42">
        <f t="shared" si="165"/>
        <v>3652</v>
      </c>
      <c r="Y543" s="37">
        <f t="shared" si="166"/>
        <v>14.375</v>
      </c>
      <c r="Z543" s="37" t="str">
        <f t="shared" si="167"/>
        <v>M</v>
      </c>
      <c r="AA543" s="43">
        <f t="shared" si="168"/>
        <v>14375000</v>
      </c>
      <c r="AB543" s="46">
        <f t="shared" si="169"/>
        <v>16.028124999999999</v>
      </c>
      <c r="AC543" s="43"/>
      <c r="AD543" s="43"/>
      <c r="AE543" s="37">
        <f t="shared" si="155"/>
        <v>541</v>
      </c>
      <c r="AF543" s="37" t="str">
        <f t="shared" si="156"/>
        <v>SMDR.JK</v>
      </c>
      <c r="AG543" s="37" t="str">
        <f t="shared" si="157"/>
        <v>PT Samudera Indonesia Tbk</v>
      </c>
      <c r="AH543" s="37">
        <f t="shared" si="158"/>
        <v>1115</v>
      </c>
      <c r="AI543" s="71">
        <f t="shared" si="170"/>
        <v>3.6520000000000001</v>
      </c>
      <c r="AJ543" s="43">
        <f t="shared" si="159"/>
        <v>16.028124999999999</v>
      </c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</row>
    <row r="544" spans="1:47" x14ac:dyDescent="0.25">
      <c r="A544" s="37"/>
      <c r="B544" s="37">
        <f t="shared" si="160"/>
        <v>542</v>
      </c>
      <c r="C544" s="37" t="s">
        <v>688</v>
      </c>
      <c r="D544" s="37" t="s">
        <v>689</v>
      </c>
      <c r="E544" s="38">
        <v>1480</v>
      </c>
      <c r="F544" s="37">
        <v>0</v>
      </c>
      <c r="G544" s="39">
        <v>0</v>
      </c>
      <c r="H544" s="40">
        <v>28200</v>
      </c>
      <c r="I544" s="40">
        <v>478595</v>
      </c>
      <c r="J544" s="37" t="s">
        <v>4609</v>
      </c>
      <c r="K544" s="37"/>
      <c r="L544" s="37"/>
      <c r="M544" s="37">
        <f t="shared" si="161"/>
        <v>542</v>
      </c>
      <c r="N544" s="37" t="s">
        <v>1741</v>
      </c>
      <c r="O544" s="37" t="str">
        <f t="shared" si="171"/>
        <v>PT Sanurhasta Mitra Tbk</v>
      </c>
      <c r="P544" s="37">
        <f t="shared" si="171"/>
        <v>50</v>
      </c>
      <c r="Q544" s="37">
        <f t="shared" si="171"/>
        <v>0</v>
      </c>
      <c r="R544" s="37">
        <f t="shared" si="171"/>
        <v>0</v>
      </c>
      <c r="S544" s="37" t="str">
        <f t="shared" si="171"/>
        <v>17.353M</v>
      </c>
      <c r="T544" s="37" t="str">
        <f t="shared" si="171"/>
        <v>12.152M</v>
      </c>
      <c r="U544" s="37" t="str">
        <f t="shared" si="171"/>
        <v>328.125B</v>
      </c>
      <c r="V544" s="41">
        <f t="shared" si="163"/>
        <v>328.125</v>
      </c>
      <c r="W544" s="37" t="str">
        <f t="shared" si="164"/>
        <v>B</v>
      </c>
      <c r="X544" s="42">
        <f t="shared" si="165"/>
        <v>328.125</v>
      </c>
      <c r="Y544" s="37">
        <f t="shared" si="166"/>
        <v>12.151999999999999</v>
      </c>
      <c r="Z544" s="37" t="str">
        <f t="shared" si="167"/>
        <v>M</v>
      </c>
      <c r="AA544" s="43">
        <f t="shared" si="168"/>
        <v>12152000</v>
      </c>
      <c r="AB544" s="46">
        <f t="shared" si="169"/>
        <v>0.60760000000000003</v>
      </c>
      <c r="AC544" s="43"/>
      <c r="AD544" s="43"/>
      <c r="AE544" s="37">
        <f t="shared" si="155"/>
        <v>542</v>
      </c>
      <c r="AF544" s="37" t="str">
        <f t="shared" si="156"/>
        <v>MINA.JK</v>
      </c>
      <c r="AG544" s="37" t="str">
        <f t="shared" si="157"/>
        <v>PT Sanurhasta Mitra Tbk</v>
      </c>
      <c r="AH544" s="37">
        <f t="shared" si="158"/>
        <v>50</v>
      </c>
      <c r="AI544" s="71">
        <f t="shared" si="170"/>
        <v>0.328125</v>
      </c>
      <c r="AJ544" s="43">
        <f t="shared" si="159"/>
        <v>0.60760000000000003</v>
      </c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</row>
    <row r="545" spans="1:47" x14ac:dyDescent="0.25">
      <c r="A545" s="37"/>
      <c r="B545" s="37">
        <f t="shared" si="160"/>
        <v>543</v>
      </c>
      <c r="C545" s="37" t="s">
        <v>4604</v>
      </c>
      <c r="D545" s="37" t="s">
        <v>4605</v>
      </c>
      <c r="E545" s="37">
        <v>104</v>
      </c>
      <c r="F545" s="37">
        <v>-4</v>
      </c>
      <c r="G545" s="39">
        <v>-3.6999999999999998E-2</v>
      </c>
      <c r="H545" s="37" t="s">
        <v>4606</v>
      </c>
      <c r="I545" s="37" t="s">
        <v>4607</v>
      </c>
      <c r="J545" s="37" t="s">
        <v>4608</v>
      </c>
      <c r="K545" s="37"/>
      <c r="L545" s="37"/>
      <c r="M545" s="37">
        <f t="shared" si="161"/>
        <v>543</v>
      </c>
      <c r="N545" s="37" t="s">
        <v>730</v>
      </c>
      <c r="O545" s="37" t="str">
        <f t="shared" si="171"/>
        <v>PT Sarana Meditama Metropolitan Tbk</v>
      </c>
      <c r="P545" s="37">
        <f t="shared" si="171"/>
        <v>432</v>
      </c>
      <c r="Q545" s="37">
        <f t="shared" si="171"/>
        <v>-10</v>
      </c>
      <c r="R545" s="37">
        <f t="shared" si="171"/>
        <v>-2.2599999999999999E-2</v>
      </c>
      <c r="S545" s="37" t="str">
        <f t="shared" si="171"/>
        <v>20.414M</v>
      </c>
      <c r="T545" s="37" t="str">
        <f t="shared" si="171"/>
        <v>40.828M</v>
      </c>
      <c r="U545" s="37" t="str">
        <f t="shared" si="171"/>
        <v>7.4T</v>
      </c>
      <c r="V545" s="41">
        <f t="shared" si="163"/>
        <v>7.4</v>
      </c>
      <c r="W545" s="37" t="str">
        <f t="shared" si="164"/>
        <v>T</v>
      </c>
      <c r="X545" s="42">
        <f t="shared" si="165"/>
        <v>7400</v>
      </c>
      <c r="Y545" s="37">
        <f t="shared" si="166"/>
        <v>40.828000000000003</v>
      </c>
      <c r="Z545" s="37" t="str">
        <f t="shared" si="167"/>
        <v>M</v>
      </c>
      <c r="AA545" s="43">
        <f t="shared" si="168"/>
        <v>40828000</v>
      </c>
      <c r="AB545" s="46">
        <f t="shared" si="169"/>
        <v>17.637695999999998</v>
      </c>
      <c r="AC545" s="43"/>
      <c r="AD545" s="43"/>
      <c r="AE545" s="37">
        <f t="shared" si="155"/>
        <v>543</v>
      </c>
      <c r="AF545" s="37" t="str">
        <f t="shared" si="156"/>
        <v>SAME.JK</v>
      </c>
      <c r="AG545" s="37" t="str">
        <f t="shared" si="157"/>
        <v>PT Sarana Meditama Metropolitan Tbk</v>
      </c>
      <c r="AH545" s="37">
        <f t="shared" si="158"/>
        <v>432</v>
      </c>
      <c r="AI545" s="71">
        <f t="shared" si="170"/>
        <v>7.4</v>
      </c>
      <c r="AJ545" s="43">
        <f t="shared" si="159"/>
        <v>17.637695999999998</v>
      </c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</row>
    <row r="546" spans="1:47" x14ac:dyDescent="0.25">
      <c r="A546" s="37"/>
      <c r="B546" s="37">
        <f t="shared" si="160"/>
        <v>544</v>
      </c>
      <c r="C546" s="37" t="s">
        <v>723</v>
      </c>
      <c r="D546" s="37" t="s">
        <v>724</v>
      </c>
      <c r="E546" s="38">
        <v>2150</v>
      </c>
      <c r="F546" s="37">
        <v>60</v>
      </c>
      <c r="G546" s="39">
        <v>2.87E-2</v>
      </c>
      <c r="H546" s="40">
        <v>15500</v>
      </c>
      <c r="I546" s="37" t="s">
        <v>4602</v>
      </c>
      <c r="J546" s="37" t="s">
        <v>4603</v>
      </c>
      <c r="K546" s="37"/>
      <c r="L546" s="37"/>
      <c r="M546" s="37">
        <f t="shared" si="161"/>
        <v>544</v>
      </c>
      <c r="N546" s="37" t="s">
        <v>126</v>
      </c>
      <c r="O546" s="37" t="str">
        <f t="shared" si="171"/>
        <v>PT Sarana Menara Nusantara Tbk.</v>
      </c>
      <c r="P546" s="37">
        <f t="shared" si="171"/>
        <v>1115</v>
      </c>
      <c r="Q546" s="37">
        <f t="shared" si="171"/>
        <v>-5</v>
      </c>
      <c r="R546" s="37">
        <f t="shared" si="171"/>
        <v>-4.4999999999999997E-3</v>
      </c>
      <c r="S546" s="37" t="str">
        <f t="shared" si="171"/>
        <v>39.91M</v>
      </c>
      <c r="T546" s="37" t="str">
        <f t="shared" si="171"/>
        <v>79.882M</v>
      </c>
      <c r="U546" s="37" t="str">
        <f t="shared" si="171"/>
        <v>55.526T</v>
      </c>
      <c r="V546" s="41">
        <f t="shared" si="163"/>
        <v>55.526000000000003</v>
      </c>
      <c r="W546" s="37" t="str">
        <f t="shared" si="164"/>
        <v>T</v>
      </c>
      <c r="X546" s="42">
        <f t="shared" si="165"/>
        <v>55526</v>
      </c>
      <c r="Y546" s="37">
        <f t="shared" si="166"/>
        <v>79.882000000000005</v>
      </c>
      <c r="Z546" s="37" t="str">
        <f t="shared" si="167"/>
        <v>M</v>
      </c>
      <c r="AA546" s="43">
        <f t="shared" si="168"/>
        <v>79882000</v>
      </c>
      <c r="AB546" s="46">
        <f t="shared" si="169"/>
        <v>89.068430000000006</v>
      </c>
      <c r="AC546" s="43"/>
      <c r="AD546" s="43"/>
      <c r="AE546" s="37">
        <f t="shared" si="155"/>
        <v>544</v>
      </c>
      <c r="AF546" s="37" t="str">
        <f t="shared" si="156"/>
        <v>TOWR.JK</v>
      </c>
      <c r="AG546" s="37" t="str">
        <f t="shared" si="157"/>
        <v>PT Sarana Menara Nusantara Tbk.</v>
      </c>
      <c r="AH546" s="37">
        <f t="shared" si="158"/>
        <v>1115</v>
      </c>
      <c r="AI546" s="71">
        <f t="shared" si="170"/>
        <v>55.526000000000003</v>
      </c>
      <c r="AJ546" s="43">
        <f t="shared" si="159"/>
        <v>89.068430000000006</v>
      </c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</row>
    <row r="547" spans="1:47" x14ac:dyDescent="0.25">
      <c r="A547" s="37"/>
      <c r="B547" s="37">
        <f t="shared" si="160"/>
        <v>545</v>
      </c>
      <c r="C547" s="37" t="s">
        <v>684</v>
      </c>
      <c r="D547" s="37" t="s">
        <v>685</v>
      </c>
      <c r="E547" s="38">
        <v>9425</v>
      </c>
      <c r="F547" s="37">
        <v>25</v>
      </c>
      <c r="G547" s="39">
        <v>2.7000000000000001E-3</v>
      </c>
      <c r="H547" s="40">
        <v>85200</v>
      </c>
      <c r="I547" s="40">
        <v>325903</v>
      </c>
      <c r="J547" s="37" t="s">
        <v>4601</v>
      </c>
      <c r="K547" s="37"/>
      <c r="L547" s="37"/>
      <c r="M547" s="37">
        <f t="shared" si="161"/>
        <v>545</v>
      </c>
      <c r="N547" s="37" t="s">
        <v>1486</v>
      </c>
      <c r="O547" s="37" t="str">
        <f t="shared" si="171"/>
        <v>PT Saranacentral Bajatama Tbk</v>
      </c>
      <c r="P547" s="37">
        <f t="shared" si="171"/>
        <v>346</v>
      </c>
      <c r="Q547" s="37">
        <f t="shared" si="171"/>
        <v>-4</v>
      </c>
      <c r="R547" s="37">
        <f t="shared" si="171"/>
        <v>-1.14E-2</v>
      </c>
      <c r="S547" s="37">
        <f t="shared" si="171"/>
        <v>458300</v>
      </c>
      <c r="T547" s="37" t="str">
        <f t="shared" si="171"/>
        <v>4.108M</v>
      </c>
      <c r="U547" s="37" t="str">
        <f t="shared" si="171"/>
        <v>622.8B</v>
      </c>
      <c r="V547" s="41">
        <f t="shared" si="163"/>
        <v>622.79999999999995</v>
      </c>
      <c r="W547" s="37" t="str">
        <f t="shared" si="164"/>
        <v>B</v>
      </c>
      <c r="X547" s="42">
        <f t="shared" si="165"/>
        <v>622.79999999999995</v>
      </c>
      <c r="Y547" s="37">
        <f t="shared" si="166"/>
        <v>4.1079999999999997</v>
      </c>
      <c r="Z547" s="37" t="str">
        <f t="shared" si="167"/>
        <v>M</v>
      </c>
      <c r="AA547" s="43">
        <f t="shared" si="168"/>
        <v>4107999.9999999995</v>
      </c>
      <c r="AB547" s="46">
        <f t="shared" si="169"/>
        <v>1.4213679999999997</v>
      </c>
      <c r="AC547" s="43"/>
      <c r="AD547" s="43"/>
      <c r="AE547" s="37">
        <f t="shared" si="155"/>
        <v>545</v>
      </c>
      <c r="AF547" s="37" t="str">
        <f t="shared" si="156"/>
        <v>BAJA.JK</v>
      </c>
      <c r="AG547" s="37" t="str">
        <f t="shared" si="157"/>
        <v>PT Saranacentral Bajatama Tbk</v>
      </c>
      <c r="AH547" s="37">
        <f t="shared" si="158"/>
        <v>346</v>
      </c>
      <c r="AI547" s="71">
        <f t="shared" si="170"/>
        <v>0.62279999999999991</v>
      </c>
      <c r="AJ547" s="43">
        <f t="shared" si="159"/>
        <v>1.4213679999999997</v>
      </c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</row>
    <row r="548" spans="1:47" x14ac:dyDescent="0.25">
      <c r="A548" s="37"/>
      <c r="B548" s="37">
        <f t="shared" si="160"/>
        <v>546</v>
      </c>
      <c r="C548" s="37" t="s">
        <v>625</v>
      </c>
      <c r="D548" s="37" t="s">
        <v>626</v>
      </c>
      <c r="E548" s="38">
        <v>1010</v>
      </c>
      <c r="F548" s="37">
        <v>-45</v>
      </c>
      <c r="G548" s="39">
        <v>-4.2700000000000002E-2</v>
      </c>
      <c r="H548" s="37" t="s">
        <v>4598</v>
      </c>
      <c r="I548" s="37" t="s">
        <v>4599</v>
      </c>
      <c r="J548" s="37" t="s">
        <v>4600</v>
      </c>
      <c r="K548" s="37"/>
      <c r="L548" s="37"/>
      <c r="M548" s="37">
        <f t="shared" si="161"/>
        <v>546</v>
      </c>
      <c r="N548" s="37" t="s">
        <v>4645</v>
      </c>
      <c r="O548" s="37" t="str">
        <f t="shared" ref="O548:U563" si="172">INDEX($B$3:$J$1048576,MATCH($N548,$C$3:$C$1048576,0),MATCH(O$2,$B$2:$J$2,0))</f>
        <v>PT Saraswanti Anugerah Makmur, Tbk</v>
      </c>
      <c r="P548" s="37">
        <f t="shared" si="172"/>
        <v>995</v>
      </c>
      <c r="Q548" s="37">
        <f t="shared" si="172"/>
        <v>-35</v>
      </c>
      <c r="R548" s="37">
        <f t="shared" si="172"/>
        <v>-3.4000000000000002E-2</v>
      </c>
      <c r="S548" s="37" t="str">
        <f t="shared" si="172"/>
        <v>5.172M</v>
      </c>
      <c r="T548" s="37" t="str">
        <f t="shared" si="172"/>
        <v>15.019M</v>
      </c>
      <c r="U548" s="37" t="str">
        <f t="shared" si="172"/>
        <v>5.099T</v>
      </c>
      <c r="V548" s="41">
        <f t="shared" si="163"/>
        <v>5.0990000000000002</v>
      </c>
      <c r="W548" s="37" t="str">
        <f t="shared" si="164"/>
        <v>T</v>
      </c>
      <c r="X548" s="42">
        <f t="shared" si="165"/>
        <v>5099</v>
      </c>
      <c r="Y548" s="37">
        <f t="shared" si="166"/>
        <v>15.019</v>
      </c>
      <c r="Z548" s="37" t="str">
        <f t="shared" si="167"/>
        <v>M</v>
      </c>
      <c r="AA548" s="43">
        <f t="shared" si="168"/>
        <v>15019000</v>
      </c>
      <c r="AB548" s="46">
        <f t="shared" si="169"/>
        <v>14.943905000000001</v>
      </c>
      <c r="AC548" s="43"/>
      <c r="AD548" s="43"/>
      <c r="AE548" s="37">
        <f t="shared" si="155"/>
        <v>546</v>
      </c>
      <c r="AF548" s="37" t="str">
        <f t="shared" si="156"/>
        <v>SAMF.JK</v>
      </c>
      <c r="AG548" s="37" t="str">
        <f t="shared" si="157"/>
        <v>PT Saraswanti Anugerah Makmur, Tbk</v>
      </c>
      <c r="AH548" s="37">
        <f t="shared" si="158"/>
        <v>995</v>
      </c>
      <c r="AI548" s="71">
        <f t="shared" si="170"/>
        <v>5.0990000000000002</v>
      </c>
      <c r="AJ548" s="43">
        <f t="shared" si="159"/>
        <v>14.943905000000001</v>
      </c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</row>
    <row r="549" spans="1:47" x14ac:dyDescent="0.25">
      <c r="A549" s="37"/>
      <c r="B549" s="37">
        <f t="shared" si="160"/>
        <v>547</v>
      </c>
      <c r="C549" s="37" t="s">
        <v>4593</v>
      </c>
      <c r="D549" s="37" t="s">
        <v>4594</v>
      </c>
      <c r="E549" s="37">
        <v>885</v>
      </c>
      <c r="F549" s="37">
        <v>-15</v>
      </c>
      <c r="G549" s="39">
        <v>-1.67E-2</v>
      </c>
      <c r="H549" s="37" t="s">
        <v>4595</v>
      </c>
      <c r="I549" s="37" t="s">
        <v>4596</v>
      </c>
      <c r="J549" s="37" t="s">
        <v>4597</v>
      </c>
      <c r="K549" s="37"/>
      <c r="L549" s="37"/>
      <c r="M549" s="37">
        <f t="shared" si="161"/>
        <v>547</v>
      </c>
      <c r="N549" s="37" t="s">
        <v>235</v>
      </c>
      <c r="O549" s="37" t="str">
        <f t="shared" si="172"/>
        <v>PT Saratoga Investama Sedaya Tbk</v>
      </c>
      <c r="P549" s="37">
        <f t="shared" si="172"/>
        <v>2800</v>
      </c>
      <c r="Q549" s="37">
        <f t="shared" si="172"/>
        <v>40</v>
      </c>
      <c r="R549" s="37">
        <f t="shared" si="172"/>
        <v>1.4500000000000001E-2</v>
      </c>
      <c r="S549" s="37" t="str">
        <f t="shared" si="172"/>
        <v>15.887M</v>
      </c>
      <c r="T549" s="37" t="str">
        <f t="shared" si="172"/>
        <v>16.778M</v>
      </c>
      <c r="U549" s="37" t="str">
        <f t="shared" si="172"/>
        <v>37.792T</v>
      </c>
      <c r="V549" s="41">
        <f t="shared" si="163"/>
        <v>37.792000000000002</v>
      </c>
      <c r="W549" s="37" t="str">
        <f t="shared" si="164"/>
        <v>T</v>
      </c>
      <c r="X549" s="42">
        <f t="shared" si="165"/>
        <v>37792</v>
      </c>
      <c r="Y549" s="37">
        <f t="shared" si="166"/>
        <v>16.777999999999999</v>
      </c>
      <c r="Z549" s="37" t="str">
        <f t="shared" si="167"/>
        <v>M</v>
      </c>
      <c r="AA549" s="43">
        <f t="shared" si="168"/>
        <v>16778000</v>
      </c>
      <c r="AB549" s="46">
        <f t="shared" si="169"/>
        <v>46.978400000000001</v>
      </c>
      <c r="AC549" s="43"/>
      <c r="AD549" s="43"/>
      <c r="AE549" s="37">
        <f t="shared" si="155"/>
        <v>547</v>
      </c>
      <c r="AF549" s="37" t="str">
        <f t="shared" si="156"/>
        <v>SRTG.JK</v>
      </c>
      <c r="AG549" s="37" t="str">
        <f t="shared" si="157"/>
        <v>PT Saratoga Investama Sedaya Tbk</v>
      </c>
      <c r="AH549" s="37">
        <f t="shared" si="158"/>
        <v>2800</v>
      </c>
      <c r="AI549" s="71">
        <f t="shared" si="170"/>
        <v>37.792000000000002</v>
      </c>
      <c r="AJ549" s="43">
        <f t="shared" si="159"/>
        <v>46.978400000000001</v>
      </c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</row>
    <row r="550" spans="1:47" x14ac:dyDescent="0.25">
      <c r="A550" s="37"/>
      <c r="B550" s="37">
        <f t="shared" si="160"/>
        <v>548</v>
      </c>
      <c r="C550" s="37" t="s">
        <v>788</v>
      </c>
      <c r="D550" s="37" t="s">
        <v>789</v>
      </c>
      <c r="E550" s="38">
        <v>3400</v>
      </c>
      <c r="F550" s="37">
        <v>0</v>
      </c>
      <c r="G550" s="39">
        <v>0</v>
      </c>
      <c r="H550" s="40">
        <v>53000</v>
      </c>
      <c r="I550" s="40">
        <v>989568</v>
      </c>
      <c r="J550" s="37" t="s">
        <v>4152</v>
      </c>
      <c r="K550" s="37"/>
      <c r="L550" s="37"/>
      <c r="M550" s="37">
        <f t="shared" si="161"/>
        <v>548</v>
      </c>
      <c r="N550" s="37" t="s">
        <v>755</v>
      </c>
      <c r="O550" s="37" t="str">
        <f t="shared" si="172"/>
        <v>PT Sariguna Primatirta Tbk</v>
      </c>
      <c r="P550" s="37">
        <f t="shared" si="172"/>
        <v>452</v>
      </c>
      <c r="Q550" s="37">
        <f t="shared" si="172"/>
        <v>0</v>
      </c>
      <c r="R550" s="37">
        <f t="shared" si="172"/>
        <v>0</v>
      </c>
      <c r="S550" s="37" t="str">
        <f t="shared" si="172"/>
        <v>1.811M</v>
      </c>
      <c r="T550" s="37" t="str">
        <f t="shared" si="172"/>
        <v>6.039M</v>
      </c>
      <c r="U550" s="37" t="str">
        <f t="shared" si="172"/>
        <v>5.421T</v>
      </c>
      <c r="V550" s="41">
        <f t="shared" si="163"/>
        <v>5.4210000000000003</v>
      </c>
      <c r="W550" s="37" t="str">
        <f t="shared" si="164"/>
        <v>T</v>
      </c>
      <c r="X550" s="42">
        <f t="shared" si="165"/>
        <v>5421</v>
      </c>
      <c r="Y550" s="37">
        <f t="shared" si="166"/>
        <v>6.0389999999999997</v>
      </c>
      <c r="Z550" s="37" t="str">
        <f t="shared" si="167"/>
        <v>M</v>
      </c>
      <c r="AA550" s="43">
        <f t="shared" si="168"/>
        <v>6039000</v>
      </c>
      <c r="AB550" s="46">
        <f t="shared" si="169"/>
        <v>2.7296279999999999</v>
      </c>
      <c r="AC550" s="43"/>
      <c r="AD550" s="43"/>
      <c r="AE550" s="37">
        <f t="shared" si="155"/>
        <v>548</v>
      </c>
      <c r="AF550" s="37" t="str">
        <f t="shared" si="156"/>
        <v>CLEO.JK</v>
      </c>
      <c r="AG550" s="37" t="str">
        <f t="shared" si="157"/>
        <v>PT Sariguna Primatirta Tbk</v>
      </c>
      <c r="AH550" s="37">
        <f t="shared" si="158"/>
        <v>452</v>
      </c>
      <c r="AI550" s="71">
        <f t="shared" si="170"/>
        <v>5.4210000000000003</v>
      </c>
      <c r="AJ550" s="43">
        <f t="shared" si="159"/>
        <v>2.7296279999999999</v>
      </c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</row>
    <row r="551" spans="1:47" x14ac:dyDescent="0.25">
      <c r="A551" s="37"/>
      <c r="B551" s="37">
        <f t="shared" si="160"/>
        <v>549</v>
      </c>
      <c r="C551" s="37" t="s">
        <v>620</v>
      </c>
      <c r="D551" s="37" t="s">
        <v>621</v>
      </c>
      <c r="E551" s="37">
        <v>645</v>
      </c>
      <c r="F551" s="37">
        <v>-20</v>
      </c>
      <c r="G551" s="39">
        <v>-3.0099999999999998E-2</v>
      </c>
      <c r="H551" s="37" t="s">
        <v>4590</v>
      </c>
      <c r="I551" s="37" t="s">
        <v>4591</v>
      </c>
      <c r="J551" s="37" t="s">
        <v>4592</v>
      </c>
      <c r="K551" s="37"/>
      <c r="L551" s="37"/>
      <c r="M551" s="37">
        <f t="shared" si="161"/>
        <v>549</v>
      </c>
      <c r="N551" s="37" t="s">
        <v>5418</v>
      </c>
      <c r="O551" s="37" t="str">
        <f t="shared" si="172"/>
        <v>PT Sarimelati Kencana Tbk.</v>
      </c>
      <c r="P551" s="37">
        <f t="shared" si="172"/>
        <v>675</v>
      </c>
      <c r="Q551" s="37">
        <f t="shared" si="172"/>
        <v>5</v>
      </c>
      <c r="R551" s="37">
        <f t="shared" si="172"/>
        <v>7.4999999999999997E-3</v>
      </c>
      <c r="S551" s="37">
        <f t="shared" si="172"/>
        <v>35300</v>
      </c>
      <c r="T551" s="37">
        <f t="shared" si="172"/>
        <v>564529</v>
      </c>
      <c r="U551" s="37" t="str">
        <f t="shared" si="172"/>
        <v>2.029T</v>
      </c>
      <c r="V551" s="41">
        <f t="shared" si="163"/>
        <v>2.0289999999999999</v>
      </c>
      <c r="W551" s="37" t="str">
        <f t="shared" si="164"/>
        <v>T</v>
      </c>
      <c r="X551" s="42">
        <f t="shared" si="165"/>
        <v>2029</v>
      </c>
      <c r="Y551" s="37">
        <f t="shared" si="166"/>
        <v>56452</v>
      </c>
      <c r="Z551" s="37" t="str">
        <f t="shared" si="167"/>
        <v>9</v>
      </c>
      <c r="AA551" s="43">
        <f t="shared" si="168"/>
        <v>56452</v>
      </c>
      <c r="AB551" s="46">
        <f t="shared" si="169"/>
        <v>3.8105100000000003E-2</v>
      </c>
      <c r="AC551" s="43"/>
      <c r="AD551" s="43"/>
      <c r="AE551" s="37">
        <f t="shared" si="155"/>
        <v>549</v>
      </c>
      <c r="AF551" s="37" t="str">
        <f t="shared" si="156"/>
        <v>PZZA.JK</v>
      </c>
      <c r="AG551" s="37" t="str">
        <f t="shared" si="157"/>
        <v>PT Sarimelati Kencana Tbk.</v>
      </c>
      <c r="AH551" s="37">
        <f t="shared" si="158"/>
        <v>675</v>
      </c>
      <c r="AI551" s="71">
        <f t="shared" si="170"/>
        <v>2.0289999999999999</v>
      </c>
      <c r="AJ551" s="43">
        <f t="shared" si="159"/>
        <v>3.8105100000000003E-2</v>
      </c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</row>
    <row r="552" spans="1:47" x14ac:dyDescent="0.25">
      <c r="A552" s="37"/>
      <c r="B552" s="37">
        <f t="shared" si="160"/>
        <v>550</v>
      </c>
      <c r="C552" s="37" t="s">
        <v>695</v>
      </c>
      <c r="D552" s="37" t="s">
        <v>696</v>
      </c>
      <c r="E552" s="38">
        <v>7050</v>
      </c>
      <c r="F552" s="37">
        <v>0</v>
      </c>
      <c r="G552" s="39">
        <v>0</v>
      </c>
      <c r="H552" s="37">
        <v>200</v>
      </c>
      <c r="I552" s="40">
        <v>3754</v>
      </c>
      <c r="J552" s="37" t="s">
        <v>697</v>
      </c>
      <c r="K552" s="37"/>
      <c r="L552" s="37"/>
      <c r="M552" s="37">
        <f t="shared" si="161"/>
        <v>550</v>
      </c>
      <c r="N552" s="37" t="s">
        <v>1096</v>
      </c>
      <c r="O552" s="37" t="str">
        <f t="shared" si="172"/>
        <v>PT Sat Nusapersada Tbk</v>
      </c>
      <c r="P552" s="37">
        <f t="shared" si="172"/>
        <v>232</v>
      </c>
      <c r="Q552" s="37">
        <f t="shared" si="172"/>
        <v>2</v>
      </c>
      <c r="R552" s="37">
        <f t="shared" si="172"/>
        <v>8.6999999999999994E-3</v>
      </c>
      <c r="S552" s="37">
        <f t="shared" si="172"/>
        <v>250500</v>
      </c>
      <c r="T552" s="37" t="str">
        <f t="shared" si="172"/>
        <v>2.788M</v>
      </c>
      <c r="U552" s="37" t="str">
        <f t="shared" si="172"/>
        <v>1.233T</v>
      </c>
      <c r="V552" s="41">
        <f t="shared" si="163"/>
        <v>1.2330000000000001</v>
      </c>
      <c r="W552" s="37" t="str">
        <f t="shared" si="164"/>
        <v>T</v>
      </c>
      <c r="X552" s="42">
        <f t="shared" si="165"/>
        <v>1233</v>
      </c>
      <c r="Y552" s="37">
        <f t="shared" si="166"/>
        <v>2.7879999999999998</v>
      </c>
      <c r="Z552" s="37" t="str">
        <f t="shared" si="167"/>
        <v>M</v>
      </c>
      <c r="AA552" s="43">
        <f t="shared" si="168"/>
        <v>2788000</v>
      </c>
      <c r="AB552" s="46">
        <f t="shared" si="169"/>
        <v>0.64681599999999995</v>
      </c>
      <c r="AC552" s="43"/>
      <c r="AD552" s="43"/>
      <c r="AE552" s="37">
        <f t="shared" si="155"/>
        <v>550</v>
      </c>
      <c r="AF552" s="37" t="str">
        <f t="shared" si="156"/>
        <v>PTSN.JK</v>
      </c>
      <c r="AG552" s="37" t="str">
        <f t="shared" si="157"/>
        <v>PT Sat Nusapersada Tbk</v>
      </c>
      <c r="AH552" s="37">
        <f t="shared" si="158"/>
        <v>232</v>
      </c>
      <c r="AI552" s="71">
        <f t="shared" si="170"/>
        <v>1.2330000000000001</v>
      </c>
      <c r="AJ552" s="43">
        <f t="shared" si="159"/>
        <v>0.64681599999999995</v>
      </c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</row>
    <row r="553" spans="1:47" x14ac:dyDescent="0.25">
      <c r="A553" s="37"/>
      <c r="B553" s="37">
        <f t="shared" si="160"/>
        <v>551</v>
      </c>
      <c r="C553" s="37" t="s">
        <v>679</v>
      </c>
      <c r="D553" s="37" t="s">
        <v>680</v>
      </c>
      <c r="E553" s="37">
        <v>488</v>
      </c>
      <c r="F553" s="37">
        <v>0</v>
      </c>
      <c r="G553" s="39">
        <v>0</v>
      </c>
      <c r="H553" s="37" t="s">
        <v>1274</v>
      </c>
      <c r="I553" s="37" t="s">
        <v>4588</v>
      </c>
      <c r="J553" s="37" t="s">
        <v>4589</v>
      </c>
      <c r="K553" s="37"/>
      <c r="L553" s="37"/>
      <c r="M553" s="37">
        <f t="shared" si="161"/>
        <v>551</v>
      </c>
      <c r="N553" s="37" t="s">
        <v>1337</v>
      </c>
      <c r="O553" s="37" t="str">
        <f t="shared" si="172"/>
        <v>PT Satria Antaran Prima Tbk</v>
      </c>
      <c r="P553" s="37">
        <f t="shared" si="172"/>
        <v>1250</v>
      </c>
      <c r="Q553" s="37">
        <f t="shared" si="172"/>
        <v>-30</v>
      </c>
      <c r="R553" s="37">
        <f t="shared" si="172"/>
        <v>-2.3400000000000001E-2</v>
      </c>
      <c r="S553" s="37">
        <f t="shared" si="172"/>
        <v>4200</v>
      </c>
      <c r="T553" s="37">
        <f t="shared" si="172"/>
        <v>47790</v>
      </c>
      <c r="U553" s="37" t="str">
        <f t="shared" si="172"/>
        <v>1.042T</v>
      </c>
      <c r="V553" s="41">
        <f t="shared" si="163"/>
        <v>1.042</v>
      </c>
      <c r="W553" s="37" t="str">
        <f t="shared" si="164"/>
        <v>T</v>
      </c>
      <c r="X553" s="42">
        <f t="shared" si="165"/>
        <v>1042</v>
      </c>
      <c r="Y553" s="37">
        <f t="shared" si="166"/>
        <v>4779</v>
      </c>
      <c r="Z553" s="37" t="str">
        <f t="shared" si="167"/>
        <v>0</v>
      </c>
      <c r="AA553" s="43">
        <f t="shared" si="168"/>
        <v>4779</v>
      </c>
      <c r="AB553" s="46">
        <f t="shared" si="169"/>
        <v>5.9737499999999999E-3</v>
      </c>
      <c r="AC553" s="43"/>
      <c r="AD553" s="43"/>
      <c r="AE553" s="37">
        <f t="shared" si="155"/>
        <v>551</v>
      </c>
      <c r="AF553" s="37" t="str">
        <f t="shared" si="156"/>
        <v>SAPX.JK</v>
      </c>
      <c r="AG553" s="37" t="str">
        <f t="shared" si="157"/>
        <v>PT Satria Antaran Prima Tbk</v>
      </c>
      <c r="AH553" s="37">
        <f t="shared" si="158"/>
        <v>1250</v>
      </c>
      <c r="AI553" s="71">
        <f t="shared" si="170"/>
        <v>1.042</v>
      </c>
      <c r="AJ553" s="43">
        <f t="shared" si="159"/>
        <v>5.9737499999999999E-3</v>
      </c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</row>
    <row r="554" spans="1:47" x14ac:dyDescent="0.25">
      <c r="A554" s="37"/>
      <c r="B554" s="37">
        <f t="shared" si="160"/>
        <v>552</v>
      </c>
      <c r="C554" s="37" t="s">
        <v>691</v>
      </c>
      <c r="D554" s="37" t="s">
        <v>692</v>
      </c>
      <c r="E554" s="38">
        <v>1470</v>
      </c>
      <c r="F554" s="37">
        <v>-10</v>
      </c>
      <c r="G554" s="39">
        <v>-6.7999999999999996E-3</v>
      </c>
      <c r="H554" s="40">
        <v>256400</v>
      </c>
      <c r="I554" s="40">
        <v>835482</v>
      </c>
      <c r="J554" s="37" t="s">
        <v>4587</v>
      </c>
      <c r="K554" s="37"/>
      <c r="L554" s="37"/>
      <c r="M554" s="37">
        <f t="shared" si="161"/>
        <v>552</v>
      </c>
      <c r="N554" s="37" t="s">
        <v>1795</v>
      </c>
      <c r="O554" s="37" t="str">
        <f t="shared" si="172"/>
        <v>PT Satria Mega Kencana Tbk</v>
      </c>
      <c r="P554" s="37">
        <f t="shared" si="172"/>
        <v>278</v>
      </c>
      <c r="Q554" s="37">
        <f t="shared" si="172"/>
        <v>-4</v>
      </c>
      <c r="R554" s="37">
        <f t="shared" si="172"/>
        <v>-1.4200000000000001E-2</v>
      </c>
      <c r="S554" s="37">
        <f t="shared" si="172"/>
        <v>5100</v>
      </c>
      <c r="T554" s="37">
        <f t="shared" si="172"/>
        <v>28029</v>
      </c>
      <c r="U554" s="37" t="str">
        <f t="shared" si="172"/>
        <v>278B</v>
      </c>
      <c r="V554" s="41">
        <f t="shared" si="163"/>
        <v>278</v>
      </c>
      <c r="W554" s="37" t="str">
        <f t="shared" si="164"/>
        <v>B</v>
      </c>
      <c r="X554" s="42">
        <f t="shared" si="165"/>
        <v>278</v>
      </c>
      <c r="Y554" s="37">
        <f t="shared" si="166"/>
        <v>2802</v>
      </c>
      <c r="Z554" s="37" t="str">
        <f t="shared" si="167"/>
        <v>9</v>
      </c>
      <c r="AA554" s="43">
        <f t="shared" si="168"/>
        <v>2802</v>
      </c>
      <c r="AB554" s="46">
        <f t="shared" si="169"/>
        <v>7.7895600000000003E-4</v>
      </c>
      <c r="AC554" s="43"/>
      <c r="AD554" s="43"/>
      <c r="AE554" s="37">
        <f t="shared" si="155"/>
        <v>552</v>
      </c>
      <c r="AF554" s="37" t="str">
        <f t="shared" si="156"/>
        <v>SOTS.JK</v>
      </c>
      <c r="AG554" s="37" t="str">
        <f t="shared" si="157"/>
        <v>PT Satria Mega Kencana Tbk</v>
      </c>
      <c r="AH554" s="37">
        <f t="shared" si="158"/>
        <v>278</v>
      </c>
      <c r="AI554" s="71">
        <f t="shared" si="170"/>
        <v>0.27800000000000002</v>
      </c>
      <c r="AJ554" s="43">
        <f t="shared" si="159"/>
        <v>7.7895600000000003E-4</v>
      </c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</row>
    <row r="555" spans="1:47" x14ac:dyDescent="0.25">
      <c r="A555" s="37"/>
      <c r="B555" s="37">
        <f t="shared" si="160"/>
        <v>553</v>
      </c>
      <c r="C555" s="37" t="s">
        <v>727</v>
      </c>
      <c r="D555" s="37" t="s">
        <v>728</v>
      </c>
      <c r="E555" s="38">
        <v>2620</v>
      </c>
      <c r="F555" s="37">
        <v>20</v>
      </c>
      <c r="G555" s="39">
        <v>7.7000000000000002E-3</v>
      </c>
      <c r="H555" s="40">
        <v>15400</v>
      </c>
      <c r="I555" s="40">
        <v>82785</v>
      </c>
      <c r="J555" s="37" t="s">
        <v>4134</v>
      </c>
      <c r="K555" s="37"/>
      <c r="L555" s="37"/>
      <c r="M555" s="37">
        <f t="shared" si="161"/>
        <v>553</v>
      </c>
      <c r="N555" s="37" t="s">
        <v>1199</v>
      </c>
      <c r="O555" s="37" t="str">
        <f t="shared" si="172"/>
        <v>PT Satyamitra Kemas Lestari Tbk</v>
      </c>
      <c r="P555" s="37">
        <f t="shared" si="172"/>
        <v>452</v>
      </c>
      <c r="Q555" s="37">
        <f t="shared" si="172"/>
        <v>2</v>
      </c>
      <c r="R555" s="37">
        <f t="shared" si="172"/>
        <v>4.4000000000000003E-3</v>
      </c>
      <c r="S555" s="37">
        <f t="shared" si="172"/>
        <v>468100</v>
      </c>
      <c r="T555" s="37" t="str">
        <f t="shared" si="172"/>
        <v>1.187M</v>
      </c>
      <c r="U555" s="37" t="str">
        <f t="shared" si="172"/>
        <v>1.537T</v>
      </c>
      <c r="V555" s="41">
        <f t="shared" si="163"/>
        <v>1.5369999999999999</v>
      </c>
      <c r="W555" s="37" t="str">
        <f t="shared" si="164"/>
        <v>T</v>
      </c>
      <c r="X555" s="42">
        <f t="shared" si="165"/>
        <v>1537</v>
      </c>
      <c r="Y555" s="37">
        <f t="shared" si="166"/>
        <v>1.1870000000000001</v>
      </c>
      <c r="Z555" s="37" t="str">
        <f t="shared" si="167"/>
        <v>M</v>
      </c>
      <c r="AA555" s="43">
        <f t="shared" si="168"/>
        <v>1187000</v>
      </c>
      <c r="AB555" s="46">
        <f t="shared" si="169"/>
        <v>0.536524</v>
      </c>
      <c r="AC555" s="43"/>
      <c r="AD555" s="43"/>
      <c r="AE555" s="37">
        <f t="shared" si="155"/>
        <v>553</v>
      </c>
      <c r="AF555" s="37" t="str">
        <f t="shared" si="156"/>
        <v>SMKL.JK</v>
      </c>
      <c r="AG555" s="37" t="str">
        <f t="shared" si="157"/>
        <v>PT Satyamitra Kemas Lestari Tbk</v>
      </c>
      <c r="AH555" s="37">
        <f t="shared" si="158"/>
        <v>452</v>
      </c>
      <c r="AI555" s="71">
        <f t="shared" si="170"/>
        <v>1.5369999999999999</v>
      </c>
      <c r="AJ555" s="43">
        <f t="shared" si="159"/>
        <v>0.536524</v>
      </c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</row>
    <row r="556" spans="1:47" x14ac:dyDescent="0.25">
      <c r="A556" s="37"/>
      <c r="B556" s="37">
        <f t="shared" si="160"/>
        <v>554</v>
      </c>
      <c r="C556" s="37" t="s">
        <v>657</v>
      </c>
      <c r="D556" s="37" t="s">
        <v>658</v>
      </c>
      <c r="E556" s="37">
        <v>460</v>
      </c>
      <c r="F556" s="37">
        <v>0</v>
      </c>
      <c r="G556" s="39">
        <v>0</v>
      </c>
      <c r="H556" s="37" t="s">
        <v>4584</v>
      </c>
      <c r="I556" s="37" t="s">
        <v>4585</v>
      </c>
      <c r="J556" s="37" t="s">
        <v>4586</v>
      </c>
      <c r="K556" s="37"/>
      <c r="L556" s="37"/>
      <c r="M556" s="37">
        <f t="shared" si="161"/>
        <v>554</v>
      </c>
      <c r="N556" s="37" t="s">
        <v>532</v>
      </c>
      <c r="O556" s="37" t="str">
        <f t="shared" si="172"/>
        <v>PT Sawit Sumbermas Sarana Tbk.</v>
      </c>
      <c r="P556" s="37">
        <f t="shared" si="172"/>
        <v>1075</v>
      </c>
      <c r="Q556" s="37">
        <f t="shared" si="172"/>
        <v>45</v>
      </c>
      <c r="R556" s="37">
        <f t="shared" si="172"/>
        <v>4.3700000000000003E-2</v>
      </c>
      <c r="S556" s="37" t="str">
        <f t="shared" si="172"/>
        <v>11.706M</v>
      </c>
      <c r="T556" s="37" t="str">
        <f t="shared" si="172"/>
        <v>11.919M</v>
      </c>
      <c r="U556" s="37" t="str">
        <f t="shared" si="172"/>
        <v>10.239T</v>
      </c>
      <c r="V556" s="41">
        <f t="shared" si="163"/>
        <v>10.239000000000001</v>
      </c>
      <c r="W556" s="37" t="str">
        <f t="shared" si="164"/>
        <v>T</v>
      </c>
      <c r="X556" s="42">
        <f t="shared" si="165"/>
        <v>10239</v>
      </c>
      <c r="Y556" s="37">
        <f t="shared" si="166"/>
        <v>11.919</v>
      </c>
      <c r="Z556" s="37" t="str">
        <f t="shared" si="167"/>
        <v>M</v>
      </c>
      <c r="AA556" s="43">
        <f t="shared" si="168"/>
        <v>11919000</v>
      </c>
      <c r="AB556" s="46">
        <f t="shared" si="169"/>
        <v>12.812925</v>
      </c>
      <c r="AC556" s="43"/>
      <c r="AD556" s="43"/>
      <c r="AE556" s="37">
        <f t="shared" si="155"/>
        <v>554</v>
      </c>
      <c r="AF556" s="37" t="str">
        <f t="shared" si="156"/>
        <v>SSMS.JK</v>
      </c>
      <c r="AG556" s="37" t="str">
        <f t="shared" si="157"/>
        <v>PT Sawit Sumbermas Sarana Tbk.</v>
      </c>
      <c r="AH556" s="37">
        <f t="shared" si="158"/>
        <v>1075</v>
      </c>
      <c r="AI556" s="71">
        <f t="shared" si="170"/>
        <v>10.239000000000001</v>
      </c>
      <c r="AJ556" s="43">
        <f t="shared" si="159"/>
        <v>12.812925</v>
      </c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</row>
    <row r="557" spans="1:47" x14ac:dyDescent="0.25">
      <c r="A557" s="37"/>
      <c r="B557" s="37">
        <f t="shared" si="160"/>
        <v>555</v>
      </c>
      <c r="C557" s="37" t="s">
        <v>605</v>
      </c>
      <c r="D557" s="37" t="s">
        <v>606</v>
      </c>
      <c r="E557" s="37">
        <v>830</v>
      </c>
      <c r="F557" s="37">
        <v>-15</v>
      </c>
      <c r="G557" s="39">
        <v>-1.78E-2</v>
      </c>
      <c r="H557" s="37" t="s">
        <v>4581</v>
      </c>
      <c r="I557" s="37" t="s">
        <v>4582</v>
      </c>
      <c r="J557" s="37" t="s">
        <v>4583</v>
      </c>
      <c r="K557" s="37"/>
      <c r="L557" s="37"/>
      <c r="M557" s="37">
        <f t="shared" si="161"/>
        <v>555</v>
      </c>
      <c r="N557" s="37" t="s">
        <v>2224</v>
      </c>
      <c r="O557" s="37" t="str">
        <f t="shared" si="172"/>
        <v>PT Sejahtera Bintang Abadi Textile Tbk</v>
      </c>
      <c r="P557" s="37">
        <f t="shared" si="172"/>
        <v>50</v>
      </c>
      <c r="Q557" s="37">
        <f t="shared" si="172"/>
        <v>0</v>
      </c>
      <c r="R557" s="37">
        <f t="shared" si="172"/>
        <v>0</v>
      </c>
      <c r="S557" s="37" t="str">
        <f t="shared" si="172"/>
        <v>1.822M</v>
      </c>
      <c r="T557" s="37" t="str">
        <f t="shared" si="172"/>
        <v>60.368M</v>
      </c>
      <c r="U557" s="37" t="str">
        <f t="shared" si="172"/>
        <v>237.646B</v>
      </c>
      <c r="V557" s="41">
        <f t="shared" si="163"/>
        <v>237.64599999999999</v>
      </c>
      <c r="W557" s="37" t="str">
        <f t="shared" si="164"/>
        <v>B</v>
      </c>
      <c r="X557" s="42">
        <f t="shared" si="165"/>
        <v>237.64599999999999</v>
      </c>
      <c r="Y557" s="37">
        <f t="shared" si="166"/>
        <v>60.368000000000002</v>
      </c>
      <c r="Z557" s="37" t="str">
        <f t="shared" si="167"/>
        <v>M</v>
      </c>
      <c r="AA557" s="43">
        <f t="shared" si="168"/>
        <v>60368000</v>
      </c>
      <c r="AB557" s="46">
        <f t="shared" si="169"/>
        <v>3.0184000000000002</v>
      </c>
      <c r="AC557" s="43"/>
      <c r="AD557" s="43"/>
      <c r="AE557" s="37">
        <f t="shared" si="155"/>
        <v>555</v>
      </c>
      <c r="AF557" s="37" t="str">
        <f t="shared" si="156"/>
        <v>SBAT.JK</v>
      </c>
      <c r="AG557" s="37" t="str">
        <f t="shared" si="157"/>
        <v>PT Sejahtera Bintang Abadi Textile Tbk</v>
      </c>
      <c r="AH557" s="37">
        <f t="shared" si="158"/>
        <v>50</v>
      </c>
      <c r="AI557" s="71">
        <f t="shared" si="170"/>
        <v>0.237646</v>
      </c>
      <c r="AJ557" s="43">
        <f t="shared" si="159"/>
        <v>3.0184000000000002</v>
      </c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</row>
    <row r="558" spans="1:47" x14ac:dyDescent="0.25">
      <c r="A558" s="37"/>
      <c r="B558" s="37">
        <f t="shared" si="160"/>
        <v>556</v>
      </c>
      <c r="C558" s="37" t="s">
        <v>654</v>
      </c>
      <c r="D558" s="37" t="s">
        <v>655</v>
      </c>
      <c r="E558" s="38">
        <v>1290</v>
      </c>
      <c r="F558" s="37">
        <v>-35</v>
      </c>
      <c r="G558" s="39">
        <v>-2.64E-2</v>
      </c>
      <c r="H558" s="40">
        <v>1300</v>
      </c>
      <c r="I558" s="40">
        <v>197220</v>
      </c>
      <c r="J558" s="37" t="s">
        <v>4580</v>
      </c>
      <c r="K558" s="37"/>
      <c r="L558" s="37"/>
      <c r="M558" s="37">
        <f t="shared" si="161"/>
        <v>556</v>
      </c>
      <c r="N558" s="37" t="s">
        <v>4637</v>
      </c>
      <c r="O558" s="37" t="str">
        <f t="shared" si="172"/>
        <v>PT Sejahteraraya Anugrahjaya Tbk</v>
      </c>
      <c r="P558" s="37">
        <f t="shared" si="172"/>
        <v>432</v>
      </c>
      <c r="Q558" s="37">
        <f t="shared" si="172"/>
        <v>-28</v>
      </c>
      <c r="R558" s="37">
        <f t="shared" si="172"/>
        <v>-6.0900000000000003E-2</v>
      </c>
      <c r="S558" s="37" t="str">
        <f t="shared" si="172"/>
        <v>2.321M</v>
      </c>
      <c r="T558" s="37" t="str">
        <f t="shared" si="172"/>
        <v>4.062M</v>
      </c>
      <c r="U558" s="37" t="str">
        <f t="shared" si="172"/>
        <v>5.184T</v>
      </c>
      <c r="V558" s="41">
        <f t="shared" si="163"/>
        <v>5.1840000000000002</v>
      </c>
      <c r="W558" s="37" t="str">
        <f t="shared" si="164"/>
        <v>T</v>
      </c>
      <c r="X558" s="42">
        <f t="shared" si="165"/>
        <v>5184</v>
      </c>
      <c r="Y558" s="37">
        <f t="shared" si="166"/>
        <v>4.0620000000000003</v>
      </c>
      <c r="Z558" s="37" t="str">
        <f t="shared" si="167"/>
        <v>M</v>
      </c>
      <c r="AA558" s="43">
        <f t="shared" si="168"/>
        <v>4062000.0000000005</v>
      </c>
      <c r="AB558" s="46">
        <f t="shared" si="169"/>
        <v>1.7547840000000003</v>
      </c>
      <c r="AC558" s="43"/>
      <c r="AD558" s="43"/>
      <c r="AE558" s="37">
        <f t="shared" si="155"/>
        <v>556</v>
      </c>
      <c r="AF558" s="37" t="str">
        <f t="shared" si="156"/>
        <v>SRAJ.JK</v>
      </c>
      <c r="AG558" s="37" t="str">
        <f t="shared" si="157"/>
        <v>PT Sejahteraraya Anugrahjaya Tbk</v>
      </c>
      <c r="AH558" s="37">
        <f t="shared" si="158"/>
        <v>432</v>
      </c>
      <c r="AI558" s="71">
        <f t="shared" si="170"/>
        <v>5.1840000000000002</v>
      </c>
      <c r="AJ558" s="43">
        <f t="shared" si="159"/>
        <v>1.7547840000000003</v>
      </c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</row>
    <row r="559" spans="1:47" x14ac:dyDescent="0.25">
      <c r="A559" s="37"/>
      <c r="B559" s="37">
        <f t="shared" si="160"/>
        <v>557</v>
      </c>
      <c r="C559" s="37" t="s">
        <v>646</v>
      </c>
      <c r="D559" s="37" t="s">
        <v>647</v>
      </c>
      <c r="E559" s="37">
        <v>650</v>
      </c>
      <c r="F559" s="37">
        <v>0</v>
      </c>
      <c r="G559" s="39">
        <v>0</v>
      </c>
      <c r="H559" s="40">
        <v>2100</v>
      </c>
      <c r="I559" s="40">
        <v>241970</v>
      </c>
      <c r="J559" s="37" t="s">
        <v>4187</v>
      </c>
      <c r="K559" s="37"/>
      <c r="L559" s="37"/>
      <c r="M559" s="37">
        <f t="shared" si="161"/>
        <v>557</v>
      </c>
      <c r="N559" s="37" t="s">
        <v>1477</v>
      </c>
      <c r="O559" s="37" t="str">
        <f t="shared" si="172"/>
        <v>PT Sekar Bumi Tbk</v>
      </c>
      <c r="P559" s="37">
        <f t="shared" si="172"/>
        <v>362</v>
      </c>
      <c r="Q559" s="37">
        <f t="shared" si="172"/>
        <v>-8</v>
      </c>
      <c r="R559" s="37">
        <f t="shared" si="172"/>
        <v>-2.1600000000000001E-2</v>
      </c>
      <c r="S559" s="37">
        <f t="shared" si="172"/>
        <v>17200</v>
      </c>
      <c r="T559" s="37">
        <f t="shared" si="172"/>
        <v>72706</v>
      </c>
      <c r="U559" s="37" t="str">
        <f t="shared" si="172"/>
        <v>626.296B</v>
      </c>
      <c r="V559" s="41">
        <f t="shared" si="163"/>
        <v>626.29600000000005</v>
      </c>
      <c r="W559" s="37" t="str">
        <f t="shared" si="164"/>
        <v>B</v>
      </c>
      <c r="X559" s="42">
        <f t="shared" si="165"/>
        <v>626.29600000000005</v>
      </c>
      <c r="Y559" s="37">
        <f t="shared" si="166"/>
        <v>7270</v>
      </c>
      <c r="Z559" s="37" t="str">
        <f t="shared" si="167"/>
        <v>6</v>
      </c>
      <c r="AA559" s="43">
        <f t="shared" si="168"/>
        <v>7270</v>
      </c>
      <c r="AB559" s="46">
        <f t="shared" si="169"/>
        <v>2.63174E-3</v>
      </c>
      <c r="AC559" s="43"/>
      <c r="AD559" s="43"/>
      <c r="AE559" s="37">
        <f t="shared" si="155"/>
        <v>557</v>
      </c>
      <c r="AF559" s="37" t="str">
        <f t="shared" si="156"/>
        <v>SKBM.JK</v>
      </c>
      <c r="AG559" s="37" t="str">
        <f t="shared" si="157"/>
        <v>PT Sekar Bumi Tbk</v>
      </c>
      <c r="AH559" s="37">
        <f t="shared" si="158"/>
        <v>362</v>
      </c>
      <c r="AI559" s="71">
        <f t="shared" si="170"/>
        <v>0.62629600000000007</v>
      </c>
      <c r="AJ559" s="43">
        <f t="shared" si="159"/>
        <v>2.63174E-3</v>
      </c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</row>
    <row r="560" spans="1:47" x14ac:dyDescent="0.25">
      <c r="A560" s="37"/>
      <c r="B560" s="37">
        <f t="shared" si="160"/>
        <v>558</v>
      </c>
      <c r="C560" s="37" t="s">
        <v>665</v>
      </c>
      <c r="D560" s="37" t="s">
        <v>666</v>
      </c>
      <c r="E560" s="38">
        <v>1740</v>
      </c>
      <c r="F560" s="37">
        <v>-60</v>
      </c>
      <c r="G560" s="39">
        <v>-3.3300000000000003E-2</v>
      </c>
      <c r="H560" s="40">
        <v>51600</v>
      </c>
      <c r="I560" s="40">
        <v>17215</v>
      </c>
      <c r="J560" s="37" t="s">
        <v>4579</v>
      </c>
      <c r="K560" s="37"/>
      <c r="L560" s="37"/>
      <c r="M560" s="37">
        <f t="shared" si="161"/>
        <v>558</v>
      </c>
      <c r="N560" s="37" t="s">
        <v>1066</v>
      </c>
      <c r="O560" s="37" t="str">
        <f t="shared" si="172"/>
        <v>PT Sekar Laut Tbk</v>
      </c>
      <c r="P560" s="37">
        <f t="shared" si="172"/>
        <v>2120</v>
      </c>
      <c r="Q560" s="37">
        <f t="shared" si="172"/>
        <v>-100</v>
      </c>
      <c r="R560" s="37">
        <f t="shared" si="172"/>
        <v>-4.4999999999999998E-2</v>
      </c>
      <c r="S560" s="37">
        <f t="shared" si="172"/>
        <v>500</v>
      </c>
      <c r="T560" s="37">
        <f t="shared" si="172"/>
        <v>4187</v>
      </c>
      <c r="U560" s="37" t="str">
        <f t="shared" si="172"/>
        <v>1.318T</v>
      </c>
      <c r="V560" s="41">
        <f t="shared" si="163"/>
        <v>1.3180000000000001</v>
      </c>
      <c r="W560" s="37" t="str">
        <f t="shared" si="164"/>
        <v>T</v>
      </c>
      <c r="X560" s="42">
        <f t="shared" si="165"/>
        <v>1318</v>
      </c>
      <c r="Y560" s="37">
        <f t="shared" si="166"/>
        <v>418</v>
      </c>
      <c r="Z560" s="37" t="str">
        <f t="shared" si="167"/>
        <v>7</v>
      </c>
      <c r="AA560" s="43">
        <f t="shared" si="168"/>
        <v>418</v>
      </c>
      <c r="AB560" s="46">
        <f t="shared" si="169"/>
        <v>8.8615999999999999E-4</v>
      </c>
      <c r="AC560" s="43"/>
      <c r="AD560" s="43"/>
      <c r="AE560" s="37">
        <f t="shared" si="155"/>
        <v>558</v>
      </c>
      <c r="AF560" s="37" t="str">
        <f t="shared" si="156"/>
        <v>SKLT.JK</v>
      </c>
      <c r="AG560" s="37" t="str">
        <f t="shared" si="157"/>
        <v>PT Sekar Laut Tbk</v>
      </c>
      <c r="AH560" s="37">
        <f t="shared" si="158"/>
        <v>2120</v>
      </c>
      <c r="AI560" s="71">
        <f t="shared" si="170"/>
        <v>1.3180000000000001</v>
      </c>
      <c r="AJ560" s="43">
        <f t="shared" si="159"/>
        <v>8.8615999999999999E-4</v>
      </c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</row>
    <row r="561" spans="1:47" x14ac:dyDescent="0.25">
      <c r="A561" s="37"/>
      <c r="B561" s="37">
        <f t="shared" si="160"/>
        <v>559</v>
      </c>
      <c r="C561" s="37" t="s">
        <v>730</v>
      </c>
      <c r="D561" s="37" t="s">
        <v>731</v>
      </c>
      <c r="E561" s="37">
        <v>432</v>
      </c>
      <c r="F561" s="37">
        <v>-10</v>
      </c>
      <c r="G561" s="39">
        <v>-2.2599999999999999E-2</v>
      </c>
      <c r="H561" s="37" t="s">
        <v>4576</v>
      </c>
      <c r="I561" s="37" t="s">
        <v>4577</v>
      </c>
      <c r="J561" s="37" t="s">
        <v>4578</v>
      </c>
      <c r="K561" s="37"/>
      <c r="L561" s="37"/>
      <c r="M561" s="37">
        <f t="shared" si="161"/>
        <v>559</v>
      </c>
      <c r="N561" s="37" t="s">
        <v>589</v>
      </c>
      <c r="O561" s="37" t="str">
        <f t="shared" si="172"/>
        <v>PT Selamat Sempurna Tbk</v>
      </c>
      <c r="P561" s="37">
        <f t="shared" si="172"/>
        <v>1375</v>
      </c>
      <c r="Q561" s="37">
        <f t="shared" si="172"/>
        <v>10</v>
      </c>
      <c r="R561" s="37">
        <f t="shared" si="172"/>
        <v>7.3000000000000001E-3</v>
      </c>
      <c r="S561" s="37">
        <f t="shared" si="172"/>
        <v>601700</v>
      </c>
      <c r="T561" s="37" t="str">
        <f t="shared" si="172"/>
        <v>1.274M</v>
      </c>
      <c r="U561" s="37" t="str">
        <f t="shared" si="172"/>
        <v>7.918T</v>
      </c>
      <c r="V561" s="41">
        <f t="shared" si="163"/>
        <v>7.9180000000000001</v>
      </c>
      <c r="W561" s="37" t="str">
        <f t="shared" si="164"/>
        <v>T</v>
      </c>
      <c r="X561" s="42">
        <f t="shared" si="165"/>
        <v>7918</v>
      </c>
      <c r="Y561" s="37">
        <f t="shared" si="166"/>
        <v>1.274</v>
      </c>
      <c r="Z561" s="37" t="str">
        <f t="shared" si="167"/>
        <v>M</v>
      </c>
      <c r="AA561" s="43">
        <f t="shared" si="168"/>
        <v>1274000</v>
      </c>
      <c r="AB561" s="46">
        <f t="shared" si="169"/>
        <v>1.7517499999999999</v>
      </c>
      <c r="AC561" s="43"/>
      <c r="AD561" s="43"/>
      <c r="AE561" s="37">
        <f t="shared" si="155"/>
        <v>559</v>
      </c>
      <c r="AF561" s="37" t="str">
        <f t="shared" si="156"/>
        <v>SMSM.JK</v>
      </c>
      <c r="AG561" s="37" t="str">
        <f t="shared" si="157"/>
        <v>PT Selamat Sempurna Tbk</v>
      </c>
      <c r="AH561" s="37">
        <f t="shared" si="158"/>
        <v>1375</v>
      </c>
      <c r="AI561" s="71">
        <f t="shared" si="170"/>
        <v>7.9180000000000001</v>
      </c>
      <c r="AJ561" s="43">
        <f t="shared" si="159"/>
        <v>1.7517499999999999</v>
      </c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</row>
    <row r="562" spans="1:47" x14ac:dyDescent="0.25">
      <c r="A562" s="37"/>
      <c r="B562" s="37">
        <f t="shared" si="160"/>
        <v>560</v>
      </c>
      <c r="C562" s="37" t="s">
        <v>662</v>
      </c>
      <c r="D562" s="37" t="s">
        <v>663</v>
      </c>
      <c r="E562" s="38">
        <v>2400</v>
      </c>
      <c r="F562" s="37">
        <v>-20</v>
      </c>
      <c r="G562" s="39">
        <v>-8.3000000000000001E-3</v>
      </c>
      <c r="H562" s="37" t="s">
        <v>4574</v>
      </c>
      <c r="I562" s="40">
        <v>990582</v>
      </c>
      <c r="J562" s="37" t="s">
        <v>4575</v>
      </c>
      <c r="K562" s="37"/>
      <c r="L562" s="37"/>
      <c r="M562" s="37">
        <f t="shared" si="161"/>
        <v>560</v>
      </c>
      <c r="N562" s="37" t="s">
        <v>1494</v>
      </c>
      <c r="O562" s="37" t="str">
        <f t="shared" si="172"/>
        <v>PT Selaras Citra Nusantara Perkasa Tbk</v>
      </c>
      <c r="P562" s="37">
        <f t="shared" si="172"/>
        <v>199</v>
      </c>
      <c r="Q562" s="37">
        <f t="shared" si="172"/>
        <v>-1</v>
      </c>
      <c r="R562" s="37">
        <f t="shared" si="172"/>
        <v>-5.0000000000000001E-3</v>
      </c>
      <c r="S562" s="37">
        <f t="shared" si="172"/>
        <v>839000</v>
      </c>
      <c r="T562" s="37" t="str">
        <f t="shared" si="172"/>
        <v>6.122M</v>
      </c>
      <c r="U562" s="37" t="str">
        <f t="shared" si="172"/>
        <v>497.5B</v>
      </c>
      <c r="V562" s="41">
        <f t="shared" si="163"/>
        <v>497.5</v>
      </c>
      <c r="W562" s="37" t="str">
        <f t="shared" si="164"/>
        <v>B</v>
      </c>
      <c r="X562" s="42">
        <f t="shared" si="165"/>
        <v>497.5</v>
      </c>
      <c r="Y562" s="37">
        <f t="shared" si="166"/>
        <v>6.1219999999999999</v>
      </c>
      <c r="Z562" s="37" t="str">
        <f t="shared" si="167"/>
        <v>M</v>
      </c>
      <c r="AA562" s="43">
        <f t="shared" si="168"/>
        <v>6122000</v>
      </c>
      <c r="AB562" s="46">
        <f t="shared" si="169"/>
        <v>1.218278</v>
      </c>
      <c r="AC562" s="43"/>
      <c r="AD562" s="43"/>
      <c r="AE562" s="37">
        <f t="shared" si="155"/>
        <v>560</v>
      </c>
      <c r="AF562" s="37" t="str">
        <f t="shared" si="156"/>
        <v>SCNP.JK</v>
      </c>
      <c r="AG562" s="37" t="str">
        <f t="shared" si="157"/>
        <v>PT Selaras Citra Nusantara Perkasa Tbk</v>
      </c>
      <c r="AH562" s="37">
        <f t="shared" si="158"/>
        <v>199</v>
      </c>
      <c r="AI562" s="71">
        <f t="shared" si="170"/>
        <v>0.4975</v>
      </c>
      <c r="AJ562" s="43">
        <f t="shared" si="159"/>
        <v>1.218278</v>
      </c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</row>
    <row r="563" spans="1:47" x14ac:dyDescent="0.25">
      <c r="A563" s="37"/>
      <c r="B563" s="37">
        <f t="shared" si="160"/>
        <v>561</v>
      </c>
      <c r="C563" s="37" t="s">
        <v>650</v>
      </c>
      <c r="D563" s="37" t="s">
        <v>651</v>
      </c>
      <c r="E563" s="38">
        <v>2620</v>
      </c>
      <c r="F563" s="37">
        <v>90</v>
      </c>
      <c r="G563" s="39">
        <v>3.56E-2</v>
      </c>
      <c r="H563" s="37" t="s">
        <v>4571</v>
      </c>
      <c r="I563" s="37" t="s">
        <v>4572</v>
      </c>
      <c r="J563" s="37" t="s">
        <v>4573</v>
      </c>
      <c r="K563" s="37"/>
      <c r="L563" s="37"/>
      <c r="M563" s="37">
        <f t="shared" si="161"/>
        <v>561</v>
      </c>
      <c r="N563" s="37" t="s">
        <v>620</v>
      </c>
      <c r="O563" s="37" t="str">
        <f t="shared" si="172"/>
        <v>PT Semen Baturaja (Persero) Tbk</v>
      </c>
      <c r="P563" s="37">
        <f t="shared" si="172"/>
        <v>645</v>
      </c>
      <c r="Q563" s="37">
        <f t="shared" si="172"/>
        <v>-20</v>
      </c>
      <c r="R563" s="37">
        <f t="shared" si="172"/>
        <v>-3.0099999999999998E-2</v>
      </c>
      <c r="S563" s="37" t="str">
        <f t="shared" si="172"/>
        <v>3.829M</v>
      </c>
      <c r="T563" s="37" t="str">
        <f t="shared" si="172"/>
        <v>11.12M</v>
      </c>
      <c r="U563" s="37" t="str">
        <f t="shared" si="172"/>
        <v>6.406T</v>
      </c>
      <c r="V563" s="41">
        <f t="shared" si="163"/>
        <v>6.4059999999999997</v>
      </c>
      <c r="W563" s="37" t="str">
        <f t="shared" si="164"/>
        <v>T</v>
      </c>
      <c r="X563" s="42">
        <f t="shared" si="165"/>
        <v>6406</v>
      </c>
      <c r="Y563" s="37">
        <f t="shared" si="166"/>
        <v>11.12</v>
      </c>
      <c r="Z563" s="37" t="str">
        <f t="shared" si="167"/>
        <v>M</v>
      </c>
      <c r="AA563" s="43">
        <f t="shared" si="168"/>
        <v>11120000</v>
      </c>
      <c r="AB563" s="46">
        <f t="shared" si="169"/>
        <v>7.1723999999999997</v>
      </c>
      <c r="AC563" s="43"/>
      <c r="AD563" s="43"/>
      <c r="AE563" s="37">
        <f t="shared" si="155"/>
        <v>561</v>
      </c>
      <c r="AF563" s="37" t="str">
        <f t="shared" si="156"/>
        <v>SMBR.JK</v>
      </c>
      <c r="AG563" s="37" t="str">
        <f t="shared" si="157"/>
        <v>PT Semen Baturaja (Persero) Tbk</v>
      </c>
      <c r="AH563" s="37">
        <f t="shared" si="158"/>
        <v>645</v>
      </c>
      <c r="AI563" s="71">
        <f t="shared" si="170"/>
        <v>6.4059999999999997</v>
      </c>
      <c r="AJ563" s="43">
        <f t="shared" si="159"/>
        <v>7.1723999999999997</v>
      </c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</row>
    <row r="564" spans="1:47" x14ac:dyDescent="0.25">
      <c r="A564" s="37"/>
      <c r="B564" s="37">
        <f t="shared" si="160"/>
        <v>562</v>
      </c>
      <c r="C564" s="37" t="s">
        <v>615</v>
      </c>
      <c r="D564" s="37" t="s">
        <v>616</v>
      </c>
      <c r="E564" s="37">
        <v>93</v>
      </c>
      <c r="F564" s="37">
        <v>-2</v>
      </c>
      <c r="G564" s="39">
        <v>-2.1100000000000001E-2</v>
      </c>
      <c r="H564" s="37" t="s">
        <v>4568</v>
      </c>
      <c r="I564" s="37" t="s">
        <v>4569</v>
      </c>
      <c r="J564" s="37" t="s">
        <v>4570</v>
      </c>
      <c r="K564" s="37"/>
      <c r="L564" s="37"/>
      <c r="M564" s="37">
        <f t="shared" si="161"/>
        <v>562</v>
      </c>
      <c r="N564" s="37" t="s">
        <v>164</v>
      </c>
      <c r="O564" s="37" t="str">
        <f t="shared" ref="O564:U579" si="173">INDEX($B$3:$J$1048576,MATCH($N564,$C$3:$C$1048576,0),MATCH(O$2,$B$2:$J$2,0))</f>
        <v>PT Semen Indonesia (Persero) Tbk</v>
      </c>
      <c r="P564" s="37">
        <f t="shared" si="173"/>
        <v>7425</v>
      </c>
      <c r="Q564" s="37">
        <f t="shared" si="173"/>
        <v>-150</v>
      </c>
      <c r="R564" s="37">
        <f t="shared" si="173"/>
        <v>-1.9800000000000002E-2</v>
      </c>
      <c r="S564" s="37" t="str">
        <f t="shared" si="173"/>
        <v>23.131M</v>
      </c>
      <c r="T564" s="37" t="str">
        <f t="shared" si="173"/>
        <v>17.975M</v>
      </c>
      <c r="U564" s="37" t="str">
        <f t="shared" si="173"/>
        <v>44.042T</v>
      </c>
      <c r="V564" s="41">
        <f t="shared" si="163"/>
        <v>44.042000000000002</v>
      </c>
      <c r="W564" s="37" t="str">
        <f t="shared" si="164"/>
        <v>T</v>
      </c>
      <c r="X564" s="42">
        <f t="shared" si="165"/>
        <v>44042</v>
      </c>
      <c r="Y564" s="37">
        <f t="shared" si="166"/>
        <v>17.975000000000001</v>
      </c>
      <c r="Z564" s="37" t="str">
        <f t="shared" si="167"/>
        <v>M</v>
      </c>
      <c r="AA564" s="43">
        <f t="shared" si="168"/>
        <v>17975000</v>
      </c>
      <c r="AB564" s="46">
        <f t="shared" si="169"/>
        <v>133.46437499999999</v>
      </c>
      <c r="AC564" s="43"/>
      <c r="AD564" s="43"/>
      <c r="AE564" s="37">
        <f t="shared" si="155"/>
        <v>562</v>
      </c>
      <c r="AF564" s="37" t="str">
        <f t="shared" si="156"/>
        <v>SMGR.JK</v>
      </c>
      <c r="AG564" s="37" t="str">
        <f t="shared" si="157"/>
        <v>PT Semen Indonesia (Persero) Tbk</v>
      </c>
      <c r="AH564" s="37">
        <f t="shared" si="158"/>
        <v>7425</v>
      </c>
      <c r="AI564" s="71">
        <f t="shared" si="170"/>
        <v>44.042000000000002</v>
      </c>
      <c r="AJ564" s="43">
        <f t="shared" si="159"/>
        <v>133.46437499999999</v>
      </c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</row>
    <row r="565" spans="1:47" x14ac:dyDescent="0.25">
      <c r="A565" s="37"/>
      <c r="B565" s="37">
        <f t="shared" si="160"/>
        <v>563</v>
      </c>
      <c r="C565" s="37" t="s">
        <v>638</v>
      </c>
      <c r="D565" s="37" t="s">
        <v>639</v>
      </c>
      <c r="E565" s="38">
        <v>7700</v>
      </c>
      <c r="F565" s="37">
        <v>0</v>
      </c>
      <c r="G565" s="39">
        <v>0</v>
      </c>
      <c r="H565" s="40">
        <v>56400</v>
      </c>
      <c r="I565" s="40">
        <v>134350</v>
      </c>
      <c r="J565" s="37" t="s">
        <v>656</v>
      </c>
      <c r="K565" s="37"/>
      <c r="L565" s="37"/>
      <c r="M565" s="37">
        <f t="shared" si="161"/>
        <v>563</v>
      </c>
      <c r="N565" s="37" t="s">
        <v>2324</v>
      </c>
      <c r="O565" s="37" t="str">
        <f t="shared" si="173"/>
        <v>PT Sentra Food Indonesia Tbk</v>
      </c>
      <c r="P565" s="37">
        <f t="shared" si="173"/>
        <v>121</v>
      </c>
      <c r="Q565" s="37">
        <f t="shared" si="173"/>
        <v>5</v>
      </c>
      <c r="R565" s="37">
        <f t="shared" si="173"/>
        <v>4.3099999999999999E-2</v>
      </c>
      <c r="S565" s="37" t="str">
        <f t="shared" si="173"/>
        <v>5.138M</v>
      </c>
      <c r="T565" s="37" t="str">
        <f t="shared" si="173"/>
        <v>18.473M</v>
      </c>
      <c r="U565" s="37" t="str">
        <f t="shared" si="173"/>
        <v>78.65B</v>
      </c>
      <c r="V565" s="41">
        <f t="shared" si="163"/>
        <v>78.650000000000006</v>
      </c>
      <c r="W565" s="37" t="str">
        <f t="shared" si="164"/>
        <v>B</v>
      </c>
      <c r="X565" s="42">
        <f t="shared" si="165"/>
        <v>78.650000000000006</v>
      </c>
      <c r="Y565" s="37">
        <f t="shared" si="166"/>
        <v>18.472999999999999</v>
      </c>
      <c r="Z565" s="37" t="str">
        <f t="shared" si="167"/>
        <v>M</v>
      </c>
      <c r="AA565" s="43">
        <f t="shared" si="168"/>
        <v>18473000</v>
      </c>
      <c r="AB565" s="46">
        <f t="shared" si="169"/>
        <v>2.235233</v>
      </c>
      <c r="AC565" s="43"/>
      <c r="AD565" s="43"/>
      <c r="AE565" s="37">
        <f t="shared" si="155"/>
        <v>563</v>
      </c>
      <c r="AF565" s="37" t="str">
        <f t="shared" si="156"/>
        <v>FOOD.JK</v>
      </c>
      <c r="AG565" s="37" t="str">
        <f t="shared" si="157"/>
        <v>PT Sentra Food Indonesia Tbk</v>
      </c>
      <c r="AH565" s="37">
        <f t="shared" si="158"/>
        <v>121</v>
      </c>
      <c r="AI565" s="71">
        <f t="shared" si="170"/>
        <v>7.8650000000000012E-2</v>
      </c>
      <c r="AJ565" s="43">
        <f t="shared" si="159"/>
        <v>2.235233</v>
      </c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</row>
    <row r="566" spans="1:47" x14ac:dyDescent="0.25">
      <c r="A566" s="37"/>
      <c r="B566" s="37">
        <f t="shared" si="160"/>
        <v>564</v>
      </c>
      <c r="C566" s="37" t="s">
        <v>537</v>
      </c>
      <c r="D566" s="37" t="s">
        <v>538</v>
      </c>
      <c r="E566" s="37">
        <v>406</v>
      </c>
      <c r="F566" s="37">
        <v>-6</v>
      </c>
      <c r="G566" s="39">
        <v>-1.46E-2</v>
      </c>
      <c r="H566" s="37" t="s">
        <v>4565</v>
      </c>
      <c r="I566" s="37" t="s">
        <v>4566</v>
      </c>
      <c r="J566" s="37" t="s">
        <v>4567</v>
      </c>
      <c r="K566" s="37"/>
      <c r="L566" s="37"/>
      <c r="M566" s="37">
        <f t="shared" si="161"/>
        <v>564</v>
      </c>
      <c r="N566" s="37" t="s">
        <v>2093</v>
      </c>
      <c r="O566" s="37" t="str">
        <f t="shared" si="173"/>
        <v>PT Sentral Mitra Informatika Tbk</v>
      </c>
      <c r="P566" s="37">
        <f t="shared" si="173"/>
        <v>392</v>
      </c>
      <c r="Q566" s="37">
        <f t="shared" si="173"/>
        <v>-2</v>
      </c>
      <c r="R566" s="37">
        <f t="shared" si="173"/>
        <v>-5.1000000000000004E-3</v>
      </c>
      <c r="S566" s="37" t="str">
        <f t="shared" si="173"/>
        <v>20.909M</v>
      </c>
      <c r="T566" s="37" t="str">
        <f t="shared" si="173"/>
        <v>63.293M</v>
      </c>
      <c r="U566" s="37" t="str">
        <f t="shared" si="173"/>
        <v>280.574B</v>
      </c>
      <c r="V566" s="41">
        <f t="shared" si="163"/>
        <v>280.57400000000001</v>
      </c>
      <c r="W566" s="37" t="str">
        <f t="shared" si="164"/>
        <v>B</v>
      </c>
      <c r="X566" s="42">
        <f t="shared" si="165"/>
        <v>280.57400000000001</v>
      </c>
      <c r="Y566" s="37">
        <f t="shared" si="166"/>
        <v>63.292999999999999</v>
      </c>
      <c r="Z566" s="37" t="str">
        <f t="shared" si="167"/>
        <v>M</v>
      </c>
      <c r="AA566" s="43">
        <f t="shared" si="168"/>
        <v>63293000</v>
      </c>
      <c r="AB566" s="46">
        <f t="shared" si="169"/>
        <v>24.810856000000001</v>
      </c>
      <c r="AC566" s="43"/>
      <c r="AD566" s="43"/>
      <c r="AE566" s="37">
        <f t="shared" si="155"/>
        <v>564</v>
      </c>
      <c r="AF566" s="37" t="str">
        <f t="shared" si="156"/>
        <v>LUCK.JK</v>
      </c>
      <c r="AG566" s="37" t="str">
        <f t="shared" si="157"/>
        <v>PT Sentral Mitra Informatika Tbk</v>
      </c>
      <c r="AH566" s="37">
        <f t="shared" si="158"/>
        <v>392</v>
      </c>
      <c r="AI566" s="71">
        <f t="shared" si="170"/>
        <v>0.28057399999999999</v>
      </c>
      <c r="AJ566" s="43">
        <f t="shared" si="159"/>
        <v>24.810856000000001</v>
      </c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</row>
    <row r="567" spans="1:47" x14ac:dyDescent="0.25">
      <c r="A567" s="37"/>
      <c r="B567" s="37">
        <f t="shared" si="160"/>
        <v>565</v>
      </c>
      <c r="C567" s="37" t="s">
        <v>589</v>
      </c>
      <c r="D567" s="37" t="s">
        <v>590</v>
      </c>
      <c r="E567" s="38">
        <v>1375</v>
      </c>
      <c r="F567" s="37">
        <v>10</v>
      </c>
      <c r="G567" s="39">
        <v>7.3000000000000001E-3</v>
      </c>
      <c r="H567" s="40">
        <v>601700</v>
      </c>
      <c r="I567" s="37" t="s">
        <v>4563</v>
      </c>
      <c r="J567" s="37" t="s">
        <v>4564</v>
      </c>
      <c r="K567" s="37"/>
      <c r="L567" s="37"/>
      <c r="M567" s="37">
        <f t="shared" si="161"/>
        <v>565</v>
      </c>
      <c r="N567" s="37" t="s">
        <v>5701</v>
      </c>
      <c r="O567" s="37" t="str">
        <f t="shared" si="173"/>
        <v>PT Sentul City Tbk</v>
      </c>
      <c r="P567" s="37">
        <f t="shared" si="173"/>
        <v>61</v>
      </c>
      <c r="Q567" s="37">
        <f t="shared" si="173"/>
        <v>-1</v>
      </c>
      <c r="R567" s="37">
        <f t="shared" si="173"/>
        <v>-1.61E-2</v>
      </c>
      <c r="S567" s="37" t="str">
        <f t="shared" si="173"/>
        <v>26.672M</v>
      </c>
      <c r="T567" s="37" t="str">
        <f t="shared" si="173"/>
        <v>104.872M</v>
      </c>
      <c r="U567" s="37" t="str">
        <f t="shared" si="173"/>
        <v>3.901T</v>
      </c>
      <c r="V567" s="41">
        <f t="shared" si="163"/>
        <v>3.9009999999999998</v>
      </c>
      <c r="W567" s="37" t="str">
        <f t="shared" si="164"/>
        <v>T</v>
      </c>
      <c r="X567" s="42">
        <f t="shared" si="165"/>
        <v>3901</v>
      </c>
      <c r="Y567" s="37">
        <f t="shared" si="166"/>
        <v>104.872</v>
      </c>
      <c r="Z567" s="37" t="str">
        <f t="shared" si="167"/>
        <v>M</v>
      </c>
      <c r="AA567" s="43">
        <f t="shared" si="168"/>
        <v>104872000</v>
      </c>
      <c r="AB567" s="46">
        <f t="shared" si="169"/>
        <v>6.3971920000000004</v>
      </c>
      <c r="AC567" s="43"/>
      <c r="AD567" s="43"/>
      <c r="AE567" s="37">
        <f t="shared" si="155"/>
        <v>565</v>
      </c>
      <c r="AF567" s="37" t="str">
        <f t="shared" si="156"/>
        <v>BKSL.JK</v>
      </c>
      <c r="AG567" s="37" t="str">
        <f t="shared" si="157"/>
        <v>PT Sentul City Tbk</v>
      </c>
      <c r="AH567" s="37">
        <f t="shared" si="158"/>
        <v>61</v>
      </c>
      <c r="AI567" s="71">
        <f t="shared" si="170"/>
        <v>3.9009999999999998</v>
      </c>
      <c r="AJ567" s="43">
        <f t="shared" si="159"/>
        <v>6.3971920000000004</v>
      </c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</row>
    <row r="568" spans="1:47" x14ac:dyDescent="0.25">
      <c r="A568" s="37"/>
      <c r="B568" s="37">
        <f t="shared" si="160"/>
        <v>566</v>
      </c>
      <c r="C568" s="37" t="s">
        <v>592</v>
      </c>
      <c r="D568" s="37" t="s">
        <v>593</v>
      </c>
      <c r="E568" s="38">
        <v>1970</v>
      </c>
      <c r="F568" s="37">
        <v>5</v>
      </c>
      <c r="G568" s="39">
        <v>2.5000000000000001E-3</v>
      </c>
      <c r="H568" s="40">
        <v>24400</v>
      </c>
      <c r="I568" s="40">
        <v>22467</v>
      </c>
      <c r="J568" s="37" t="s">
        <v>4562</v>
      </c>
      <c r="K568" s="37"/>
      <c r="L568" s="37"/>
      <c r="M568" s="37">
        <f t="shared" si="161"/>
        <v>566</v>
      </c>
      <c r="N568" s="37" t="s">
        <v>1334</v>
      </c>
      <c r="O568" s="37" t="str">
        <f t="shared" si="173"/>
        <v>PT Sepatu Bata Tbk.</v>
      </c>
      <c r="P568" s="37">
        <f t="shared" si="173"/>
        <v>498</v>
      </c>
      <c r="Q568" s="37">
        <f t="shared" si="173"/>
        <v>4</v>
      </c>
      <c r="R568" s="37">
        <f t="shared" si="173"/>
        <v>8.0999999999999996E-3</v>
      </c>
      <c r="S568" s="37">
        <f t="shared" si="173"/>
        <v>3600</v>
      </c>
      <c r="T568" s="37">
        <f t="shared" si="173"/>
        <v>28492</v>
      </c>
      <c r="U568" s="37" t="str">
        <f t="shared" si="173"/>
        <v>647.4B</v>
      </c>
      <c r="V568" s="41">
        <f t="shared" si="163"/>
        <v>647.4</v>
      </c>
      <c r="W568" s="37" t="str">
        <f t="shared" si="164"/>
        <v>B</v>
      </c>
      <c r="X568" s="42">
        <f t="shared" si="165"/>
        <v>647.4</v>
      </c>
      <c r="Y568" s="37">
        <f t="shared" si="166"/>
        <v>2849</v>
      </c>
      <c r="Z568" s="37" t="str">
        <f t="shared" si="167"/>
        <v>2</v>
      </c>
      <c r="AA568" s="43">
        <f t="shared" si="168"/>
        <v>2849</v>
      </c>
      <c r="AB568" s="46">
        <f t="shared" si="169"/>
        <v>1.418802E-3</v>
      </c>
      <c r="AC568" s="43"/>
      <c r="AD568" s="43"/>
      <c r="AE568" s="37">
        <f t="shared" si="155"/>
        <v>566</v>
      </c>
      <c r="AF568" s="37" t="str">
        <f t="shared" si="156"/>
        <v>BATA.JK</v>
      </c>
      <c r="AG568" s="37" t="str">
        <f t="shared" si="157"/>
        <v>PT Sepatu Bata Tbk.</v>
      </c>
      <c r="AH568" s="37">
        <f t="shared" si="158"/>
        <v>498</v>
      </c>
      <c r="AI568" s="71">
        <f t="shared" si="170"/>
        <v>0.64739999999999998</v>
      </c>
      <c r="AJ568" s="43">
        <f t="shared" si="159"/>
        <v>1.418802E-3</v>
      </c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</row>
    <row r="569" spans="1:47" x14ac:dyDescent="0.25">
      <c r="A569" s="37"/>
      <c r="B569" s="37">
        <f t="shared" si="160"/>
        <v>567</v>
      </c>
      <c r="C569" s="37" t="s">
        <v>635</v>
      </c>
      <c r="D569" s="37" t="s">
        <v>636</v>
      </c>
      <c r="E569" s="38">
        <v>1285</v>
      </c>
      <c r="F569" s="37">
        <v>0</v>
      </c>
      <c r="G569" s="39">
        <v>0</v>
      </c>
      <c r="H569" s="37" t="s">
        <v>4559</v>
      </c>
      <c r="I569" s="37" t="s">
        <v>4560</v>
      </c>
      <c r="J569" s="37" t="s">
        <v>4561</v>
      </c>
      <c r="K569" s="37"/>
      <c r="L569" s="37"/>
      <c r="M569" s="37">
        <f t="shared" si="161"/>
        <v>567</v>
      </c>
      <c r="N569" s="37" t="s">
        <v>1901</v>
      </c>
      <c r="O569" s="37" t="str">
        <f t="shared" si="173"/>
        <v>PT Shield on Service Tbk</v>
      </c>
      <c r="P569" s="37">
        <f t="shared" si="173"/>
        <v>382</v>
      </c>
      <c r="Q569" s="37">
        <f t="shared" si="173"/>
        <v>2</v>
      </c>
      <c r="R569" s="37">
        <f t="shared" si="173"/>
        <v>5.3E-3</v>
      </c>
      <c r="S569" s="37">
        <f t="shared" si="173"/>
        <v>2800</v>
      </c>
      <c r="T569" s="37">
        <f t="shared" si="173"/>
        <v>128560</v>
      </c>
      <c r="U569" s="37" t="str">
        <f t="shared" si="173"/>
        <v>251.758B</v>
      </c>
      <c r="V569" s="41">
        <f t="shared" si="163"/>
        <v>251.75800000000001</v>
      </c>
      <c r="W569" s="37" t="str">
        <f t="shared" si="164"/>
        <v>B</v>
      </c>
      <c r="X569" s="42">
        <f t="shared" si="165"/>
        <v>251.75800000000001</v>
      </c>
      <c r="Y569" s="37">
        <f t="shared" si="166"/>
        <v>12856</v>
      </c>
      <c r="Z569" s="37" t="str">
        <f t="shared" si="167"/>
        <v>0</v>
      </c>
      <c r="AA569" s="43">
        <f t="shared" si="168"/>
        <v>12856</v>
      </c>
      <c r="AB569" s="46">
        <f t="shared" si="169"/>
        <v>4.9109920000000003E-3</v>
      </c>
      <c r="AC569" s="43"/>
      <c r="AD569" s="43"/>
      <c r="AE569" s="37">
        <f t="shared" si="155"/>
        <v>567</v>
      </c>
      <c r="AF569" s="37" t="str">
        <f t="shared" si="156"/>
        <v>SOSS.JK</v>
      </c>
      <c r="AG569" s="37" t="str">
        <f t="shared" si="157"/>
        <v>PT Shield on Service Tbk</v>
      </c>
      <c r="AH569" s="37">
        <f t="shared" si="158"/>
        <v>382</v>
      </c>
      <c r="AI569" s="71">
        <f t="shared" si="170"/>
        <v>0.25175800000000004</v>
      </c>
      <c r="AJ569" s="43">
        <f t="shared" si="159"/>
        <v>4.9109920000000003E-3</v>
      </c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</row>
    <row r="570" spans="1:47" x14ac:dyDescent="0.25">
      <c r="A570" s="37"/>
      <c r="B570" s="37">
        <f t="shared" si="160"/>
        <v>568</v>
      </c>
      <c r="C570" s="37" t="s">
        <v>556</v>
      </c>
      <c r="D570" s="37" t="s">
        <v>557</v>
      </c>
      <c r="E570" s="37">
        <v>189</v>
      </c>
      <c r="F570" s="37">
        <v>-8</v>
      </c>
      <c r="G570" s="39">
        <v>-4.0599999999999997E-2</v>
      </c>
      <c r="H570" s="37" t="s">
        <v>4557</v>
      </c>
      <c r="I570" s="37" t="s">
        <v>4558</v>
      </c>
      <c r="J570" s="37" t="s">
        <v>640</v>
      </c>
      <c r="K570" s="37"/>
      <c r="L570" s="37"/>
      <c r="M570" s="37">
        <f t="shared" si="161"/>
        <v>568</v>
      </c>
      <c r="N570" s="37" t="s">
        <v>586</v>
      </c>
      <c r="O570" s="37" t="str">
        <f t="shared" si="173"/>
        <v>PT Siantar Top Tbk</v>
      </c>
      <c r="P570" s="37">
        <f t="shared" si="173"/>
        <v>7275</v>
      </c>
      <c r="Q570" s="37">
        <f t="shared" si="173"/>
        <v>0</v>
      </c>
      <c r="R570" s="37">
        <f t="shared" si="173"/>
        <v>0</v>
      </c>
      <c r="S570" s="37">
        <f t="shared" si="173"/>
        <v>100</v>
      </c>
      <c r="T570" s="37">
        <f t="shared" si="173"/>
        <v>1132</v>
      </c>
      <c r="U570" s="37" t="str">
        <f t="shared" si="173"/>
        <v>9.53T</v>
      </c>
      <c r="V570" s="41">
        <f t="shared" si="163"/>
        <v>9.5299999999999994</v>
      </c>
      <c r="W570" s="37" t="str">
        <f t="shared" si="164"/>
        <v>T</v>
      </c>
      <c r="X570" s="42">
        <f t="shared" si="165"/>
        <v>9530</v>
      </c>
      <c r="Y570" s="37">
        <f t="shared" si="166"/>
        <v>113</v>
      </c>
      <c r="Z570" s="37" t="str">
        <f t="shared" si="167"/>
        <v>2</v>
      </c>
      <c r="AA570" s="43">
        <f t="shared" si="168"/>
        <v>113</v>
      </c>
      <c r="AB570" s="46">
        <f t="shared" si="169"/>
        <v>8.2207500000000002E-4</v>
      </c>
      <c r="AC570" s="43"/>
      <c r="AD570" s="43"/>
      <c r="AE570" s="37">
        <f t="shared" si="155"/>
        <v>568</v>
      </c>
      <c r="AF570" s="37" t="str">
        <f t="shared" si="156"/>
        <v>STTP.JK</v>
      </c>
      <c r="AG570" s="37" t="str">
        <f t="shared" si="157"/>
        <v>PT Siantar Top Tbk</v>
      </c>
      <c r="AH570" s="37">
        <f t="shared" si="158"/>
        <v>7275</v>
      </c>
      <c r="AI570" s="71">
        <f t="shared" si="170"/>
        <v>9.5299999999999994</v>
      </c>
      <c r="AJ570" s="43">
        <f t="shared" si="159"/>
        <v>8.2207500000000002E-4</v>
      </c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</row>
    <row r="571" spans="1:47" x14ac:dyDescent="0.25">
      <c r="A571" s="37"/>
      <c r="B571" s="37">
        <f t="shared" si="160"/>
        <v>569</v>
      </c>
      <c r="C571" s="37" t="s">
        <v>716</v>
      </c>
      <c r="D571" s="37" t="s">
        <v>717</v>
      </c>
      <c r="E571" s="38">
        <v>6300</v>
      </c>
      <c r="F571" s="37">
        <v>175</v>
      </c>
      <c r="G571" s="39">
        <v>2.86E-2</v>
      </c>
      <c r="H571" s="40">
        <v>3200</v>
      </c>
      <c r="I571" s="40">
        <v>19000</v>
      </c>
      <c r="J571" s="37" t="s">
        <v>4090</v>
      </c>
      <c r="K571" s="37"/>
      <c r="L571" s="37"/>
      <c r="M571" s="37">
        <f t="shared" si="161"/>
        <v>569</v>
      </c>
      <c r="N571" s="37" t="s">
        <v>2349</v>
      </c>
      <c r="O571" s="37" t="str">
        <f t="shared" si="173"/>
        <v>PT Sidomulyo Selaras Tbk</v>
      </c>
      <c r="P571" s="37">
        <f t="shared" si="173"/>
        <v>87</v>
      </c>
      <c r="Q571" s="37">
        <f t="shared" si="173"/>
        <v>16</v>
      </c>
      <c r="R571" s="37">
        <f t="shared" si="173"/>
        <v>0.22539999999999999</v>
      </c>
      <c r="S571" s="37" t="str">
        <f t="shared" si="173"/>
        <v>189.017M</v>
      </c>
      <c r="T571" s="37" t="str">
        <f t="shared" si="173"/>
        <v>10.378M</v>
      </c>
      <c r="U571" s="37" t="str">
        <f t="shared" si="173"/>
        <v>98.764B</v>
      </c>
      <c r="V571" s="41">
        <f t="shared" si="163"/>
        <v>98.763999999999996</v>
      </c>
      <c r="W571" s="37" t="str">
        <f t="shared" si="164"/>
        <v>B</v>
      </c>
      <c r="X571" s="42">
        <f t="shared" si="165"/>
        <v>98.763999999999996</v>
      </c>
      <c r="Y571" s="37">
        <f t="shared" si="166"/>
        <v>10.378</v>
      </c>
      <c r="Z571" s="37" t="str">
        <f t="shared" si="167"/>
        <v>M</v>
      </c>
      <c r="AA571" s="43">
        <f t="shared" si="168"/>
        <v>10378000</v>
      </c>
      <c r="AB571" s="46">
        <f t="shared" si="169"/>
        <v>0.90288599999999997</v>
      </c>
      <c r="AC571" s="43"/>
      <c r="AD571" s="43"/>
      <c r="AE571" s="37">
        <f t="shared" si="155"/>
        <v>569</v>
      </c>
      <c r="AF571" s="37" t="str">
        <f t="shared" si="156"/>
        <v>SDMU.JK</v>
      </c>
      <c r="AG571" s="37" t="str">
        <f t="shared" si="157"/>
        <v>PT Sidomulyo Selaras Tbk</v>
      </c>
      <c r="AH571" s="37">
        <f t="shared" si="158"/>
        <v>87</v>
      </c>
      <c r="AI571" s="71">
        <f t="shared" si="170"/>
        <v>9.8763999999999991E-2</v>
      </c>
      <c r="AJ571" s="43">
        <f t="shared" si="159"/>
        <v>0.90288599999999997</v>
      </c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</row>
    <row r="572" spans="1:47" x14ac:dyDescent="0.25">
      <c r="A572" s="37"/>
      <c r="B572" s="37">
        <f t="shared" si="160"/>
        <v>570</v>
      </c>
      <c r="C572" s="37" t="s">
        <v>598</v>
      </c>
      <c r="D572" s="37" t="s">
        <v>599</v>
      </c>
      <c r="E572" s="37">
        <v>850</v>
      </c>
      <c r="F572" s="37">
        <v>5</v>
      </c>
      <c r="G572" s="39">
        <v>5.8999999999999999E-3</v>
      </c>
      <c r="H572" s="40">
        <v>19300</v>
      </c>
      <c r="I572" s="40">
        <v>106371</v>
      </c>
      <c r="J572" s="37" t="s">
        <v>4556</v>
      </c>
      <c r="K572" s="37"/>
      <c r="L572" s="37"/>
      <c r="M572" s="37">
        <f t="shared" si="161"/>
        <v>570</v>
      </c>
      <c r="N572" s="37" t="s">
        <v>5572</v>
      </c>
      <c r="O572" s="37" t="str">
        <f t="shared" si="173"/>
        <v>PT Sillo Maritime Perdana Tbk</v>
      </c>
      <c r="P572" s="37">
        <f t="shared" si="173"/>
        <v>1095</v>
      </c>
      <c r="Q572" s="37">
        <f t="shared" si="173"/>
        <v>95</v>
      </c>
      <c r="R572" s="37">
        <f t="shared" si="173"/>
        <v>9.5000000000000001E-2</v>
      </c>
      <c r="S572" s="37" t="str">
        <f t="shared" si="173"/>
        <v>3.68M</v>
      </c>
      <c r="T572" s="37" t="str">
        <f t="shared" si="173"/>
        <v>2.103M</v>
      </c>
      <c r="U572" s="37" t="str">
        <f t="shared" si="173"/>
        <v>2.978T</v>
      </c>
      <c r="V572" s="41">
        <f t="shared" si="163"/>
        <v>2.9780000000000002</v>
      </c>
      <c r="W572" s="37" t="str">
        <f t="shared" si="164"/>
        <v>T</v>
      </c>
      <c r="X572" s="42">
        <f t="shared" si="165"/>
        <v>2978</v>
      </c>
      <c r="Y572" s="37">
        <f t="shared" si="166"/>
        <v>2.1030000000000002</v>
      </c>
      <c r="Z572" s="37" t="str">
        <f t="shared" si="167"/>
        <v>M</v>
      </c>
      <c r="AA572" s="43">
        <f t="shared" si="168"/>
        <v>2103000</v>
      </c>
      <c r="AB572" s="46">
        <f t="shared" si="169"/>
        <v>2.3027850000000001</v>
      </c>
      <c r="AC572" s="43"/>
      <c r="AD572" s="43"/>
      <c r="AE572" s="37">
        <f t="shared" si="155"/>
        <v>570</v>
      </c>
      <c r="AF572" s="37" t="str">
        <f t="shared" si="156"/>
        <v>SHIP.JK</v>
      </c>
      <c r="AG572" s="37" t="str">
        <f t="shared" si="157"/>
        <v>PT Sillo Maritime Perdana Tbk</v>
      </c>
      <c r="AH572" s="37">
        <f t="shared" si="158"/>
        <v>1095</v>
      </c>
      <c r="AI572" s="71">
        <f t="shared" si="170"/>
        <v>2.9780000000000002</v>
      </c>
      <c r="AJ572" s="43">
        <f t="shared" si="159"/>
        <v>2.3027850000000001</v>
      </c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</row>
    <row r="573" spans="1:47" x14ac:dyDescent="0.25">
      <c r="A573" s="37"/>
      <c r="B573" s="37">
        <f t="shared" si="160"/>
        <v>571</v>
      </c>
      <c r="C573" s="37" t="s">
        <v>4551</v>
      </c>
      <c r="D573" s="37" t="s">
        <v>4552</v>
      </c>
      <c r="E573" s="37">
        <v>860</v>
      </c>
      <c r="F573" s="37">
        <v>-20</v>
      </c>
      <c r="G573" s="39">
        <v>-2.2700000000000001E-2</v>
      </c>
      <c r="H573" s="37" t="s">
        <v>4553</v>
      </c>
      <c r="I573" s="37" t="s">
        <v>4554</v>
      </c>
      <c r="J573" s="37" t="s">
        <v>4555</v>
      </c>
      <c r="K573" s="37"/>
      <c r="L573" s="37"/>
      <c r="M573" s="37">
        <f t="shared" si="161"/>
        <v>571</v>
      </c>
      <c r="N573" s="37" t="s">
        <v>444</v>
      </c>
      <c r="O573" s="37" t="str">
        <f t="shared" si="173"/>
        <v>PT Siloam International Hospitals Tbk</v>
      </c>
      <c r="P573" s="37">
        <f t="shared" si="173"/>
        <v>8650</v>
      </c>
      <c r="Q573" s="37">
        <f t="shared" si="173"/>
        <v>-150</v>
      </c>
      <c r="R573" s="37">
        <f t="shared" si="173"/>
        <v>-1.7000000000000001E-2</v>
      </c>
      <c r="S573" s="37">
        <f t="shared" si="173"/>
        <v>358700</v>
      </c>
      <c r="T573" s="37">
        <f t="shared" si="173"/>
        <v>604295</v>
      </c>
      <c r="U573" s="37" t="str">
        <f t="shared" si="173"/>
        <v>13.976T</v>
      </c>
      <c r="V573" s="41">
        <f t="shared" si="163"/>
        <v>13.976000000000001</v>
      </c>
      <c r="W573" s="37" t="str">
        <f t="shared" si="164"/>
        <v>T</v>
      </c>
      <c r="X573" s="42">
        <f t="shared" si="165"/>
        <v>13976</v>
      </c>
      <c r="Y573" s="37">
        <f t="shared" si="166"/>
        <v>60429</v>
      </c>
      <c r="Z573" s="37" t="str">
        <f t="shared" si="167"/>
        <v>5</v>
      </c>
      <c r="AA573" s="43">
        <f t="shared" si="168"/>
        <v>60429</v>
      </c>
      <c r="AB573" s="46">
        <f t="shared" si="169"/>
        <v>0.52271084999999995</v>
      </c>
      <c r="AC573" s="43"/>
      <c r="AD573" s="43"/>
      <c r="AE573" s="37">
        <f t="shared" si="155"/>
        <v>571</v>
      </c>
      <c r="AF573" s="37" t="str">
        <f t="shared" si="156"/>
        <v>SILO.JK</v>
      </c>
      <c r="AG573" s="37" t="str">
        <f t="shared" si="157"/>
        <v>PT Siloam International Hospitals Tbk</v>
      </c>
      <c r="AH573" s="37">
        <f t="shared" si="158"/>
        <v>8650</v>
      </c>
      <c r="AI573" s="71">
        <f t="shared" si="170"/>
        <v>13.976000000000001</v>
      </c>
      <c r="AJ573" s="43">
        <f t="shared" si="159"/>
        <v>0.52271084999999995</v>
      </c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</row>
    <row r="574" spans="1:47" x14ac:dyDescent="0.25">
      <c r="A574" s="37"/>
      <c r="B574" s="37">
        <f t="shared" si="160"/>
        <v>572</v>
      </c>
      <c r="C574" s="37" t="s">
        <v>668</v>
      </c>
      <c r="D574" s="37" t="s">
        <v>669</v>
      </c>
      <c r="E574" s="38">
        <v>1485</v>
      </c>
      <c r="F574" s="37">
        <v>0</v>
      </c>
      <c r="G574" s="39">
        <v>0</v>
      </c>
      <c r="H574" s="40">
        <v>429300</v>
      </c>
      <c r="I574" s="40">
        <v>152232</v>
      </c>
      <c r="J574" s="37" t="s">
        <v>4550</v>
      </c>
      <c r="K574" s="37"/>
      <c r="L574" s="37"/>
      <c r="M574" s="37">
        <f t="shared" si="161"/>
        <v>572</v>
      </c>
      <c r="N574" s="37" t="s">
        <v>479</v>
      </c>
      <c r="O574" s="37" t="str">
        <f t="shared" si="173"/>
        <v>PT Sinar Mas Agro Resources and Technology Tbk</v>
      </c>
      <c r="P574" s="37">
        <f t="shared" si="173"/>
        <v>4250</v>
      </c>
      <c r="Q574" s="37">
        <f t="shared" si="173"/>
        <v>0</v>
      </c>
      <c r="R574" s="37">
        <f t="shared" si="173"/>
        <v>0</v>
      </c>
      <c r="S574" s="37">
        <f t="shared" si="173"/>
        <v>7200</v>
      </c>
      <c r="T574" s="37">
        <f t="shared" si="173"/>
        <v>30592</v>
      </c>
      <c r="U574" s="37" t="str">
        <f t="shared" si="173"/>
        <v>12.207T</v>
      </c>
      <c r="V574" s="41">
        <f t="shared" si="163"/>
        <v>12.207000000000001</v>
      </c>
      <c r="W574" s="37" t="str">
        <f t="shared" si="164"/>
        <v>T</v>
      </c>
      <c r="X574" s="42">
        <f t="shared" si="165"/>
        <v>12207</v>
      </c>
      <c r="Y574" s="37">
        <f t="shared" si="166"/>
        <v>3059</v>
      </c>
      <c r="Z574" s="37" t="str">
        <f t="shared" si="167"/>
        <v>2</v>
      </c>
      <c r="AA574" s="43">
        <f t="shared" si="168"/>
        <v>3059</v>
      </c>
      <c r="AB574" s="46">
        <f t="shared" si="169"/>
        <v>1.300075E-2</v>
      </c>
      <c r="AC574" s="43"/>
      <c r="AD574" s="43"/>
      <c r="AE574" s="37">
        <f t="shared" si="155"/>
        <v>572</v>
      </c>
      <c r="AF574" s="37" t="str">
        <f t="shared" si="156"/>
        <v>SMAR.JK</v>
      </c>
      <c r="AG574" s="37" t="str">
        <f t="shared" si="157"/>
        <v>PT Sinar Mas Agro Resources and Technology Tbk</v>
      </c>
      <c r="AH574" s="37">
        <f t="shared" si="158"/>
        <v>4250</v>
      </c>
      <c r="AI574" s="71">
        <f t="shared" si="170"/>
        <v>12.207000000000001</v>
      </c>
      <c r="AJ574" s="43">
        <f t="shared" si="159"/>
        <v>1.300075E-2</v>
      </c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</row>
    <row r="575" spans="1:47" x14ac:dyDescent="0.25">
      <c r="A575" s="37"/>
      <c r="B575" s="37">
        <f t="shared" si="160"/>
        <v>573</v>
      </c>
      <c r="C575" s="37" t="s">
        <v>765</v>
      </c>
      <c r="D575" s="37" t="s">
        <v>766</v>
      </c>
      <c r="E575" s="37">
        <v>520</v>
      </c>
      <c r="F575" s="37">
        <v>-5</v>
      </c>
      <c r="G575" s="39">
        <v>-9.4999999999999998E-3</v>
      </c>
      <c r="H575" s="37" t="s">
        <v>4547</v>
      </c>
      <c r="I575" s="37" t="s">
        <v>4548</v>
      </c>
      <c r="J575" s="37" t="s">
        <v>4549</v>
      </c>
      <c r="K575" s="37"/>
      <c r="L575" s="37"/>
      <c r="M575" s="37">
        <f t="shared" si="161"/>
        <v>573</v>
      </c>
      <c r="N575" s="37" t="s">
        <v>109</v>
      </c>
      <c r="O575" s="37" t="str">
        <f t="shared" si="173"/>
        <v>PT Sinar Mas Multiartha Tbk</v>
      </c>
      <c r="P575" s="37">
        <f t="shared" si="173"/>
        <v>11150</v>
      </c>
      <c r="Q575" s="37">
        <f t="shared" si="173"/>
        <v>-825</v>
      </c>
      <c r="R575" s="37">
        <f t="shared" si="173"/>
        <v>-6.8900000000000003E-2</v>
      </c>
      <c r="S575" s="37">
        <f t="shared" si="173"/>
        <v>1100</v>
      </c>
      <c r="T575" s="37">
        <f t="shared" si="173"/>
        <v>2385</v>
      </c>
      <c r="U575" s="37" t="str">
        <f t="shared" si="173"/>
        <v>70.999T</v>
      </c>
      <c r="V575" s="41">
        <f t="shared" si="163"/>
        <v>70.998999999999995</v>
      </c>
      <c r="W575" s="37" t="str">
        <f t="shared" si="164"/>
        <v>T</v>
      </c>
      <c r="X575" s="42">
        <f t="shared" si="165"/>
        <v>70999</v>
      </c>
      <c r="Y575" s="37">
        <f t="shared" si="166"/>
        <v>238</v>
      </c>
      <c r="Z575" s="37" t="str">
        <f t="shared" si="167"/>
        <v>5</v>
      </c>
      <c r="AA575" s="43">
        <f t="shared" si="168"/>
        <v>238</v>
      </c>
      <c r="AB575" s="46">
        <f t="shared" si="169"/>
        <v>2.6537000000000002E-3</v>
      </c>
      <c r="AC575" s="43"/>
      <c r="AD575" s="43"/>
      <c r="AE575" s="37">
        <f t="shared" si="155"/>
        <v>573</v>
      </c>
      <c r="AF575" s="37" t="str">
        <f t="shared" si="156"/>
        <v>SMMA.JK</v>
      </c>
      <c r="AG575" s="37" t="str">
        <f t="shared" si="157"/>
        <v>PT Sinar Mas Multiartha Tbk</v>
      </c>
      <c r="AH575" s="37">
        <f t="shared" si="158"/>
        <v>11150</v>
      </c>
      <c r="AI575" s="71">
        <f t="shared" si="170"/>
        <v>70.998999999999995</v>
      </c>
      <c r="AJ575" s="43">
        <f t="shared" si="159"/>
        <v>2.6537000000000002E-3</v>
      </c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</row>
    <row r="576" spans="1:47" x14ac:dyDescent="0.25">
      <c r="A576" s="37"/>
      <c r="B576" s="37">
        <f t="shared" si="160"/>
        <v>574</v>
      </c>
      <c r="C576" s="37" t="s">
        <v>610</v>
      </c>
      <c r="D576" s="37" t="s">
        <v>611</v>
      </c>
      <c r="E576" s="37">
        <v>695</v>
      </c>
      <c r="F576" s="37">
        <v>-5</v>
      </c>
      <c r="G576" s="39">
        <v>-7.1000000000000004E-3</v>
      </c>
      <c r="H576" s="37" t="s">
        <v>4544</v>
      </c>
      <c r="I576" s="37" t="s">
        <v>4545</v>
      </c>
      <c r="J576" s="37" t="s">
        <v>4546</v>
      </c>
      <c r="K576" s="37"/>
      <c r="L576" s="37"/>
      <c r="M576" s="37">
        <f t="shared" si="161"/>
        <v>574</v>
      </c>
      <c r="N576" s="37" t="s">
        <v>2367</v>
      </c>
      <c r="O576" s="37" t="str">
        <f t="shared" si="173"/>
        <v>PT Sinergi Inti Plastindo Tbk</v>
      </c>
      <c r="P576" s="37">
        <f t="shared" si="173"/>
        <v>153</v>
      </c>
      <c r="Q576" s="37">
        <f t="shared" si="173"/>
        <v>33</v>
      </c>
      <c r="R576" s="37">
        <f t="shared" si="173"/>
        <v>0.27500000000000002</v>
      </c>
      <c r="S576" s="37" t="str">
        <f t="shared" si="173"/>
        <v>271.171M</v>
      </c>
      <c r="T576" s="37" t="str">
        <f t="shared" si="173"/>
        <v>32.01M</v>
      </c>
      <c r="U576" s="37" t="str">
        <f t="shared" si="173"/>
        <v>97.973B</v>
      </c>
      <c r="V576" s="41">
        <f t="shared" si="163"/>
        <v>97.972999999999999</v>
      </c>
      <c r="W576" s="37" t="str">
        <f t="shared" si="164"/>
        <v>B</v>
      </c>
      <c r="X576" s="42">
        <f t="shared" si="165"/>
        <v>97.972999999999999</v>
      </c>
      <c r="Y576" s="37">
        <f t="shared" si="166"/>
        <v>32.01</v>
      </c>
      <c r="Z576" s="37" t="str">
        <f t="shared" si="167"/>
        <v>M</v>
      </c>
      <c r="AA576" s="43">
        <f t="shared" si="168"/>
        <v>32009999.999999996</v>
      </c>
      <c r="AB576" s="46">
        <f t="shared" si="169"/>
        <v>4.8975299999999988</v>
      </c>
      <c r="AC576" s="43"/>
      <c r="AD576" s="43"/>
      <c r="AE576" s="37">
        <f t="shared" si="155"/>
        <v>574</v>
      </c>
      <c r="AF576" s="37" t="str">
        <f t="shared" si="156"/>
        <v>ESIP.JK</v>
      </c>
      <c r="AG576" s="37" t="str">
        <f t="shared" si="157"/>
        <v>PT Sinergi Inti Plastindo Tbk</v>
      </c>
      <c r="AH576" s="37">
        <f t="shared" si="158"/>
        <v>153</v>
      </c>
      <c r="AI576" s="71">
        <f t="shared" si="170"/>
        <v>9.7973000000000005E-2</v>
      </c>
      <c r="AJ576" s="43">
        <f t="shared" si="159"/>
        <v>4.8975299999999988</v>
      </c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</row>
    <row r="577" spans="1:47" x14ac:dyDescent="0.25">
      <c r="A577" s="37"/>
      <c r="B577" s="37">
        <f t="shared" si="160"/>
        <v>575</v>
      </c>
      <c r="C577" s="37" t="s">
        <v>561</v>
      </c>
      <c r="D577" s="37" t="s">
        <v>562</v>
      </c>
      <c r="E577" s="38">
        <v>1215</v>
      </c>
      <c r="F577" s="37">
        <v>5</v>
      </c>
      <c r="G577" s="39">
        <v>4.1000000000000003E-3</v>
      </c>
      <c r="H577" s="37" t="s">
        <v>4541</v>
      </c>
      <c r="I577" s="37" t="s">
        <v>4542</v>
      </c>
      <c r="J577" s="37" t="s">
        <v>4543</v>
      </c>
      <c r="K577" s="37"/>
      <c r="L577" s="37"/>
      <c r="M577" s="37">
        <f t="shared" si="161"/>
        <v>575</v>
      </c>
      <c r="N577" s="37" t="s">
        <v>2157</v>
      </c>
      <c r="O577" s="37" t="str">
        <f t="shared" si="173"/>
        <v>PT Singaraja Putra Tbk</v>
      </c>
      <c r="P577" s="37">
        <f t="shared" si="173"/>
        <v>256</v>
      </c>
      <c r="Q577" s="37">
        <f t="shared" si="173"/>
        <v>-14</v>
      </c>
      <c r="R577" s="37">
        <f t="shared" si="173"/>
        <v>-5.1900000000000002E-2</v>
      </c>
      <c r="S577" s="37">
        <f t="shared" si="173"/>
        <v>10800</v>
      </c>
      <c r="T577" s="37">
        <f t="shared" si="173"/>
        <v>27660</v>
      </c>
      <c r="U577" s="37" t="str">
        <f t="shared" si="173"/>
        <v>119.885B</v>
      </c>
      <c r="V577" s="41">
        <f t="shared" si="163"/>
        <v>119.88500000000001</v>
      </c>
      <c r="W577" s="37" t="str">
        <f t="shared" si="164"/>
        <v>B</v>
      </c>
      <c r="X577" s="42">
        <f t="shared" si="165"/>
        <v>119.88500000000001</v>
      </c>
      <c r="Y577" s="37">
        <f t="shared" si="166"/>
        <v>2766</v>
      </c>
      <c r="Z577" s="37" t="str">
        <f t="shared" si="167"/>
        <v>0</v>
      </c>
      <c r="AA577" s="43">
        <f t="shared" si="168"/>
        <v>2766</v>
      </c>
      <c r="AB577" s="46">
        <f t="shared" si="169"/>
        <v>7.0809599999999996E-4</v>
      </c>
      <c r="AC577" s="43"/>
      <c r="AD577" s="43"/>
      <c r="AE577" s="37">
        <f t="shared" si="155"/>
        <v>575</v>
      </c>
      <c r="AF577" s="37" t="str">
        <f t="shared" si="156"/>
        <v>SINI.JK</v>
      </c>
      <c r="AG577" s="37" t="str">
        <f t="shared" si="157"/>
        <v>PT Singaraja Putra Tbk</v>
      </c>
      <c r="AH577" s="37">
        <f t="shared" si="158"/>
        <v>256</v>
      </c>
      <c r="AI577" s="71">
        <f t="shared" si="170"/>
        <v>0.11988500000000001</v>
      </c>
      <c r="AJ577" s="43">
        <f t="shared" si="159"/>
        <v>7.0809599999999996E-4</v>
      </c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</row>
    <row r="578" spans="1:47" x14ac:dyDescent="0.25">
      <c r="A578" s="37"/>
      <c r="B578" s="37">
        <f t="shared" si="160"/>
        <v>576</v>
      </c>
      <c r="C578" s="37" t="s">
        <v>595</v>
      </c>
      <c r="D578" s="37" t="s">
        <v>596</v>
      </c>
      <c r="E578" s="37">
        <v>835</v>
      </c>
      <c r="F578" s="37">
        <v>-45</v>
      </c>
      <c r="G578" s="39">
        <v>-5.11E-2</v>
      </c>
      <c r="H578" s="37">
        <v>300</v>
      </c>
      <c r="I578" s="40">
        <v>47998</v>
      </c>
      <c r="J578" s="37" t="s">
        <v>4540</v>
      </c>
      <c r="K578" s="37"/>
      <c r="L578" s="37"/>
      <c r="M578" s="37">
        <f t="shared" si="161"/>
        <v>576</v>
      </c>
      <c r="N578" s="37" t="s">
        <v>1585</v>
      </c>
      <c r="O578" s="37" t="str">
        <f t="shared" si="173"/>
        <v>PT Sitara Propertindo Tbk</v>
      </c>
      <c r="P578" s="37">
        <f t="shared" si="173"/>
        <v>50</v>
      </c>
      <c r="Q578" s="37">
        <f t="shared" si="173"/>
        <v>0</v>
      </c>
      <c r="R578" s="37">
        <f t="shared" si="173"/>
        <v>0</v>
      </c>
      <c r="S578" s="37">
        <f t="shared" si="173"/>
        <v>63800</v>
      </c>
      <c r="T578" s="37">
        <f t="shared" si="173"/>
        <v>189765</v>
      </c>
      <c r="U578" s="37" t="str">
        <f t="shared" si="173"/>
        <v>503.48B</v>
      </c>
      <c r="V578" s="41">
        <f t="shared" si="163"/>
        <v>503.48</v>
      </c>
      <c r="W578" s="37" t="str">
        <f t="shared" si="164"/>
        <v>B</v>
      </c>
      <c r="X578" s="42">
        <f t="shared" si="165"/>
        <v>503.48</v>
      </c>
      <c r="Y578" s="37">
        <f t="shared" si="166"/>
        <v>18976</v>
      </c>
      <c r="Z578" s="37" t="str">
        <f t="shared" si="167"/>
        <v>5</v>
      </c>
      <c r="AA578" s="43">
        <f t="shared" si="168"/>
        <v>18976</v>
      </c>
      <c r="AB578" s="46">
        <f t="shared" si="169"/>
        <v>9.4879999999999997E-4</v>
      </c>
      <c r="AC578" s="43"/>
      <c r="AD578" s="43"/>
      <c r="AE578" s="37">
        <f t="shared" ref="AE578:AE641" si="174">M578</f>
        <v>576</v>
      </c>
      <c r="AF578" s="37" t="str">
        <f t="shared" ref="AF578:AF641" si="175">N578</f>
        <v>TARA.JK</v>
      </c>
      <c r="AG578" s="37" t="str">
        <f t="shared" ref="AG578:AG641" si="176">O578</f>
        <v>PT Sitara Propertindo Tbk</v>
      </c>
      <c r="AH578" s="37">
        <f t="shared" ref="AH578:AH641" si="177">P578</f>
        <v>50</v>
      </c>
      <c r="AI578" s="71">
        <f t="shared" si="170"/>
        <v>0.50348000000000004</v>
      </c>
      <c r="AJ578" s="43">
        <f t="shared" ref="AJ578:AJ641" si="178">AB578</f>
        <v>9.4879999999999997E-4</v>
      </c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</row>
    <row r="579" spans="1:47" x14ac:dyDescent="0.25">
      <c r="A579" s="37"/>
      <c r="B579" s="37">
        <f t="shared" si="160"/>
        <v>577</v>
      </c>
      <c r="C579" s="37" t="s">
        <v>520</v>
      </c>
      <c r="D579" s="37" t="s">
        <v>521</v>
      </c>
      <c r="E579" s="38">
        <v>9575</v>
      </c>
      <c r="F579" s="37">
        <v>-425</v>
      </c>
      <c r="G579" s="39">
        <v>-4.2500000000000003E-2</v>
      </c>
      <c r="H579" s="40">
        <v>351600</v>
      </c>
      <c r="I579" s="40">
        <v>805553</v>
      </c>
      <c r="J579" s="37" t="s">
        <v>4539</v>
      </c>
      <c r="K579" s="37"/>
      <c r="L579" s="37"/>
      <c r="M579" s="37">
        <f t="shared" si="161"/>
        <v>577</v>
      </c>
      <c r="N579" s="37" t="s">
        <v>1916</v>
      </c>
      <c r="O579" s="37" t="str">
        <f t="shared" si="173"/>
        <v>PT Sky Energy Indonesia Tbk</v>
      </c>
      <c r="P579" s="37">
        <f t="shared" si="173"/>
        <v>104</v>
      </c>
      <c r="Q579" s="37">
        <f t="shared" si="173"/>
        <v>-1</v>
      </c>
      <c r="R579" s="37">
        <f t="shared" si="173"/>
        <v>-9.4999999999999998E-3</v>
      </c>
      <c r="S579" s="37" t="str">
        <f t="shared" si="173"/>
        <v>5.82M</v>
      </c>
      <c r="T579" s="37" t="str">
        <f t="shared" si="173"/>
        <v>45.632M</v>
      </c>
      <c r="U579" s="37" t="str">
        <f t="shared" si="173"/>
        <v>211.384B</v>
      </c>
      <c r="V579" s="41">
        <f t="shared" si="163"/>
        <v>211.38399999999999</v>
      </c>
      <c r="W579" s="37" t="str">
        <f t="shared" si="164"/>
        <v>B</v>
      </c>
      <c r="X579" s="42">
        <f t="shared" si="165"/>
        <v>211.38399999999999</v>
      </c>
      <c r="Y579" s="37">
        <f t="shared" si="166"/>
        <v>45.631999999999998</v>
      </c>
      <c r="Z579" s="37" t="str">
        <f t="shared" si="167"/>
        <v>M</v>
      </c>
      <c r="AA579" s="43">
        <f t="shared" si="168"/>
        <v>45632000</v>
      </c>
      <c r="AB579" s="46">
        <f t="shared" si="169"/>
        <v>4.7457279999999997</v>
      </c>
      <c r="AC579" s="43"/>
      <c r="AD579" s="43"/>
      <c r="AE579" s="37">
        <f t="shared" si="174"/>
        <v>577</v>
      </c>
      <c r="AF579" s="37" t="str">
        <f t="shared" si="175"/>
        <v>JSKY.JK</v>
      </c>
      <c r="AG579" s="37" t="str">
        <f t="shared" si="176"/>
        <v>PT Sky Energy Indonesia Tbk</v>
      </c>
      <c r="AH579" s="37">
        <f t="shared" si="177"/>
        <v>104</v>
      </c>
      <c r="AI579" s="71">
        <f t="shared" si="170"/>
        <v>0.21138399999999999</v>
      </c>
      <c r="AJ579" s="43">
        <f t="shared" si="178"/>
        <v>4.7457279999999997</v>
      </c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</row>
    <row r="580" spans="1:47" x14ac:dyDescent="0.25">
      <c r="A580" s="37"/>
      <c r="B580" s="37">
        <f t="shared" ref="B580:B643" si="179">ROW(B578)</f>
        <v>578</v>
      </c>
      <c r="C580" s="37" t="s">
        <v>601</v>
      </c>
      <c r="D580" s="37" t="s">
        <v>602</v>
      </c>
      <c r="E580" s="38">
        <v>5050</v>
      </c>
      <c r="F580" s="37">
        <v>25</v>
      </c>
      <c r="G580" s="39">
        <v>5.0000000000000001E-3</v>
      </c>
      <c r="H580" s="40">
        <v>57100</v>
      </c>
      <c r="I580" s="40">
        <v>277823</v>
      </c>
      <c r="J580" s="37" t="s">
        <v>4150</v>
      </c>
      <c r="K580" s="37"/>
      <c r="L580" s="37"/>
      <c r="M580" s="37">
        <f t="shared" ref="M580:M643" si="180">ROW(M578)</f>
        <v>578</v>
      </c>
      <c r="N580" s="37" t="s">
        <v>1967</v>
      </c>
      <c r="O580" s="37" t="str">
        <f t="shared" ref="O580:U595" si="181">INDEX($B$3:$J$1048576,MATCH($N580,$C$3:$C$1048576,0),MATCH(O$2,$B$2:$J$2,0))</f>
        <v>PT SLJ Global Tbk</v>
      </c>
      <c r="P580" s="37">
        <f t="shared" si="181"/>
        <v>50</v>
      </c>
      <c r="Q580" s="37">
        <f t="shared" si="181"/>
        <v>0</v>
      </c>
      <c r="R580" s="37">
        <f t="shared" si="181"/>
        <v>0</v>
      </c>
      <c r="S580" s="37">
        <f t="shared" si="181"/>
        <v>323200</v>
      </c>
      <c r="T580" s="37" t="str">
        <f t="shared" si="181"/>
        <v>5.304M</v>
      </c>
      <c r="U580" s="37" t="str">
        <f t="shared" si="181"/>
        <v>199.346B</v>
      </c>
      <c r="V580" s="41">
        <f t="shared" ref="V580:V643" si="182">IFERROR(VALUE(LEFT(U580,LEN(U580)-1)),0)</f>
        <v>199.346</v>
      </c>
      <c r="W580" s="37" t="str">
        <f t="shared" ref="W580:W643" si="183">RIGHT(U580,1)</f>
        <v>B</v>
      </c>
      <c r="X580" s="42">
        <f t="shared" ref="X580:X643" si="184">IF(W580="T",V580*10^3,V580)</f>
        <v>199.346</v>
      </c>
      <c r="Y580" s="37">
        <f t="shared" ref="Y580:Y643" si="185">IFERROR(VALUE(LEFT(T580,LEN(T580)-1)),0)</f>
        <v>5.3040000000000003</v>
      </c>
      <c r="Z580" s="37" t="str">
        <f t="shared" ref="Z580:Z643" si="186">RIGHT(T580,1)</f>
        <v>M</v>
      </c>
      <c r="AA580" s="43">
        <f t="shared" ref="AA580:AA643" si="187">VALUE(IF(Z580="M",Y580*10^6,Y580))</f>
        <v>5304000</v>
      </c>
      <c r="AB580" s="46">
        <f t="shared" ref="AB580:AB643" si="188">AA580*P580/10^9</f>
        <v>0.26519999999999999</v>
      </c>
      <c r="AC580" s="43"/>
      <c r="AD580" s="43"/>
      <c r="AE580" s="37">
        <f t="shared" si="174"/>
        <v>578</v>
      </c>
      <c r="AF580" s="37" t="str">
        <f t="shared" si="175"/>
        <v>SULI.JK</v>
      </c>
      <c r="AG580" s="37" t="str">
        <f t="shared" si="176"/>
        <v>PT SLJ Global Tbk</v>
      </c>
      <c r="AH580" s="37">
        <f t="shared" si="177"/>
        <v>50</v>
      </c>
      <c r="AI580" s="71">
        <f t="shared" ref="AI580:AI643" si="189">X580/10^3</f>
        <v>0.199346</v>
      </c>
      <c r="AJ580" s="43">
        <f t="shared" si="178"/>
        <v>0.26519999999999999</v>
      </c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</row>
    <row r="581" spans="1:47" x14ac:dyDescent="0.25">
      <c r="A581" s="37"/>
      <c r="B581" s="37">
        <f t="shared" si="179"/>
        <v>579</v>
      </c>
      <c r="C581" s="37" t="s">
        <v>584</v>
      </c>
      <c r="D581" s="37" t="s">
        <v>585</v>
      </c>
      <c r="E581" s="38">
        <v>6225</v>
      </c>
      <c r="F581" s="37">
        <v>-200</v>
      </c>
      <c r="G581" s="39">
        <v>-3.1099999999999999E-2</v>
      </c>
      <c r="H581" s="37">
        <v>200</v>
      </c>
      <c r="I581" s="40">
        <v>1181</v>
      </c>
      <c r="J581" s="37" t="s">
        <v>4189</v>
      </c>
      <c r="K581" s="37"/>
      <c r="L581" s="37"/>
      <c r="M581" s="37">
        <f t="shared" si="180"/>
        <v>579</v>
      </c>
      <c r="N581" s="37" t="s">
        <v>245</v>
      </c>
      <c r="O581" s="37" t="str">
        <f t="shared" si="181"/>
        <v>PT Smartfren Telecom Tbk</v>
      </c>
      <c r="P581" s="37">
        <f t="shared" si="181"/>
        <v>88</v>
      </c>
      <c r="Q581" s="37">
        <f t="shared" si="181"/>
        <v>-1</v>
      </c>
      <c r="R581" s="37">
        <f t="shared" si="181"/>
        <v>-1.12E-2</v>
      </c>
      <c r="S581" s="37" t="str">
        <f t="shared" si="181"/>
        <v>527.449M</v>
      </c>
      <c r="T581" s="37" t="str">
        <f t="shared" si="181"/>
        <v>1.177B</v>
      </c>
      <c r="U581" s="37" t="str">
        <f t="shared" si="181"/>
        <v>27.111T</v>
      </c>
      <c r="V581" s="41">
        <f t="shared" si="182"/>
        <v>27.111000000000001</v>
      </c>
      <c r="W581" s="37" t="str">
        <f t="shared" si="183"/>
        <v>T</v>
      </c>
      <c r="X581" s="42">
        <f t="shared" si="184"/>
        <v>27111</v>
      </c>
      <c r="Y581" s="37">
        <f t="shared" si="185"/>
        <v>1.177</v>
      </c>
      <c r="Z581" s="37" t="str">
        <f t="shared" si="186"/>
        <v>B</v>
      </c>
      <c r="AA581" s="43">
        <f t="shared" si="187"/>
        <v>1.177</v>
      </c>
      <c r="AB581" s="46">
        <f t="shared" si="188"/>
        <v>1.0357600000000001E-7</v>
      </c>
      <c r="AC581" s="43"/>
      <c r="AD581" s="43"/>
      <c r="AE581" s="37">
        <f t="shared" si="174"/>
        <v>579</v>
      </c>
      <c r="AF581" s="37" t="str">
        <f t="shared" si="175"/>
        <v>FREN.JK</v>
      </c>
      <c r="AG581" s="37" t="str">
        <f t="shared" si="176"/>
        <v>PT Smartfren Telecom Tbk</v>
      </c>
      <c r="AH581" s="37">
        <f t="shared" si="177"/>
        <v>88</v>
      </c>
      <c r="AI581" s="71">
        <f t="shared" si="189"/>
        <v>27.111000000000001</v>
      </c>
      <c r="AJ581" s="43">
        <f t="shared" si="178"/>
        <v>1.0357600000000001E-7</v>
      </c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</row>
    <row r="582" spans="1:47" x14ac:dyDescent="0.25">
      <c r="A582" s="37"/>
      <c r="B582" s="37">
        <f t="shared" si="179"/>
        <v>580</v>
      </c>
      <c r="C582" s="37" t="s">
        <v>579</v>
      </c>
      <c r="D582" s="37" t="s">
        <v>580</v>
      </c>
      <c r="E582" s="37">
        <v>274</v>
      </c>
      <c r="F582" s="37">
        <v>0</v>
      </c>
      <c r="G582" s="39">
        <v>0</v>
      </c>
      <c r="H582" s="37" t="s">
        <v>4536</v>
      </c>
      <c r="I582" s="37" t="s">
        <v>4537</v>
      </c>
      <c r="J582" s="37" t="s">
        <v>4538</v>
      </c>
      <c r="K582" s="37"/>
      <c r="L582" s="37"/>
      <c r="M582" s="37">
        <f t="shared" si="180"/>
        <v>580</v>
      </c>
      <c r="N582" s="37" t="s">
        <v>1055</v>
      </c>
      <c r="O582" s="37" t="str">
        <f t="shared" si="181"/>
        <v>PT Soechi Lines Tbk</v>
      </c>
      <c r="P582" s="37">
        <f t="shared" si="181"/>
        <v>206</v>
      </c>
      <c r="Q582" s="37">
        <f t="shared" si="181"/>
        <v>4</v>
      </c>
      <c r="R582" s="37">
        <f t="shared" si="181"/>
        <v>1.9800000000000002E-2</v>
      </c>
      <c r="S582" s="37" t="str">
        <f t="shared" si="181"/>
        <v>10.492M</v>
      </c>
      <c r="T582" s="37" t="str">
        <f t="shared" si="181"/>
        <v>31.938M</v>
      </c>
      <c r="U582" s="37" t="str">
        <f t="shared" si="181"/>
        <v>1.47T</v>
      </c>
      <c r="V582" s="41">
        <f t="shared" si="182"/>
        <v>1.47</v>
      </c>
      <c r="W582" s="37" t="str">
        <f t="shared" si="183"/>
        <v>T</v>
      </c>
      <c r="X582" s="42">
        <f t="shared" si="184"/>
        <v>1470</v>
      </c>
      <c r="Y582" s="37">
        <f t="shared" si="185"/>
        <v>31.937999999999999</v>
      </c>
      <c r="Z582" s="37" t="str">
        <f t="shared" si="186"/>
        <v>M</v>
      </c>
      <c r="AA582" s="43">
        <f t="shared" si="187"/>
        <v>31938000</v>
      </c>
      <c r="AB582" s="46">
        <f t="shared" si="188"/>
        <v>6.5792279999999996</v>
      </c>
      <c r="AC582" s="43"/>
      <c r="AD582" s="43"/>
      <c r="AE582" s="37">
        <f t="shared" si="174"/>
        <v>580</v>
      </c>
      <c r="AF582" s="37" t="str">
        <f t="shared" si="175"/>
        <v>SOCI.JK</v>
      </c>
      <c r="AG582" s="37" t="str">
        <f t="shared" si="176"/>
        <v>PT Soechi Lines Tbk</v>
      </c>
      <c r="AH582" s="37">
        <f t="shared" si="177"/>
        <v>206</v>
      </c>
      <c r="AI582" s="71">
        <f t="shared" si="189"/>
        <v>1.47</v>
      </c>
      <c r="AJ582" s="43">
        <f t="shared" si="178"/>
        <v>6.5792279999999996</v>
      </c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</row>
    <row r="583" spans="1:47" x14ac:dyDescent="0.25">
      <c r="A583" s="37"/>
      <c r="B583" s="37">
        <f t="shared" si="179"/>
        <v>581</v>
      </c>
      <c r="C583" s="37" t="s">
        <v>492</v>
      </c>
      <c r="D583" s="37" t="s">
        <v>493</v>
      </c>
      <c r="E583" s="38">
        <v>1660</v>
      </c>
      <c r="F583" s="37">
        <v>25</v>
      </c>
      <c r="G583" s="39">
        <v>1.5299999999999999E-2</v>
      </c>
      <c r="H583" s="37" t="s">
        <v>4533</v>
      </c>
      <c r="I583" s="37" t="s">
        <v>4534</v>
      </c>
      <c r="J583" s="37" t="s">
        <v>4535</v>
      </c>
      <c r="K583" s="37"/>
      <c r="L583" s="37"/>
      <c r="M583" s="37">
        <f t="shared" si="180"/>
        <v>581</v>
      </c>
      <c r="N583" s="37" t="s">
        <v>716</v>
      </c>
      <c r="O583" s="37" t="str">
        <f t="shared" si="181"/>
        <v>PT Soho Global Health Tbk</v>
      </c>
      <c r="P583" s="37">
        <f t="shared" si="181"/>
        <v>6300</v>
      </c>
      <c r="Q583" s="37">
        <f t="shared" si="181"/>
        <v>175</v>
      </c>
      <c r="R583" s="37">
        <f t="shared" si="181"/>
        <v>2.86E-2</v>
      </c>
      <c r="S583" s="37">
        <f t="shared" si="181"/>
        <v>3200</v>
      </c>
      <c r="T583" s="37">
        <f t="shared" si="181"/>
        <v>19000</v>
      </c>
      <c r="U583" s="37" t="str">
        <f t="shared" si="181"/>
        <v>7.996T</v>
      </c>
      <c r="V583" s="41">
        <f t="shared" si="182"/>
        <v>7.9960000000000004</v>
      </c>
      <c r="W583" s="37" t="str">
        <f t="shared" si="183"/>
        <v>T</v>
      </c>
      <c r="X583" s="42">
        <f t="shared" si="184"/>
        <v>7996</v>
      </c>
      <c r="Y583" s="37">
        <f t="shared" si="185"/>
        <v>1900</v>
      </c>
      <c r="Z583" s="37" t="str">
        <f t="shared" si="186"/>
        <v>0</v>
      </c>
      <c r="AA583" s="43">
        <f t="shared" si="187"/>
        <v>1900</v>
      </c>
      <c r="AB583" s="46">
        <f t="shared" si="188"/>
        <v>1.197E-2</v>
      </c>
      <c r="AC583" s="43"/>
      <c r="AD583" s="43"/>
      <c r="AE583" s="37">
        <f t="shared" si="174"/>
        <v>581</v>
      </c>
      <c r="AF583" s="37" t="str">
        <f t="shared" si="175"/>
        <v>SOHO.JK</v>
      </c>
      <c r="AG583" s="37" t="str">
        <f t="shared" si="176"/>
        <v>PT Soho Global Health Tbk</v>
      </c>
      <c r="AH583" s="37">
        <f t="shared" si="177"/>
        <v>6300</v>
      </c>
      <c r="AI583" s="71">
        <f t="shared" si="189"/>
        <v>7.9960000000000004</v>
      </c>
      <c r="AJ583" s="43">
        <f t="shared" si="178"/>
        <v>1.197E-2</v>
      </c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</row>
    <row r="584" spans="1:47" x14ac:dyDescent="0.25">
      <c r="A584" s="37"/>
      <c r="B584" s="37">
        <f t="shared" si="179"/>
        <v>582</v>
      </c>
      <c r="C584" s="37" t="s">
        <v>966</v>
      </c>
      <c r="D584" s="37" t="s">
        <v>967</v>
      </c>
      <c r="E584" s="38">
        <v>1515</v>
      </c>
      <c r="F584" s="37">
        <v>0</v>
      </c>
      <c r="G584" s="39">
        <v>0</v>
      </c>
      <c r="H584" s="37" t="s">
        <v>4530</v>
      </c>
      <c r="I584" s="37" t="s">
        <v>4531</v>
      </c>
      <c r="J584" s="37" t="s">
        <v>4532</v>
      </c>
      <c r="K584" s="37"/>
      <c r="L584" s="37"/>
      <c r="M584" s="37">
        <f t="shared" si="180"/>
        <v>582</v>
      </c>
      <c r="N584" s="37" t="s">
        <v>457</v>
      </c>
      <c r="O584" s="37" t="str">
        <f t="shared" si="181"/>
        <v>PT Solusi Bangun Indonesia Tbk</v>
      </c>
      <c r="P584" s="37">
        <f t="shared" si="181"/>
        <v>1660</v>
      </c>
      <c r="Q584" s="37">
        <f t="shared" si="181"/>
        <v>0</v>
      </c>
      <c r="R584" s="37">
        <f t="shared" si="181"/>
        <v>0</v>
      </c>
      <c r="S584" s="37">
        <f t="shared" si="181"/>
        <v>723000</v>
      </c>
      <c r="T584" s="37" t="str">
        <f t="shared" si="181"/>
        <v>1.293M</v>
      </c>
      <c r="U584" s="37" t="str">
        <f t="shared" si="181"/>
        <v>14.972T</v>
      </c>
      <c r="V584" s="41">
        <f t="shared" si="182"/>
        <v>14.972</v>
      </c>
      <c r="W584" s="37" t="str">
        <f t="shared" si="183"/>
        <v>T</v>
      </c>
      <c r="X584" s="42">
        <f t="shared" si="184"/>
        <v>14972</v>
      </c>
      <c r="Y584" s="37">
        <f t="shared" si="185"/>
        <v>1.2929999999999999</v>
      </c>
      <c r="Z584" s="37" t="str">
        <f t="shared" si="186"/>
        <v>M</v>
      </c>
      <c r="AA584" s="43">
        <f t="shared" si="187"/>
        <v>1293000</v>
      </c>
      <c r="AB584" s="46">
        <f t="shared" si="188"/>
        <v>2.1463800000000002</v>
      </c>
      <c r="AC584" s="43"/>
      <c r="AD584" s="43"/>
      <c r="AE584" s="37">
        <f t="shared" si="174"/>
        <v>582</v>
      </c>
      <c r="AF584" s="37" t="str">
        <f t="shared" si="175"/>
        <v>SMCB.JK</v>
      </c>
      <c r="AG584" s="37" t="str">
        <f t="shared" si="176"/>
        <v>PT Solusi Bangun Indonesia Tbk</v>
      </c>
      <c r="AH584" s="37">
        <f t="shared" si="177"/>
        <v>1660</v>
      </c>
      <c r="AI584" s="71">
        <f t="shared" si="189"/>
        <v>14.972</v>
      </c>
      <c r="AJ584" s="43">
        <f t="shared" si="178"/>
        <v>2.1463800000000002</v>
      </c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</row>
    <row r="585" spans="1:47" x14ac:dyDescent="0.25">
      <c r="A585" s="37"/>
      <c r="B585" s="37">
        <f t="shared" si="179"/>
        <v>583</v>
      </c>
      <c r="C585" s="37" t="s">
        <v>735</v>
      </c>
      <c r="D585" s="37" t="s">
        <v>736</v>
      </c>
      <c r="E585" s="38">
        <v>9350</v>
      </c>
      <c r="F585" s="37">
        <v>-175</v>
      </c>
      <c r="G585" s="39">
        <v>-1.84E-2</v>
      </c>
      <c r="H585" s="40">
        <v>394800</v>
      </c>
      <c r="I585" s="37" t="s">
        <v>4528</v>
      </c>
      <c r="J585" s="37" t="s">
        <v>4529</v>
      </c>
      <c r="K585" s="37"/>
      <c r="L585" s="37"/>
      <c r="M585" s="37">
        <f t="shared" si="180"/>
        <v>583</v>
      </c>
      <c r="N585" s="37" t="s">
        <v>1119</v>
      </c>
      <c r="O585" s="37" t="str">
        <f t="shared" si="181"/>
        <v>PT Solusi Sinergi Digital Tbk</v>
      </c>
      <c r="P585" s="37">
        <f t="shared" si="181"/>
        <v>550</v>
      </c>
      <c r="Q585" s="37">
        <f t="shared" si="181"/>
        <v>-10</v>
      </c>
      <c r="R585" s="37">
        <f t="shared" si="181"/>
        <v>-1.7899999999999999E-2</v>
      </c>
      <c r="S585" s="37" t="str">
        <f t="shared" si="181"/>
        <v>37.511M</v>
      </c>
      <c r="T585" s="37" t="str">
        <f t="shared" si="181"/>
        <v>54.058M</v>
      </c>
      <c r="U585" s="37" t="str">
        <f t="shared" si="181"/>
        <v>1.123T</v>
      </c>
      <c r="V585" s="41">
        <f t="shared" si="182"/>
        <v>1.123</v>
      </c>
      <c r="W585" s="37" t="str">
        <f t="shared" si="183"/>
        <v>T</v>
      </c>
      <c r="X585" s="42">
        <f t="shared" si="184"/>
        <v>1123</v>
      </c>
      <c r="Y585" s="37">
        <f t="shared" si="185"/>
        <v>54.058</v>
      </c>
      <c r="Z585" s="37" t="str">
        <f t="shared" si="186"/>
        <v>M</v>
      </c>
      <c r="AA585" s="43">
        <f t="shared" si="187"/>
        <v>54058000</v>
      </c>
      <c r="AB585" s="46">
        <f t="shared" si="188"/>
        <v>29.7319</v>
      </c>
      <c r="AC585" s="43"/>
      <c r="AD585" s="43"/>
      <c r="AE585" s="37">
        <f t="shared" si="174"/>
        <v>583</v>
      </c>
      <c r="AF585" s="37" t="str">
        <f t="shared" si="175"/>
        <v>WIFI.JK</v>
      </c>
      <c r="AG585" s="37" t="str">
        <f t="shared" si="176"/>
        <v>PT Solusi Sinergi Digital Tbk</v>
      </c>
      <c r="AH585" s="37">
        <f t="shared" si="177"/>
        <v>550</v>
      </c>
      <c r="AI585" s="71">
        <f t="shared" si="189"/>
        <v>1.123</v>
      </c>
      <c r="AJ585" s="43">
        <f t="shared" si="178"/>
        <v>29.7319</v>
      </c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</row>
    <row r="586" spans="1:47" x14ac:dyDescent="0.25">
      <c r="A586" s="37"/>
      <c r="B586" s="37">
        <f t="shared" si="179"/>
        <v>584</v>
      </c>
      <c r="C586" s="37" t="s">
        <v>641</v>
      </c>
      <c r="D586" s="37" t="s">
        <v>642</v>
      </c>
      <c r="E586" s="38">
        <v>3680</v>
      </c>
      <c r="F586" s="37">
        <v>-70</v>
      </c>
      <c r="G586" s="39">
        <v>-1.8700000000000001E-2</v>
      </c>
      <c r="H586" s="37" t="s">
        <v>4525</v>
      </c>
      <c r="I586" s="37" t="s">
        <v>4526</v>
      </c>
      <c r="J586" s="37" t="s">
        <v>4527</v>
      </c>
      <c r="K586" s="37"/>
      <c r="L586" s="37"/>
      <c r="M586" s="37">
        <f t="shared" si="180"/>
        <v>584</v>
      </c>
      <c r="N586" s="37" t="s">
        <v>369</v>
      </c>
      <c r="O586" s="37" t="str">
        <f t="shared" si="181"/>
        <v>PT Solusi Tunas Pratama Tbk</v>
      </c>
      <c r="P586" s="37">
        <f t="shared" si="181"/>
        <v>15450</v>
      </c>
      <c r="Q586" s="37">
        <f t="shared" si="181"/>
        <v>0</v>
      </c>
      <c r="R586" s="37">
        <f t="shared" si="181"/>
        <v>0</v>
      </c>
      <c r="S586" s="37">
        <f t="shared" si="181"/>
        <v>70100</v>
      </c>
      <c r="T586" s="37">
        <f t="shared" si="181"/>
        <v>25329</v>
      </c>
      <c r="U586" s="37" t="str">
        <f t="shared" si="181"/>
        <v>17.576T</v>
      </c>
      <c r="V586" s="41">
        <f t="shared" si="182"/>
        <v>17.576000000000001</v>
      </c>
      <c r="W586" s="37" t="str">
        <f t="shared" si="183"/>
        <v>T</v>
      </c>
      <c r="X586" s="42">
        <f t="shared" si="184"/>
        <v>17576</v>
      </c>
      <c r="Y586" s="37">
        <f t="shared" si="185"/>
        <v>2532</v>
      </c>
      <c r="Z586" s="37" t="str">
        <f t="shared" si="186"/>
        <v>9</v>
      </c>
      <c r="AA586" s="43">
        <f t="shared" si="187"/>
        <v>2532</v>
      </c>
      <c r="AB586" s="46">
        <f t="shared" si="188"/>
        <v>3.9119399999999999E-2</v>
      </c>
      <c r="AC586" s="43"/>
      <c r="AD586" s="43"/>
      <c r="AE586" s="37">
        <f t="shared" si="174"/>
        <v>584</v>
      </c>
      <c r="AF586" s="37" t="str">
        <f t="shared" si="175"/>
        <v>SUPR.JK</v>
      </c>
      <c r="AG586" s="37" t="str">
        <f t="shared" si="176"/>
        <v>PT Solusi Tunas Pratama Tbk</v>
      </c>
      <c r="AH586" s="37">
        <f t="shared" si="177"/>
        <v>15450</v>
      </c>
      <c r="AI586" s="71">
        <f t="shared" si="189"/>
        <v>17.576000000000001</v>
      </c>
      <c r="AJ586" s="43">
        <f t="shared" si="178"/>
        <v>3.9119399999999999E-2</v>
      </c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</row>
    <row r="587" spans="1:47" x14ac:dyDescent="0.25">
      <c r="A587" s="37"/>
      <c r="B587" s="37">
        <f t="shared" si="179"/>
        <v>585</v>
      </c>
      <c r="C587" s="37" t="s">
        <v>569</v>
      </c>
      <c r="D587" s="37" t="s">
        <v>570</v>
      </c>
      <c r="E587" s="37">
        <v>585</v>
      </c>
      <c r="F587" s="37">
        <v>-10</v>
      </c>
      <c r="G587" s="39">
        <v>-1.6799999999999999E-2</v>
      </c>
      <c r="H587" s="37" t="s">
        <v>4522</v>
      </c>
      <c r="I587" s="37" t="s">
        <v>4523</v>
      </c>
      <c r="J587" s="37" t="s">
        <v>4524</v>
      </c>
      <c r="K587" s="37"/>
      <c r="L587" s="37"/>
      <c r="M587" s="37">
        <f t="shared" si="180"/>
        <v>585</v>
      </c>
      <c r="N587" s="37" t="s">
        <v>1083</v>
      </c>
      <c r="O587" s="37" t="str">
        <f t="shared" si="181"/>
        <v>PT Sona Topas Tourism Industry Tbk</v>
      </c>
      <c r="P587" s="37">
        <f t="shared" si="181"/>
        <v>4890</v>
      </c>
      <c r="Q587" s="37">
        <f t="shared" si="181"/>
        <v>-360</v>
      </c>
      <c r="R587" s="37">
        <f t="shared" si="181"/>
        <v>-6.8599999999999994E-2</v>
      </c>
      <c r="S587" s="37">
        <f t="shared" si="181"/>
        <v>600</v>
      </c>
      <c r="T587" s="37">
        <f t="shared" si="181"/>
        <v>706</v>
      </c>
      <c r="U587" s="37" t="str">
        <f t="shared" si="181"/>
        <v>1.62T</v>
      </c>
      <c r="V587" s="41">
        <f t="shared" si="182"/>
        <v>1.62</v>
      </c>
      <c r="W587" s="37" t="str">
        <f t="shared" si="183"/>
        <v>T</v>
      </c>
      <c r="X587" s="42">
        <f t="shared" si="184"/>
        <v>1620</v>
      </c>
      <c r="Y587" s="37">
        <f t="shared" si="185"/>
        <v>70</v>
      </c>
      <c r="Z587" s="37" t="str">
        <f t="shared" si="186"/>
        <v>6</v>
      </c>
      <c r="AA587" s="43">
        <f t="shared" si="187"/>
        <v>70</v>
      </c>
      <c r="AB587" s="46">
        <f t="shared" si="188"/>
        <v>3.4230000000000003E-4</v>
      </c>
      <c r="AC587" s="43"/>
      <c r="AD587" s="43"/>
      <c r="AE587" s="37">
        <f t="shared" si="174"/>
        <v>585</v>
      </c>
      <c r="AF587" s="37" t="str">
        <f t="shared" si="175"/>
        <v>SONA.JK</v>
      </c>
      <c r="AG587" s="37" t="str">
        <f t="shared" si="176"/>
        <v>PT Sona Topas Tourism Industry Tbk</v>
      </c>
      <c r="AH587" s="37">
        <f t="shared" si="177"/>
        <v>4890</v>
      </c>
      <c r="AI587" s="71">
        <f t="shared" si="189"/>
        <v>1.62</v>
      </c>
      <c r="AJ587" s="43">
        <f t="shared" si="178"/>
        <v>3.4230000000000003E-4</v>
      </c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</row>
    <row r="588" spans="1:47" x14ac:dyDescent="0.25">
      <c r="A588" s="37"/>
      <c r="B588" s="37">
        <f t="shared" si="179"/>
        <v>586</v>
      </c>
      <c r="C588" s="37" t="s">
        <v>676</v>
      </c>
      <c r="D588" s="37" t="s">
        <v>677</v>
      </c>
      <c r="E588" s="38">
        <v>3570</v>
      </c>
      <c r="F588" s="37">
        <v>-130</v>
      </c>
      <c r="G588" s="39">
        <v>-3.5099999999999999E-2</v>
      </c>
      <c r="H588" s="40">
        <v>79600</v>
      </c>
      <c r="I588" s="40">
        <v>111298</v>
      </c>
      <c r="J588" s="37" t="s">
        <v>4521</v>
      </c>
      <c r="K588" s="37"/>
      <c r="L588" s="37"/>
      <c r="M588" s="37">
        <f t="shared" si="180"/>
        <v>586</v>
      </c>
      <c r="N588" s="37" t="s">
        <v>5457</v>
      </c>
      <c r="O588" s="37" t="str">
        <f t="shared" si="181"/>
        <v>PT Sreeya Sewu Indonesia Tbk</v>
      </c>
      <c r="P588" s="37">
        <f t="shared" si="181"/>
        <v>1700</v>
      </c>
      <c r="Q588" s="37">
        <f t="shared" si="181"/>
        <v>0</v>
      </c>
      <c r="R588" s="37">
        <f t="shared" si="181"/>
        <v>0</v>
      </c>
      <c r="S588" s="37">
        <f t="shared" si="181"/>
        <v>6200</v>
      </c>
      <c r="T588" s="37">
        <f t="shared" si="181"/>
        <v>30707</v>
      </c>
      <c r="U588" s="37" t="str">
        <f t="shared" si="181"/>
        <v>2.276T</v>
      </c>
      <c r="V588" s="41">
        <f t="shared" si="182"/>
        <v>2.2759999999999998</v>
      </c>
      <c r="W588" s="37" t="str">
        <f t="shared" si="183"/>
        <v>T</v>
      </c>
      <c r="X588" s="42">
        <f t="shared" si="184"/>
        <v>2276</v>
      </c>
      <c r="Y588" s="37">
        <f t="shared" si="185"/>
        <v>3070</v>
      </c>
      <c r="Z588" s="37" t="str">
        <f t="shared" si="186"/>
        <v>7</v>
      </c>
      <c r="AA588" s="43">
        <f t="shared" si="187"/>
        <v>3070</v>
      </c>
      <c r="AB588" s="46">
        <f t="shared" si="188"/>
        <v>5.2189999999999997E-3</v>
      </c>
      <c r="AC588" s="43"/>
      <c r="AD588" s="43"/>
      <c r="AE588" s="37">
        <f t="shared" si="174"/>
        <v>586</v>
      </c>
      <c r="AF588" s="37" t="str">
        <f t="shared" si="175"/>
        <v>SIPD.JK</v>
      </c>
      <c r="AG588" s="37" t="str">
        <f t="shared" si="176"/>
        <v>PT Sreeya Sewu Indonesia Tbk</v>
      </c>
      <c r="AH588" s="37">
        <f t="shared" si="177"/>
        <v>1700</v>
      </c>
      <c r="AI588" s="71">
        <f t="shared" si="189"/>
        <v>2.2759999999999998</v>
      </c>
      <c r="AJ588" s="43">
        <f t="shared" si="178"/>
        <v>5.2189999999999997E-3</v>
      </c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</row>
    <row r="589" spans="1:47" x14ac:dyDescent="0.25">
      <c r="A589" s="37"/>
      <c r="B589" s="37">
        <f t="shared" si="179"/>
        <v>587</v>
      </c>
      <c r="C589" s="37" t="s">
        <v>566</v>
      </c>
      <c r="D589" s="37" t="s">
        <v>567</v>
      </c>
      <c r="E589" s="38">
        <v>23125</v>
      </c>
      <c r="F589" s="37">
        <v>250</v>
      </c>
      <c r="G589" s="39">
        <v>1.09E-2</v>
      </c>
      <c r="H589" s="37">
        <v>300</v>
      </c>
      <c r="I589" s="40">
        <v>6835</v>
      </c>
      <c r="J589" s="37" t="s">
        <v>4520</v>
      </c>
      <c r="K589" s="37"/>
      <c r="L589" s="37"/>
      <c r="M589" s="37">
        <f t="shared" si="180"/>
        <v>587</v>
      </c>
      <c r="N589" s="37" t="s">
        <v>1639</v>
      </c>
      <c r="O589" s="37" t="str">
        <f t="shared" si="181"/>
        <v>PT Sriwahana Adityakarta Tbk</v>
      </c>
      <c r="P589" s="37">
        <f t="shared" si="181"/>
        <v>178</v>
      </c>
      <c r="Q589" s="37">
        <f t="shared" si="181"/>
        <v>-2</v>
      </c>
      <c r="R589" s="37">
        <f t="shared" si="181"/>
        <v>-1.11E-2</v>
      </c>
      <c r="S589" s="37" t="str">
        <f t="shared" si="181"/>
        <v>60.525M</v>
      </c>
      <c r="T589" s="37" t="str">
        <f t="shared" si="181"/>
        <v>131.496M</v>
      </c>
      <c r="U589" s="37" t="str">
        <f t="shared" si="181"/>
        <v>537.418B</v>
      </c>
      <c r="V589" s="41">
        <f t="shared" si="182"/>
        <v>537.41800000000001</v>
      </c>
      <c r="W589" s="37" t="str">
        <f t="shared" si="183"/>
        <v>B</v>
      </c>
      <c r="X589" s="42">
        <f t="shared" si="184"/>
        <v>537.41800000000001</v>
      </c>
      <c r="Y589" s="37">
        <f t="shared" si="185"/>
        <v>131.49600000000001</v>
      </c>
      <c r="Z589" s="37" t="str">
        <f t="shared" si="186"/>
        <v>M</v>
      </c>
      <c r="AA589" s="43">
        <f t="shared" si="187"/>
        <v>131496000.00000001</v>
      </c>
      <c r="AB589" s="46">
        <f t="shared" si="188"/>
        <v>23.406288000000004</v>
      </c>
      <c r="AC589" s="43"/>
      <c r="AD589" s="43"/>
      <c r="AE589" s="37">
        <f t="shared" si="174"/>
        <v>587</v>
      </c>
      <c r="AF589" s="37" t="str">
        <f t="shared" si="175"/>
        <v>SWAT.JK</v>
      </c>
      <c r="AG589" s="37" t="str">
        <f t="shared" si="176"/>
        <v>PT Sriwahana Adityakarta Tbk</v>
      </c>
      <c r="AH589" s="37">
        <f t="shared" si="177"/>
        <v>178</v>
      </c>
      <c r="AI589" s="71">
        <f t="shared" si="189"/>
        <v>0.53741799999999995</v>
      </c>
      <c r="AJ589" s="43">
        <f t="shared" si="178"/>
        <v>23.406288000000004</v>
      </c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</row>
    <row r="590" spans="1:47" x14ac:dyDescent="0.25">
      <c r="A590" s="37"/>
      <c r="B590" s="37">
        <f t="shared" si="179"/>
        <v>588</v>
      </c>
      <c r="C590" s="37" t="s">
        <v>542</v>
      </c>
      <c r="D590" s="37" t="s">
        <v>543</v>
      </c>
      <c r="E590" s="37">
        <v>195</v>
      </c>
      <c r="F590" s="37">
        <v>1</v>
      </c>
      <c r="G590" s="39">
        <v>5.1999999999999998E-3</v>
      </c>
      <c r="H590" s="37" t="s">
        <v>4517</v>
      </c>
      <c r="I590" s="37" t="s">
        <v>4518</v>
      </c>
      <c r="J590" s="37" t="s">
        <v>4519</v>
      </c>
      <c r="K590" s="37"/>
      <c r="L590" s="37"/>
      <c r="M590" s="37">
        <f t="shared" si="180"/>
        <v>588</v>
      </c>
      <c r="N590" s="37" t="s">
        <v>1826</v>
      </c>
      <c r="O590" s="37" t="str">
        <f t="shared" si="181"/>
        <v>PT Star Pacific Tbk</v>
      </c>
      <c r="P590" s="37">
        <f t="shared" si="181"/>
        <v>278</v>
      </c>
      <c r="Q590" s="37">
        <f t="shared" si="181"/>
        <v>0</v>
      </c>
      <c r="R590" s="37">
        <f t="shared" si="181"/>
        <v>0</v>
      </c>
      <c r="S590" s="37">
        <f t="shared" si="181"/>
        <v>460800</v>
      </c>
      <c r="T590" s="37">
        <f t="shared" si="181"/>
        <v>347006</v>
      </c>
      <c r="U590" s="37" t="str">
        <f t="shared" si="181"/>
        <v>325.38B</v>
      </c>
      <c r="V590" s="41">
        <f t="shared" si="182"/>
        <v>325.38</v>
      </c>
      <c r="W590" s="37" t="str">
        <f t="shared" si="183"/>
        <v>B</v>
      </c>
      <c r="X590" s="42">
        <f t="shared" si="184"/>
        <v>325.38</v>
      </c>
      <c r="Y590" s="37">
        <f t="shared" si="185"/>
        <v>34700</v>
      </c>
      <c r="Z590" s="37" t="str">
        <f t="shared" si="186"/>
        <v>6</v>
      </c>
      <c r="AA590" s="43">
        <f t="shared" si="187"/>
        <v>34700</v>
      </c>
      <c r="AB590" s="46">
        <f t="shared" si="188"/>
        <v>9.6466E-3</v>
      </c>
      <c r="AC590" s="43"/>
      <c r="AD590" s="43"/>
      <c r="AE590" s="37">
        <f t="shared" si="174"/>
        <v>588</v>
      </c>
      <c r="AF590" s="37" t="str">
        <f t="shared" si="175"/>
        <v>LPLI.JK</v>
      </c>
      <c r="AG590" s="37" t="str">
        <f t="shared" si="176"/>
        <v>PT Star Pacific Tbk</v>
      </c>
      <c r="AH590" s="37">
        <f t="shared" si="177"/>
        <v>278</v>
      </c>
      <c r="AI590" s="71">
        <f t="shared" si="189"/>
        <v>0.32538</v>
      </c>
      <c r="AJ590" s="43">
        <f t="shared" si="178"/>
        <v>9.6466E-3</v>
      </c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</row>
    <row r="591" spans="1:47" x14ac:dyDescent="0.25">
      <c r="A591" s="37"/>
      <c r="B591" s="37">
        <f t="shared" si="179"/>
        <v>589</v>
      </c>
      <c r="C591" s="37" t="s">
        <v>749</v>
      </c>
      <c r="D591" s="37" t="s">
        <v>750</v>
      </c>
      <c r="E591" s="37">
        <v>780</v>
      </c>
      <c r="F591" s="37">
        <v>-55</v>
      </c>
      <c r="G591" s="39">
        <v>-6.59E-2</v>
      </c>
      <c r="H591" s="40">
        <v>422500</v>
      </c>
      <c r="I591" s="40">
        <v>563998</v>
      </c>
      <c r="J591" s="37" t="s">
        <v>4516</v>
      </c>
      <c r="K591" s="37"/>
      <c r="L591" s="37"/>
      <c r="M591" s="37">
        <f t="shared" si="180"/>
        <v>589</v>
      </c>
      <c r="N591" s="37" t="s">
        <v>2184</v>
      </c>
      <c r="O591" s="37" t="str">
        <f t="shared" si="181"/>
        <v>PT Steady Safe Tbk</v>
      </c>
      <c r="P591" s="37">
        <f t="shared" si="181"/>
        <v>244</v>
      </c>
      <c r="Q591" s="37">
        <f t="shared" si="181"/>
        <v>6</v>
      </c>
      <c r="R591" s="37">
        <f t="shared" si="181"/>
        <v>2.52E-2</v>
      </c>
      <c r="S591" s="37" t="str">
        <f t="shared" si="181"/>
        <v>1.722M</v>
      </c>
      <c r="T591" s="37" t="str">
        <f t="shared" si="181"/>
        <v>1.111M</v>
      </c>
      <c r="U591" s="37" t="str">
        <f t="shared" si="181"/>
        <v>150.095B</v>
      </c>
      <c r="V591" s="41">
        <f t="shared" si="182"/>
        <v>150.095</v>
      </c>
      <c r="W591" s="37" t="str">
        <f t="shared" si="183"/>
        <v>B</v>
      </c>
      <c r="X591" s="42">
        <f t="shared" si="184"/>
        <v>150.095</v>
      </c>
      <c r="Y591" s="37">
        <f t="shared" si="185"/>
        <v>1.111</v>
      </c>
      <c r="Z591" s="37" t="str">
        <f t="shared" si="186"/>
        <v>M</v>
      </c>
      <c r="AA591" s="43">
        <f t="shared" si="187"/>
        <v>1111000</v>
      </c>
      <c r="AB591" s="46">
        <f t="shared" si="188"/>
        <v>0.27108399999999999</v>
      </c>
      <c r="AC591" s="43"/>
      <c r="AD591" s="43"/>
      <c r="AE591" s="37">
        <f t="shared" si="174"/>
        <v>589</v>
      </c>
      <c r="AF591" s="37" t="str">
        <f t="shared" si="175"/>
        <v>SAFE.JK</v>
      </c>
      <c r="AG591" s="37" t="str">
        <f t="shared" si="176"/>
        <v>PT Steady Safe Tbk</v>
      </c>
      <c r="AH591" s="37">
        <f t="shared" si="177"/>
        <v>244</v>
      </c>
      <c r="AI591" s="71">
        <f t="shared" si="189"/>
        <v>0.15009500000000001</v>
      </c>
      <c r="AJ591" s="43">
        <f t="shared" si="178"/>
        <v>0.27108399999999999</v>
      </c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</row>
    <row r="592" spans="1:47" x14ac:dyDescent="0.25">
      <c r="A592" s="37"/>
      <c r="B592" s="37">
        <f t="shared" si="179"/>
        <v>590</v>
      </c>
      <c r="C592" s="37" t="s">
        <v>586</v>
      </c>
      <c r="D592" s="37" t="s">
        <v>587</v>
      </c>
      <c r="E592" s="38">
        <v>7275</v>
      </c>
      <c r="F592" s="37">
        <v>0</v>
      </c>
      <c r="G592" s="39">
        <v>0</v>
      </c>
      <c r="H592" s="37">
        <v>100</v>
      </c>
      <c r="I592" s="40">
        <v>1132</v>
      </c>
      <c r="J592" s="37" t="s">
        <v>4084</v>
      </c>
      <c r="K592" s="37"/>
      <c r="L592" s="37"/>
      <c r="M592" s="37">
        <f t="shared" si="180"/>
        <v>590</v>
      </c>
      <c r="N592" s="37" t="s">
        <v>5556</v>
      </c>
      <c r="O592" s="37" t="str">
        <f t="shared" si="181"/>
        <v>PT Steel Pipe Industry of Indonesia Tbk</v>
      </c>
      <c r="P592" s="37">
        <f t="shared" si="181"/>
        <v>410</v>
      </c>
      <c r="Q592" s="37">
        <f t="shared" si="181"/>
        <v>-8</v>
      </c>
      <c r="R592" s="37">
        <f t="shared" si="181"/>
        <v>-1.9099999999999999E-2</v>
      </c>
      <c r="S592" s="37" t="str">
        <f t="shared" si="181"/>
        <v>27.366M</v>
      </c>
      <c r="T592" s="37" t="str">
        <f t="shared" si="181"/>
        <v>39.769M</v>
      </c>
      <c r="U592" s="37" t="str">
        <f t="shared" si="181"/>
        <v>2.897T</v>
      </c>
      <c r="V592" s="41">
        <f t="shared" si="182"/>
        <v>2.8969999999999998</v>
      </c>
      <c r="W592" s="37" t="str">
        <f t="shared" si="183"/>
        <v>T</v>
      </c>
      <c r="X592" s="42">
        <f t="shared" si="184"/>
        <v>2897</v>
      </c>
      <c r="Y592" s="37">
        <f t="shared" si="185"/>
        <v>39.768999999999998</v>
      </c>
      <c r="Z592" s="37" t="str">
        <f t="shared" si="186"/>
        <v>M</v>
      </c>
      <c r="AA592" s="43">
        <f t="shared" si="187"/>
        <v>39769000</v>
      </c>
      <c r="AB592" s="46">
        <f t="shared" si="188"/>
        <v>16.305289999999999</v>
      </c>
      <c r="AC592" s="43"/>
      <c r="AD592" s="43"/>
      <c r="AE592" s="37">
        <f t="shared" si="174"/>
        <v>590</v>
      </c>
      <c r="AF592" s="37" t="str">
        <f t="shared" si="175"/>
        <v>ISSP.JK</v>
      </c>
      <c r="AG592" s="37" t="str">
        <f t="shared" si="176"/>
        <v>PT Steel Pipe Industry of Indonesia Tbk</v>
      </c>
      <c r="AH592" s="37">
        <f t="shared" si="177"/>
        <v>410</v>
      </c>
      <c r="AI592" s="71">
        <f t="shared" si="189"/>
        <v>2.8969999999999998</v>
      </c>
      <c r="AJ592" s="43">
        <f t="shared" si="178"/>
        <v>16.305289999999999</v>
      </c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</row>
    <row r="593" spans="1:47" x14ac:dyDescent="0.25">
      <c r="A593" s="37"/>
      <c r="B593" s="37">
        <f t="shared" si="179"/>
        <v>591</v>
      </c>
      <c r="C593" s="37" t="s">
        <v>551</v>
      </c>
      <c r="D593" s="37" t="s">
        <v>552</v>
      </c>
      <c r="E593" s="37">
        <v>620</v>
      </c>
      <c r="F593" s="37">
        <v>0</v>
      </c>
      <c r="G593" s="39">
        <v>0</v>
      </c>
      <c r="H593" s="37" t="s">
        <v>4513</v>
      </c>
      <c r="I593" s="37" t="s">
        <v>4514</v>
      </c>
      <c r="J593" s="37" t="s">
        <v>4515</v>
      </c>
      <c r="K593" s="37"/>
      <c r="L593" s="37"/>
      <c r="M593" s="37">
        <f t="shared" si="180"/>
        <v>591</v>
      </c>
      <c r="N593" s="37" t="s">
        <v>159</v>
      </c>
      <c r="O593" s="37" t="str">
        <f t="shared" si="181"/>
        <v>PT Sumber Alfaria Trijaya Tbk</v>
      </c>
      <c r="P593" s="37">
        <f t="shared" si="181"/>
        <v>1150</v>
      </c>
      <c r="Q593" s="37">
        <f t="shared" si="181"/>
        <v>0</v>
      </c>
      <c r="R593" s="37">
        <f t="shared" si="181"/>
        <v>0</v>
      </c>
      <c r="S593" s="37" t="str">
        <f t="shared" si="181"/>
        <v>7.349M</v>
      </c>
      <c r="T593" s="37" t="str">
        <f t="shared" si="181"/>
        <v>13.649M</v>
      </c>
      <c r="U593" s="37" t="str">
        <f t="shared" si="181"/>
        <v>47.753T</v>
      </c>
      <c r="V593" s="41">
        <f t="shared" si="182"/>
        <v>47.753</v>
      </c>
      <c r="W593" s="37" t="str">
        <f t="shared" si="183"/>
        <v>T</v>
      </c>
      <c r="X593" s="42">
        <f t="shared" si="184"/>
        <v>47753</v>
      </c>
      <c r="Y593" s="37">
        <f t="shared" si="185"/>
        <v>13.648999999999999</v>
      </c>
      <c r="Z593" s="37" t="str">
        <f t="shared" si="186"/>
        <v>M</v>
      </c>
      <c r="AA593" s="43">
        <f t="shared" si="187"/>
        <v>13649000</v>
      </c>
      <c r="AB593" s="46">
        <f t="shared" si="188"/>
        <v>15.696350000000001</v>
      </c>
      <c r="AC593" s="43"/>
      <c r="AD593" s="43"/>
      <c r="AE593" s="37">
        <f t="shared" si="174"/>
        <v>591</v>
      </c>
      <c r="AF593" s="37" t="str">
        <f t="shared" si="175"/>
        <v>AMRT.JK</v>
      </c>
      <c r="AG593" s="37" t="str">
        <f t="shared" si="176"/>
        <v>PT Sumber Alfaria Trijaya Tbk</v>
      </c>
      <c r="AH593" s="37">
        <f t="shared" si="177"/>
        <v>1150</v>
      </c>
      <c r="AI593" s="71">
        <f t="shared" si="189"/>
        <v>47.753</v>
      </c>
      <c r="AJ593" s="43">
        <f t="shared" si="178"/>
        <v>15.696350000000001</v>
      </c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</row>
    <row r="594" spans="1:47" x14ac:dyDescent="0.25">
      <c r="A594" s="37"/>
      <c r="B594" s="37">
        <f t="shared" si="179"/>
        <v>592</v>
      </c>
      <c r="C594" s="37" t="s">
        <v>466</v>
      </c>
      <c r="D594" s="37" t="s">
        <v>467</v>
      </c>
      <c r="E594" s="38">
        <v>1090</v>
      </c>
      <c r="F594" s="37">
        <v>-40</v>
      </c>
      <c r="G594" s="39">
        <v>-3.5400000000000001E-2</v>
      </c>
      <c r="H594" s="37" t="s">
        <v>4510</v>
      </c>
      <c r="I594" s="37" t="s">
        <v>4511</v>
      </c>
      <c r="J594" s="37" t="s">
        <v>4512</v>
      </c>
      <c r="K594" s="37"/>
      <c r="L594" s="37"/>
      <c r="M594" s="37">
        <f t="shared" si="180"/>
        <v>592</v>
      </c>
      <c r="N594" s="37" t="s">
        <v>1597</v>
      </c>
      <c r="O594" s="37" t="str">
        <f t="shared" si="181"/>
        <v>PT Sumber Energi Andalan Tbk</v>
      </c>
      <c r="P594" s="37">
        <f t="shared" si="181"/>
        <v>515</v>
      </c>
      <c r="Q594" s="37">
        <f t="shared" si="181"/>
        <v>-5</v>
      </c>
      <c r="R594" s="37">
        <f t="shared" si="181"/>
        <v>-9.5999999999999992E-3</v>
      </c>
      <c r="S594" s="37">
        <f t="shared" si="181"/>
        <v>116500</v>
      </c>
      <c r="T594" s="37">
        <f t="shared" si="181"/>
        <v>203828</v>
      </c>
      <c r="U594" s="37" t="str">
        <f t="shared" si="181"/>
        <v>448.411B</v>
      </c>
      <c r="V594" s="41">
        <f t="shared" si="182"/>
        <v>448.411</v>
      </c>
      <c r="W594" s="37" t="str">
        <f t="shared" si="183"/>
        <v>B</v>
      </c>
      <c r="X594" s="42">
        <f t="shared" si="184"/>
        <v>448.411</v>
      </c>
      <c r="Y594" s="37">
        <f t="shared" si="185"/>
        <v>20382</v>
      </c>
      <c r="Z594" s="37" t="str">
        <f t="shared" si="186"/>
        <v>8</v>
      </c>
      <c r="AA594" s="43">
        <f t="shared" si="187"/>
        <v>20382</v>
      </c>
      <c r="AB594" s="46">
        <f t="shared" si="188"/>
        <v>1.0496729999999999E-2</v>
      </c>
      <c r="AC594" s="43"/>
      <c r="AD594" s="43"/>
      <c r="AE594" s="37">
        <f t="shared" si="174"/>
        <v>592</v>
      </c>
      <c r="AF594" s="37" t="str">
        <f t="shared" si="175"/>
        <v>ITMA.JK</v>
      </c>
      <c r="AG594" s="37" t="str">
        <f t="shared" si="176"/>
        <v>PT Sumber Energi Andalan Tbk</v>
      </c>
      <c r="AH594" s="37">
        <f t="shared" si="177"/>
        <v>515</v>
      </c>
      <c r="AI594" s="71">
        <f t="shared" si="189"/>
        <v>0.448411</v>
      </c>
      <c r="AJ594" s="43">
        <f t="shared" si="178"/>
        <v>1.0496729999999999E-2</v>
      </c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</row>
    <row r="595" spans="1:47" x14ac:dyDescent="0.25">
      <c r="A595" s="37"/>
      <c r="B595" s="37">
        <f t="shared" si="179"/>
        <v>593</v>
      </c>
      <c r="C595" s="37" t="s">
        <v>4505</v>
      </c>
      <c r="D595" s="37" t="s">
        <v>4506</v>
      </c>
      <c r="E595" s="38">
        <v>4280</v>
      </c>
      <c r="F595" s="37">
        <v>-90</v>
      </c>
      <c r="G595" s="39">
        <v>-2.06E-2</v>
      </c>
      <c r="H595" s="37" t="s">
        <v>4507</v>
      </c>
      <c r="I595" s="37" t="s">
        <v>4508</v>
      </c>
      <c r="J595" s="37" t="s">
        <v>4509</v>
      </c>
      <c r="K595" s="37"/>
      <c r="L595" s="37"/>
      <c r="M595" s="37">
        <f t="shared" si="180"/>
        <v>593</v>
      </c>
      <c r="N595" s="37" t="s">
        <v>926</v>
      </c>
      <c r="O595" s="37" t="str">
        <f t="shared" si="181"/>
        <v>PT Sumber Global Energy Tbk</v>
      </c>
      <c r="P595" s="37">
        <f t="shared" si="181"/>
        <v>1225</v>
      </c>
      <c r="Q595" s="37">
        <f t="shared" si="181"/>
        <v>-25</v>
      </c>
      <c r="R595" s="37">
        <f t="shared" si="181"/>
        <v>-0.02</v>
      </c>
      <c r="S595" s="37" t="str">
        <f t="shared" si="181"/>
        <v>1.23M</v>
      </c>
      <c r="T595" s="37" t="str">
        <f t="shared" si="181"/>
        <v>7.278M</v>
      </c>
      <c r="U595" s="37" t="str">
        <f t="shared" si="181"/>
        <v>2.4T</v>
      </c>
      <c r="V595" s="41">
        <f t="shared" si="182"/>
        <v>2.4</v>
      </c>
      <c r="W595" s="37" t="str">
        <f t="shared" si="183"/>
        <v>T</v>
      </c>
      <c r="X595" s="42">
        <f t="shared" si="184"/>
        <v>2400</v>
      </c>
      <c r="Y595" s="37">
        <f t="shared" si="185"/>
        <v>7.2779999999999996</v>
      </c>
      <c r="Z595" s="37" t="str">
        <f t="shared" si="186"/>
        <v>M</v>
      </c>
      <c r="AA595" s="43">
        <f t="shared" si="187"/>
        <v>7278000</v>
      </c>
      <c r="AB595" s="46">
        <f t="shared" si="188"/>
        <v>8.9155499999999996</v>
      </c>
      <c r="AC595" s="43"/>
      <c r="AD595" s="43"/>
      <c r="AE595" s="37">
        <f t="shared" si="174"/>
        <v>593</v>
      </c>
      <c r="AF595" s="37" t="str">
        <f t="shared" si="175"/>
        <v>SGER.JK</v>
      </c>
      <c r="AG595" s="37" t="str">
        <f t="shared" si="176"/>
        <v>PT Sumber Global Energy Tbk</v>
      </c>
      <c r="AH595" s="37">
        <f t="shared" si="177"/>
        <v>1225</v>
      </c>
      <c r="AI595" s="71">
        <f t="shared" si="189"/>
        <v>2.4</v>
      </c>
      <c r="AJ595" s="43">
        <f t="shared" si="178"/>
        <v>8.9155499999999996</v>
      </c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</row>
    <row r="596" spans="1:47" x14ac:dyDescent="0.25">
      <c r="A596" s="37"/>
      <c r="B596" s="37">
        <f t="shared" si="179"/>
        <v>594</v>
      </c>
      <c r="C596" s="37" t="s">
        <v>842</v>
      </c>
      <c r="D596" s="37" t="s">
        <v>843</v>
      </c>
      <c r="E596" s="38">
        <v>1230</v>
      </c>
      <c r="F596" s="37">
        <v>0</v>
      </c>
      <c r="G596" s="39">
        <v>0</v>
      </c>
      <c r="H596" s="37" t="s">
        <v>4502</v>
      </c>
      <c r="I596" s="37" t="s">
        <v>4503</v>
      </c>
      <c r="J596" s="37" t="s">
        <v>4504</v>
      </c>
      <c r="K596" s="37"/>
      <c r="L596" s="37"/>
      <c r="M596" s="37">
        <f t="shared" si="180"/>
        <v>594</v>
      </c>
      <c r="N596" s="37" t="s">
        <v>1805</v>
      </c>
      <c r="O596" s="37" t="str">
        <f t="shared" ref="O596:U611" si="190">INDEX($B$3:$J$1048576,MATCH($N596,$C$3:$C$1048576,0),MATCH(O$2,$B$2:$J$2,0))</f>
        <v>PT Sumi Indo Kabel Tbk</v>
      </c>
      <c r="P596" s="37">
        <f t="shared" si="190"/>
        <v>238</v>
      </c>
      <c r="Q596" s="37">
        <f t="shared" si="190"/>
        <v>-2</v>
      </c>
      <c r="R596" s="37">
        <f t="shared" si="190"/>
        <v>-8.3000000000000001E-3</v>
      </c>
      <c r="S596" s="37">
        <f t="shared" si="190"/>
        <v>10500</v>
      </c>
      <c r="T596" s="37">
        <f t="shared" si="190"/>
        <v>43853</v>
      </c>
      <c r="U596" s="37" t="str">
        <f t="shared" si="190"/>
        <v>291.312B</v>
      </c>
      <c r="V596" s="41">
        <f t="shared" si="182"/>
        <v>291.31200000000001</v>
      </c>
      <c r="W596" s="37" t="str">
        <f t="shared" si="183"/>
        <v>B</v>
      </c>
      <c r="X596" s="42">
        <f t="shared" si="184"/>
        <v>291.31200000000001</v>
      </c>
      <c r="Y596" s="37">
        <f t="shared" si="185"/>
        <v>4385</v>
      </c>
      <c r="Z596" s="37" t="str">
        <f t="shared" si="186"/>
        <v>3</v>
      </c>
      <c r="AA596" s="43">
        <f t="shared" si="187"/>
        <v>4385</v>
      </c>
      <c r="AB596" s="46">
        <f t="shared" si="188"/>
        <v>1.04363E-3</v>
      </c>
      <c r="AC596" s="43"/>
      <c r="AD596" s="43"/>
      <c r="AE596" s="37">
        <f t="shared" si="174"/>
        <v>594</v>
      </c>
      <c r="AF596" s="37" t="str">
        <f t="shared" si="175"/>
        <v>IKBI.JK</v>
      </c>
      <c r="AG596" s="37" t="str">
        <f t="shared" si="176"/>
        <v>PT Sumi Indo Kabel Tbk</v>
      </c>
      <c r="AH596" s="37">
        <f t="shared" si="177"/>
        <v>238</v>
      </c>
      <c r="AI596" s="71">
        <f t="shared" si="189"/>
        <v>0.29131200000000002</v>
      </c>
      <c r="AJ596" s="43">
        <f t="shared" si="178"/>
        <v>1.04363E-3</v>
      </c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</row>
    <row r="597" spans="1:47" x14ac:dyDescent="0.25">
      <c r="A597" s="37"/>
      <c r="B597" s="37">
        <f t="shared" si="179"/>
        <v>595</v>
      </c>
      <c r="C597" s="37" t="s">
        <v>671</v>
      </c>
      <c r="D597" s="37" t="s">
        <v>672</v>
      </c>
      <c r="E597" s="38">
        <v>3830</v>
      </c>
      <c r="F597" s="37">
        <v>-70</v>
      </c>
      <c r="G597" s="39">
        <v>-1.7899999999999999E-2</v>
      </c>
      <c r="H597" s="37" t="s">
        <v>4499</v>
      </c>
      <c r="I597" s="37" t="s">
        <v>4500</v>
      </c>
      <c r="J597" s="37" t="s">
        <v>4501</v>
      </c>
      <c r="K597" s="37"/>
      <c r="L597" s="37"/>
      <c r="M597" s="37">
        <f t="shared" si="180"/>
        <v>595</v>
      </c>
      <c r="N597" s="37" t="s">
        <v>452</v>
      </c>
      <c r="O597" s="37" t="str">
        <f t="shared" si="190"/>
        <v>PT Summarecon Agung Tbk</v>
      </c>
      <c r="P597" s="37">
        <f t="shared" si="190"/>
        <v>855</v>
      </c>
      <c r="Q597" s="37">
        <f t="shared" si="190"/>
        <v>0</v>
      </c>
      <c r="R597" s="37">
        <f t="shared" si="190"/>
        <v>0</v>
      </c>
      <c r="S597" s="37" t="str">
        <f t="shared" si="190"/>
        <v>9.855M</v>
      </c>
      <c r="T597" s="37" t="str">
        <f t="shared" si="190"/>
        <v>42.602M</v>
      </c>
      <c r="U597" s="37" t="str">
        <f t="shared" si="190"/>
        <v>14.115T</v>
      </c>
      <c r="V597" s="41">
        <f t="shared" si="182"/>
        <v>14.115</v>
      </c>
      <c r="W597" s="37" t="str">
        <f t="shared" si="183"/>
        <v>T</v>
      </c>
      <c r="X597" s="42">
        <f t="shared" si="184"/>
        <v>14115</v>
      </c>
      <c r="Y597" s="37">
        <f t="shared" si="185"/>
        <v>42.601999999999997</v>
      </c>
      <c r="Z597" s="37" t="str">
        <f t="shared" si="186"/>
        <v>M</v>
      </c>
      <c r="AA597" s="43">
        <f t="shared" si="187"/>
        <v>42602000</v>
      </c>
      <c r="AB597" s="46">
        <f t="shared" si="188"/>
        <v>36.424709999999997</v>
      </c>
      <c r="AC597" s="43"/>
      <c r="AD597" s="43"/>
      <c r="AE597" s="37">
        <f t="shared" si="174"/>
        <v>595</v>
      </c>
      <c r="AF597" s="37" t="str">
        <f t="shared" si="175"/>
        <v>SMRA.JK</v>
      </c>
      <c r="AG597" s="37" t="str">
        <f t="shared" si="176"/>
        <v>PT Summarecon Agung Tbk</v>
      </c>
      <c r="AH597" s="37">
        <f t="shared" si="177"/>
        <v>855</v>
      </c>
      <c r="AI597" s="71">
        <f t="shared" si="189"/>
        <v>14.115</v>
      </c>
      <c r="AJ597" s="43">
        <f t="shared" si="178"/>
        <v>36.424709999999997</v>
      </c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</row>
    <row r="598" spans="1:47" x14ac:dyDescent="0.25">
      <c r="A598" s="37"/>
      <c r="B598" s="37">
        <f t="shared" si="179"/>
        <v>596</v>
      </c>
      <c r="C598" s="37" t="s">
        <v>532</v>
      </c>
      <c r="D598" s="37" t="s">
        <v>533</v>
      </c>
      <c r="E598" s="38">
        <v>1075</v>
      </c>
      <c r="F598" s="37">
        <v>45</v>
      </c>
      <c r="G598" s="39">
        <v>4.3700000000000003E-2</v>
      </c>
      <c r="H598" s="37" t="s">
        <v>4496</v>
      </c>
      <c r="I598" s="37" t="s">
        <v>4497</v>
      </c>
      <c r="J598" s="37" t="s">
        <v>4498</v>
      </c>
      <c r="K598" s="37"/>
      <c r="L598" s="37"/>
      <c r="M598" s="37">
        <f t="shared" si="180"/>
        <v>596</v>
      </c>
      <c r="N598" s="37" t="s">
        <v>1908</v>
      </c>
      <c r="O598" s="37" t="str">
        <f t="shared" si="190"/>
        <v>PT Sunindo Adipersada Tbk</v>
      </c>
      <c r="P598" s="37">
        <f t="shared" si="190"/>
        <v>270</v>
      </c>
      <c r="Q598" s="37">
        <f t="shared" si="190"/>
        <v>-16</v>
      </c>
      <c r="R598" s="37">
        <f t="shared" si="190"/>
        <v>-5.5899999999999998E-2</v>
      </c>
      <c r="S598" s="37" t="str">
        <f t="shared" si="190"/>
        <v>1.285B</v>
      </c>
      <c r="T598" s="37" t="str">
        <f t="shared" si="190"/>
        <v>139.999M</v>
      </c>
      <c r="U598" s="37" t="str">
        <f t="shared" si="190"/>
        <v>387.45B</v>
      </c>
      <c r="V598" s="41">
        <f t="shared" si="182"/>
        <v>387.45</v>
      </c>
      <c r="W598" s="37" t="str">
        <f t="shared" si="183"/>
        <v>B</v>
      </c>
      <c r="X598" s="42">
        <f t="shared" si="184"/>
        <v>387.45</v>
      </c>
      <c r="Y598" s="37">
        <f t="shared" si="185"/>
        <v>139.999</v>
      </c>
      <c r="Z598" s="37" t="str">
        <f t="shared" si="186"/>
        <v>M</v>
      </c>
      <c r="AA598" s="43">
        <f t="shared" si="187"/>
        <v>139999000</v>
      </c>
      <c r="AB598" s="46">
        <f t="shared" si="188"/>
        <v>37.799729999999997</v>
      </c>
      <c r="AC598" s="43"/>
      <c r="AD598" s="43"/>
      <c r="AE598" s="37">
        <f t="shared" si="174"/>
        <v>596</v>
      </c>
      <c r="AF598" s="37" t="str">
        <f t="shared" si="175"/>
        <v>TOYS.JK</v>
      </c>
      <c r="AG598" s="37" t="str">
        <f t="shared" si="176"/>
        <v>PT Sunindo Adipersada Tbk</v>
      </c>
      <c r="AH598" s="37">
        <f t="shared" si="177"/>
        <v>270</v>
      </c>
      <c r="AI598" s="71">
        <f t="shared" si="189"/>
        <v>0.38744999999999996</v>
      </c>
      <c r="AJ598" s="43">
        <f t="shared" si="178"/>
        <v>37.799729999999997</v>
      </c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</row>
    <row r="599" spans="1:47" x14ac:dyDescent="0.25">
      <c r="A599" s="37"/>
      <c r="B599" s="37">
        <f t="shared" si="179"/>
        <v>597</v>
      </c>
      <c r="C599" s="37" t="s">
        <v>447</v>
      </c>
      <c r="D599" s="37" t="s">
        <v>448</v>
      </c>
      <c r="E599" s="37">
        <v>755</v>
      </c>
      <c r="F599" s="37">
        <v>-25</v>
      </c>
      <c r="G599" s="39">
        <v>-3.2099999999999997E-2</v>
      </c>
      <c r="H599" s="37" t="s">
        <v>4493</v>
      </c>
      <c r="I599" s="37" t="s">
        <v>4494</v>
      </c>
      <c r="J599" s="37" t="s">
        <v>4495</v>
      </c>
      <c r="K599" s="37"/>
      <c r="L599" s="37"/>
      <c r="M599" s="37">
        <f t="shared" si="180"/>
        <v>597</v>
      </c>
      <c r="N599" s="37" t="s">
        <v>1224</v>
      </c>
      <c r="O599" s="37" t="str">
        <f t="shared" si="190"/>
        <v>PT Sunson Textile Manufacturer Tbk</v>
      </c>
      <c r="P599" s="37">
        <f t="shared" si="190"/>
        <v>835</v>
      </c>
      <c r="Q599" s="37">
        <f t="shared" si="190"/>
        <v>-5</v>
      </c>
      <c r="R599" s="37">
        <f t="shared" si="190"/>
        <v>-6.0000000000000001E-3</v>
      </c>
      <c r="S599" s="37">
        <f t="shared" si="190"/>
        <v>1100</v>
      </c>
      <c r="T599" s="37">
        <f t="shared" si="190"/>
        <v>16890</v>
      </c>
      <c r="U599" s="37" t="str">
        <f t="shared" si="190"/>
        <v>977.71B</v>
      </c>
      <c r="V599" s="41">
        <f t="shared" si="182"/>
        <v>977.71</v>
      </c>
      <c r="W599" s="37" t="str">
        <f t="shared" si="183"/>
        <v>B</v>
      </c>
      <c r="X599" s="42">
        <f t="shared" si="184"/>
        <v>977.71</v>
      </c>
      <c r="Y599" s="37">
        <f t="shared" si="185"/>
        <v>1689</v>
      </c>
      <c r="Z599" s="37" t="str">
        <f t="shared" si="186"/>
        <v>0</v>
      </c>
      <c r="AA599" s="43">
        <f t="shared" si="187"/>
        <v>1689</v>
      </c>
      <c r="AB599" s="46">
        <f t="shared" si="188"/>
        <v>1.4103150000000001E-3</v>
      </c>
      <c r="AC599" s="43"/>
      <c r="AD599" s="43"/>
      <c r="AE599" s="37">
        <f t="shared" si="174"/>
        <v>597</v>
      </c>
      <c r="AF599" s="37" t="str">
        <f t="shared" si="175"/>
        <v>SSTM.JK</v>
      </c>
      <c r="AG599" s="37" t="str">
        <f t="shared" si="176"/>
        <v>PT Sunson Textile Manufacturer Tbk</v>
      </c>
      <c r="AH599" s="37">
        <f t="shared" si="177"/>
        <v>835</v>
      </c>
      <c r="AI599" s="71">
        <f t="shared" si="189"/>
        <v>0.97771000000000008</v>
      </c>
      <c r="AJ599" s="43">
        <f t="shared" si="178"/>
        <v>1.4103150000000001E-3</v>
      </c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</row>
    <row r="600" spans="1:47" x14ac:dyDescent="0.25">
      <c r="A600" s="37"/>
      <c r="B600" s="37">
        <f t="shared" si="179"/>
        <v>598</v>
      </c>
      <c r="C600" s="37" t="s">
        <v>502</v>
      </c>
      <c r="D600" s="37" t="s">
        <v>503</v>
      </c>
      <c r="E600" s="37">
        <v>145</v>
      </c>
      <c r="F600" s="37">
        <v>3</v>
      </c>
      <c r="G600" s="39">
        <v>2.1100000000000001E-2</v>
      </c>
      <c r="H600" s="37" t="s">
        <v>4490</v>
      </c>
      <c r="I600" s="37" t="s">
        <v>4491</v>
      </c>
      <c r="J600" s="37" t="s">
        <v>4492</v>
      </c>
      <c r="K600" s="37"/>
      <c r="L600" s="37"/>
      <c r="M600" s="37">
        <f t="shared" si="180"/>
        <v>598</v>
      </c>
      <c r="N600" s="37" t="s">
        <v>1580</v>
      </c>
      <c r="O600" s="37" t="str">
        <f t="shared" si="190"/>
        <v>PT Sunter Lakeside Hotel Tbk</v>
      </c>
      <c r="P600" s="37">
        <f t="shared" si="190"/>
        <v>1695</v>
      </c>
      <c r="Q600" s="37">
        <f t="shared" si="190"/>
        <v>-125</v>
      </c>
      <c r="R600" s="37">
        <f t="shared" si="190"/>
        <v>-6.8699999999999997E-2</v>
      </c>
      <c r="S600" s="37">
        <f t="shared" si="190"/>
        <v>164100</v>
      </c>
      <c r="T600" s="37" t="str">
        <f t="shared" si="190"/>
        <v>2.504M</v>
      </c>
      <c r="U600" s="37" t="str">
        <f t="shared" si="190"/>
        <v>796.352B</v>
      </c>
      <c r="V600" s="41">
        <f t="shared" si="182"/>
        <v>796.35199999999998</v>
      </c>
      <c r="W600" s="37" t="str">
        <f t="shared" si="183"/>
        <v>B</v>
      </c>
      <c r="X600" s="42">
        <f t="shared" si="184"/>
        <v>796.35199999999998</v>
      </c>
      <c r="Y600" s="37">
        <f t="shared" si="185"/>
        <v>2.504</v>
      </c>
      <c r="Z600" s="37" t="str">
        <f t="shared" si="186"/>
        <v>M</v>
      </c>
      <c r="AA600" s="43">
        <f t="shared" si="187"/>
        <v>2504000</v>
      </c>
      <c r="AB600" s="46">
        <f t="shared" si="188"/>
        <v>4.2442799999999998</v>
      </c>
      <c r="AC600" s="43"/>
      <c r="AD600" s="43"/>
      <c r="AE600" s="37">
        <f t="shared" si="174"/>
        <v>598</v>
      </c>
      <c r="AF600" s="37" t="str">
        <f t="shared" si="175"/>
        <v>SNLK.JK</v>
      </c>
      <c r="AG600" s="37" t="str">
        <f t="shared" si="176"/>
        <v>PT Sunter Lakeside Hotel Tbk</v>
      </c>
      <c r="AH600" s="37">
        <f t="shared" si="177"/>
        <v>1695</v>
      </c>
      <c r="AI600" s="71">
        <f t="shared" si="189"/>
        <v>0.79635199999999995</v>
      </c>
      <c r="AJ600" s="43">
        <f t="shared" si="178"/>
        <v>4.2442799999999998</v>
      </c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</row>
    <row r="601" spans="1:47" x14ac:dyDescent="0.25">
      <c r="A601" s="37"/>
      <c r="B601" s="37">
        <f t="shared" si="179"/>
        <v>599</v>
      </c>
      <c r="C601" s="37" t="s">
        <v>547</v>
      </c>
      <c r="D601" s="37" t="s">
        <v>548</v>
      </c>
      <c r="E601" s="38">
        <v>8450</v>
      </c>
      <c r="F601" s="37">
        <v>75</v>
      </c>
      <c r="G601" s="39">
        <v>8.9999999999999993E-3</v>
      </c>
      <c r="H601" s="37" t="s">
        <v>686</v>
      </c>
      <c r="I601" s="37" t="s">
        <v>4488</v>
      </c>
      <c r="J601" s="37" t="s">
        <v>4489</v>
      </c>
      <c r="K601" s="37"/>
      <c r="L601" s="37"/>
      <c r="M601" s="37">
        <f t="shared" si="180"/>
        <v>599</v>
      </c>
      <c r="N601" s="37" t="s">
        <v>1272</v>
      </c>
      <c r="O601" s="37" t="str">
        <f t="shared" si="190"/>
        <v>PT Suparma Tbk</v>
      </c>
      <c r="P601" s="37">
        <f t="shared" si="190"/>
        <v>735</v>
      </c>
      <c r="Q601" s="37">
        <f t="shared" si="190"/>
        <v>85</v>
      </c>
      <c r="R601" s="37">
        <f t="shared" si="190"/>
        <v>0.1308</v>
      </c>
      <c r="S601" s="37" t="str">
        <f t="shared" si="190"/>
        <v>7.656M</v>
      </c>
      <c r="T601" s="37" t="str">
        <f t="shared" si="190"/>
        <v>2.274M</v>
      </c>
      <c r="U601" s="37" t="str">
        <f t="shared" si="190"/>
        <v>2.052T</v>
      </c>
      <c r="V601" s="41">
        <f t="shared" si="182"/>
        <v>2.052</v>
      </c>
      <c r="W601" s="37" t="str">
        <f t="shared" si="183"/>
        <v>T</v>
      </c>
      <c r="X601" s="42">
        <f t="shared" si="184"/>
        <v>2052</v>
      </c>
      <c r="Y601" s="37">
        <f t="shared" si="185"/>
        <v>2.274</v>
      </c>
      <c r="Z601" s="37" t="str">
        <f t="shared" si="186"/>
        <v>M</v>
      </c>
      <c r="AA601" s="43">
        <f t="shared" si="187"/>
        <v>2274000</v>
      </c>
      <c r="AB601" s="46">
        <f t="shared" si="188"/>
        <v>1.6713899999999999</v>
      </c>
      <c r="AC601" s="43"/>
      <c r="AD601" s="43"/>
      <c r="AE601" s="37">
        <f t="shared" si="174"/>
        <v>599</v>
      </c>
      <c r="AF601" s="37" t="str">
        <f t="shared" si="175"/>
        <v>SPMA.JK</v>
      </c>
      <c r="AG601" s="37" t="str">
        <f t="shared" si="176"/>
        <v>PT Suparma Tbk</v>
      </c>
      <c r="AH601" s="37">
        <f t="shared" si="177"/>
        <v>735</v>
      </c>
      <c r="AI601" s="71">
        <f t="shared" si="189"/>
        <v>2.052</v>
      </c>
      <c r="AJ601" s="43">
        <f t="shared" si="178"/>
        <v>1.6713899999999999</v>
      </c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</row>
    <row r="602" spans="1:47" x14ac:dyDescent="0.25">
      <c r="A602" s="37"/>
      <c r="B602" s="37">
        <f t="shared" si="179"/>
        <v>600</v>
      </c>
      <c r="C602" s="37" t="s">
        <v>471</v>
      </c>
      <c r="D602" s="37" t="s">
        <v>472</v>
      </c>
      <c r="E602" s="38">
        <v>1490</v>
      </c>
      <c r="F602" s="37">
        <v>0</v>
      </c>
      <c r="G602" s="39">
        <v>0</v>
      </c>
      <c r="H602" s="37" t="s">
        <v>4485</v>
      </c>
      <c r="I602" s="37" t="s">
        <v>4486</v>
      </c>
      <c r="J602" s="37" t="s">
        <v>4487</v>
      </c>
      <c r="K602" s="37"/>
      <c r="L602" s="37"/>
      <c r="M602" s="37">
        <f t="shared" si="180"/>
        <v>600</v>
      </c>
      <c r="N602" s="37" t="s">
        <v>4161</v>
      </c>
      <c r="O602" s="37" t="str">
        <f t="shared" si="190"/>
        <v>PT Super Energy Tbk</v>
      </c>
      <c r="P602" s="37">
        <f t="shared" si="190"/>
        <v>2010</v>
      </c>
      <c r="Q602" s="37">
        <f t="shared" si="190"/>
        <v>10</v>
      </c>
      <c r="R602" s="37">
        <f t="shared" si="190"/>
        <v>5.0000000000000001E-3</v>
      </c>
      <c r="S602" s="37">
        <f t="shared" si="190"/>
        <v>4900</v>
      </c>
      <c r="T602" s="37">
        <f t="shared" si="190"/>
        <v>612</v>
      </c>
      <c r="U602" s="37" t="str">
        <f t="shared" si="190"/>
        <v>3.01T</v>
      </c>
      <c r="V602" s="41">
        <f t="shared" si="182"/>
        <v>3.01</v>
      </c>
      <c r="W602" s="37" t="str">
        <f t="shared" si="183"/>
        <v>T</v>
      </c>
      <c r="X602" s="42">
        <f t="shared" si="184"/>
        <v>3010</v>
      </c>
      <c r="Y602" s="37">
        <f t="shared" si="185"/>
        <v>61</v>
      </c>
      <c r="Z602" s="37" t="str">
        <f t="shared" si="186"/>
        <v>2</v>
      </c>
      <c r="AA602" s="43">
        <f t="shared" si="187"/>
        <v>61</v>
      </c>
      <c r="AB602" s="46">
        <f t="shared" si="188"/>
        <v>1.2260999999999999E-4</v>
      </c>
      <c r="AC602" s="43"/>
      <c r="AD602" s="43"/>
      <c r="AE602" s="37">
        <f t="shared" si="174"/>
        <v>600</v>
      </c>
      <c r="AF602" s="37" t="str">
        <f t="shared" si="175"/>
        <v>SURE.JK</v>
      </c>
      <c r="AG602" s="37" t="str">
        <f t="shared" si="176"/>
        <v>PT Super Energy Tbk</v>
      </c>
      <c r="AH602" s="37">
        <f t="shared" si="177"/>
        <v>2010</v>
      </c>
      <c r="AI602" s="71">
        <f t="shared" si="189"/>
        <v>3.01</v>
      </c>
      <c r="AJ602" s="43">
        <f t="shared" si="178"/>
        <v>1.2260999999999999E-4</v>
      </c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</row>
    <row r="603" spans="1:47" x14ac:dyDescent="0.25">
      <c r="A603" s="37"/>
      <c r="B603" s="37">
        <f t="shared" si="179"/>
        <v>601</v>
      </c>
      <c r="C603" s="37" t="s">
        <v>497</v>
      </c>
      <c r="D603" s="37" t="s">
        <v>498</v>
      </c>
      <c r="E603" s="37">
        <v>765</v>
      </c>
      <c r="F603" s="37">
        <v>5</v>
      </c>
      <c r="G603" s="39">
        <v>6.6E-3</v>
      </c>
      <c r="H603" s="37" t="s">
        <v>4482</v>
      </c>
      <c r="I603" s="37" t="s">
        <v>4483</v>
      </c>
      <c r="J603" s="37" t="s">
        <v>4484</v>
      </c>
      <c r="K603" s="37"/>
      <c r="L603" s="37"/>
      <c r="M603" s="37">
        <f t="shared" si="180"/>
        <v>601</v>
      </c>
      <c r="N603" s="37" t="s">
        <v>1215</v>
      </c>
      <c r="O603" s="37" t="str">
        <f t="shared" si="190"/>
        <v>PT Superkrane Mitra Utama Tbk</v>
      </c>
      <c r="P603" s="37">
        <f t="shared" si="190"/>
        <v>890</v>
      </c>
      <c r="Q603" s="37">
        <f t="shared" si="190"/>
        <v>-35</v>
      </c>
      <c r="R603" s="37">
        <f t="shared" si="190"/>
        <v>-3.78E-2</v>
      </c>
      <c r="S603" s="37" t="str">
        <f t="shared" si="190"/>
        <v>2.31M</v>
      </c>
      <c r="T603" s="37" t="str">
        <f t="shared" si="190"/>
        <v>1.622M</v>
      </c>
      <c r="U603" s="37" t="str">
        <f t="shared" si="190"/>
        <v>1.335T</v>
      </c>
      <c r="V603" s="41">
        <f t="shared" si="182"/>
        <v>1.335</v>
      </c>
      <c r="W603" s="37" t="str">
        <f t="shared" si="183"/>
        <v>T</v>
      </c>
      <c r="X603" s="42">
        <f t="shared" si="184"/>
        <v>1335</v>
      </c>
      <c r="Y603" s="37">
        <f t="shared" si="185"/>
        <v>1.6220000000000001</v>
      </c>
      <c r="Z603" s="37" t="str">
        <f t="shared" si="186"/>
        <v>M</v>
      </c>
      <c r="AA603" s="43">
        <f t="shared" si="187"/>
        <v>1622000</v>
      </c>
      <c r="AB603" s="46">
        <f t="shared" si="188"/>
        <v>1.4435800000000001</v>
      </c>
      <c r="AC603" s="43"/>
      <c r="AD603" s="43"/>
      <c r="AE603" s="37">
        <f t="shared" si="174"/>
        <v>601</v>
      </c>
      <c r="AF603" s="37" t="str">
        <f t="shared" si="175"/>
        <v>SKRN.JK</v>
      </c>
      <c r="AG603" s="37" t="str">
        <f t="shared" si="176"/>
        <v>PT Superkrane Mitra Utama Tbk</v>
      </c>
      <c r="AH603" s="37">
        <f t="shared" si="177"/>
        <v>890</v>
      </c>
      <c r="AI603" s="71">
        <f t="shared" si="189"/>
        <v>1.335</v>
      </c>
      <c r="AJ603" s="43">
        <f t="shared" si="178"/>
        <v>1.4435800000000001</v>
      </c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</row>
    <row r="604" spans="1:47" x14ac:dyDescent="0.25">
      <c r="A604" s="37"/>
      <c r="B604" s="37">
        <f t="shared" si="179"/>
        <v>602</v>
      </c>
      <c r="C604" s="37" t="s">
        <v>507</v>
      </c>
      <c r="D604" s="37" t="s">
        <v>508</v>
      </c>
      <c r="E604" s="38">
        <v>3180</v>
      </c>
      <c r="F604" s="37">
        <v>0</v>
      </c>
      <c r="G604" s="39">
        <v>0</v>
      </c>
      <c r="H604" s="40">
        <v>112800</v>
      </c>
      <c r="I604" s="40">
        <v>122759</v>
      </c>
      <c r="J604" s="37" t="s">
        <v>4481</v>
      </c>
      <c r="K604" s="37"/>
      <c r="L604" s="37"/>
      <c r="M604" s="37">
        <f t="shared" si="180"/>
        <v>602</v>
      </c>
      <c r="N604" s="37" t="s">
        <v>5580</v>
      </c>
      <c r="O604" s="37" t="str">
        <f t="shared" si="190"/>
        <v>PT Supra Boga Lestari Tbk</v>
      </c>
      <c r="P604" s="37">
        <f t="shared" si="190"/>
        <v>1935</v>
      </c>
      <c r="Q604" s="37">
        <f t="shared" si="190"/>
        <v>-145</v>
      </c>
      <c r="R604" s="37">
        <f t="shared" si="190"/>
        <v>-6.9699999999999998E-2</v>
      </c>
      <c r="S604" s="37">
        <f t="shared" si="190"/>
        <v>76500</v>
      </c>
      <c r="T604" s="37" t="str">
        <f t="shared" si="190"/>
        <v>1.908M</v>
      </c>
      <c r="U604" s="37" t="str">
        <f t="shared" si="190"/>
        <v>3.027T</v>
      </c>
      <c r="V604" s="41">
        <f t="shared" si="182"/>
        <v>3.0270000000000001</v>
      </c>
      <c r="W604" s="37" t="str">
        <f t="shared" si="183"/>
        <v>T</v>
      </c>
      <c r="X604" s="42">
        <f t="shared" si="184"/>
        <v>3027</v>
      </c>
      <c r="Y604" s="37">
        <f t="shared" si="185"/>
        <v>1.9079999999999999</v>
      </c>
      <c r="Z604" s="37" t="str">
        <f t="shared" si="186"/>
        <v>M</v>
      </c>
      <c r="AA604" s="43">
        <f t="shared" si="187"/>
        <v>1908000</v>
      </c>
      <c r="AB604" s="46">
        <f t="shared" si="188"/>
        <v>3.69198</v>
      </c>
      <c r="AC604" s="43"/>
      <c r="AD604" s="43"/>
      <c r="AE604" s="37">
        <f t="shared" si="174"/>
        <v>602</v>
      </c>
      <c r="AF604" s="37" t="str">
        <f t="shared" si="175"/>
        <v>RANC.JK</v>
      </c>
      <c r="AG604" s="37" t="str">
        <f t="shared" si="176"/>
        <v>PT Supra Boga Lestari Tbk</v>
      </c>
      <c r="AH604" s="37">
        <f t="shared" si="177"/>
        <v>1935</v>
      </c>
      <c r="AI604" s="71">
        <f t="shared" si="189"/>
        <v>3.0270000000000001</v>
      </c>
      <c r="AJ604" s="43">
        <f t="shared" si="178"/>
        <v>3.69198</v>
      </c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</row>
    <row r="605" spans="1:47" x14ac:dyDescent="0.25">
      <c r="A605" s="37"/>
      <c r="B605" s="37">
        <f t="shared" si="179"/>
        <v>603</v>
      </c>
      <c r="C605" s="37" t="s">
        <v>515</v>
      </c>
      <c r="D605" s="37" t="s">
        <v>516</v>
      </c>
      <c r="E605" s="38">
        <v>4240</v>
      </c>
      <c r="F605" s="37">
        <v>40</v>
      </c>
      <c r="G605" s="39">
        <v>9.4999999999999998E-3</v>
      </c>
      <c r="H605" s="37" t="s">
        <v>4478</v>
      </c>
      <c r="I605" s="37" t="s">
        <v>4479</v>
      </c>
      <c r="J605" s="37" t="s">
        <v>4480</v>
      </c>
      <c r="K605" s="37"/>
      <c r="L605" s="37"/>
      <c r="M605" s="37">
        <f t="shared" si="180"/>
        <v>603</v>
      </c>
      <c r="N605" s="37" t="s">
        <v>4064</v>
      </c>
      <c r="O605" s="37" t="str">
        <f t="shared" si="190"/>
        <v>PT Supreme Cable Manufacturing &amp; Commerce Tbk</v>
      </c>
      <c r="P605" s="37">
        <f t="shared" si="190"/>
        <v>10400</v>
      </c>
      <c r="Q605" s="37">
        <f t="shared" si="190"/>
        <v>-100</v>
      </c>
      <c r="R605" s="37">
        <f t="shared" si="190"/>
        <v>-9.4999999999999998E-3</v>
      </c>
      <c r="S605" s="37">
        <f t="shared" si="190"/>
        <v>4100</v>
      </c>
      <c r="T605" s="37">
        <f t="shared" si="190"/>
        <v>1616</v>
      </c>
      <c r="U605" s="37" t="str">
        <f t="shared" si="190"/>
        <v>2.138T</v>
      </c>
      <c r="V605" s="41">
        <f t="shared" si="182"/>
        <v>2.1379999999999999</v>
      </c>
      <c r="W605" s="37" t="str">
        <f t="shared" si="183"/>
        <v>T</v>
      </c>
      <c r="X605" s="42">
        <f t="shared" si="184"/>
        <v>2138</v>
      </c>
      <c r="Y605" s="37">
        <f t="shared" si="185"/>
        <v>161</v>
      </c>
      <c r="Z605" s="37" t="str">
        <f t="shared" si="186"/>
        <v>6</v>
      </c>
      <c r="AA605" s="43">
        <f t="shared" si="187"/>
        <v>161</v>
      </c>
      <c r="AB605" s="46">
        <f t="shared" si="188"/>
        <v>1.6743999999999999E-3</v>
      </c>
      <c r="AC605" s="43"/>
      <c r="AD605" s="43"/>
      <c r="AE605" s="37">
        <f t="shared" si="174"/>
        <v>603</v>
      </c>
      <c r="AF605" s="37" t="str">
        <f t="shared" si="175"/>
        <v>SCCO.JK</v>
      </c>
      <c r="AG605" s="37" t="str">
        <f t="shared" si="176"/>
        <v>PT Supreme Cable Manufacturing &amp; Commerce Tbk</v>
      </c>
      <c r="AH605" s="37">
        <f t="shared" si="177"/>
        <v>10400</v>
      </c>
      <c r="AI605" s="71">
        <f t="shared" si="189"/>
        <v>2.1379999999999999</v>
      </c>
      <c r="AJ605" s="43">
        <f t="shared" si="178"/>
        <v>1.6743999999999999E-3</v>
      </c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</row>
    <row r="606" spans="1:47" x14ac:dyDescent="0.25">
      <c r="A606" s="37"/>
      <c r="B606" s="37">
        <f t="shared" si="179"/>
        <v>604</v>
      </c>
      <c r="C606" s="37" t="s">
        <v>429</v>
      </c>
      <c r="D606" s="37" t="s">
        <v>430</v>
      </c>
      <c r="E606" s="37">
        <v>710</v>
      </c>
      <c r="F606" s="37">
        <v>-10</v>
      </c>
      <c r="G606" s="39">
        <v>-1.3899999999999999E-2</v>
      </c>
      <c r="H606" s="37" t="s">
        <v>4475</v>
      </c>
      <c r="I606" s="37" t="s">
        <v>4476</v>
      </c>
      <c r="J606" s="37" t="s">
        <v>4477</v>
      </c>
      <c r="K606" s="37"/>
      <c r="L606" s="37"/>
      <c r="M606" s="37">
        <f t="shared" si="180"/>
        <v>604</v>
      </c>
      <c r="N606" s="37" t="s">
        <v>1697</v>
      </c>
      <c r="O606" s="37" t="str">
        <f t="shared" si="190"/>
        <v>PT Surya Biru Murni Acetylene Tbk</v>
      </c>
      <c r="P606" s="37">
        <f t="shared" si="190"/>
        <v>470</v>
      </c>
      <c r="Q606" s="37">
        <f t="shared" si="190"/>
        <v>12</v>
      </c>
      <c r="R606" s="37">
        <f t="shared" si="190"/>
        <v>2.6200000000000001E-2</v>
      </c>
      <c r="S606" s="37" t="str">
        <f t="shared" si="190"/>
        <v>38.57M</v>
      </c>
      <c r="T606" s="37" t="str">
        <f t="shared" si="190"/>
        <v>16.663M</v>
      </c>
      <c r="U606" s="37" t="str">
        <f t="shared" si="190"/>
        <v>436.348B</v>
      </c>
      <c r="V606" s="41">
        <f t="shared" si="182"/>
        <v>436.34800000000001</v>
      </c>
      <c r="W606" s="37" t="str">
        <f t="shared" si="183"/>
        <v>B</v>
      </c>
      <c r="X606" s="42">
        <f t="shared" si="184"/>
        <v>436.34800000000001</v>
      </c>
      <c r="Y606" s="37">
        <f t="shared" si="185"/>
        <v>16.663</v>
      </c>
      <c r="Z606" s="37" t="str">
        <f t="shared" si="186"/>
        <v>M</v>
      </c>
      <c r="AA606" s="43">
        <f t="shared" si="187"/>
        <v>16663000</v>
      </c>
      <c r="AB606" s="46">
        <f t="shared" si="188"/>
        <v>7.8316100000000004</v>
      </c>
      <c r="AC606" s="43"/>
      <c r="AD606" s="43"/>
      <c r="AE606" s="37">
        <f t="shared" si="174"/>
        <v>604</v>
      </c>
      <c r="AF606" s="37" t="str">
        <f t="shared" si="175"/>
        <v>SBMA.JK</v>
      </c>
      <c r="AG606" s="37" t="str">
        <f t="shared" si="176"/>
        <v>PT Surya Biru Murni Acetylene Tbk</v>
      </c>
      <c r="AH606" s="37">
        <f t="shared" si="177"/>
        <v>470</v>
      </c>
      <c r="AI606" s="71">
        <f t="shared" si="189"/>
        <v>0.43634800000000001</v>
      </c>
      <c r="AJ606" s="43">
        <f t="shared" si="178"/>
        <v>7.8316100000000004</v>
      </c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</row>
    <row r="607" spans="1:47" x14ac:dyDescent="0.25">
      <c r="A607" s="37"/>
      <c r="B607" s="37">
        <f t="shared" si="179"/>
        <v>605</v>
      </c>
      <c r="C607" s="37" t="s">
        <v>752</v>
      </c>
      <c r="D607" s="37" t="s">
        <v>753</v>
      </c>
      <c r="E607" s="38">
        <v>2700</v>
      </c>
      <c r="F607" s="37">
        <v>160</v>
      </c>
      <c r="G607" s="39">
        <v>6.3E-2</v>
      </c>
      <c r="H607" s="37" t="s">
        <v>4473</v>
      </c>
      <c r="I607" s="40">
        <v>435203</v>
      </c>
      <c r="J607" s="37" t="s">
        <v>4474</v>
      </c>
      <c r="K607" s="37"/>
      <c r="L607" s="37"/>
      <c r="M607" s="37">
        <f t="shared" si="180"/>
        <v>605</v>
      </c>
      <c r="N607" s="37" t="s">
        <v>288</v>
      </c>
      <c r="O607" s="37" t="str">
        <f t="shared" si="190"/>
        <v>PT Surya Citra Media Tbk</v>
      </c>
      <c r="P607" s="37">
        <f t="shared" si="190"/>
        <v>366</v>
      </c>
      <c r="Q607" s="37">
        <f t="shared" si="190"/>
        <v>12</v>
      </c>
      <c r="R607" s="37">
        <f t="shared" si="190"/>
        <v>3.39E-2</v>
      </c>
      <c r="S607" s="37" t="str">
        <f t="shared" si="190"/>
        <v>95.008M</v>
      </c>
      <c r="T607" s="37" t="str">
        <f t="shared" si="190"/>
        <v>109.616M</v>
      </c>
      <c r="U607" s="37" t="str">
        <f t="shared" si="190"/>
        <v>23.137T</v>
      </c>
      <c r="V607" s="41">
        <f t="shared" si="182"/>
        <v>23.137</v>
      </c>
      <c r="W607" s="37" t="str">
        <f t="shared" si="183"/>
        <v>T</v>
      </c>
      <c r="X607" s="42">
        <f t="shared" si="184"/>
        <v>23137</v>
      </c>
      <c r="Y607" s="37">
        <f t="shared" si="185"/>
        <v>109.616</v>
      </c>
      <c r="Z607" s="37" t="str">
        <f t="shared" si="186"/>
        <v>M</v>
      </c>
      <c r="AA607" s="43">
        <f t="shared" si="187"/>
        <v>109616000</v>
      </c>
      <c r="AB607" s="46">
        <f t="shared" si="188"/>
        <v>40.119456</v>
      </c>
      <c r="AC607" s="43"/>
      <c r="AD607" s="43"/>
      <c r="AE607" s="37">
        <f t="shared" si="174"/>
        <v>605</v>
      </c>
      <c r="AF607" s="37" t="str">
        <f t="shared" si="175"/>
        <v>SCMA.JK</v>
      </c>
      <c r="AG607" s="37" t="str">
        <f t="shared" si="176"/>
        <v>PT Surya Citra Media Tbk</v>
      </c>
      <c r="AH607" s="37">
        <f t="shared" si="177"/>
        <v>366</v>
      </c>
      <c r="AI607" s="71">
        <f t="shared" si="189"/>
        <v>23.137</v>
      </c>
      <c r="AJ607" s="43">
        <f t="shared" si="178"/>
        <v>40.119456</v>
      </c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</row>
    <row r="608" spans="1:47" x14ac:dyDescent="0.25">
      <c r="A608" s="37"/>
      <c r="B608" s="37">
        <f t="shared" si="179"/>
        <v>606</v>
      </c>
      <c r="C608" s="37" t="s">
        <v>404</v>
      </c>
      <c r="D608" s="37" t="s">
        <v>405</v>
      </c>
      <c r="E608" s="37">
        <v>478</v>
      </c>
      <c r="F608" s="37">
        <v>-6</v>
      </c>
      <c r="G608" s="39">
        <v>-1.24E-2</v>
      </c>
      <c r="H608" s="37" t="s">
        <v>4470</v>
      </c>
      <c r="I608" s="37" t="s">
        <v>4471</v>
      </c>
      <c r="J608" s="37" t="s">
        <v>4472</v>
      </c>
      <c r="K608" s="37"/>
      <c r="L608" s="37"/>
      <c r="M608" s="37">
        <f t="shared" si="180"/>
        <v>606</v>
      </c>
      <c r="N608" s="37" t="s">
        <v>765</v>
      </c>
      <c r="O608" s="37" t="str">
        <f t="shared" si="190"/>
        <v>PT Surya Esa Perkasa Tbk</v>
      </c>
      <c r="P608" s="37">
        <f t="shared" si="190"/>
        <v>520</v>
      </c>
      <c r="Q608" s="37">
        <f t="shared" si="190"/>
        <v>-5</v>
      </c>
      <c r="R608" s="37">
        <f t="shared" si="190"/>
        <v>-9.4999999999999998E-3</v>
      </c>
      <c r="S608" s="37" t="str">
        <f t="shared" si="190"/>
        <v>106.108M</v>
      </c>
      <c r="T608" s="37" t="str">
        <f t="shared" si="190"/>
        <v>89.033M</v>
      </c>
      <c r="U608" s="37" t="str">
        <f t="shared" si="190"/>
        <v>8.144T</v>
      </c>
      <c r="V608" s="41">
        <f t="shared" si="182"/>
        <v>8.1440000000000001</v>
      </c>
      <c r="W608" s="37" t="str">
        <f t="shared" si="183"/>
        <v>T</v>
      </c>
      <c r="X608" s="42">
        <f t="shared" si="184"/>
        <v>8144</v>
      </c>
      <c r="Y608" s="37">
        <f t="shared" si="185"/>
        <v>89.033000000000001</v>
      </c>
      <c r="Z608" s="37" t="str">
        <f t="shared" si="186"/>
        <v>M</v>
      </c>
      <c r="AA608" s="43">
        <f t="shared" si="187"/>
        <v>89033000</v>
      </c>
      <c r="AB608" s="46">
        <f t="shared" si="188"/>
        <v>46.297159999999998</v>
      </c>
      <c r="AC608" s="43"/>
      <c r="AD608" s="43"/>
      <c r="AE608" s="37">
        <f t="shared" si="174"/>
        <v>606</v>
      </c>
      <c r="AF608" s="37" t="str">
        <f t="shared" si="175"/>
        <v>ESSA.JK</v>
      </c>
      <c r="AG608" s="37" t="str">
        <f t="shared" si="176"/>
        <v>PT Surya Esa Perkasa Tbk</v>
      </c>
      <c r="AH608" s="37">
        <f t="shared" si="177"/>
        <v>520</v>
      </c>
      <c r="AI608" s="71">
        <f t="shared" si="189"/>
        <v>8.1440000000000001</v>
      </c>
      <c r="AJ608" s="43">
        <f t="shared" si="178"/>
        <v>46.297159999999998</v>
      </c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</row>
    <row r="609" spans="1:47" x14ac:dyDescent="0.25">
      <c r="A609" s="37"/>
      <c r="B609" s="37">
        <f t="shared" si="179"/>
        <v>607</v>
      </c>
      <c r="C609" s="37" t="s">
        <v>280</v>
      </c>
      <c r="D609" s="37" t="s">
        <v>4467</v>
      </c>
      <c r="E609" s="38">
        <v>1455</v>
      </c>
      <c r="F609" s="37">
        <v>-75</v>
      </c>
      <c r="G609" s="39">
        <v>-4.9000000000000002E-2</v>
      </c>
      <c r="H609" s="40">
        <v>615300</v>
      </c>
      <c r="I609" s="37" t="s">
        <v>4468</v>
      </c>
      <c r="J609" s="37" t="s">
        <v>4469</v>
      </c>
      <c r="K609" s="37"/>
      <c r="L609" s="37"/>
      <c r="M609" s="37">
        <f t="shared" si="180"/>
        <v>607</v>
      </c>
      <c r="N609" s="37" t="s">
        <v>5421</v>
      </c>
      <c r="O609" s="37" t="str">
        <f t="shared" si="190"/>
        <v>PT Surya Fajar Capital Tbk</v>
      </c>
      <c r="P609" s="37">
        <f t="shared" si="190"/>
        <v>1495</v>
      </c>
      <c r="Q609" s="37">
        <f t="shared" si="190"/>
        <v>5</v>
      </c>
      <c r="R609" s="37">
        <f t="shared" si="190"/>
        <v>3.3999999999999998E-3</v>
      </c>
      <c r="S609" s="37" t="str">
        <f t="shared" si="190"/>
        <v>1.361M</v>
      </c>
      <c r="T609" s="37" t="str">
        <f t="shared" si="190"/>
        <v>1.041M</v>
      </c>
      <c r="U609" s="37" t="str">
        <f t="shared" si="190"/>
        <v>2.033T</v>
      </c>
      <c r="V609" s="41">
        <f t="shared" si="182"/>
        <v>2.0329999999999999</v>
      </c>
      <c r="W609" s="37" t="str">
        <f t="shared" si="183"/>
        <v>T</v>
      </c>
      <c r="X609" s="42">
        <f t="shared" si="184"/>
        <v>2033</v>
      </c>
      <c r="Y609" s="37">
        <f t="shared" si="185"/>
        <v>1.0409999999999999</v>
      </c>
      <c r="Z609" s="37" t="str">
        <f t="shared" si="186"/>
        <v>M</v>
      </c>
      <c r="AA609" s="43">
        <f t="shared" si="187"/>
        <v>1040999.9999999999</v>
      </c>
      <c r="AB609" s="46">
        <f t="shared" si="188"/>
        <v>1.5562949999999998</v>
      </c>
      <c r="AC609" s="43"/>
      <c r="AD609" s="43"/>
      <c r="AE609" s="37">
        <f t="shared" si="174"/>
        <v>607</v>
      </c>
      <c r="AF609" s="37" t="str">
        <f t="shared" si="175"/>
        <v>SFAN.JK</v>
      </c>
      <c r="AG609" s="37" t="str">
        <f t="shared" si="176"/>
        <v>PT Surya Fajar Capital Tbk</v>
      </c>
      <c r="AH609" s="37">
        <f t="shared" si="177"/>
        <v>1495</v>
      </c>
      <c r="AI609" s="71">
        <f t="shared" si="189"/>
        <v>2.0329999999999999</v>
      </c>
      <c r="AJ609" s="43">
        <f t="shared" si="178"/>
        <v>1.5562949999999998</v>
      </c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</row>
    <row r="610" spans="1:47" x14ac:dyDescent="0.25">
      <c r="A610" s="37"/>
      <c r="B610" s="37">
        <f t="shared" si="179"/>
        <v>608</v>
      </c>
      <c r="C610" s="37" t="s">
        <v>419</v>
      </c>
      <c r="D610" s="37" t="s">
        <v>420</v>
      </c>
      <c r="E610" s="37">
        <v>610</v>
      </c>
      <c r="F610" s="37">
        <v>0</v>
      </c>
      <c r="G610" s="39">
        <v>0</v>
      </c>
      <c r="H610" s="37" t="s">
        <v>4464</v>
      </c>
      <c r="I610" s="37" t="s">
        <v>4465</v>
      </c>
      <c r="J610" s="37" t="s">
        <v>4466</v>
      </c>
      <c r="K610" s="37"/>
      <c r="L610" s="37"/>
      <c r="M610" s="37">
        <f t="shared" si="180"/>
        <v>608</v>
      </c>
      <c r="N610" s="37" t="s">
        <v>837</v>
      </c>
      <c r="O610" s="37" t="str">
        <f t="shared" si="190"/>
        <v>PT Surya Permata Andalan Tbk</v>
      </c>
      <c r="P610" s="37">
        <f t="shared" si="190"/>
        <v>725</v>
      </c>
      <c r="Q610" s="37">
        <f t="shared" si="190"/>
        <v>-5</v>
      </c>
      <c r="R610" s="37">
        <f t="shared" si="190"/>
        <v>-6.7999999999999996E-3</v>
      </c>
      <c r="S610" s="37" t="str">
        <f t="shared" si="190"/>
        <v>248.173M</v>
      </c>
      <c r="T610" s="37" t="str">
        <f t="shared" si="190"/>
        <v>285.705M</v>
      </c>
      <c r="U610" s="37" t="str">
        <f t="shared" si="190"/>
        <v>5.801T</v>
      </c>
      <c r="V610" s="41">
        <f t="shared" si="182"/>
        <v>5.8010000000000002</v>
      </c>
      <c r="W610" s="37" t="str">
        <f t="shared" si="183"/>
        <v>T</v>
      </c>
      <c r="X610" s="42">
        <f t="shared" si="184"/>
        <v>5801</v>
      </c>
      <c r="Y610" s="37">
        <f t="shared" si="185"/>
        <v>285.70499999999998</v>
      </c>
      <c r="Z610" s="37" t="str">
        <f t="shared" si="186"/>
        <v>M</v>
      </c>
      <c r="AA610" s="43">
        <f t="shared" si="187"/>
        <v>285705000</v>
      </c>
      <c r="AB610" s="46">
        <f t="shared" si="188"/>
        <v>207.13612499999999</v>
      </c>
      <c r="AC610" s="43"/>
      <c r="AD610" s="43"/>
      <c r="AE610" s="37">
        <f t="shared" si="174"/>
        <v>608</v>
      </c>
      <c r="AF610" s="37" t="str">
        <f t="shared" si="175"/>
        <v>NATO.JK</v>
      </c>
      <c r="AG610" s="37" t="str">
        <f t="shared" si="176"/>
        <v>PT Surya Permata Andalan Tbk</v>
      </c>
      <c r="AH610" s="37">
        <f t="shared" si="177"/>
        <v>725</v>
      </c>
      <c r="AI610" s="71">
        <f t="shared" si="189"/>
        <v>5.8010000000000002</v>
      </c>
      <c r="AJ610" s="43">
        <f t="shared" si="178"/>
        <v>207.13612499999999</v>
      </c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</row>
    <row r="611" spans="1:47" x14ac:dyDescent="0.25">
      <c r="A611" s="37"/>
      <c r="B611" s="37">
        <f t="shared" si="179"/>
        <v>609</v>
      </c>
      <c r="C611" s="37" t="s">
        <v>482</v>
      </c>
      <c r="D611" s="37" t="s">
        <v>483</v>
      </c>
      <c r="E611" s="37">
        <v>920</v>
      </c>
      <c r="F611" s="37">
        <v>10</v>
      </c>
      <c r="G611" s="39">
        <v>1.0999999999999999E-2</v>
      </c>
      <c r="H611" s="37" t="s">
        <v>4461</v>
      </c>
      <c r="I611" s="37" t="s">
        <v>4462</v>
      </c>
      <c r="J611" s="37" t="s">
        <v>4463</v>
      </c>
      <c r="K611" s="37"/>
      <c r="L611" s="37"/>
      <c r="M611" s="37">
        <f t="shared" si="180"/>
        <v>609</v>
      </c>
      <c r="N611" s="37" t="s">
        <v>1011</v>
      </c>
      <c r="O611" s="37" t="str">
        <f t="shared" si="190"/>
        <v>PT Surya Pertiwi Tbk</v>
      </c>
      <c r="P611" s="37">
        <f t="shared" si="190"/>
        <v>660</v>
      </c>
      <c r="Q611" s="37">
        <f t="shared" si="190"/>
        <v>0</v>
      </c>
      <c r="R611" s="37">
        <f t="shared" si="190"/>
        <v>0</v>
      </c>
      <c r="S611" s="37">
        <f t="shared" si="190"/>
        <v>78700</v>
      </c>
      <c r="T611" s="37">
        <f t="shared" si="190"/>
        <v>763048</v>
      </c>
      <c r="U611" s="37" t="str">
        <f t="shared" si="190"/>
        <v>1.782T</v>
      </c>
      <c r="V611" s="41">
        <f t="shared" si="182"/>
        <v>1.782</v>
      </c>
      <c r="W611" s="37" t="str">
        <f t="shared" si="183"/>
        <v>T</v>
      </c>
      <c r="X611" s="42">
        <f t="shared" si="184"/>
        <v>1782</v>
      </c>
      <c r="Y611" s="37">
        <f t="shared" si="185"/>
        <v>76304</v>
      </c>
      <c r="Z611" s="37" t="str">
        <f t="shared" si="186"/>
        <v>8</v>
      </c>
      <c r="AA611" s="43">
        <f t="shared" si="187"/>
        <v>76304</v>
      </c>
      <c r="AB611" s="46">
        <f t="shared" si="188"/>
        <v>5.0360639999999998E-2</v>
      </c>
      <c r="AC611" s="43"/>
      <c r="AD611" s="43"/>
      <c r="AE611" s="37">
        <f t="shared" si="174"/>
        <v>609</v>
      </c>
      <c r="AF611" s="37" t="str">
        <f t="shared" si="175"/>
        <v>SPTO.JK</v>
      </c>
      <c r="AG611" s="37" t="str">
        <f t="shared" si="176"/>
        <v>PT Surya Pertiwi Tbk</v>
      </c>
      <c r="AH611" s="37">
        <f t="shared" si="177"/>
        <v>660</v>
      </c>
      <c r="AI611" s="71">
        <f t="shared" si="189"/>
        <v>1.782</v>
      </c>
      <c r="AJ611" s="43">
        <f t="shared" si="178"/>
        <v>5.0360639999999998E-2</v>
      </c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</row>
    <row r="612" spans="1:47" x14ac:dyDescent="0.25">
      <c r="A612" s="37"/>
      <c r="B612" s="37">
        <f t="shared" si="179"/>
        <v>610</v>
      </c>
      <c r="C612" s="37" t="s">
        <v>479</v>
      </c>
      <c r="D612" s="37" t="s">
        <v>480</v>
      </c>
      <c r="E612" s="38">
        <v>4250</v>
      </c>
      <c r="F612" s="37">
        <v>0</v>
      </c>
      <c r="G612" s="39">
        <v>0</v>
      </c>
      <c r="H612" s="40">
        <v>7200</v>
      </c>
      <c r="I612" s="40">
        <v>30592</v>
      </c>
      <c r="J612" s="37" t="s">
        <v>4092</v>
      </c>
      <c r="K612" s="37"/>
      <c r="L612" s="37"/>
      <c r="M612" s="37">
        <f t="shared" si="180"/>
        <v>610</v>
      </c>
      <c r="N612" s="37" t="s">
        <v>5435</v>
      </c>
      <c r="O612" s="37" t="str">
        <f t="shared" ref="O612:U627" si="191">INDEX($B$3:$J$1048576,MATCH($N612,$C$3:$C$1048576,0),MATCH(O$2,$B$2:$J$2,0))</f>
        <v>PT Surya Semesta Internusa Tbk</v>
      </c>
      <c r="P612" s="37">
        <f t="shared" si="191"/>
        <v>476</v>
      </c>
      <c r="Q612" s="37">
        <f t="shared" si="191"/>
        <v>-2</v>
      </c>
      <c r="R612" s="37">
        <f t="shared" si="191"/>
        <v>-4.1999999999999997E-3</v>
      </c>
      <c r="S612" s="37">
        <f t="shared" si="191"/>
        <v>262800</v>
      </c>
      <c r="T612" s="37" t="str">
        <f t="shared" si="191"/>
        <v>4.003M</v>
      </c>
      <c r="U612" s="37" t="str">
        <f t="shared" si="191"/>
        <v>2.165T</v>
      </c>
      <c r="V612" s="41">
        <f t="shared" si="182"/>
        <v>2.165</v>
      </c>
      <c r="W612" s="37" t="str">
        <f t="shared" si="183"/>
        <v>T</v>
      </c>
      <c r="X612" s="42">
        <f t="shared" si="184"/>
        <v>2165</v>
      </c>
      <c r="Y612" s="37">
        <f t="shared" si="185"/>
        <v>4.0030000000000001</v>
      </c>
      <c r="Z612" s="37" t="str">
        <f t="shared" si="186"/>
        <v>M</v>
      </c>
      <c r="AA612" s="43">
        <f t="shared" si="187"/>
        <v>4003000</v>
      </c>
      <c r="AB612" s="46">
        <f t="shared" si="188"/>
        <v>1.9054279999999999</v>
      </c>
      <c r="AC612" s="43"/>
      <c r="AD612" s="43"/>
      <c r="AE612" s="37">
        <f t="shared" si="174"/>
        <v>610</v>
      </c>
      <c r="AF612" s="37" t="str">
        <f t="shared" si="175"/>
        <v>SSIA.JK</v>
      </c>
      <c r="AG612" s="37" t="str">
        <f t="shared" si="176"/>
        <v>PT Surya Semesta Internusa Tbk</v>
      </c>
      <c r="AH612" s="37">
        <f t="shared" si="177"/>
        <v>476</v>
      </c>
      <c r="AI612" s="71">
        <f t="shared" si="189"/>
        <v>2.165</v>
      </c>
      <c r="AJ612" s="43">
        <f t="shared" si="178"/>
        <v>1.9054279999999999</v>
      </c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</row>
    <row r="613" spans="1:47" x14ac:dyDescent="0.25">
      <c r="A613" s="37"/>
      <c r="B613" s="37">
        <f t="shared" si="179"/>
        <v>611</v>
      </c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>
        <f t="shared" si="180"/>
        <v>611</v>
      </c>
      <c r="N613" s="37" t="s">
        <v>5446</v>
      </c>
      <c r="O613" s="37" t="str">
        <f t="shared" si="191"/>
        <v>PT Surya Toto Indonesia Tbk</v>
      </c>
      <c r="P613" s="37">
        <f t="shared" si="191"/>
        <v>216</v>
      </c>
      <c r="Q613" s="37">
        <f t="shared" si="191"/>
        <v>0</v>
      </c>
      <c r="R613" s="37">
        <f t="shared" si="191"/>
        <v>0</v>
      </c>
      <c r="S613" s="37">
        <f t="shared" si="191"/>
        <v>296900</v>
      </c>
      <c r="T613" s="37">
        <f t="shared" si="191"/>
        <v>519370</v>
      </c>
      <c r="U613" s="37" t="str">
        <f t="shared" si="191"/>
        <v>2.229T</v>
      </c>
      <c r="V613" s="41">
        <f t="shared" si="182"/>
        <v>2.2290000000000001</v>
      </c>
      <c r="W613" s="37" t="str">
        <f t="shared" si="183"/>
        <v>T</v>
      </c>
      <c r="X613" s="42">
        <f t="shared" si="184"/>
        <v>2229</v>
      </c>
      <c r="Y613" s="37">
        <f t="shared" si="185"/>
        <v>51937</v>
      </c>
      <c r="Z613" s="37" t="str">
        <f t="shared" si="186"/>
        <v>0</v>
      </c>
      <c r="AA613" s="43">
        <f t="shared" si="187"/>
        <v>51937</v>
      </c>
      <c r="AB613" s="46">
        <f t="shared" si="188"/>
        <v>1.1218392000000001E-2</v>
      </c>
      <c r="AC613" s="43"/>
      <c r="AD613" s="43"/>
      <c r="AE613" s="37">
        <f t="shared" si="174"/>
        <v>611</v>
      </c>
      <c r="AF613" s="37" t="str">
        <f t="shared" si="175"/>
        <v>TOTO.JK</v>
      </c>
      <c r="AG613" s="37" t="str">
        <f t="shared" si="176"/>
        <v>PT Surya Toto Indonesia Tbk</v>
      </c>
      <c r="AH613" s="37">
        <f t="shared" si="177"/>
        <v>216</v>
      </c>
      <c r="AI613" s="71">
        <f t="shared" si="189"/>
        <v>2.2290000000000001</v>
      </c>
      <c r="AJ613" s="43">
        <f t="shared" si="178"/>
        <v>1.1218392000000001E-2</v>
      </c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</row>
    <row r="614" spans="1:47" x14ac:dyDescent="0.25">
      <c r="A614" s="37"/>
      <c r="B614" s="37">
        <f t="shared" si="179"/>
        <v>612</v>
      </c>
      <c r="C614" s="37" t="s">
        <v>0</v>
      </c>
      <c r="D614" s="37" t="s">
        <v>1</v>
      </c>
      <c r="E614" s="37" t="s">
        <v>2</v>
      </c>
      <c r="F614" s="37" t="s">
        <v>3</v>
      </c>
      <c r="G614" s="37" t="s">
        <v>4</v>
      </c>
      <c r="H614" s="37" t="s">
        <v>5</v>
      </c>
      <c r="I614" s="37" t="s">
        <v>6</v>
      </c>
      <c r="J614" s="37" t="s">
        <v>7</v>
      </c>
      <c r="K614" s="37"/>
      <c r="L614" s="37"/>
      <c r="M614" s="37">
        <f t="shared" si="180"/>
        <v>612</v>
      </c>
      <c r="N614" s="37" t="s">
        <v>1523</v>
      </c>
      <c r="O614" s="37" t="str">
        <f t="shared" si="191"/>
        <v>PT Suryamas Dutamakmur Tbk</v>
      </c>
      <c r="P614" s="37">
        <f t="shared" si="191"/>
        <v>187</v>
      </c>
      <c r="Q614" s="37">
        <f t="shared" si="191"/>
        <v>8</v>
      </c>
      <c r="R614" s="37">
        <f t="shared" si="191"/>
        <v>4.4699999999999997E-2</v>
      </c>
      <c r="S614" s="37" t="str">
        <f t="shared" si="191"/>
        <v>2.563M</v>
      </c>
      <c r="T614" s="37" t="str">
        <f t="shared" si="191"/>
        <v>2.226M</v>
      </c>
      <c r="U614" s="37" t="str">
        <f t="shared" si="191"/>
        <v>892.39B</v>
      </c>
      <c r="V614" s="41">
        <f t="shared" si="182"/>
        <v>892.39</v>
      </c>
      <c r="W614" s="37" t="str">
        <f t="shared" si="183"/>
        <v>B</v>
      </c>
      <c r="X614" s="42">
        <f t="shared" si="184"/>
        <v>892.39</v>
      </c>
      <c r="Y614" s="37">
        <f t="shared" si="185"/>
        <v>2.226</v>
      </c>
      <c r="Z614" s="37" t="str">
        <f t="shared" si="186"/>
        <v>M</v>
      </c>
      <c r="AA614" s="43">
        <f t="shared" si="187"/>
        <v>2226000</v>
      </c>
      <c r="AB614" s="46">
        <f t="shared" si="188"/>
        <v>0.41626200000000002</v>
      </c>
      <c r="AC614" s="43"/>
      <c r="AD614" s="43"/>
      <c r="AE614" s="37">
        <f t="shared" si="174"/>
        <v>612</v>
      </c>
      <c r="AF614" s="37" t="str">
        <f t="shared" si="175"/>
        <v>SMDM.JK</v>
      </c>
      <c r="AG614" s="37" t="str">
        <f t="shared" si="176"/>
        <v>PT Suryamas Dutamakmur Tbk</v>
      </c>
      <c r="AH614" s="37">
        <f t="shared" si="177"/>
        <v>187</v>
      </c>
      <c r="AI614" s="71">
        <f t="shared" si="189"/>
        <v>0.89239000000000002</v>
      </c>
      <c r="AJ614" s="43">
        <f t="shared" si="178"/>
        <v>0.41626200000000002</v>
      </c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</row>
    <row r="615" spans="1:47" x14ac:dyDescent="0.25">
      <c r="A615" s="37"/>
      <c r="B615" s="37">
        <f t="shared" si="179"/>
        <v>613</v>
      </c>
      <c r="C615" s="37" t="s">
        <v>487</v>
      </c>
      <c r="D615" s="37" t="s">
        <v>488</v>
      </c>
      <c r="E615" s="38">
        <v>3530</v>
      </c>
      <c r="F615" s="37">
        <v>30</v>
      </c>
      <c r="G615" s="39">
        <v>8.6E-3</v>
      </c>
      <c r="H615" s="37" t="s">
        <v>4458</v>
      </c>
      <c r="I615" s="37" t="s">
        <v>4459</v>
      </c>
      <c r="J615" s="37" t="s">
        <v>4460</v>
      </c>
      <c r="K615" s="37"/>
      <c r="L615" s="37"/>
      <c r="M615" s="37">
        <f t="shared" si="180"/>
        <v>613</v>
      </c>
      <c r="N615" s="37" t="s">
        <v>2377</v>
      </c>
      <c r="O615" s="37" t="str">
        <f t="shared" si="191"/>
        <v>PT Tanah Laut Tbk</v>
      </c>
      <c r="P615" s="37">
        <f t="shared" si="191"/>
        <v>139</v>
      </c>
      <c r="Q615" s="37">
        <f t="shared" si="191"/>
        <v>27</v>
      </c>
      <c r="R615" s="37">
        <f t="shared" si="191"/>
        <v>0.24110000000000001</v>
      </c>
      <c r="S615" s="37" t="str">
        <f t="shared" si="191"/>
        <v>74.594M</v>
      </c>
      <c r="T615" s="37" t="str">
        <f t="shared" si="191"/>
        <v>10.339M</v>
      </c>
      <c r="U615" s="37" t="str">
        <f t="shared" si="191"/>
        <v>60.87B</v>
      </c>
      <c r="V615" s="41">
        <f t="shared" si="182"/>
        <v>60.87</v>
      </c>
      <c r="W615" s="37" t="str">
        <f t="shared" si="183"/>
        <v>B</v>
      </c>
      <c r="X615" s="42">
        <f t="shared" si="184"/>
        <v>60.87</v>
      </c>
      <c r="Y615" s="37">
        <f t="shared" si="185"/>
        <v>10.339</v>
      </c>
      <c r="Z615" s="37" t="str">
        <f t="shared" si="186"/>
        <v>M</v>
      </c>
      <c r="AA615" s="43">
        <f t="shared" si="187"/>
        <v>10339000</v>
      </c>
      <c r="AB615" s="46">
        <f t="shared" si="188"/>
        <v>1.4371210000000001</v>
      </c>
      <c r="AC615" s="43"/>
      <c r="AD615" s="43"/>
      <c r="AE615" s="37">
        <f t="shared" si="174"/>
        <v>613</v>
      </c>
      <c r="AF615" s="37" t="str">
        <f t="shared" si="175"/>
        <v>INDX.JK</v>
      </c>
      <c r="AG615" s="37" t="str">
        <f t="shared" si="176"/>
        <v>PT Tanah Laut Tbk</v>
      </c>
      <c r="AH615" s="37">
        <f t="shared" si="177"/>
        <v>139</v>
      </c>
      <c r="AI615" s="71">
        <f t="shared" si="189"/>
        <v>6.087E-2</v>
      </c>
      <c r="AJ615" s="43">
        <f t="shared" si="178"/>
        <v>1.4371210000000001</v>
      </c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</row>
    <row r="616" spans="1:47" x14ac:dyDescent="0.25">
      <c r="A616" s="37"/>
      <c r="B616" s="37">
        <f t="shared" si="179"/>
        <v>614</v>
      </c>
      <c r="C616" s="37" t="s">
        <v>719</v>
      </c>
      <c r="D616" s="37" t="s">
        <v>720</v>
      </c>
      <c r="E616" s="38">
        <v>3570</v>
      </c>
      <c r="F616" s="37">
        <v>-150</v>
      </c>
      <c r="G616" s="39">
        <v>-4.0300000000000002E-2</v>
      </c>
      <c r="H616" s="37" t="s">
        <v>4455</v>
      </c>
      <c r="I616" s="37" t="s">
        <v>4456</v>
      </c>
      <c r="J616" s="37" t="s">
        <v>4457</v>
      </c>
      <c r="K616" s="37"/>
      <c r="L616" s="37"/>
      <c r="M616" s="37">
        <f t="shared" si="180"/>
        <v>614</v>
      </c>
      <c r="N616" s="37" t="s">
        <v>842</v>
      </c>
      <c r="O616" s="37" t="str">
        <f t="shared" si="191"/>
        <v>PT TBS Energi Utama Tbk</v>
      </c>
      <c r="P616" s="37">
        <f t="shared" si="191"/>
        <v>1230</v>
      </c>
      <c r="Q616" s="37">
        <f t="shared" si="191"/>
        <v>0</v>
      </c>
      <c r="R616" s="37">
        <f t="shared" si="191"/>
        <v>0</v>
      </c>
      <c r="S616" s="37" t="str">
        <f t="shared" si="191"/>
        <v>11.033M</v>
      </c>
      <c r="T616" s="37" t="str">
        <f t="shared" si="191"/>
        <v>6.802M</v>
      </c>
      <c r="U616" s="37" t="str">
        <f t="shared" si="191"/>
        <v>9.901T</v>
      </c>
      <c r="V616" s="41">
        <f t="shared" si="182"/>
        <v>9.9009999999999998</v>
      </c>
      <c r="W616" s="37" t="str">
        <f t="shared" si="183"/>
        <v>T</v>
      </c>
      <c r="X616" s="42">
        <f t="shared" si="184"/>
        <v>9901</v>
      </c>
      <c r="Y616" s="37">
        <f t="shared" si="185"/>
        <v>6.8019999999999996</v>
      </c>
      <c r="Z616" s="37" t="str">
        <f t="shared" si="186"/>
        <v>M</v>
      </c>
      <c r="AA616" s="43">
        <f t="shared" si="187"/>
        <v>6802000</v>
      </c>
      <c r="AB616" s="46">
        <f t="shared" si="188"/>
        <v>8.36646</v>
      </c>
      <c r="AC616" s="43"/>
      <c r="AD616" s="43"/>
      <c r="AE616" s="37">
        <f t="shared" si="174"/>
        <v>614</v>
      </c>
      <c r="AF616" s="37" t="str">
        <f t="shared" si="175"/>
        <v>TOBA.JK</v>
      </c>
      <c r="AG616" s="37" t="str">
        <f t="shared" si="176"/>
        <v>PT TBS Energi Utama Tbk</v>
      </c>
      <c r="AH616" s="37">
        <f t="shared" si="177"/>
        <v>1230</v>
      </c>
      <c r="AI616" s="71">
        <f t="shared" si="189"/>
        <v>9.9009999999999998</v>
      </c>
      <c r="AJ616" s="43">
        <f t="shared" si="178"/>
        <v>8.36646</v>
      </c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</row>
    <row r="617" spans="1:47" x14ac:dyDescent="0.25">
      <c r="A617" s="37"/>
      <c r="B617" s="37">
        <f t="shared" si="179"/>
        <v>615</v>
      </c>
      <c r="C617" s="37" t="s">
        <v>527</v>
      </c>
      <c r="D617" s="37" t="s">
        <v>528</v>
      </c>
      <c r="E617" s="38">
        <v>1090</v>
      </c>
      <c r="F617" s="37">
        <v>5</v>
      </c>
      <c r="G617" s="39">
        <v>4.5999999999999999E-3</v>
      </c>
      <c r="H617" s="37" t="s">
        <v>4452</v>
      </c>
      <c r="I617" s="37" t="s">
        <v>4453</v>
      </c>
      <c r="J617" s="37" t="s">
        <v>4454</v>
      </c>
      <c r="K617" s="37"/>
      <c r="L617" s="37"/>
      <c r="M617" s="37">
        <f t="shared" si="180"/>
        <v>615</v>
      </c>
      <c r="N617" s="37" t="s">
        <v>601</v>
      </c>
      <c r="O617" s="37" t="str">
        <f t="shared" si="191"/>
        <v>PT Telefast Indonesia Tbk</v>
      </c>
      <c r="P617" s="37">
        <f t="shared" si="191"/>
        <v>5050</v>
      </c>
      <c r="Q617" s="37">
        <f t="shared" si="191"/>
        <v>25</v>
      </c>
      <c r="R617" s="37">
        <f t="shared" si="191"/>
        <v>5.0000000000000001E-3</v>
      </c>
      <c r="S617" s="37">
        <f t="shared" si="191"/>
        <v>57100</v>
      </c>
      <c r="T617" s="37">
        <f t="shared" si="191"/>
        <v>277823</v>
      </c>
      <c r="U617" s="37" t="str">
        <f t="shared" si="191"/>
        <v>8.367T</v>
      </c>
      <c r="V617" s="41">
        <f t="shared" si="182"/>
        <v>8.3670000000000009</v>
      </c>
      <c r="W617" s="37" t="str">
        <f t="shared" si="183"/>
        <v>T</v>
      </c>
      <c r="X617" s="42">
        <f t="shared" si="184"/>
        <v>8367</v>
      </c>
      <c r="Y617" s="37">
        <f t="shared" si="185"/>
        <v>27782</v>
      </c>
      <c r="Z617" s="37" t="str">
        <f t="shared" si="186"/>
        <v>3</v>
      </c>
      <c r="AA617" s="43">
        <f t="shared" si="187"/>
        <v>27782</v>
      </c>
      <c r="AB617" s="46">
        <f t="shared" si="188"/>
        <v>0.14029910000000001</v>
      </c>
      <c r="AC617" s="43"/>
      <c r="AD617" s="43"/>
      <c r="AE617" s="37">
        <f t="shared" si="174"/>
        <v>615</v>
      </c>
      <c r="AF617" s="37" t="str">
        <f t="shared" si="175"/>
        <v>TFAS.JK</v>
      </c>
      <c r="AG617" s="37" t="str">
        <f t="shared" si="176"/>
        <v>PT Telefast Indonesia Tbk</v>
      </c>
      <c r="AH617" s="37">
        <f t="shared" si="177"/>
        <v>5050</v>
      </c>
      <c r="AI617" s="71">
        <f t="shared" si="189"/>
        <v>8.3670000000000009</v>
      </c>
      <c r="AJ617" s="43">
        <f t="shared" si="178"/>
        <v>0.14029910000000001</v>
      </c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</row>
    <row r="618" spans="1:47" x14ac:dyDescent="0.25">
      <c r="A618" s="37"/>
      <c r="B618" s="37">
        <f t="shared" si="179"/>
        <v>616</v>
      </c>
      <c r="C618" s="37" t="s">
        <v>476</v>
      </c>
      <c r="D618" s="37" t="s">
        <v>477</v>
      </c>
      <c r="E618" s="38">
        <v>6200</v>
      </c>
      <c r="F618" s="37">
        <v>100</v>
      </c>
      <c r="G618" s="39">
        <v>1.6400000000000001E-2</v>
      </c>
      <c r="H618" s="37">
        <v>700</v>
      </c>
      <c r="I618" s="37">
        <v>423</v>
      </c>
      <c r="J618" s="37" t="s">
        <v>4075</v>
      </c>
      <c r="K618" s="37"/>
      <c r="L618" s="37"/>
      <c r="M618" s="37">
        <f t="shared" si="180"/>
        <v>616</v>
      </c>
      <c r="N618" s="37" t="s">
        <v>966</v>
      </c>
      <c r="O618" s="37" t="str">
        <f t="shared" si="191"/>
        <v>PT Temas Tbk.</v>
      </c>
      <c r="P618" s="37">
        <f t="shared" si="191"/>
        <v>1515</v>
      </c>
      <c r="Q618" s="37">
        <f t="shared" si="191"/>
        <v>0</v>
      </c>
      <c r="R618" s="37">
        <f t="shared" si="191"/>
        <v>0</v>
      </c>
      <c r="S618" s="37" t="str">
        <f t="shared" si="191"/>
        <v>45.644M</v>
      </c>
      <c r="T618" s="37" t="str">
        <f t="shared" si="191"/>
        <v>25.824M</v>
      </c>
      <c r="U618" s="37" t="str">
        <f t="shared" si="191"/>
        <v>8.643T</v>
      </c>
      <c r="V618" s="41">
        <f t="shared" si="182"/>
        <v>8.6430000000000007</v>
      </c>
      <c r="W618" s="37" t="str">
        <f t="shared" si="183"/>
        <v>T</v>
      </c>
      <c r="X618" s="42">
        <f t="shared" si="184"/>
        <v>8643</v>
      </c>
      <c r="Y618" s="37">
        <f t="shared" si="185"/>
        <v>25.824000000000002</v>
      </c>
      <c r="Z618" s="37" t="str">
        <f t="shared" si="186"/>
        <v>M</v>
      </c>
      <c r="AA618" s="43">
        <f t="shared" si="187"/>
        <v>25824000</v>
      </c>
      <c r="AB618" s="46">
        <f t="shared" si="188"/>
        <v>39.123359999999998</v>
      </c>
      <c r="AC618" s="43"/>
      <c r="AD618" s="43"/>
      <c r="AE618" s="37">
        <f t="shared" si="174"/>
        <v>616</v>
      </c>
      <c r="AF618" s="37" t="str">
        <f t="shared" si="175"/>
        <v>TMAS.JK</v>
      </c>
      <c r="AG618" s="37" t="str">
        <f t="shared" si="176"/>
        <v>PT Temas Tbk.</v>
      </c>
      <c r="AH618" s="37">
        <f t="shared" si="177"/>
        <v>1515</v>
      </c>
      <c r="AI618" s="71">
        <f t="shared" si="189"/>
        <v>8.6430000000000007</v>
      </c>
      <c r="AJ618" s="43">
        <f t="shared" si="178"/>
        <v>39.123359999999998</v>
      </c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</row>
    <row r="619" spans="1:47" x14ac:dyDescent="0.25">
      <c r="A619" s="37"/>
      <c r="B619" s="37">
        <f t="shared" si="179"/>
        <v>617</v>
      </c>
      <c r="C619" s="37" t="s">
        <v>510</v>
      </c>
      <c r="D619" s="37" t="s">
        <v>511</v>
      </c>
      <c r="E619" s="38">
        <v>2790</v>
      </c>
      <c r="F619" s="37">
        <v>110</v>
      </c>
      <c r="G619" s="39">
        <v>4.1000000000000002E-2</v>
      </c>
      <c r="H619" s="37" t="s">
        <v>4449</v>
      </c>
      <c r="I619" s="37" t="s">
        <v>4450</v>
      </c>
      <c r="J619" s="37" t="s">
        <v>4451</v>
      </c>
      <c r="K619" s="37"/>
      <c r="L619" s="37"/>
      <c r="M619" s="37">
        <f t="shared" si="180"/>
        <v>617</v>
      </c>
      <c r="N619" s="37" t="s">
        <v>1483</v>
      </c>
      <c r="O619" s="37" t="str">
        <f t="shared" si="191"/>
        <v>PT Tembaga Mulia Semanan Tbk</v>
      </c>
      <c r="P619" s="37">
        <f t="shared" si="191"/>
        <v>1685</v>
      </c>
      <c r="Q619" s="37">
        <f t="shared" si="191"/>
        <v>10</v>
      </c>
      <c r="R619" s="37">
        <f t="shared" si="191"/>
        <v>6.0000000000000001E-3</v>
      </c>
      <c r="S619" s="37">
        <f t="shared" si="191"/>
        <v>2500</v>
      </c>
      <c r="T619" s="37">
        <f t="shared" si="191"/>
        <v>10787</v>
      </c>
      <c r="U619" s="37" t="str">
        <f t="shared" si="191"/>
        <v>618.968B</v>
      </c>
      <c r="V619" s="41">
        <f t="shared" si="182"/>
        <v>618.96799999999996</v>
      </c>
      <c r="W619" s="37" t="str">
        <f t="shared" si="183"/>
        <v>B</v>
      </c>
      <c r="X619" s="42">
        <f t="shared" si="184"/>
        <v>618.96799999999996</v>
      </c>
      <c r="Y619" s="37">
        <f t="shared" si="185"/>
        <v>1078</v>
      </c>
      <c r="Z619" s="37" t="str">
        <f t="shared" si="186"/>
        <v>7</v>
      </c>
      <c r="AA619" s="43">
        <f t="shared" si="187"/>
        <v>1078</v>
      </c>
      <c r="AB619" s="46">
        <f t="shared" si="188"/>
        <v>1.81643E-3</v>
      </c>
      <c r="AC619" s="43"/>
      <c r="AD619" s="43"/>
      <c r="AE619" s="37">
        <f t="shared" si="174"/>
        <v>617</v>
      </c>
      <c r="AF619" s="37" t="str">
        <f t="shared" si="175"/>
        <v>TBMS.JK</v>
      </c>
      <c r="AG619" s="37" t="str">
        <f t="shared" si="176"/>
        <v>PT Tembaga Mulia Semanan Tbk</v>
      </c>
      <c r="AH619" s="37">
        <f t="shared" si="177"/>
        <v>1685</v>
      </c>
      <c r="AI619" s="71">
        <f t="shared" si="189"/>
        <v>0.61896799999999996</v>
      </c>
      <c r="AJ619" s="43">
        <f t="shared" si="178"/>
        <v>1.81643E-3</v>
      </c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</row>
    <row r="620" spans="1:47" x14ac:dyDescent="0.25">
      <c r="A620" s="37"/>
      <c r="B620" s="37">
        <f t="shared" si="179"/>
        <v>618</v>
      </c>
      <c r="C620" s="37" t="s">
        <v>574</v>
      </c>
      <c r="D620" s="37" t="s">
        <v>575</v>
      </c>
      <c r="E620" s="37">
        <v>118</v>
      </c>
      <c r="F620" s="37">
        <v>7</v>
      </c>
      <c r="G620" s="39">
        <v>6.3100000000000003E-2</v>
      </c>
      <c r="H620" s="37" t="s">
        <v>4446</v>
      </c>
      <c r="I620" s="37" t="s">
        <v>4447</v>
      </c>
      <c r="J620" s="37" t="s">
        <v>4448</v>
      </c>
      <c r="K620" s="37"/>
      <c r="L620" s="37"/>
      <c r="M620" s="37">
        <f t="shared" si="180"/>
        <v>618</v>
      </c>
      <c r="N620" s="37" t="s">
        <v>2106</v>
      </c>
      <c r="O620" s="37" t="str">
        <f t="shared" si="191"/>
        <v>PT Tempo Inti Media Tbk</v>
      </c>
      <c r="P620" s="37">
        <f t="shared" si="191"/>
        <v>146</v>
      </c>
      <c r="Q620" s="37">
        <f t="shared" si="191"/>
        <v>1</v>
      </c>
      <c r="R620" s="37">
        <f t="shared" si="191"/>
        <v>6.8999999999999999E-3</v>
      </c>
      <c r="S620" s="37">
        <f t="shared" si="191"/>
        <v>35100</v>
      </c>
      <c r="T620" s="37">
        <f t="shared" si="191"/>
        <v>497804</v>
      </c>
      <c r="U620" s="37" t="str">
        <f t="shared" si="191"/>
        <v>154.516B</v>
      </c>
      <c r="V620" s="41">
        <f t="shared" si="182"/>
        <v>154.51599999999999</v>
      </c>
      <c r="W620" s="37" t="str">
        <f t="shared" si="183"/>
        <v>B</v>
      </c>
      <c r="X620" s="42">
        <f t="shared" si="184"/>
        <v>154.51599999999999</v>
      </c>
      <c r="Y620" s="37">
        <f t="shared" si="185"/>
        <v>49780</v>
      </c>
      <c r="Z620" s="37" t="str">
        <f t="shared" si="186"/>
        <v>4</v>
      </c>
      <c r="AA620" s="43">
        <f t="shared" si="187"/>
        <v>49780</v>
      </c>
      <c r="AB620" s="46">
        <f t="shared" si="188"/>
        <v>7.26788E-3</v>
      </c>
      <c r="AC620" s="43"/>
      <c r="AD620" s="43"/>
      <c r="AE620" s="37">
        <f t="shared" si="174"/>
        <v>618</v>
      </c>
      <c r="AF620" s="37" t="str">
        <f t="shared" si="175"/>
        <v>TMPO.JK</v>
      </c>
      <c r="AG620" s="37" t="str">
        <f t="shared" si="176"/>
        <v>PT Tempo Inti Media Tbk</v>
      </c>
      <c r="AH620" s="37">
        <f t="shared" si="177"/>
        <v>146</v>
      </c>
      <c r="AI620" s="71">
        <f t="shared" si="189"/>
        <v>0.15451599999999999</v>
      </c>
      <c r="AJ620" s="43">
        <f t="shared" si="178"/>
        <v>7.26788E-3</v>
      </c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</row>
    <row r="621" spans="1:47" x14ac:dyDescent="0.25">
      <c r="A621" s="37"/>
      <c r="B621" s="37">
        <f t="shared" si="179"/>
        <v>619</v>
      </c>
      <c r="C621" s="37" t="s">
        <v>424</v>
      </c>
      <c r="D621" s="37" t="s">
        <v>425</v>
      </c>
      <c r="E621" s="38">
        <v>1400</v>
      </c>
      <c r="F621" s="37">
        <v>15</v>
      </c>
      <c r="G621" s="39">
        <v>1.0800000000000001E-2</v>
      </c>
      <c r="H621" s="37" t="s">
        <v>4443</v>
      </c>
      <c r="I621" s="37" t="s">
        <v>4444</v>
      </c>
      <c r="J621" s="37" t="s">
        <v>4445</v>
      </c>
      <c r="K621" s="37"/>
      <c r="L621" s="37"/>
      <c r="M621" s="37">
        <f t="shared" si="180"/>
        <v>619</v>
      </c>
      <c r="N621" s="37" t="s">
        <v>691</v>
      </c>
      <c r="O621" s="37" t="str">
        <f t="shared" si="191"/>
        <v>PT Tempo Scan Pacific Tbk</v>
      </c>
      <c r="P621" s="37">
        <f t="shared" si="191"/>
        <v>1470</v>
      </c>
      <c r="Q621" s="37">
        <f t="shared" si="191"/>
        <v>-10</v>
      </c>
      <c r="R621" s="37">
        <f t="shared" si="191"/>
        <v>-6.7999999999999996E-3</v>
      </c>
      <c r="S621" s="37">
        <f t="shared" si="191"/>
        <v>256400</v>
      </c>
      <c r="T621" s="37">
        <f t="shared" si="191"/>
        <v>835482</v>
      </c>
      <c r="U621" s="37" t="str">
        <f t="shared" si="191"/>
        <v>6.629T</v>
      </c>
      <c r="V621" s="41">
        <f t="shared" si="182"/>
        <v>6.6289999999999996</v>
      </c>
      <c r="W621" s="37" t="str">
        <f t="shared" si="183"/>
        <v>T</v>
      </c>
      <c r="X621" s="42">
        <f t="shared" si="184"/>
        <v>6629</v>
      </c>
      <c r="Y621" s="37">
        <f t="shared" si="185"/>
        <v>83548</v>
      </c>
      <c r="Z621" s="37" t="str">
        <f t="shared" si="186"/>
        <v>2</v>
      </c>
      <c r="AA621" s="43">
        <f t="shared" si="187"/>
        <v>83548</v>
      </c>
      <c r="AB621" s="46">
        <f t="shared" si="188"/>
        <v>0.12281556</v>
      </c>
      <c r="AC621" s="43"/>
      <c r="AD621" s="43"/>
      <c r="AE621" s="37">
        <f t="shared" si="174"/>
        <v>619</v>
      </c>
      <c r="AF621" s="37" t="str">
        <f t="shared" si="175"/>
        <v>TSPC.JK</v>
      </c>
      <c r="AG621" s="37" t="str">
        <f t="shared" si="176"/>
        <v>PT Tempo Scan Pacific Tbk</v>
      </c>
      <c r="AH621" s="37">
        <f t="shared" si="177"/>
        <v>1470</v>
      </c>
      <c r="AI621" s="71">
        <f t="shared" si="189"/>
        <v>6.6289999999999996</v>
      </c>
      <c r="AJ621" s="43">
        <f t="shared" si="178"/>
        <v>0.12281556</v>
      </c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</row>
    <row r="622" spans="1:47" x14ac:dyDescent="0.25">
      <c r="A622" s="37"/>
      <c r="B622" s="37">
        <f t="shared" si="179"/>
        <v>620</v>
      </c>
      <c r="C622" s="37" t="s">
        <v>399</v>
      </c>
      <c r="D622" s="37" t="s">
        <v>400</v>
      </c>
      <c r="E622" s="37">
        <v>560</v>
      </c>
      <c r="F622" s="37">
        <v>10</v>
      </c>
      <c r="G622" s="39">
        <v>1.8200000000000001E-2</v>
      </c>
      <c r="H622" s="37" t="s">
        <v>4440</v>
      </c>
      <c r="I622" s="37" t="s">
        <v>4441</v>
      </c>
      <c r="J622" s="37" t="s">
        <v>4442</v>
      </c>
      <c r="K622" s="37"/>
      <c r="L622" s="37"/>
      <c r="M622" s="37">
        <f t="shared" si="180"/>
        <v>620</v>
      </c>
      <c r="N622" s="37" t="s">
        <v>4100</v>
      </c>
      <c r="O622" s="37" t="str">
        <f t="shared" si="191"/>
        <v>PT Tifico Fiber Indonesia Tbk</v>
      </c>
      <c r="P622" s="37">
        <f t="shared" si="191"/>
        <v>720</v>
      </c>
      <c r="Q622" s="37">
        <f t="shared" si="191"/>
        <v>0</v>
      </c>
      <c r="R622" s="37">
        <f t="shared" si="191"/>
        <v>0</v>
      </c>
      <c r="S622" s="37">
        <f t="shared" si="191"/>
        <v>500</v>
      </c>
      <c r="T622" s="37">
        <f t="shared" si="191"/>
        <v>8232</v>
      </c>
      <c r="U622" s="37" t="str">
        <f t="shared" si="191"/>
        <v>3.473T</v>
      </c>
      <c r="V622" s="41">
        <f t="shared" si="182"/>
        <v>3.4729999999999999</v>
      </c>
      <c r="W622" s="37" t="str">
        <f t="shared" si="183"/>
        <v>T</v>
      </c>
      <c r="X622" s="42">
        <f t="shared" si="184"/>
        <v>3473</v>
      </c>
      <c r="Y622" s="37">
        <f t="shared" si="185"/>
        <v>823</v>
      </c>
      <c r="Z622" s="37" t="str">
        <f t="shared" si="186"/>
        <v>2</v>
      </c>
      <c r="AA622" s="43">
        <f t="shared" si="187"/>
        <v>823</v>
      </c>
      <c r="AB622" s="46">
        <f t="shared" si="188"/>
        <v>5.9256000000000001E-4</v>
      </c>
      <c r="AC622" s="43"/>
      <c r="AD622" s="43"/>
      <c r="AE622" s="37">
        <f t="shared" si="174"/>
        <v>620</v>
      </c>
      <c r="AF622" s="37" t="str">
        <f t="shared" si="175"/>
        <v>TFCO.JK</v>
      </c>
      <c r="AG622" s="37" t="str">
        <f t="shared" si="176"/>
        <v>PT Tifico Fiber Indonesia Tbk</v>
      </c>
      <c r="AH622" s="37">
        <f t="shared" si="177"/>
        <v>720</v>
      </c>
      <c r="AI622" s="71">
        <f t="shared" si="189"/>
        <v>3.4729999999999999</v>
      </c>
      <c r="AJ622" s="43">
        <f t="shared" si="178"/>
        <v>5.9256000000000001E-4</v>
      </c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</row>
    <row r="623" spans="1:47" x14ac:dyDescent="0.25">
      <c r="A623" s="37"/>
      <c r="B623" s="37">
        <f t="shared" si="179"/>
        <v>621</v>
      </c>
      <c r="C623" s="37" t="s">
        <v>444</v>
      </c>
      <c r="D623" s="37" t="s">
        <v>445</v>
      </c>
      <c r="E623" s="38">
        <v>8650</v>
      </c>
      <c r="F623" s="37">
        <v>-150</v>
      </c>
      <c r="G623" s="39">
        <v>-1.7000000000000001E-2</v>
      </c>
      <c r="H623" s="40">
        <v>358700</v>
      </c>
      <c r="I623" s="40">
        <v>604295</v>
      </c>
      <c r="J623" s="37" t="s">
        <v>4439</v>
      </c>
      <c r="K623" s="37"/>
      <c r="L623" s="37"/>
      <c r="M623" s="37">
        <f t="shared" si="180"/>
        <v>621</v>
      </c>
      <c r="N623" s="37" t="s">
        <v>695</v>
      </c>
      <c r="O623" s="37" t="str">
        <f t="shared" si="191"/>
        <v>PT Tigaraksa Satria Tbk</v>
      </c>
      <c r="P623" s="37">
        <f t="shared" si="191"/>
        <v>7050</v>
      </c>
      <c r="Q623" s="37">
        <f t="shared" si="191"/>
        <v>0</v>
      </c>
      <c r="R623" s="37">
        <f t="shared" si="191"/>
        <v>0</v>
      </c>
      <c r="S623" s="37">
        <f t="shared" si="191"/>
        <v>200</v>
      </c>
      <c r="T623" s="37">
        <f t="shared" si="191"/>
        <v>3754</v>
      </c>
      <c r="U623" s="37" t="str">
        <f t="shared" si="191"/>
        <v>6.475T</v>
      </c>
      <c r="V623" s="41">
        <f t="shared" si="182"/>
        <v>6.4749999999999996</v>
      </c>
      <c r="W623" s="37" t="str">
        <f t="shared" si="183"/>
        <v>T</v>
      </c>
      <c r="X623" s="42">
        <f t="shared" si="184"/>
        <v>6475</v>
      </c>
      <c r="Y623" s="37">
        <f t="shared" si="185"/>
        <v>375</v>
      </c>
      <c r="Z623" s="37" t="str">
        <f t="shared" si="186"/>
        <v>4</v>
      </c>
      <c r="AA623" s="43">
        <f t="shared" si="187"/>
        <v>375</v>
      </c>
      <c r="AB623" s="46">
        <f t="shared" si="188"/>
        <v>2.6437499999999998E-3</v>
      </c>
      <c r="AC623" s="43"/>
      <c r="AD623" s="43"/>
      <c r="AE623" s="37">
        <f t="shared" si="174"/>
        <v>621</v>
      </c>
      <c r="AF623" s="37" t="str">
        <f t="shared" si="175"/>
        <v>TGKA.JK</v>
      </c>
      <c r="AG623" s="37" t="str">
        <f t="shared" si="176"/>
        <v>PT Tigaraksa Satria Tbk</v>
      </c>
      <c r="AH623" s="37">
        <f t="shared" si="177"/>
        <v>7050</v>
      </c>
      <c r="AI623" s="71">
        <f t="shared" si="189"/>
        <v>6.4749999999999996</v>
      </c>
      <c r="AJ623" s="43">
        <f t="shared" si="178"/>
        <v>2.6437499999999998E-3</v>
      </c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</row>
    <row r="624" spans="1:47" x14ac:dyDescent="0.25">
      <c r="A624" s="37"/>
      <c r="B624" s="37">
        <f t="shared" si="179"/>
        <v>622</v>
      </c>
      <c r="C624" s="37" t="s">
        <v>524</v>
      </c>
      <c r="D624" s="37" t="s">
        <v>525</v>
      </c>
      <c r="E624" s="38">
        <v>3550</v>
      </c>
      <c r="F624" s="37">
        <v>710</v>
      </c>
      <c r="G624" s="39">
        <v>0.25</v>
      </c>
      <c r="H624" s="40">
        <v>770400</v>
      </c>
      <c r="I624" s="40">
        <v>19539</v>
      </c>
      <c r="J624" s="37" t="s">
        <v>4438</v>
      </c>
      <c r="K624" s="37"/>
      <c r="L624" s="37"/>
      <c r="M624" s="37">
        <f t="shared" si="180"/>
        <v>622</v>
      </c>
      <c r="N624" s="37" t="s">
        <v>471</v>
      </c>
      <c r="O624" s="37" t="str">
        <f t="shared" si="191"/>
        <v>PT TIMAH Tbk</v>
      </c>
      <c r="P624" s="37">
        <f t="shared" si="191"/>
        <v>1490</v>
      </c>
      <c r="Q624" s="37">
        <f t="shared" si="191"/>
        <v>0</v>
      </c>
      <c r="R624" s="37">
        <f t="shared" si="191"/>
        <v>0</v>
      </c>
      <c r="S624" s="37" t="str">
        <f t="shared" si="191"/>
        <v>11.436M</v>
      </c>
      <c r="T624" s="37" t="str">
        <f t="shared" si="191"/>
        <v>38.444M</v>
      </c>
      <c r="U624" s="37" t="str">
        <f t="shared" si="191"/>
        <v>11.097T</v>
      </c>
      <c r="V624" s="41">
        <f t="shared" si="182"/>
        <v>11.097</v>
      </c>
      <c r="W624" s="37" t="str">
        <f t="shared" si="183"/>
        <v>T</v>
      </c>
      <c r="X624" s="42">
        <f t="shared" si="184"/>
        <v>11097</v>
      </c>
      <c r="Y624" s="37">
        <f t="shared" si="185"/>
        <v>38.444000000000003</v>
      </c>
      <c r="Z624" s="37" t="str">
        <f t="shared" si="186"/>
        <v>M</v>
      </c>
      <c r="AA624" s="43">
        <f t="shared" si="187"/>
        <v>38444000</v>
      </c>
      <c r="AB624" s="46">
        <f t="shared" si="188"/>
        <v>57.281559999999999</v>
      </c>
      <c r="AC624" s="43"/>
      <c r="AD624" s="43"/>
      <c r="AE624" s="37">
        <f t="shared" si="174"/>
        <v>622</v>
      </c>
      <c r="AF624" s="37" t="str">
        <f t="shared" si="175"/>
        <v>TINS.JK</v>
      </c>
      <c r="AG624" s="37" t="str">
        <f t="shared" si="176"/>
        <v>PT TIMAH Tbk</v>
      </c>
      <c r="AH624" s="37">
        <f t="shared" si="177"/>
        <v>1490</v>
      </c>
      <c r="AI624" s="71">
        <f t="shared" si="189"/>
        <v>11.097</v>
      </c>
      <c r="AJ624" s="43">
        <f t="shared" si="178"/>
        <v>57.281559999999999</v>
      </c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</row>
    <row r="625" spans="1:47" x14ac:dyDescent="0.25">
      <c r="A625" s="37"/>
      <c r="B625" s="37">
        <f t="shared" si="179"/>
        <v>623</v>
      </c>
      <c r="C625" s="37" t="s">
        <v>452</v>
      </c>
      <c r="D625" s="37" t="s">
        <v>453</v>
      </c>
      <c r="E625" s="37">
        <v>855</v>
      </c>
      <c r="F625" s="37">
        <v>0</v>
      </c>
      <c r="G625" s="39">
        <v>0</v>
      </c>
      <c r="H625" s="37" t="s">
        <v>4435</v>
      </c>
      <c r="I625" s="37" t="s">
        <v>4436</v>
      </c>
      <c r="J625" s="37" t="s">
        <v>4437</v>
      </c>
      <c r="K625" s="37"/>
      <c r="L625" s="37"/>
      <c r="M625" s="37">
        <f t="shared" si="180"/>
        <v>623</v>
      </c>
      <c r="N625" s="37" t="s">
        <v>1958</v>
      </c>
      <c r="O625" s="37" t="str">
        <f t="shared" si="191"/>
        <v>PT Tira Austenite Tbk</v>
      </c>
      <c r="P625" s="37">
        <f t="shared" si="191"/>
        <v>448</v>
      </c>
      <c r="Q625" s="37">
        <f t="shared" si="191"/>
        <v>-2</v>
      </c>
      <c r="R625" s="37">
        <f t="shared" si="191"/>
        <v>-4.4000000000000003E-3</v>
      </c>
      <c r="S625" s="37">
        <f t="shared" si="191"/>
        <v>21000</v>
      </c>
      <c r="T625" s="37">
        <f t="shared" si="191"/>
        <v>90746</v>
      </c>
      <c r="U625" s="37" t="str">
        <f t="shared" si="191"/>
        <v>263.424B</v>
      </c>
      <c r="V625" s="41">
        <f t="shared" si="182"/>
        <v>263.42399999999998</v>
      </c>
      <c r="W625" s="37" t="str">
        <f t="shared" si="183"/>
        <v>B</v>
      </c>
      <c r="X625" s="42">
        <f t="shared" si="184"/>
        <v>263.42399999999998</v>
      </c>
      <c r="Y625" s="37">
        <f t="shared" si="185"/>
        <v>9074</v>
      </c>
      <c r="Z625" s="37" t="str">
        <f t="shared" si="186"/>
        <v>6</v>
      </c>
      <c r="AA625" s="43">
        <f t="shared" si="187"/>
        <v>9074</v>
      </c>
      <c r="AB625" s="46">
        <f t="shared" si="188"/>
        <v>4.0651519999999998E-3</v>
      </c>
      <c r="AC625" s="43"/>
      <c r="AD625" s="43"/>
      <c r="AE625" s="37">
        <f t="shared" si="174"/>
        <v>623</v>
      </c>
      <c r="AF625" s="37" t="str">
        <f t="shared" si="175"/>
        <v>TIRA.JK</v>
      </c>
      <c r="AG625" s="37" t="str">
        <f t="shared" si="176"/>
        <v>PT Tira Austenite Tbk</v>
      </c>
      <c r="AH625" s="37">
        <f t="shared" si="177"/>
        <v>448</v>
      </c>
      <c r="AI625" s="71">
        <f t="shared" si="189"/>
        <v>0.26342399999999999</v>
      </c>
      <c r="AJ625" s="43">
        <f t="shared" si="178"/>
        <v>4.0651519999999998E-3</v>
      </c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</row>
    <row r="626" spans="1:47" x14ac:dyDescent="0.25">
      <c r="A626" s="37"/>
      <c r="B626" s="37">
        <f t="shared" si="179"/>
        <v>624</v>
      </c>
      <c r="C626" s="37" t="s">
        <v>439</v>
      </c>
      <c r="D626" s="37" t="s">
        <v>440</v>
      </c>
      <c r="E626" s="38">
        <v>2560</v>
      </c>
      <c r="F626" s="37">
        <v>-30</v>
      </c>
      <c r="G626" s="39">
        <v>-1.1599999999999999E-2</v>
      </c>
      <c r="H626" s="37" t="s">
        <v>4432</v>
      </c>
      <c r="I626" s="37" t="s">
        <v>4433</v>
      </c>
      <c r="J626" s="37" t="s">
        <v>4434</v>
      </c>
      <c r="K626" s="37"/>
      <c r="L626" s="37"/>
      <c r="M626" s="37">
        <f t="shared" si="180"/>
        <v>624</v>
      </c>
      <c r="N626" s="37" t="s">
        <v>2358</v>
      </c>
      <c r="O626" s="37" t="str">
        <f t="shared" si="191"/>
        <v>PT Tirta Mahakam Resources Tbk</v>
      </c>
      <c r="P626" s="37">
        <f t="shared" si="191"/>
        <v>81</v>
      </c>
      <c r="Q626" s="37">
        <f t="shared" si="191"/>
        <v>0</v>
      </c>
      <c r="R626" s="37">
        <f t="shared" si="191"/>
        <v>0</v>
      </c>
      <c r="S626" s="37" t="str">
        <f t="shared" si="191"/>
        <v>1.143M</v>
      </c>
      <c r="T626" s="37" t="str">
        <f t="shared" si="191"/>
        <v>16.306M</v>
      </c>
      <c r="U626" s="37" t="str">
        <f t="shared" si="191"/>
        <v>81.953B</v>
      </c>
      <c r="V626" s="41">
        <f t="shared" si="182"/>
        <v>81.953000000000003</v>
      </c>
      <c r="W626" s="37" t="str">
        <f t="shared" si="183"/>
        <v>B</v>
      </c>
      <c r="X626" s="42">
        <f t="shared" si="184"/>
        <v>81.953000000000003</v>
      </c>
      <c r="Y626" s="37">
        <f t="shared" si="185"/>
        <v>16.306000000000001</v>
      </c>
      <c r="Z626" s="37" t="str">
        <f t="shared" si="186"/>
        <v>M</v>
      </c>
      <c r="AA626" s="43">
        <f t="shared" si="187"/>
        <v>16306000.000000002</v>
      </c>
      <c r="AB626" s="46">
        <f t="shared" si="188"/>
        <v>1.3207860000000002</v>
      </c>
      <c r="AC626" s="43"/>
      <c r="AD626" s="43"/>
      <c r="AE626" s="37">
        <f t="shared" si="174"/>
        <v>624</v>
      </c>
      <c r="AF626" s="37" t="str">
        <f t="shared" si="175"/>
        <v>TIRT.JK</v>
      </c>
      <c r="AG626" s="37" t="str">
        <f t="shared" si="176"/>
        <v>PT Tirta Mahakam Resources Tbk</v>
      </c>
      <c r="AH626" s="37">
        <f t="shared" si="177"/>
        <v>81</v>
      </c>
      <c r="AI626" s="71">
        <f t="shared" si="189"/>
        <v>8.1952999999999998E-2</v>
      </c>
      <c r="AJ626" s="43">
        <f t="shared" si="178"/>
        <v>1.3207860000000002</v>
      </c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</row>
    <row r="627" spans="1:47" x14ac:dyDescent="0.25">
      <c r="A627" s="37"/>
      <c r="B627" s="37">
        <f t="shared" si="179"/>
        <v>625</v>
      </c>
      <c r="C627" s="37" t="s">
        <v>361</v>
      </c>
      <c r="D627" s="37" t="s">
        <v>362</v>
      </c>
      <c r="E627" s="38">
        <v>4400</v>
      </c>
      <c r="F627" s="37">
        <v>40</v>
      </c>
      <c r="G627" s="39">
        <v>9.1999999999999998E-3</v>
      </c>
      <c r="H627" s="40">
        <v>22000</v>
      </c>
      <c r="I627" s="40">
        <v>40572</v>
      </c>
      <c r="J627" s="37" t="s">
        <v>4431</v>
      </c>
      <c r="K627" s="37"/>
      <c r="L627" s="37"/>
      <c r="M627" s="37">
        <f t="shared" si="180"/>
        <v>625</v>
      </c>
      <c r="N627" s="37" t="s">
        <v>1244</v>
      </c>
      <c r="O627" s="37" t="str">
        <f t="shared" si="191"/>
        <v>PT Toba Pulp Lestari Tbk</v>
      </c>
      <c r="P627" s="37">
        <f t="shared" si="191"/>
        <v>720</v>
      </c>
      <c r="Q627" s="37">
        <f t="shared" si="191"/>
        <v>30</v>
      </c>
      <c r="R627" s="37">
        <f t="shared" si="191"/>
        <v>4.3499999999999997E-2</v>
      </c>
      <c r="S627" s="37">
        <f t="shared" si="191"/>
        <v>6000</v>
      </c>
      <c r="T627" s="37">
        <f t="shared" si="191"/>
        <v>20815</v>
      </c>
      <c r="U627" s="37" t="str">
        <f t="shared" si="191"/>
        <v>999.994B</v>
      </c>
      <c r="V627" s="41">
        <f t="shared" si="182"/>
        <v>999.99400000000003</v>
      </c>
      <c r="W627" s="37" t="str">
        <f t="shared" si="183"/>
        <v>B</v>
      </c>
      <c r="X627" s="42">
        <f t="shared" si="184"/>
        <v>999.99400000000003</v>
      </c>
      <c r="Y627" s="37">
        <f t="shared" si="185"/>
        <v>2081</v>
      </c>
      <c r="Z627" s="37" t="str">
        <f t="shared" si="186"/>
        <v>5</v>
      </c>
      <c r="AA627" s="43">
        <f t="shared" si="187"/>
        <v>2081</v>
      </c>
      <c r="AB627" s="46">
        <f t="shared" si="188"/>
        <v>1.49832E-3</v>
      </c>
      <c r="AC627" s="43"/>
      <c r="AD627" s="43"/>
      <c r="AE627" s="37">
        <f t="shared" si="174"/>
        <v>625</v>
      </c>
      <c r="AF627" s="37" t="str">
        <f t="shared" si="175"/>
        <v>INRU.JK</v>
      </c>
      <c r="AG627" s="37" t="str">
        <f t="shared" si="176"/>
        <v>PT Toba Pulp Lestari Tbk</v>
      </c>
      <c r="AH627" s="37">
        <f t="shared" si="177"/>
        <v>720</v>
      </c>
      <c r="AI627" s="71">
        <f t="shared" si="189"/>
        <v>0.99999400000000005</v>
      </c>
      <c r="AJ627" s="43">
        <f t="shared" si="178"/>
        <v>1.49832E-3</v>
      </c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</row>
    <row r="628" spans="1:47" x14ac:dyDescent="0.25">
      <c r="A628" s="37"/>
      <c r="B628" s="37">
        <f t="shared" si="179"/>
        <v>626</v>
      </c>
      <c r="C628" s="37" t="s">
        <v>364</v>
      </c>
      <c r="D628" s="37" t="s">
        <v>365</v>
      </c>
      <c r="E628" s="38">
        <v>1605</v>
      </c>
      <c r="F628" s="37">
        <v>40</v>
      </c>
      <c r="G628" s="39">
        <v>2.5600000000000001E-2</v>
      </c>
      <c r="H628" s="37" t="s">
        <v>4428</v>
      </c>
      <c r="I628" s="37" t="s">
        <v>4429</v>
      </c>
      <c r="J628" s="37" t="s">
        <v>4430</v>
      </c>
      <c r="K628" s="37"/>
      <c r="L628" s="37"/>
      <c r="M628" s="37">
        <f t="shared" si="180"/>
        <v>626</v>
      </c>
      <c r="N628" s="37" t="s">
        <v>1194</v>
      </c>
      <c r="O628" s="37" t="str">
        <f t="shared" ref="O628:U643" si="192">INDEX($B$3:$J$1048576,MATCH($N628,$C$3:$C$1048576,0),MATCH(O$2,$B$2:$J$2,0))</f>
        <v>PT Total Bangun Persada Tbk</v>
      </c>
      <c r="P628" s="37">
        <f t="shared" si="192"/>
        <v>314</v>
      </c>
      <c r="Q628" s="37">
        <f t="shared" si="192"/>
        <v>-4</v>
      </c>
      <c r="R628" s="37">
        <f t="shared" si="192"/>
        <v>-1.26E-2</v>
      </c>
      <c r="S628" s="37">
        <f t="shared" si="192"/>
        <v>866700</v>
      </c>
      <c r="T628" s="37" t="str">
        <f t="shared" si="192"/>
        <v>1.649M</v>
      </c>
      <c r="U628" s="37" t="str">
        <f t="shared" si="192"/>
        <v>1.071T</v>
      </c>
      <c r="V628" s="41">
        <f t="shared" si="182"/>
        <v>1.071</v>
      </c>
      <c r="W628" s="37" t="str">
        <f t="shared" si="183"/>
        <v>T</v>
      </c>
      <c r="X628" s="42">
        <f t="shared" si="184"/>
        <v>1071</v>
      </c>
      <c r="Y628" s="37">
        <f t="shared" si="185"/>
        <v>1.649</v>
      </c>
      <c r="Z628" s="37" t="str">
        <f t="shared" si="186"/>
        <v>M</v>
      </c>
      <c r="AA628" s="43">
        <f t="shared" si="187"/>
        <v>1649000</v>
      </c>
      <c r="AB628" s="46">
        <f t="shared" si="188"/>
        <v>0.51778599999999997</v>
      </c>
      <c r="AC628" s="43"/>
      <c r="AD628" s="43"/>
      <c r="AE628" s="37">
        <f t="shared" si="174"/>
        <v>626</v>
      </c>
      <c r="AF628" s="37" t="str">
        <f t="shared" si="175"/>
        <v>TOTL.JK</v>
      </c>
      <c r="AG628" s="37" t="str">
        <f t="shared" si="176"/>
        <v>PT Total Bangun Persada Tbk</v>
      </c>
      <c r="AH628" s="37">
        <f t="shared" si="177"/>
        <v>314</v>
      </c>
      <c r="AI628" s="71">
        <f t="shared" si="189"/>
        <v>1.071</v>
      </c>
      <c r="AJ628" s="43">
        <f t="shared" si="178"/>
        <v>0.51778599999999997</v>
      </c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</row>
    <row r="629" spans="1:47" x14ac:dyDescent="0.25">
      <c r="A629" s="37"/>
      <c r="B629" s="37">
        <f t="shared" si="179"/>
        <v>627</v>
      </c>
      <c r="C629" s="37" t="s">
        <v>457</v>
      </c>
      <c r="D629" s="37" t="s">
        <v>458</v>
      </c>
      <c r="E629" s="38">
        <v>1660</v>
      </c>
      <c r="F629" s="37">
        <v>0</v>
      </c>
      <c r="G629" s="39">
        <v>0</v>
      </c>
      <c r="H629" s="40">
        <v>723000</v>
      </c>
      <c r="I629" s="37" t="s">
        <v>4426</v>
      </c>
      <c r="J629" s="37" t="s">
        <v>4427</v>
      </c>
      <c r="K629" s="37"/>
      <c r="L629" s="37"/>
      <c r="M629" s="37">
        <f t="shared" si="180"/>
        <v>627</v>
      </c>
      <c r="N629" s="37" t="s">
        <v>1005</v>
      </c>
      <c r="O629" s="37" t="str">
        <f t="shared" si="192"/>
        <v>PT Totalindo Eka Persada Tbk</v>
      </c>
      <c r="P629" s="37">
        <f t="shared" si="192"/>
        <v>50</v>
      </c>
      <c r="Q629" s="37">
        <f t="shared" si="192"/>
        <v>0</v>
      </c>
      <c r="R629" s="37">
        <f t="shared" si="192"/>
        <v>0</v>
      </c>
      <c r="S629" s="37">
        <f t="shared" si="192"/>
        <v>413700</v>
      </c>
      <c r="T629" s="37" t="str">
        <f t="shared" si="192"/>
        <v>122.641M</v>
      </c>
      <c r="U629" s="37" t="str">
        <f t="shared" si="192"/>
        <v>1.667T</v>
      </c>
      <c r="V629" s="41">
        <f t="shared" si="182"/>
        <v>1.667</v>
      </c>
      <c r="W629" s="37" t="str">
        <f t="shared" si="183"/>
        <v>T</v>
      </c>
      <c r="X629" s="42">
        <f t="shared" si="184"/>
        <v>1667</v>
      </c>
      <c r="Y629" s="37">
        <f t="shared" si="185"/>
        <v>122.64100000000001</v>
      </c>
      <c r="Z629" s="37" t="str">
        <f t="shared" si="186"/>
        <v>M</v>
      </c>
      <c r="AA629" s="43">
        <f t="shared" si="187"/>
        <v>122641000</v>
      </c>
      <c r="AB629" s="46">
        <f t="shared" si="188"/>
        <v>6.1320499999999996</v>
      </c>
      <c r="AC629" s="43"/>
      <c r="AD629" s="43"/>
      <c r="AE629" s="37">
        <f t="shared" si="174"/>
        <v>627</v>
      </c>
      <c r="AF629" s="37" t="str">
        <f t="shared" si="175"/>
        <v>TOPS.JK</v>
      </c>
      <c r="AG629" s="37" t="str">
        <f t="shared" si="176"/>
        <v>PT Totalindo Eka Persada Tbk</v>
      </c>
      <c r="AH629" s="37">
        <f t="shared" si="177"/>
        <v>50</v>
      </c>
      <c r="AI629" s="71">
        <f t="shared" si="189"/>
        <v>1.667</v>
      </c>
      <c r="AJ629" s="43">
        <f t="shared" si="178"/>
        <v>6.1320499999999996</v>
      </c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</row>
    <row r="630" spans="1:47" x14ac:dyDescent="0.25">
      <c r="A630" s="37"/>
      <c r="B630" s="37">
        <f t="shared" si="179"/>
        <v>628</v>
      </c>
      <c r="C630" s="37" t="s">
        <v>386</v>
      </c>
      <c r="D630" s="37" t="s">
        <v>387</v>
      </c>
      <c r="E630" s="37">
        <v>670</v>
      </c>
      <c r="F630" s="37">
        <v>0</v>
      </c>
      <c r="G630" s="39">
        <v>0</v>
      </c>
      <c r="H630" s="40">
        <v>988500</v>
      </c>
      <c r="I630" s="37" t="s">
        <v>4424</v>
      </c>
      <c r="J630" s="37" t="s">
        <v>4425</v>
      </c>
      <c r="K630" s="37"/>
      <c r="L630" s="37"/>
      <c r="M630" s="37">
        <f t="shared" si="180"/>
        <v>628</v>
      </c>
      <c r="N630" s="37" t="s">
        <v>2341</v>
      </c>
      <c r="O630" s="37" t="str">
        <f t="shared" si="192"/>
        <v>PT Tourindo Guide Indonesia Tbk</v>
      </c>
      <c r="P630" s="37">
        <f t="shared" si="192"/>
        <v>77</v>
      </c>
      <c r="Q630" s="37">
        <f t="shared" si="192"/>
        <v>1</v>
      </c>
      <c r="R630" s="37">
        <f t="shared" si="192"/>
        <v>1.32E-2</v>
      </c>
      <c r="S630" s="37">
        <f t="shared" si="192"/>
        <v>95900</v>
      </c>
      <c r="T630" s="37">
        <f t="shared" si="192"/>
        <v>434223</v>
      </c>
      <c r="U630" s="37" t="str">
        <f t="shared" si="192"/>
        <v>55.737B</v>
      </c>
      <c r="V630" s="41">
        <f t="shared" si="182"/>
        <v>55.737000000000002</v>
      </c>
      <c r="W630" s="37" t="str">
        <f t="shared" si="183"/>
        <v>B</v>
      </c>
      <c r="X630" s="42">
        <f t="shared" si="184"/>
        <v>55.737000000000002</v>
      </c>
      <c r="Y630" s="37">
        <f t="shared" si="185"/>
        <v>43422</v>
      </c>
      <c r="Z630" s="37" t="str">
        <f t="shared" si="186"/>
        <v>3</v>
      </c>
      <c r="AA630" s="43">
        <f t="shared" si="187"/>
        <v>43422</v>
      </c>
      <c r="AB630" s="46">
        <f t="shared" si="188"/>
        <v>3.3434939999999998E-3</v>
      </c>
      <c r="AC630" s="43"/>
      <c r="AD630" s="43"/>
      <c r="AE630" s="37">
        <f t="shared" si="174"/>
        <v>628</v>
      </c>
      <c r="AF630" s="37" t="str">
        <f t="shared" si="175"/>
        <v>PGJO.JK</v>
      </c>
      <c r="AG630" s="37" t="str">
        <f t="shared" si="176"/>
        <v>PT Tourindo Guide Indonesia Tbk</v>
      </c>
      <c r="AH630" s="37">
        <f t="shared" si="177"/>
        <v>77</v>
      </c>
      <c r="AI630" s="71">
        <f t="shared" si="189"/>
        <v>5.5737000000000002E-2</v>
      </c>
      <c r="AJ630" s="43">
        <f t="shared" si="178"/>
        <v>3.3434939999999998E-3</v>
      </c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</row>
    <row r="631" spans="1:47" x14ac:dyDescent="0.25">
      <c r="A631" s="37"/>
      <c r="B631" s="37">
        <f t="shared" si="179"/>
        <v>629</v>
      </c>
      <c r="C631" s="37" t="s">
        <v>377</v>
      </c>
      <c r="D631" s="37" t="s">
        <v>378</v>
      </c>
      <c r="E631" s="38">
        <v>1050</v>
      </c>
      <c r="F631" s="37">
        <v>-30</v>
      </c>
      <c r="G631" s="39">
        <v>-2.7799999999999998E-2</v>
      </c>
      <c r="H631" s="37" t="s">
        <v>4421</v>
      </c>
      <c r="I631" s="37" t="s">
        <v>4422</v>
      </c>
      <c r="J631" s="37" t="s">
        <v>4423</v>
      </c>
      <c r="K631" s="37"/>
      <c r="L631" s="37"/>
      <c r="M631" s="37">
        <f t="shared" si="180"/>
        <v>629</v>
      </c>
      <c r="N631" s="37" t="s">
        <v>121</v>
      </c>
      <c r="O631" s="37" t="str">
        <f t="shared" si="192"/>
        <v>PT Tower Bersama Infrastructure Tbk</v>
      </c>
      <c r="P631" s="37">
        <f t="shared" si="192"/>
        <v>3090</v>
      </c>
      <c r="Q631" s="37">
        <f t="shared" si="192"/>
        <v>-40</v>
      </c>
      <c r="R631" s="37">
        <f t="shared" si="192"/>
        <v>-1.2800000000000001E-2</v>
      </c>
      <c r="S631" s="37" t="str">
        <f t="shared" si="192"/>
        <v>40.585M</v>
      </c>
      <c r="T631" s="37" t="str">
        <f t="shared" si="192"/>
        <v>45.735M</v>
      </c>
      <c r="U631" s="37" t="str">
        <f t="shared" si="192"/>
        <v>66.84T</v>
      </c>
      <c r="V631" s="41">
        <f t="shared" si="182"/>
        <v>66.84</v>
      </c>
      <c r="W631" s="37" t="str">
        <f t="shared" si="183"/>
        <v>T</v>
      </c>
      <c r="X631" s="42">
        <f t="shared" si="184"/>
        <v>66840</v>
      </c>
      <c r="Y631" s="37">
        <f t="shared" si="185"/>
        <v>45.734999999999999</v>
      </c>
      <c r="Z631" s="37" t="str">
        <f t="shared" si="186"/>
        <v>M</v>
      </c>
      <c r="AA631" s="43">
        <f t="shared" si="187"/>
        <v>45735000</v>
      </c>
      <c r="AB631" s="46">
        <f t="shared" si="188"/>
        <v>141.32114999999999</v>
      </c>
      <c r="AC631" s="43"/>
      <c r="AD631" s="43"/>
      <c r="AE631" s="37">
        <f t="shared" si="174"/>
        <v>629</v>
      </c>
      <c r="AF631" s="37" t="str">
        <f t="shared" si="175"/>
        <v>TBIG.JK</v>
      </c>
      <c r="AG631" s="37" t="str">
        <f t="shared" si="176"/>
        <v>PT Tower Bersama Infrastructure Tbk</v>
      </c>
      <c r="AH631" s="37">
        <f t="shared" si="177"/>
        <v>3090</v>
      </c>
      <c r="AI631" s="71">
        <f t="shared" si="189"/>
        <v>66.84</v>
      </c>
      <c r="AJ631" s="43">
        <f t="shared" si="178"/>
        <v>141.32114999999999</v>
      </c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</row>
    <row r="632" spans="1:47" x14ac:dyDescent="0.25">
      <c r="A632" s="37"/>
      <c r="B632" s="37">
        <f t="shared" si="179"/>
        <v>630</v>
      </c>
      <c r="C632" s="37" t="s">
        <v>770</v>
      </c>
      <c r="D632" s="37" t="s">
        <v>771</v>
      </c>
      <c r="E632" s="38">
        <v>1420</v>
      </c>
      <c r="F632" s="37">
        <v>-15</v>
      </c>
      <c r="G632" s="39">
        <v>-1.0500000000000001E-2</v>
      </c>
      <c r="H632" s="37" t="s">
        <v>4418</v>
      </c>
      <c r="I632" s="37" t="s">
        <v>4419</v>
      </c>
      <c r="J632" s="37" t="s">
        <v>4420</v>
      </c>
      <c r="K632" s="37"/>
      <c r="L632" s="37"/>
      <c r="M632" s="37">
        <f t="shared" si="180"/>
        <v>630</v>
      </c>
      <c r="N632" s="37" t="s">
        <v>1127</v>
      </c>
      <c r="O632" s="37" t="str">
        <f t="shared" si="192"/>
        <v>PT Trans Power Marine Tbk</v>
      </c>
      <c r="P632" s="37">
        <f t="shared" si="192"/>
        <v>378</v>
      </c>
      <c r="Q632" s="37">
        <f t="shared" si="192"/>
        <v>6</v>
      </c>
      <c r="R632" s="37">
        <f t="shared" si="192"/>
        <v>1.61E-2</v>
      </c>
      <c r="S632" s="37" t="str">
        <f t="shared" si="192"/>
        <v>1.216M</v>
      </c>
      <c r="T632" s="37" t="str">
        <f t="shared" si="192"/>
        <v>4.46M</v>
      </c>
      <c r="U632" s="37" t="str">
        <f t="shared" si="192"/>
        <v>995.387B</v>
      </c>
      <c r="V632" s="41">
        <f t="shared" si="182"/>
        <v>995.38699999999994</v>
      </c>
      <c r="W632" s="37" t="str">
        <f t="shared" si="183"/>
        <v>B</v>
      </c>
      <c r="X632" s="42">
        <f t="shared" si="184"/>
        <v>995.38699999999994</v>
      </c>
      <c r="Y632" s="37">
        <f t="shared" si="185"/>
        <v>4.46</v>
      </c>
      <c r="Z632" s="37" t="str">
        <f t="shared" si="186"/>
        <v>M</v>
      </c>
      <c r="AA632" s="43">
        <f t="shared" si="187"/>
        <v>4460000</v>
      </c>
      <c r="AB632" s="46">
        <f t="shared" si="188"/>
        <v>1.68588</v>
      </c>
      <c r="AC632" s="43"/>
      <c r="AD632" s="43"/>
      <c r="AE632" s="37">
        <f t="shared" si="174"/>
        <v>630</v>
      </c>
      <c r="AF632" s="37" t="str">
        <f t="shared" si="175"/>
        <v>TPMA.JK</v>
      </c>
      <c r="AG632" s="37" t="str">
        <f t="shared" si="176"/>
        <v>PT Trans Power Marine Tbk</v>
      </c>
      <c r="AH632" s="37">
        <f t="shared" si="177"/>
        <v>378</v>
      </c>
      <c r="AI632" s="71">
        <f t="shared" si="189"/>
        <v>0.99538699999999991</v>
      </c>
      <c r="AJ632" s="43">
        <f t="shared" si="178"/>
        <v>1.68588</v>
      </c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</row>
    <row r="633" spans="1:47" x14ac:dyDescent="0.25">
      <c r="A633" s="37"/>
      <c r="B633" s="37">
        <f t="shared" si="179"/>
        <v>631</v>
      </c>
      <c r="C633" s="37" t="s">
        <v>391</v>
      </c>
      <c r="D633" s="37" t="s">
        <v>392</v>
      </c>
      <c r="E633" s="38">
        <v>1550</v>
      </c>
      <c r="F633" s="37">
        <v>0</v>
      </c>
      <c r="G633" s="39">
        <v>0</v>
      </c>
      <c r="H633" s="40">
        <v>394100</v>
      </c>
      <c r="I633" s="40">
        <v>711362</v>
      </c>
      <c r="J633" s="37" t="s">
        <v>4417</v>
      </c>
      <c r="K633" s="37"/>
      <c r="L633" s="37"/>
      <c r="M633" s="37">
        <f t="shared" si="180"/>
        <v>631</v>
      </c>
      <c r="N633" s="37" t="s">
        <v>179</v>
      </c>
      <c r="O633" s="37" t="str">
        <f t="shared" si="192"/>
        <v>PT Transcoal Pacific Tbk</v>
      </c>
      <c r="P633" s="37">
        <f t="shared" si="192"/>
        <v>9800</v>
      </c>
      <c r="Q633" s="37">
        <f t="shared" si="192"/>
        <v>300</v>
      </c>
      <c r="R633" s="37">
        <f t="shared" si="192"/>
        <v>3.1600000000000003E-2</v>
      </c>
      <c r="S633" s="37" t="str">
        <f t="shared" si="192"/>
        <v>5.755M</v>
      </c>
      <c r="T633" s="37" t="str">
        <f t="shared" si="192"/>
        <v>13.221M</v>
      </c>
      <c r="U633" s="37" t="str">
        <f t="shared" si="192"/>
        <v>49T</v>
      </c>
      <c r="V633" s="41">
        <f t="shared" si="182"/>
        <v>49</v>
      </c>
      <c r="W633" s="37" t="str">
        <f t="shared" si="183"/>
        <v>T</v>
      </c>
      <c r="X633" s="42">
        <f t="shared" si="184"/>
        <v>49000</v>
      </c>
      <c r="Y633" s="37">
        <f t="shared" si="185"/>
        <v>13.221</v>
      </c>
      <c r="Z633" s="37" t="str">
        <f t="shared" si="186"/>
        <v>M</v>
      </c>
      <c r="AA633" s="43">
        <f t="shared" si="187"/>
        <v>13221000</v>
      </c>
      <c r="AB633" s="46">
        <f t="shared" si="188"/>
        <v>129.5658</v>
      </c>
      <c r="AC633" s="43"/>
      <c r="AD633" s="43"/>
      <c r="AE633" s="37">
        <f t="shared" si="174"/>
        <v>631</v>
      </c>
      <c r="AF633" s="37" t="str">
        <f t="shared" si="175"/>
        <v>TCPI.JK</v>
      </c>
      <c r="AG633" s="37" t="str">
        <f t="shared" si="176"/>
        <v>PT Transcoal Pacific Tbk</v>
      </c>
      <c r="AH633" s="37">
        <f t="shared" si="177"/>
        <v>9800</v>
      </c>
      <c r="AI633" s="71">
        <f t="shared" si="189"/>
        <v>49</v>
      </c>
      <c r="AJ633" s="43">
        <f t="shared" si="178"/>
        <v>129.5658</v>
      </c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</row>
    <row r="634" spans="1:47" x14ac:dyDescent="0.25">
      <c r="A634" s="37"/>
      <c r="B634" s="37">
        <f t="shared" si="179"/>
        <v>632</v>
      </c>
      <c r="C634" s="37" t="s">
        <v>336</v>
      </c>
      <c r="D634" s="37" t="s">
        <v>337</v>
      </c>
      <c r="E634" s="38">
        <v>7650</v>
      </c>
      <c r="F634" s="37">
        <v>-50</v>
      </c>
      <c r="G634" s="39">
        <v>-6.4999999999999997E-3</v>
      </c>
      <c r="H634" s="40">
        <v>180300</v>
      </c>
      <c r="I634" s="40">
        <v>79718</v>
      </c>
      <c r="J634" s="37" t="s">
        <v>4416</v>
      </c>
      <c r="K634" s="37"/>
      <c r="L634" s="37"/>
      <c r="M634" s="37">
        <f t="shared" si="180"/>
        <v>632</v>
      </c>
      <c r="N634" s="37" t="s">
        <v>1685</v>
      </c>
      <c r="O634" s="37" t="str">
        <f t="shared" si="192"/>
        <v>PT Transkon Jaya Tbk</v>
      </c>
      <c r="P634" s="37">
        <f t="shared" si="192"/>
        <v>550</v>
      </c>
      <c r="Q634" s="37">
        <f t="shared" si="192"/>
        <v>-40</v>
      </c>
      <c r="R634" s="37">
        <f t="shared" si="192"/>
        <v>-6.7799999999999999E-2</v>
      </c>
      <c r="S634" s="37" t="str">
        <f t="shared" si="192"/>
        <v>12.227M</v>
      </c>
      <c r="T634" s="37" t="str">
        <f t="shared" si="192"/>
        <v>22.469M</v>
      </c>
      <c r="U634" s="37" t="str">
        <f t="shared" si="192"/>
        <v>830.61B</v>
      </c>
      <c r="V634" s="41">
        <f t="shared" si="182"/>
        <v>830.61</v>
      </c>
      <c r="W634" s="37" t="str">
        <f t="shared" si="183"/>
        <v>B</v>
      </c>
      <c r="X634" s="42">
        <f t="shared" si="184"/>
        <v>830.61</v>
      </c>
      <c r="Y634" s="37">
        <f t="shared" si="185"/>
        <v>22.469000000000001</v>
      </c>
      <c r="Z634" s="37" t="str">
        <f t="shared" si="186"/>
        <v>M</v>
      </c>
      <c r="AA634" s="43">
        <f t="shared" si="187"/>
        <v>22469000</v>
      </c>
      <c r="AB634" s="46">
        <f t="shared" si="188"/>
        <v>12.357950000000001</v>
      </c>
      <c r="AC634" s="43"/>
      <c r="AD634" s="43"/>
      <c r="AE634" s="37">
        <f t="shared" si="174"/>
        <v>632</v>
      </c>
      <c r="AF634" s="37" t="str">
        <f t="shared" si="175"/>
        <v>TRJA.JK</v>
      </c>
      <c r="AG634" s="37" t="str">
        <f t="shared" si="176"/>
        <v>PT Transkon Jaya Tbk</v>
      </c>
      <c r="AH634" s="37">
        <f t="shared" si="177"/>
        <v>550</v>
      </c>
      <c r="AI634" s="71">
        <f t="shared" si="189"/>
        <v>0.83060999999999996</v>
      </c>
      <c r="AJ634" s="43">
        <f t="shared" si="178"/>
        <v>12.357950000000001</v>
      </c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</row>
    <row r="635" spans="1:47" x14ac:dyDescent="0.25">
      <c r="A635" s="37"/>
      <c r="B635" s="37">
        <f t="shared" si="179"/>
        <v>633</v>
      </c>
      <c r="C635" s="37" t="s">
        <v>434</v>
      </c>
      <c r="D635" s="37" t="s">
        <v>435</v>
      </c>
      <c r="E635" s="38">
        <v>1095</v>
      </c>
      <c r="F635" s="37">
        <v>-30</v>
      </c>
      <c r="G635" s="39">
        <v>-2.6700000000000002E-2</v>
      </c>
      <c r="H635" s="37" t="s">
        <v>4413</v>
      </c>
      <c r="I635" s="37" t="s">
        <v>4414</v>
      </c>
      <c r="J635" s="37" t="s">
        <v>4415</v>
      </c>
      <c r="K635" s="37"/>
      <c r="L635" s="37"/>
      <c r="M635" s="37">
        <f t="shared" si="180"/>
        <v>633</v>
      </c>
      <c r="N635" s="37" t="s">
        <v>1457</v>
      </c>
      <c r="O635" s="37" t="str">
        <f t="shared" si="192"/>
        <v>PT Tri Banyan Tirta Tbk</v>
      </c>
      <c r="P635" s="37">
        <f t="shared" si="192"/>
        <v>274</v>
      </c>
      <c r="Q635" s="37">
        <f t="shared" si="192"/>
        <v>8</v>
      </c>
      <c r="R635" s="37">
        <f t="shared" si="192"/>
        <v>3.0099999999999998E-2</v>
      </c>
      <c r="S635" s="37">
        <f t="shared" si="192"/>
        <v>142800</v>
      </c>
      <c r="T635" s="37">
        <f t="shared" si="192"/>
        <v>51562</v>
      </c>
      <c r="U635" s="37" t="str">
        <f t="shared" si="192"/>
        <v>600.572B</v>
      </c>
      <c r="V635" s="41">
        <f t="shared" si="182"/>
        <v>600.572</v>
      </c>
      <c r="W635" s="37" t="str">
        <f t="shared" si="183"/>
        <v>B</v>
      </c>
      <c r="X635" s="42">
        <f t="shared" si="184"/>
        <v>600.572</v>
      </c>
      <c r="Y635" s="37">
        <f t="shared" si="185"/>
        <v>5156</v>
      </c>
      <c r="Z635" s="37" t="str">
        <f t="shared" si="186"/>
        <v>2</v>
      </c>
      <c r="AA635" s="43">
        <f t="shared" si="187"/>
        <v>5156</v>
      </c>
      <c r="AB635" s="46">
        <f t="shared" si="188"/>
        <v>1.4127440000000001E-3</v>
      </c>
      <c r="AC635" s="43"/>
      <c r="AD635" s="43"/>
      <c r="AE635" s="37">
        <f t="shared" si="174"/>
        <v>633</v>
      </c>
      <c r="AF635" s="37" t="str">
        <f t="shared" si="175"/>
        <v>ALTO.JK</v>
      </c>
      <c r="AG635" s="37" t="str">
        <f t="shared" si="176"/>
        <v>PT Tri Banyan Tirta Tbk</v>
      </c>
      <c r="AH635" s="37">
        <f t="shared" si="177"/>
        <v>274</v>
      </c>
      <c r="AI635" s="71">
        <f t="shared" si="189"/>
        <v>0.60057199999999999</v>
      </c>
      <c r="AJ635" s="43">
        <f t="shared" si="178"/>
        <v>1.4127440000000001E-3</v>
      </c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</row>
    <row r="636" spans="1:47" x14ac:dyDescent="0.25">
      <c r="A636" s="37"/>
      <c r="B636" s="37">
        <f t="shared" si="179"/>
        <v>634</v>
      </c>
      <c r="C636" s="37" t="s">
        <v>409</v>
      </c>
      <c r="D636" s="37" t="s">
        <v>410</v>
      </c>
      <c r="E636" s="37">
        <v>510</v>
      </c>
      <c r="F636" s="37">
        <v>5</v>
      </c>
      <c r="G636" s="39">
        <v>9.9000000000000008E-3</v>
      </c>
      <c r="H636" s="37" t="s">
        <v>4410</v>
      </c>
      <c r="I636" s="37" t="s">
        <v>4411</v>
      </c>
      <c r="J636" s="37" t="s">
        <v>4412</v>
      </c>
      <c r="K636" s="37"/>
      <c r="L636" s="37"/>
      <c r="M636" s="37">
        <f t="shared" si="180"/>
        <v>634</v>
      </c>
      <c r="N636" s="37" t="s">
        <v>1015</v>
      </c>
      <c r="O636" s="37" t="str">
        <f t="shared" si="192"/>
        <v>PT Trias Sentosa Tbk</v>
      </c>
      <c r="P636" s="37">
        <f t="shared" si="192"/>
        <v>570</v>
      </c>
      <c r="Q636" s="37">
        <f t="shared" si="192"/>
        <v>10</v>
      </c>
      <c r="R636" s="37">
        <f t="shared" si="192"/>
        <v>1.7899999999999999E-2</v>
      </c>
      <c r="S636" s="37">
        <f t="shared" si="192"/>
        <v>2200</v>
      </c>
      <c r="T636" s="37">
        <f t="shared" si="192"/>
        <v>76581</v>
      </c>
      <c r="U636" s="37" t="str">
        <f t="shared" si="192"/>
        <v>1.601T</v>
      </c>
      <c r="V636" s="41">
        <f t="shared" si="182"/>
        <v>1.601</v>
      </c>
      <c r="W636" s="37" t="str">
        <f t="shared" si="183"/>
        <v>T</v>
      </c>
      <c r="X636" s="42">
        <f t="shared" si="184"/>
        <v>1601</v>
      </c>
      <c r="Y636" s="37">
        <f t="shared" si="185"/>
        <v>7658</v>
      </c>
      <c r="Z636" s="37" t="str">
        <f t="shared" si="186"/>
        <v>1</v>
      </c>
      <c r="AA636" s="43">
        <f t="shared" si="187"/>
        <v>7658</v>
      </c>
      <c r="AB636" s="46">
        <f t="shared" si="188"/>
        <v>4.3650599999999996E-3</v>
      </c>
      <c r="AC636" s="43"/>
      <c r="AD636" s="43"/>
      <c r="AE636" s="37">
        <f t="shared" si="174"/>
        <v>634</v>
      </c>
      <c r="AF636" s="37" t="str">
        <f t="shared" si="175"/>
        <v>TRST.JK</v>
      </c>
      <c r="AG636" s="37" t="str">
        <f t="shared" si="176"/>
        <v>PT Trias Sentosa Tbk</v>
      </c>
      <c r="AH636" s="37">
        <f t="shared" si="177"/>
        <v>570</v>
      </c>
      <c r="AI636" s="71">
        <f t="shared" si="189"/>
        <v>1.601</v>
      </c>
      <c r="AJ636" s="43">
        <f t="shared" si="178"/>
        <v>4.3650599999999996E-3</v>
      </c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</row>
    <row r="637" spans="1:47" x14ac:dyDescent="0.25">
      <c r="A637" s="37"/>
      <c r="B637" s="37">
        <f t="shared" si="179"/>
        <v>635</v>
      </c>
      <c r="C637" s="37" t="s">
        <v>372</v>
      </c>
      <c r="D637" s="37" t="s">
        <v>373</v>
      </c>
      <c r="E637" s="38">
        <v>4300</v>
      </c>
      <c r="F637" s="37">
        <v>80</v>
      </c>
      <c r="G637" s="39">
        <v>1.9E-2</v>
      </c>
      <c r="H637" s="37" t="s">
        <v>4407</v>
      </c>
      <c r="I637" s="37" t="s">
        <v>4408</v>
      </c>
      <c r="J637" s="37" t="s">
        <v>4409</v>
      </c>
      <c r="K637" s="37"/>
      <c r="L637" s="37"/>
      <c r="M637" s="37">
        <f t="shared" si="180"/>
        <v>635</v>
      </c>
      <c r="N637" s="37" t="s">
        <v>1186</v>
      </c>
      <c r="O637" s="37" t="str">
        <f t="shared" si="192"/>
        <v>PT Trimegah Karya Pratama Tbk</v>
      </c>
      <c r="P637" s="37">
        <f t="shared" si="192"/>
        <v>396</v>
      </c>
      <c r="Q637" s="37">
        <f t="shared" si="192"/>
        <v>-4</v>
      </c>
      <c r="R637" s="37">
        <f t="shared" si="192"/>
        <v>-0.01</v>
      </c>
      <c r="S637" s="37" t="str">
        <f t="shared" si="192"/>
        <v>7.75M</v>
      </c>
      <c r="T637" s="37" t="str">
        <f t="shared" si="192"/>
        <v>19.248M</v>
      </c>
      <c r="U637" s="37" t="str">
        <f t="shared" si="192"/>
        <v>792B</v>
      </c>
      <c r="V637" s="41">
        <f t="shared" si="182"/>
        <v>792</v>
      </c>
      <c r="W637" s="37" t="str">
        <f t="shared" si="183"/>
        <v>B</v>
      </c>
      <c r="X637" s="42">
        <f t="shared" si="184"/>
        <v>792</v>
      </c>
      <c r="Y637" s="37">
        <f t="shared" si="185"/>
        <v>19.248000000000001</v>
      </c>
      <c r="Z637" s="37" t="str">
        <f t="shared" si="186"/>
        <v>M</v>
      </c>
      <c r="AA637" s="43">
        <f t="shared" si="187"/>
        <v>19248000</v>
      </c>
      <c r="AB637" s="46">
        <f t="shared" si="188"/>
        <v>7.6222079999999997</v>
      </c>
      <c r="AC637" s="43"/>
      <c r="AD637" s="43"/>
      <c r="AE637" s="37">
        <f t="shared" si="174"/>
        <v>635</v>
      </c>
      <c r="AF637" s="37" t="str">
        <f t="shared" si="175"/>
        <v>UVCR.JK</v>
      </c>
      <c r="AG637" s="37" t="str">
        <f t="shared" si="176"/>
        <v>PT Trimegah Karya Pratama Tbk</v>
      </c>
      <c r="AH637" s="37">
        <f t="shared" si="177"/>
        <v>396</v>
      </c>
      <c r="AI637" s="71">
        <f t="shared" si="189"/>
        <v>0.79200000000000004</v>
      </c>
      <c r="AJ637" s="43">
        <f t="shared" si="178"/>
        <v>7.6222079999999997</v>
      </c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</row>
    <row r="638" spans="1:47" x14ac:dyDescent="0.25">
      <c r="A638" s="37"/>
      <c r="B638" s="37">
        <f t="shared" si="179"/>
        <v>636</v>
      </c>
      <c r="C638" s="37" t="s">
        <v>369</v>
      </c>
      <c r="D638" s="37" t="s">
        <v>370</v>
      </c>
      <c r="E638" s="38">
        <v>15450</v>
      </c>
      <c r="F638" s="37">
        <v>0</v>
      </c>
      <c r="G638" s="39">
        <v>0</v>
      </c>
      <c r="H638" s="40">
        <v>70100</v>
      </c>
      <c r="I638" s="40">
        <v>25329</v>
      </c>
      <c r="J638" s="37" t="s">
        <v>4068</v>
      </c>
      <c r="K638" s="37"/>
      <c r="L638" s="37"/>
      <c r="M638" s="37">
        <f t="shared" si="180"/>
        <v>636</v>
      </c>
      <c r="N638" s="37" t="s">
        <v>5516</v>
      </c>
      <c r="O638" s="37" t="str">
        <f t="shared" si="192"/>
        <v>PT Trimegah Sekuritas Indonesia Tbk</v>
      </c>
      <c r="P638" s="37">
        <f t="shared" si="192"/>
        <v>368</v>
      </c>
      <c r="Q638" s="37">
        <f t="shared" si="192"/>
        <v>-26</v>
      </c>
      <c r="R638" s="37">
        <f t="shared" si="192"/>
        <v>-6.6000000000000003E-2</v>
      </c>
      <c r="S638" s="37" t="str">
        <f t="shared" si="192"/>
        <v>45.858M</v>
      </c>
      <c r="T638" s="37" t="str">
        <f t="shared" si="192"/>
        <v>73.199M</v>
      </c>
      <c r="U638" s="37" t="str">
        <f t="shared" si="192"/>
        <v>2.616T</v>
      </c>
      <c r="V638" s="41">
        <f t="shared" si="182"/>
        <v>2.6160000000000001</v>
      </c>
      <c r="W638" s="37" t="str">
        <f t="shared" si="183"/>
        <v>T</v>
      </c>
      <c r="X638" s="42">
        <f t="shared" si="184"/>
        <v>2616</v>
      </c>
      <c r="Y638" s="37">
        <f t="shared" si="185"/>
        <v>73.198999999999998</v>
      </c>
      <c r="Z638" s="37" t="str">
        <f t="shared" si="186"/>
        <v>M</v>
      </c>
      <c r="AA638" s="43">
        <f t="shared" si="187"/>
        <v>73199000</v>
      </c>
      <c r="AB638" s="46">
        <f t="shared" si="188"/>
        <v>26.937232000000002</v>
      </c>
      <c r="AC638" s="43"/>
      <c r="AD638" s="43"/>
      <c r="AE638" s="37">
        <f t="shared" si="174"/>
        <v>636</v>
      </c>
      <c r="AF638" s="37" t="str">
        <f t="shared" si="175"/>
        <v>TRIM.JK</v>
      </c>
      <c r="AG638" s="37" t="str">
        <f t="shared" si="176"/>
        <v>PT Trimegah Sekuritas Indonesia Tbk</v>
      </c>
      <c r="AH638" s="37">
        <f t="shared" si="177"/>
        <v>368</v>
      </c>
      <c r="AI638" s="71">
        <f t="shared" si="189"/>
        <v>2.6160000000000001</v>
      </c>
      <c r="AJ638" s="43">
        <f t="shared" si="178"/>
        <v>26.937232000000002</v>
      </c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</row>
    <row r="639" spans="1:47" x14ac:dyDescent="0.25">
      <c r="A639" s="37"/>
      <c r="B639" s="37">
        <f t="shared" si="179"/>
        <v>637</v>
      </c>
      <c r="C639" s="37" t="s">
        <v>331</v>
      </c>
      <c r="D639" s="37" t="s">
        <v>332</v>
      </c>
      <c r="E639" s="37">
        <v>740</v>
      </c>
      <c r="F639" s="37">
        <v>-25</v>
      </c>
      <c r="G639" s="39">
        <v>-3.27E-2</v>
      </c>
      <c r="H639" s="37" t="s">
        <v>4404</v>
      </c>
      <c r="I639" s="37" t="s">
        <v>4405</v>
      </c>
      <c r="J639" s="37" t="s">
        <v>4406</v>
      </c>
      <c r="K639" s="37"/>
      <c r="L639" s="37"/>
      <c r="M639" s="37">
        <f t="shared" si="180"/>
        <v>637</v>
      </c>
      <c r="N639" s="37" t="s">
        <v>2178</v>
      </c>
      <c r="O639" s="37" t="str">
        <f t="shared" si="192"/>
        <v>PT Trimitra Prawara Goldland Tbk</v>
      </c>
      <c r="P639" s="37">
        <f t="shared" si="192"/>
        <v>151</v>
      </c>
      <c r="Q639" s="37">
        <f t="shared" si="192"/>
        <v>-1</v>
      </c>
      <c r="R639" s="37">
        <f t="shared" si="192"/>
        <v>-6.6E-3</v>
      </c>
      <c r="S639" s="37" t="str">
        <f t="shared" si="192"/>
        <v>7.618M</v>
      </c>
      <c r="T639" s="37" t="str">
        <f t="shared" si="192"/>
        <v>14.469M</v>
      </c>
      <c r="U639" s="37" t="str">
        <f t="shared" si="192"/>
        <v>188.75B</v>
      </c>
      <c r="V639" s="41">
        <f t="shared" si="182"/>
        <v>188.75</v>
      </c>
      <c r="W639" s="37" t="str">
        <f t="shared" si="183"/>
        <v>B</v>
      </c>
      <c r="X639" s="42">
        <f t="shared" si="184"/>
        <v>188.75</v>
      </c>
      <c r="Y639" s="37">
        <f t="shared" si="185"/>
        <v>14.468999999999999</v>
      </c>
      <c r="Z639" s="37" t="str">
        <f t="shared" si="186"/>
        <v>M</v>
      </c>
      <c r="AA639" s="43">
        <f t="shared" si="187"/>
        <v>14469000</v>
      </c>
      <c r="AB639" s="46">
        <f t="shared" si="188"/>
        <v>2.1848190000000001</v>
      </c>
      <c r="AC639" s="43"/>
      <c r="AD639" s="43"/>
      <c r="AE639" s="37">
        <f t="shared" si="174"/>
        <v>637</v>
      </c>
      <c r="AF639" s="37" t="str">
        <f t="shared" si="175"/>
        <v>ATAP.JK</v>
      </c>
      <c r="AG639" s="37" t="str">
        <f t="shared" si="176"/>
        <v>PT Trimitra Prawara Goldland Tbk</v>
      </c>
      <c r="AH639" s="37">
        <f t="shared" si="177"/>
        <v>151</v>
      </c>
      <c r="AI639" s="71">
        <f t="shared" si="189"/>
        <v>0.18875</v>
      </c>
      <c r="AJ639" s="43">
        <f t="shared" si="178"/>
        <v>2.1848190000000001</v>
      </c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</row>
    <row r="640" spans="1:47" x14ac:dyDescent="0.25">
      <c r="A640" s="37"/>
      <c r="B640" s="37">
        <f t="shared" si="179"/>
        <v>638</v>
      </c>
      <c r="C640" s="37" t="s">
        <v>316</v>
      </c>
      <c r="D640" s="37" t="s">
        <v>317</v>
      </c>
      <c r="E640" s="37">
        <v>980</v>
      </c>
      <c r="F640" s="37">
        <v>-20</v>
      </c>
      <c r="G640" s="39">
        <v>-0.02</v>
      </c>
      <c r="H640" s="37" t="s">
        <v>4401</v>
      </c>
      <c r="I640" s="37" t="s">
        <v>4402</v>
      </c>
      <c r="J640" s="37" t="s">
        <v>4403</v>
      </c>
      <c r="K640" s="37"/>
      <c r="L640" s="37"/>
      <c r="M640" s="37">
        <f t="shared" si="180"/>
        <v>638</v>
      </c>
      <c r="N640" s="37" t="s">
        <v>1896</v>
      </c>
      <c r="O640" s="37" t="str">
        <f t="shared" si="192"/>
        <v>PT Trimitra Propertindo Tbk</v>
      </c>
      <c r="P640" s="37">
        <f t="shared" si="192"/>
        <v>89</v>
      </c>
      <c r="Q640" s="37">
        <f t="shared" si="192"/>
        <v>0</v>
      </c>
      <c r="R640" s="37">
        <f t="shared" si="192"/>
        <v>0</v>
      </c>
      <c r="S640" s="37" t="str">
        <f t="shared" si="192"/>
        <v>9.275M</v>
      </c>
      <c r="T640" s="37" t="str">
        <f t="shared" si="192"/>
        <v>16.699M</v>
      </c>
      <c r="U640" s="37" t="str">
        <f t="shared" si="192"/>
        <v>248.543B</v>
      </c>
      <c r="V640" s="41">
        <f t="shared" si="182"/>
        <v>248.54300000000001</v>
      </c>
      <c r="W640" s="37" t="str">
        <f t="shared" si="183"/>
        <v>B</v>
      </c>
      <c r="X640" s="42">
        <f t="shared" si="184"/>
        <v>248.54300000000001</v>
      </c>
      <c r="Y640" s="37">
        <f t="shared" si="185"/>
        <v>16.699000000000002</v>
      </c>
      <c r="Z640" s="37" t="str">
        <f t="shared" si="186"/>
        <v>M</v>
      </c>
      <c r="AA640" s="43">
        <f t="shared" si="187"/>
        <v>16699000.000000002</v>
      </c>
      <c r="AB640" s="46">
        <f t="shared" si="188"/>
        <v>1.4862110000000002</v>
      </c>
      <c r="AC640" s="43"/>
      <c r="AD640" s="43"/>
      <c r="AE640" s="37">
        <f t="shared" si="174"/>
        <v>638</v>
      </c>
      <c r="AF640" s="37" t="str">
        <f t="shared" si="175"/>
        <v>LAND.JK</v>
      </c>
      <c r="AG640" s="37" t="str">
        <f t="shared" si="176"/>
        <v>PT Trimitra Propertindo Tbk</v>
      </c>
      <c r="AH640" s="37">
        <f t="shared" si="177"/>
        <v>89</v>
      </c>
      <c r="AI640" s="71">
        <f t="shared" si="189"/>
        <v>0.24854300000000001</v>
      </c>
      <c r="AJ640" s="43">
        <f t="shared" si="178"/>
        <v>1.4862110000000002</v>
      </c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</row>
    <row r="641" spans="1:47" x14ac:dyDescent="0.25">
      <c r="A641" s="37"/>
      <c r="B641" s="37">
        <f t="shared" si="179"/>
        <v>639</v>
      </c>
      <c r="C641" s="37" t="s">
        <v>346</v>
      </c>
      <c r="D641" s="37" t="s">
        <v>347</v>
      </c>
      <c r="E641" s="37">
        <v>498</v>
      </c>
      <c r="F641" s="37">
        <v>-12</v>
      </c>
      <c r="G641" s="39">
        <v>-2.35E-2</v>
      </c>
      <c r="H641" s="37" t="s">
        <v>4398</v>
      </c>
      <c r="I641" s="37" t="s">
        <v>4399</v>
      </c>
      <c r="J641" s="37" t="s">
        <v>4400</v>
      </c>
      <c r="K641" s="37"/>
      <c r="L641" s="37"/>
      <c r="M641" s="37">
        <f t="shared" si="180"/>
        <v>639</v>
      </c>
      <c r="N641" s="37" t="s">
        <v>1778</v>
      </c>
      <c r="O641" s="37" t="str">
        <f t="shared" si="192"/>
        <v>PT Trimuda Nuansa Citra Tbk</v>
      </c>
      <c r="P641" s="37">
        <f t="shared" si="192"/>
        <v>2100</v>
      </c>
      <c r="Q641" s="37">
        <f t="shared" si="192"/>
        <v>10</v>
      </c>
      <c r="R641" s="37">
        <f t="shared" si="192"/>
        <v>4.7999999999999996E-3</v>
      </c>
      <c r="S641" s="37" t="str">
        <f t="shared" si="192"/>
        <v>3.199M</v>
      </c>
      <c r="T641" s="37" t="str">
        <f t="shared" si="192"/>
        <v>8.786M</v>
      </c>
      <c r="U641" s="37" t="str">
        <f t="shared" si="192"/>
        <v>885.444B</v>
      </c>
      <c r="V641" s="41">
        <f t="shared" si="182"/>
        <v>885.44399999999996</v>
      </c>
      <c r="W641" s="37" t="str">
        <f t="shared" si="183"/>
        <v>B</v>
      </c>
      <c r="X641" s="42">
        <f t="shared" si="184"/>
        <v>885.44399999999996</v>
      </c>
      <c r="Y641" s="37">
        <f t="shared" si="185"/>
        <v>8.7859999999999996</v>
      </c>
      <c r="Z641" s="37" t="str">
        <f t="shared" si="186"/>
        <v>M</v>
      </c>
      <c r="AA641" s="43">
        <f t="shared" si="187"/>
        <v>8786000</v>
      </c>
      <c r="AB641" s="46">
        <f t="shared" si="188"/>
        <v>18.450600000000001</v>
      </c>
      <c r="AC641" s="43"/>
      <c r="AD641" s="43"/>
      <c r="AE641" s="37">
        <f t="shared" si="174"/>
        <v>639</v>
      </c>
      <c r="AF641" s="37" t="str">
        <f t="shared" si="175"/>
        <v>TNCA.JK</v>
      </c>
      <c r="AG641" s="37" t="str">
        <f t="shared" si="176"/>
        <v>PT Trimuda Nuansa Citra Tbk</v>
      </c>
      <c r="AH641" s="37">
        <f t="shared" si="177"/>
        <v>2100</v>
      </c>
      <c r="AI641" s="71">
        <f t="shared" si="189"/>
        <v>0.88544400000000001</v>
      </c>
      <c r="AJ641" s="43">
        <f t="shared" si="178"/>
        <v>18.450600000000001</v>
      </c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</row>
    <row r="642" spans="1:47" x14ac:dyDescent="0.25">
      <c r="A642" s="37"/>
      <c r="B642" s="37">
        <f t="shared" si="179"/>
        <v>640</v>
      </c>
      <c r="C642" s="37" t="s">
        <v>351</v>
      </c>
      <c r="D642" s="37" t="s">
        <v>352</v>
      </c>
      <c r="E642" s="38">
        <v>1725</v>
      </c>
      <c r="F642" s="37">
        <v>0</v>
      </c>
      <c r="G642" s="39">
        <v>0</v>
      </c>
      <c r="H642" s="37" t="s">
        <v>4395</v>
      </c>
      <c r="I642" s="37" t="s">
        <v>4396</v>
      </c>
      <c r="J642" s="37" t="s">
        <v>4397</v>
      </c>
      <c r="K642" s="37"/>
      <c r="L642" s="37"/>
      <c r="M642" s="37">
        <f t="shared" si="180"/>
        <v>640</v>
      </c>
      <c r="N642" s="37" t="s">
        <v>2127</v>
      </c>
      <c r="O642" s="37" t="str">
        <f t="shared" si="192"/>
        <v>PT Trinitan Metals and Minerals Tbk</v>
      </c>
      <c r="P642" s="37">
        <f t="shared" si="192"/>
        <v>83</v>
      </c>
      <c r="Q642" s="37">
        <f t="shared" si="192"/>
        <v>0</v>
      </c>
      <c r="R642" s="37">
        <f t="shared" si="192"/>
        <v>0</v>
      </c>
      <c r="S642" s="37" t="str">
        <f t="shared" si="192"/>
        <v>1.978M</v>
      </c>
      <c r="T642" s="37" t="str">
        <f t="shared" si="192"/>
        <v>12.952M</v>
      </c>
      <c r="U642" s="37" t="str">
        <f t="shared" si="192"/>
        <v>114.14B</v>
      </c>
      <c r="V642" s="41">
        <f t="shared" si="182"/>
        <v>114.14</v>
      </c>
      <c r="W642" s="37" t="str">
        <f t="shared" si="183"/>
        <v>B</v>
      </c>
      <c r="X642" s="42">
        <f t="shared" si="184"/>
        <v>114.14</v>
      </c>
      <c r="Y642" s="37">
        <f t="shared" si="185"/>
        <v>12.952</v>
      </c>
      <c r="Z642" s="37" t="str">
        <f t="shared" si="186"/>
        <v>M</v>
      </c>
      <c r="AA642" s="43">
        <f t="shared" si="187"/>
        <v>12952000</v>
      </c>
      <c r="AB642" s="46">
        <f t="shared" si="188"/>
        <v>1.075016</v>
      </c>
      <c r="AC642" s="43"/>
      <c r="AD642" s="43"/>
      <c r="AE642" s="37">
        <f t="shared" ref="AE642:AE705" si="193">M642</f>
        <v>640</v>
      </c>
      <c r="AF642" s="37" t="str">
        <f t="shared" ref="AF642:AF705" si="194">N642</f>
        <v>PURE.JK</v>
      </c>
      <c r="AG642" s="37" t="str">
        <f t="shared" ref="AG642:AG705" si="195">O642</f>
        <v>PT Trinitan Metals and Minerals Tbk</v>
      </c>
      <c r="AH642" s="37">
        <f t="shared" ref="AH642:AH705" si="196">P642</f>
        <v>83</v>
      </c>
      <c r="AI642" s="71">
        <f t="shared" si="189"/>
        <v>0.11414000000000001</v>
      </c>
      <c r="AJ642" s="43">
        <f t="shared" ref="AJ642:AJ705" si="197">AB642</f>
        <v>1.075016</v>
      </c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</row>
    <row r="643" spans="1:47" x14ac:dyDescent="0.25">
      <c r="A643" s="37"/>
      <c r="B643" s="37">
        <f t="shared" si="179"/>
        <v>641</v>
      </c>
      <c r="C643" s="37" t="s">
        <v>382</v>
      </c>
      <c r="D643" s="37" t="s">
        <v>383</v>
      </c>
      <c r="E643" s="37">
        <v>930</v>
      </c>
      <c r="F643" s="37">
        <v>-20</v>
      </c>
      <c r="G643" s="39">
        <v>-2.1100000000000001E-2</v>
      </c>
      <c r="H643" s="40">
        <v>407100</v>
      </c>
      <c r="I643" s="40">
        <v>538476</v>
      </c>
      <c r="J643" s="37" t="s">
        <v>4394</v>
      </c>
      <c r="K643" s="37"/>
      <c r="L643" s="37"/>
      <c r="M643" s="37">
        <f t="shared" si="180"/>
        <v>641</v>
      </c>
      <c r="N643" s="37" t="s">
        <v>1091</v>
      </c>
      <c r="O643" s="37" t="str">
        <f t="shared" si="192"/>
        <v>PT Triniti Dinamik</v>
      </c>
      <c r="P643" s="37">
        <f t="shared" si="192"/>
        <v>110</v>
      </c>
      <c r="Q643" s="37">
        <f t="shared" si="192"/>
        <v>-3</v>
      </c>
      <c r="R643" s="37">
        <f t="shared" si="192"/>
        <v>-2.6499999999999999E-2</v>
      </c>
      <c r="S643" s="37" t="str">
        <f t="shared" si="192"/>
        <v>13.849M</v>
      </c>
      <c r="T643" s="37" t="str">
        <f t="shared" si="192"/>
        <v>98.757M</v>
      </c>
      <c r="U643" s="37" t="str">
        <f t="shared" si="192"/>
        <v>666.147B</v>
      </c>
      <c r="V643" s="41">
        <f t="shared" si="182"/>
        <v>666.14700000000005</v>
      </c>
      <c r="W643" s="37" t="str">
        <f t="shared" si="183"/>
        <v>B</v>
      </c>
      <c r="X643" s="42">
        <f t="shared" si="184"/>
        <v>666.14700000000005</v>
      </c>
      <c r="Y643" s="37">
        <f t="shared" si="185"/>
        <v>98.757000000000005</v>
      </c>
      <c r="Z643" s="37" t="str">
        <f t="shared" si="186"/>
        <v>M</v>
      </c>
      <c r="AA643" s="43">
        <f t="shared" si="187"/>
        <v>98757000</v>
      </c>
      <c r="AB643" s="46">
        <f t="shared" si="188"/>
        <v>10.86327</v>
      </c>
      <c r="AC643" s="43"/>
      <c r="AD643" s="43"/>
      <c r="AE643" s="37">
        <f t="shared" si="193"/>
        <v>641</v>
      </c>
      <c r="AF643" s="37" t="str">
        <f t="shared" si="194"/>
        <v>TRUE.JK</v>
      </c>
      <c r="AG643" s="37" t="str">
        <f t="shared" si="195"/>
        <v>PT Triniti Dinamik</v>
      </c>
      <c r="AH643" s="37">
        <f t="shared" si="196"/>
        <v>110</v>
      </c>
      <c r="AI643" s="71">
        <f t="shared" si="189"/>
        <v>0.66614700000000004</v>
      </c>
      <c r="AJ643" s="43">
        <f t="shared" si="197"/>
        <v>10.86327</v>
      </c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</row>
    <row r="644" spans="1:47" x14ac:dyDescent="0.25">
      <c r="A644" s="37"/>
      <c r="B644" s="37">
        <f t="shared" ref="B644:B707" si="198">ROW(B642)</f>
        <v>642</v>
      </c>
      <c r="C644" s="37" t="s">
        <v>394</v>
      </c>
      <c r="D644" s="37" t="s">
        <v>395</v>
      </c>
      <c r="E644" s="38">
        <v>1095</v>
      </c>
      <c r="F644" s="37">
        <v>35</v>
      </c>
      <c r="G644" s="39">
        <v>3.3000000000000002E-2</v>
      </c>
      <c r="H644" s="37" t="s">
        <v>4391</v>
      </c>
      <c r="I644" s="37" t="s">
        <v>4392</v>
      </c>
      <c r="J644" s="37" t="s">
        <v>4393</v>
      </c>
      <c r="K644" s="37"/>
      <c r="L644" s="37"/>
      <c r="M644" s="37">
        <f t="shared" ref="M644:M707" si="199">ROW(M642)</f>
        <v>642</v>
      </c>
      <c r="N644" s="37" t="s">
        <v>419</v>
      </c>
      <c r="O644" s="37" t="str">
        <f t="shared" ref="O644:U659" si="200">INDEX($B$3:$J$1048576,MATCH($N644,$C$3:$C$1048576,0),MATCH(O$2,$B$2:$J$2,0))</f>
        <v>PT Triputra Agro Persada Tbk</v>
      </c>
      <c r="P644" s="37">
        <f t="shared" si="200"/>
        <v>610</v>
      </c>
      <c r="Q644" s="37">
        <f t="shared" si="200"/>
        <v>0</v>
      </c>
      <c r="R644" s="37">
        <f t="shared" si="200"/>
        <v>0</v>
      </c>
      <c r="S644" s="37" t="str">
        <f t="shared" si="200"/>
        <v>30.556M</v>
      </c>
      <c r="T644" s="37" t="str">
        <f t="shared" si="200"/>
        <v>68.127M</v>
      </c>
      <c r="U644" s="37" t="str">
        <f t="shared" si="200"/>
        <v>12.11T</v>
      </c>
      <c r="V644" s="41">
        <f t="shared" ref="V644:V707" si="201">IFERROR(VALUE(LEFT(U644,LEN(U644)-1)),0)</f>
        <v>12.11</v>
      </c>
      <c r="W644" s="37" t="str">
        <f t="shared" ref="W644:W707" si="202">RIGHT(U644,1)</f>
        <v>T</v>
      </c>
      <c r="X644" s="42">
        <f t="shared" ref="X644:X707" si="203">IF(W644="T",V644*10^3,V644)</f>
        <v>12110</v>
      </c>
      <c r="Y644" s="37">
        <f t="shared" ref="Y644:Y707" si="204">IFERROR(VALUE(LEFT(T644,LEN(T644)-1)),0)</f>
        <v>68.126999999999995</v>
      </c>
      <c r="Z644" s="37" t="str">
        <f t="shared" ref="Z644:Z707" si="205">RIGHT(T644,1)</f>
        <v>M</v>
      </c>
      <c r="AA644" s="43">
        <f t="shared" ref="AA644:AA707" si="206">VALUE(IF(Z644="M",Y644*10^6,Y644))</f>
        <v>68127000</v>
      </c>
      <c r="AB644" s="46">
        <f t="shared" ref="AB644:AB707" si="207">AA644*P644/10^9</f>
        <v>41.557470000000002</v>
      </c>
      <c r="AC644" s="43"/>
      <c r="AD644" s="43"/>
      <c r="AE644" s="37">
        <f t="shared" si="193"/>
        <v>642</v>
      </c>
      <c r="AF644" s="37" t="str">
        <f t="shared" si="194"/>
        <v>TAPG.JK</v>
      </c>
      <c r="AG644" s="37" t="str">
        <f t="shared" si="195"/>
        <v>PT Triputra Agro Persada Tbk</v>
      </c>
      <c r="AH644" s="37">
        <f t="shared" si="196"/>
        <v>610</v>
      </c>
      <c r="AI644" s="71">
        <f t="shared" ref="AI644:AI707" si="208">X644/10^3</f>
        <v>12.11</v>
      </c>
      <c r="AJ644" s="43">
        <f t="shared" si="197"/>
        <v>41.557470000000002</v>
      </c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</row>
    <row r="645" spans="1:47" x14ac:dyDescent="0.25">
      <c r="A645" s="37"/>
      <c r="B645" s="37">
        <f t="shared" si="198"/>
        <v>643</v>
      </c>
      <c r="C645" s="37" t="s">
        <v>326</v>
      </c>
      <c r="D645" s="37" t="s">
        <v>327</v>
      </c>
      <c r="E645" s="38">
        <v>9825</v>
      </c>
      <c r="F645" s="37">
        <v>75</v>
      </c>
      <c r="G645" s="39">
        <v>7.7000000000000002E-3</v>
      </c>
      <c r="H645" s="37" t="s">
        <v>4388</v>
      </c>
      <c r="I645" s="37" t="s">
        <v>4389</v>
      </c>
      <c r="J645" s="37" t="s">
        <v>4390</v>
      </c>
      <c r="K645" s="37"/>
      <c r="L645" s="37"/>
      <c r="M645" s="37">
        <f t="shared" si="199"/>
        <v>643</v>
      </c>
      <c r="N645" s="37" t="s">
        <v>1628</v>
      </c>
      <c r="O645" s="37" t="str">
        <f t="shared" si="200"/>
        <v>PT Trisula International Tbk</v>
      </c>
      <c r="P645" s="37">
        <f t="shared" si="200"/>
        <v>230</v>
      </c>
      <c r="Q645" s="37">
        <f t="shared" si="200"/>
        <v>-4</v>
      </c>
      <c r="R645" s="37">
        <f t="shared" si="200"/>
        <v>-1.7100000000000001E-2</v>
      </c>
      <c r="S645" s="37">
        <f t="shared" si="200"/>
        <v>814400</v>
      </c>
      <c r="T645" s="37" t="str">
        <f t="shared" si="200"/>
        <v>9.692M</v>
      </c>
      <c r="U645" s="37" t="str">
        <f t="shared" si="200"/>
        <v>722.379B</v>
      </c>
      <c r="V645" s="41">
        <f t="shared" si="201"/>
        <v>722.37900000000002</v>
      </c>
      <c r="W645" s="37" t="str">
        <f t="shared" si="202"/>
        <v>B</v>
      </c>
      <c r="X645" s="42">
        <f t="shared" si="203"/>
        <v>722.37900000000002</v>
      </c>
      <c r="Y645" s="37">
        <f t="shared" si="204"/>
        <v>9.6920000000000002</v>
      </c>
      <c r="Z645" s="37" t="str">
        <f t="shared" si="205"/>
        <v>M</v>
      </c>
      <c r="AA645" s="43">
        <f t="shared" si="206"/>
        <v>9692000</v>
      </c>
      <c r="AB645" s="46">
        <f t="shared" si="207"/>
        <v>2.2291599999999998</v>
      </c>
      <c r="AC645" s="43"/>
      <c r="AD645" s="43"/>
      <c r="AE645" s="37">
        <f t="shared" si="193"/>
        <v>643</v>
      </c>
      <c r="AF645" s="37" t="str">
        <f t="shared" si="194"/>
        <v>TRIS.JK</v>
      </c>
      <c r="AG645" s="37" t="str">
        <f t="shared" si="195"/>
        <v>PT Trisula International Tbk</v>
      </c>
      <c r="AH645" s="37">
        <f t="shared" si="196"/>
        <v>230</v>
      </c>
      <c r="AI645" s="71">
        <f t="shared" si="208"/>
        <v>0.72237899999999999</v>
      </c>
      <c r="AJ645" s="43">
        <f t="shared" si="197"/>
        <v>2.2291599999999998</v>
      </c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</row>
    <row r="646" spans="1:47" x14ac:dyDescent="0.25">
      <c r="A646" s="37"/>
      <c r="B646" s="37">
        <f t="shared" si="198"/>
        <v>644</v>
      </c>
      <c r="C646" s="37" t="s">
        <v>356</v>
      </c>
      <c r="D646" s="37" t="s">
        <v>357</v>
      </c>
      <c r="E646" s="38">
        <v>2630</v>
      </c>
      <c r="F646" s="37">
        <v>10</v>
      </c>
      <c r="G646" s="39">
        <v>3.8E-3</v>
      </c>
      <c r="H646" s="37" t="s">
        <v>4385</v>
      </c>
      <c r="I646" s="37" t="s">
        <v>4386</v>
      </c>
      <c r="J646" s="37" t="s">
        <v>4387</v>
      </c>
      <c r="K646" s="37"/>
      <c r="L646" s="37"/>
      <c r="M646" s="37">
        <f t="shared" si="199"/>
        <v>644</v>
      </c>
      <c r="N646" s="37" t="s">
        <v>1145</v>
      </c>
      <c r="O646" s="37" t="str">
        <f t="shared" si="200"/>
        <v>PT Trisula Textile Industries Tbk</v>
      </c>
      <c r="P646" s="37">
        <f t="shared" si="200"/>
        <v>146</v>
      </c>
      <c r="Q646" s="37">
        <f t="shared" si="200"/>
        <v>0</v>
      </c>
      <c r="R646" s="37">
        <f t="shared" si="200"/>
        <v>0</v>
      </c>
      <c r="S646" s="37" t="str">
        <f t="shared" si="200"/>
        <v>1.539M</v>
      </c>
      <c r="T646" s="37" t="str">
        <f t="shared" si="200"/>
        <v>1.158M</v>
      </c>
      <c r="U646" s="37" t="str">
        <f t="shared" si="200"/>
        <v>1.058T</v>
      </c>
      <c r="V646" s="41">
        <f t="shared" si="201"/>
        <v>1.0580000000000001</v>
      </c>
      <c r="W646" s="37" t="str">
        <f t="shared" si="202"/>
        <v>T</v>
      </c>
      <c r="X646" s="42">
        <f t="shared" si="203"/>
        <v>1058</v>
      </c>
      <c r="Y646" s="37">
        <f t="shared" si="204"/>
        <v>1.1579999999999999</v>
      </c>
      <c r="Z646" s="37" t="str">
        <f t="shared" si="205"/>
        <v>M</v>
      </c>
      <c r="AA646" s="43">
        <f t="shared" si="206"/>
        <v>1158000</v>
      </c>
      <c r="AB646" s="46">
        <f t="shared" si="207"/>
        <v>0.169068</v>
      </c>
      <c r="AC646" s="43"/>
      <c r="AD646" s="43"/>
      <c r="AE646" s="37">
        <f t="shared" si="193"/>
        <v>644</v>
      </c>
      <c r="AF646" s="37" t="str">
        <f t="shared" si="194"/>
        <v>BELL.JK</v>
      </c>
      <c r="AG646" s="37" t="str">
        <f t="shared" si="195"/>
        <v>PT Trisula Textile Industries Tbk</v>
      </c>
      <c r="AH646" s="37">
        <f t="shared" si="196"/>
        <v>146</v>
      </c>
      <c r="AI646" s="71">
        <f t="shared" si="208"/>
        <v>1.0580000000000001</v>
      </c>
      <c r="AJ646" s="43">
        <f t="shared" si="197"/>
        <v>0.169068</v>
      </c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</row>
    <row r="647" spans="1:47" x14ac:dyDescent="0.25">
      <c r="A647" s="37"/>
      <c r="B647" s="37">
        <f t="shared" si="198"/>
        <v>645</v>
      </c>
      <c r="C647" s="37" t="s">
        <v>461</v>
      </c>
      <c r="D647" s="37" t="s">
        <v>462</v>
      </c>
      <c r="E647" s="37">
        <v>298</v>
      </c>
      <c r="F647" s="37">
        <v>-4</v>
      </c>
      <c r="G647" s="39">
        <v>-1.32E-2</v>
      </c>
      <c r="H647" s="37" t="s">
        <v>4382</v>
      </c>
      <c r="I647" s="37" t="s">
        <v>4383</v>
      </c>
      <c r="J647" s="37" t="s">
        <v>4384</v>
      </c>
      <c r="K647" s="37"/>
      <c r="L647" s="37"/>
      <c r="M647" s="37">
        <f t="shared" si="199"/>
        <v>645</v>
      </c>
      <c r="N647" s="37" t="s">
        <v>1865</v>
      </c>
      <c r="O647" s="37" t="str">
        <f t="shared" si="200"/>
        <v>PT Trust Finance Indonesia Tbk</v>
      </c>
      <c r="P647" s="37">
        <f t="shared" si="200"/>
        <v>424</v>
      </c>
      <c r="Q647" s="37">
        <f t="shared" si="200"/>
        <v>8</v>
      </c>
      <c r="R647" s="37">
        <f t="shared" si="200"/>
        <v>1.9199999999999998E-2</v>
      </c>
      <c r="S647" s="37">
        <f t="shared" si="200"/>
        <v>1300</v>
      </c>
      <c r="T647" s="37">
        <f t="shared" si="200"/>
        <v>80292</v>
      </c>
      <c r="U647" s="37" t="str">
        <f t="shared" si="200"/>
        <v>339.2B</v>
      </c>
      <c r="V647" s="41">
        <f t="shared" si="201"/>
        <v>339.2</v>
      </c>
      <c r="W647" s="37" t="str">
        <f t="shared" si="202"/>
        <v>B</v>
      </c>
      <c r="X647" s="42">
        <f t="shared" si="203"/>
        <v>339.2</v>
      </c>
      <c r="Y647" s="37">
        <f t="shared" si="204"/>
        <v>8029</v>
      </c>
      <c r="Z647" s="37" t="str">
        <f t="shared" si="205"/>
        <v>2</v>
      </c>
      <c r="AA647" s="43">
        <f t="shared" si="206"/>
        <v>8029</v>
      </c>
      <c r="AB647" s="46">
        <f t="shared" si="207"/>
        <v>3.4042959999999998E-3</v>
      </c>
      <c r="AC647" s="43"/>
      <c r="AD647" s="43"/>
      <c r="AE647" s="37">
        <f t="shared" si="193"/>
        <v>645</v>
      </c>
      <c r="AF647" s="37" t="str">
        <f t="shared" si="194"/>
        <v>TRUS.JK</v>
      </c>
      <c r="AG647" s="37" t="str">
        <f t="shared" si="195"/>
        <v>PT Trust Finance Indonesia Tbk</v>
      </c>
      <c r="AH647" s="37">
        <f t="shared" si="196"/>
        <v>424</v>
      </c>
      <c r="AI647" s="71">
        <f t="shared" si="208"/>
        <v>0.3392</v>
      </c>
      <c r="AJ647" s="43">
        <f t="shared" si="197"/>
        <v>3.4042959999999998E-3</v>
      </c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</row>
    <row r="648" spans="1:47" x14ac:dyDescent="0.25">
      <c r="A648" s="37"/>
      <c r="B648" s="37">
        <f t="shared" si="198"/>
        <v>646</v>
      </c>
      <c r="C648" s="37" t="s">
        <v>298</v>
      </c>
      <c r="D648" s="37" t="s">
        <v>299</v>
      </c>
      <c r="E648" s="38">
        <v>1005</v>
      </c>
      <c r="F648" s="37">
        <v>5</v>
      </c>
      <c r="G648" s="39">
        <v>5.0000000000000001E-3</v>
      </c>
      <c r="H648" s="37" t="s">
        <v>4379</v>
      </c>
      <c r="I648" s="37" t="s">
        <v>4380</v>
      </c>
      <c r="J648" s="37" t="s">
        <v>4381</v>
      </c>
      <c r="K648" s="37"/>
      <c r="L648" s="37"/>
      <c r="M648" s="37">
        <f t="shared" si="199"/>
        <v>646</v>
      </c>
      <c r="N648" s="37" t="s">
        <v>1636</v>
      </c>
      <c r="O648" s="37" t="str">
        <f t="shared" si="200"/>
        <v>PT Tunas Alfin Tbk</v>
      </c>
      <c r="P648" s="37">
        <f t="shared" si="200"/>
        <v>300</v>
      </c>
      <c r="Q648" s="37">
        <f t="shared" si="200"/>
        <v>0</v>
      </c>
      <c r="R648" s="37">
        <f t="shared" si="200"/>
        <v>0</v>
      </c>
      <c r="S648" s="37">
        <f t="shared" si="200"/>
        <v>800</v>
      </c>
      <c r="T648" s="37">
        <f t="shared" si="200"/>
        <v>52315</v>
      </c>
      <c r="U648" s="37" t="str">
        <f t="shared" si="200"/>
        <v>406.032B</v>
      </c>
      <c r="V648" s="41">
        <f t="shared" si="201"/>
        <v>406.03199999999998</v>
      </c>
      <c r="W648" s="37" t="str">
        <f t="shared" si="202"/>
        <v>B</v>
      </c>
      <c r="X648" s="42">
        <f t="shared" si="203"/>
        <v>406.03199999999998</v>
      </c>
      <c r="Y648" s="37">
        <f t="shared" si="204"/>
        <v>5231</v>
      </c>
      <c r="Z648" s="37" t="str">
        <f t="shared" si="205"/>
        <v>5</v>
      </c>
      <c r="AA648" s="43">
        <f t="shared" si="206"/>
        <v>5231</v>
      </c>
      <c r="AB648" s="46">
        <f t="shared" si="207"/>
        <v>1.5693E-3</v>
      </c>
      <c r="AC648" s="43"/>
      <c r="AD648" s="43"/>
      <c r="AE648" s="37">
        <f t="shared" si="193"/>
        <v>646</v>
      </c>
      <c r="AF648" s="37" t="str">
        <f t="shared" si="194"/>
        <v>TALF.JK</v>
      </c>
      <c r="AG648" s="37" t="str">
        <f t="shared" si="195"/>
        <v>PT Tunas Alfin Tbk</v>
      </c>
      <c r="AH648" s="37">
        <f t="shared" si="196"/>
        <v>300</v>
      </c>
      <c r="AI648" s="71">
        <f t="shared" si="208"/>
        <v>0.406032</v>
      </c>
      <c r="AJ648" s="43">
        <f t="shared" si="197"/>
        <v>1.5693E-3</v>
      </c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</row>
    <row r="649" spans="1:47" x14ac:dyDescent="0.25">
      <c r="A649" s="37"/>
      <c r="B649" s="37">
        <f t="shared" si="198"/>
        <v>647</v>
      </c>
      <c r="C649" s="37" t="s">
        <v>293</v>
      </c>
      <c r="D649" s="37" t="s">
        <v>294</v>
      </c>
      <c r="E649" s="38">
        <v>1255</v>
      </c>
      <c r="F649" s="37">
        <v>-10</v>
      </c>
      <c r="G649" s="39">
        <v>-7.9000000000000008E-3</v>
      </c>
      <c r="H649" s="37" t="s">
        <v>4376</v>
      </c>
      <c r="I649" s="37" t="s">
        <v>4377</v>
      </c>
      <c r="J649" s="37" t="s">
        <v>4378</v>
      </c>
      <c r="K649" s="37"/>
      <c r="L649" s="37"/>
      <c r="M649" s="37">
        <f t="shared" si="199"/>
        <v>647</v>
      </c>
      <c r="N649" s="37" t="s">
        <v>819</v>
      </c>
      <c r="O649" s="37" t="str">
        <f t="shared" si="200"/>
        <v>PT Tunas Baru Lampung Tbk</v>
      </c>
      <c r="P649" s="37">
        <f t="shared" si="200"/>
        <v>790</v>
      </c>
      <c r="Q649" s="37">
        <f t="shared" si="200"/>
        <v>0</v>
      </c>
      <c r="R649" s="37">
        <f t="shared" si="200"/>
        <v>0</v>
      </c>
      <c r="S649" s="37">
        <f t="shared" si="200"/>
        <v>518200</v>
      </c>
      <c r="T649" s="37" t="str">
        <f t="shared" si="200"/>
        <v>1.969M</v>
      </c>
      <c r="U649" s="37" t="str">
        <f t="shared" si="200"/>
        <v>4.169T</v>
      </c>
      <c r="V649" s="41">
        <f t="shared" si="201"/>
        <v>4.1689999999999996</v>
      </c>
      <c r="W649" s="37" t="str">
        <f t="shared" si="202"/>
        <v>T</v>
      </c>
      <c r="X649" s="42">
        <f t="shared" si="203"/>
        <v>4169</v>
      </c>
      <c r="Y649" s="37">
        <f t="shared" si="204"/>
        <v>1.9690000000000001</v>
      </c>
      <c r="Z649" s="37" t="str">
        <f t="shared" si="205"/>
        <v>M</v>
      </c>
      <c r="AA649" s="43">
        <f t="shared" si="206"/>
        <v>1969000</v>
      </c>
      <c r="AB649" s="46">
        <f t="shared" si="207"/>
        <v>1.5555099999999999</v>
      </c>
      <c r="AC649" s="43"/>
      <c r="AD649" s="43"/>
      <c r="AE649" s="37">
        <f t="shared" si="193"/>
        <v>647</v>
      </c>
      <c r="AF649" s="37" t="str">
        <f t="shared" si="194"/>
        <v>TBLA.JK</v>
      </c>
      <c r="AG649" s="37" t="str">
        <f t="shared" si="195"/>
        <v>PT Tunas Baru Lampung Tbk</v>
      </c>
      <c r="AH649" s="37">
        <f t="shared" si="196"/>
        <v>790</v>
      </c>
      <c r="AI649" s="71">
        <f t="shared" si="208"/>
        <v>4.1689999999999996</v>
      </c>
      <c r="AJ649" s="43">
        <f t="shared" si="197"/>
        <v>1.5555099999999999</v>
      </c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</row>
    <row r="650" spans="1:47" x14ac:dyDescent="0.25">
      <c r="A650" s="37"/>
      <c r="B650" s="37">
        <f t="shared" si="198"/>
        <v>648</v>
      </c>
      <c r="C650" s="37" t="s">
        <v>308</v>
      </c>
      <c r="D650" s="37" t="s">
        <v>309</v>
      </c>
      <c r="E650" s="38">
        <v>2720</v>
      </c>
      <c r="F650" s="37">
        <v>20</v>
      </c>
      <c r="G650" s="39">
        <v>7.4000000000000003E-3</v>
      </c>
      <c r="H650" s="40">
        <v>9700</v>
      </c>
      <c r="I650" s="40">
        <v>60265</v>
      </c>
      <c r="J650" s="37" t="s">
        <v>4172</v>
      </c>
      <c r="K650" s="37"/>
      <c r="L650" s="37"/>
      <c r="M650" s="37">
        <f t="shared" si="199"/>
        <v>648</v>
      </c>
      <c r="N650" s="37" t="s">
        <v>654</v>
      </c>
      <c r="O650" s="37" t="str">
        <f t="shared" si="200"/>
        <v>PT Tunas Ridean Tbk</v>
      </c>
      <c r="P650" s="37">
        <f t="shared" si="200"/>
        <v>1290</v>
      </c>
      <c r="Q650" s="37">
        <f t="shared" si="200"/>
        <v>-35</v>
      </c>
      <c r="R650" s="37">
        <f t="shared" si="200"/>
        <v>-2.64E-2</v>
      </c>
      <c r="S650" s="37">
        <f t="shared" si="200"/>
        <v>1300</v>
      </c>
      <c r="T650" s="37">
        <f t="shared" si="200"/>
        <v>197220</v>
      </c>
      <c r="U650" s="37" t="str">
        <f t="shared" si="200"/>
        <v>7.198T</v>
      </c>
      <c r="V650" s="41">
        <f t="shared" si="201"/>
        <v>7.1980000000000004</v>
      </c>
      <c r="W650" s="37" t="str">
        <f t="shared" si="202"/>
        <v>T</v>
      </c>
      <c r="X650" s="42">
        <f t="shared" si="203"/>
        <v>7198</v>
      </c>
      <c r="Y650" s="37">
        <f t="shared" si="204"/>
        <v>19722</v>
      </c>
      <c r="Z650" s="37" t="str">
        <f t="shared" si="205"/>
        <v>0</v>
      </c>
      <c r="AA650" s="43">
        <f t="shared" si="206"/>
        <v>19722</v>
      </c>
      <c r="AB650" s="46">
        <f t="shared" si="207"/>
        <v>2.544138E-2</v>
      </c>
      <c r="AC650" s="43"/>
      <c r="AD650" s="43"/>
      <c r="AE650" s="37">
        <f t="shared" si="193"/>
        <v>648</v>
      </c>
      <c r="AF650" s="37" t="str">
        <f t="shared" si="194"/>
        <v>TURI.JK</v>
      </c>
      <c r="AG650" s="37" t="str">
        <f t="shared" si="195"/>
        <v>PT Tunas Ridean Tbk</v>
      </c>
      <c r="AH650" s="37">
        <f t="shared" si="196"/>
        <v>1290</v>
      </c>
      <c r="AI650" s="71">
        <f t="shared" si="208"/>
        <v>7.1980000000000004</v>
      </c>
      <c r="AJ650" s="43">
        <f t="shared" si="197"/>
        <v>2.544138E-2</v>
      </c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</row>
    <row r="651" spans="1:47" x14ac:dyDescent="0.25">
      <c r="A651" s="37"/>
      <c r="B651" s="37">
        <f t="shared" si="198"/>
        <v>649</v>
      </c>
      <c r="C651" s="37" t="s">
        <v>275</v>
      </c>
      <c r="D651" s="37" t="s">
        <v>276</v>
      </c>
      <c r="E651" s="37">
        <v>470</v>
      </c>
      <c r="F651" s="37">
        <v>-14</v>
      </c>
      <c r="G651" s="39">
        <v>-2.8899999999999999E-2</v>
      </c>
      <c r="H651" s="37" t="s">
        <v>4373</v>
      </c>
      <c r="I651" s="37" t="s">
        <v>4374</v>
      </c>
      <c r="J651" s="37" t="s">
        <v>4375</v>
      </c>
      <c r="K651" s="37"/>
      <c r="L651" s="37"/>
      <c r="M651" s="37">
        <f t="shared" si="199"/>
        <v>649</v>
      </c>
      <c r="N651" s="37" t="s">
        <v>1841</v>
      </c>
      <c r="O651" s="37" t="str">
        <f t="shared" si="200"/>
        <v>PT Ulima Nitra Tbk</v>
      </c>
      <c r="P651" s="37">
        <f t="shared" si="200"/>
        <v>90</v>
      </c>
      <c r="Q651" s="37">
        <f t="shared" si="200"/>
        <v>5</v>
      </c>
      <c r="R651" s="37">
        <f t="shared" si="200"/>
        <v>5.8799999999999998E-2</v>
      </c>
      <c r="S651" s="37" t="str">
        <f t="shared" si="200"/>
        <v>8.332M</v>
      </c>
      <c r="T651" s="37" t="str">
        <f t="shared" si="200"/>
        <v>6.825M</v>
      </c>
      <c r="U651" s="37" t="str">
        <f t="shared" si="200"/>
        <v>282.508B</v>
      </c>
      <c r="V651" s="41">
        <f t="shared" si="201"/>
        <v>282.50799999999998</v>
      </c>
      <c r="W651" s="37" t="str">
        <f t="shared" si="202"/>
        <v>B</v>
      </c>
      <c r="X651" s="42">
        <f t="shared" si="203"/>
        <v>282.50799999999998</v>
      </c>
      <c r="Y651" s="37">
        <f t="shared" si="204"/>
        <v>6.8250000000000002</v>
      </c>
      <c r="Z651" s="37" t="str">
        <f t="shared" si="205"/>
        <v>M</v>
      </c>
      <c r="AA651" s="43">
        <f t="shared" si="206"/>
        <v>6825000</v>
      </c>
      <c r="AB651" s="46">
        <f t="shared" si="207"/>
        <v>0.61424999999999996</v>
      </c>
      <c r="AC651" s="43"/>
      <c r="AD651" s="43"/>
      <c r="AE651" s="37">
        <f t="shared" si="193"/>
        <v>649</v>
      </c>
      <c r="AF651" s="37" t="str">
        <f t="shared" si="194"/>
        <v>UNIQ.JK</v>
      </c>
      <c r="AG651" s="37" t="str">
        <f t="shared" si="195"/>
        <v>PT Ulima Nitra Tbk</v>
      </c>
      <c r="AH651" s="37">
        <f t="shared" si="196"/>
        <v>90</v>
      </c>
      <c r="AI651" s="71">
        <f t="shared" si="208"/>
        <v>0.28250799999999998</v>
      </c>
      <c r="AJ651" s="43">
        <f t="shared" si="197"/>
        <v>0.61424999999999996</v>
      </c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</row>
    <row r="652" spans="1:47" x14ac:dyDescent="0.25">
      <c r="A652" s="37"/>
      <c r="B652" s="37">
        <f t="shared" si="198"/>
        <v>650</v>
      </c>
      <c r="C652" s="37" t="s">
        <v>265</v>
      </c>
      <c r="D652" s="37" t="s">
        <v>266</v>
      </c>
      <c r="E652" s="38">
        <v>7275</v>
      </c>
      <c r="F652" s="37">
        <v>25</v>
      </c>
      <c r="G652" s="39">
        <v>3.3999999999999998E-3</v>
      </c>
      <c r="H652" s="37" t="s">
        <v>4370</v>
      </c>
      <c r="I652" s="37" t="s">
        <v>4371</v>
      </c>
      <c r="J652" s="37" t="s">
        <v>4372</v>
      </c>
      <c r="K652" s="37"/>
      <c r="L652" s="37"/>
      <c r="M652" s="37">
        <f t="shared" si="199"/>
        <v>650</v>
      </c>
      <c r="N652" s="37" t="s">
        <v>391</v>
      </c>
      <c r="O652" s="37" t="str">
        <f t="shared" si="200"/>
        <v>PT Ultrajaya Milk Industry &amp; Trading Company Tbk</v>
      </c>
      <c r="P652" s="37">
        <f t="shared" si="200"/>
        <v>1550</v>
      </c>
      <c r="Q652" s="37">
        <f t="shared" si="200"/>
        <v>0</v>
      </c>
      <c r="R652" s="37">
        <f t="shared" si="200"/>
        <v>0</v>
      </c>
      <c r="S652" s="37">
        <f t="shared" si="200"/>
        <v>394100</v>
      </c>
      <c r="T652" s="37">
        <f t="shared" si="200"/>
        <v>711362</v>
      </c>
      <c r="U652" s="37" t="str">
        <f t="shared" si="200"/>
        <v>16.117T</v>
      </c>
      <c r="V652" s="41">
        <f t="shared" si="201"/>
        <v>16.117000000000001</v>
      </c>
      <c r="W652" s="37" t="str">
        <f t="shared" si="202"/>
        <v>T</v>
      </c>
      <c r="X652" s="42">
        <f t="shared" si="203"/>
        <v>16117</v>
      </c>
      <c r="Y652" s="37">
        <f t="shared" si="204"/>
        <v>71136</v>
      </c>
      <c r="Z652" s="37" t="str">
        <f t="shared" si="205"/>
        <v>2</v>
      </c>
      <c r="AA652" s="43">
        <f t="shared" si="206"/>
        <v>71136</v>
      </c>
      <c r="AB652" s="46">
        <f t="shared" si="207"/>
        <v>0.11026080000000001</v>
      </c>
      <c r="AC652" s="43"/>
      <c r="AD652" s="43"/>
      <c r="AE652" s="37">
        <f t="shared" si="193"/>
        <v>650</v>
      </c>
      <c r="AF652" s="37" t="str">
        <f t="shared" si="194"/>
        <v>ULTJ.JK</v>
      </c>
      <c r="AG652" s="37" t="str">
        <f t="shared" si="195"/>
        <v>PT Ultrajaya Milk Industry &amp; Trading Company Tbk</v>
      </c>
      <c r="AH652" s="37">
        <f t="shared" si="196"/>
        <v>1550</v>
      </c>
      <c r="AI652" s="71">
        <f t="shared" si="208"/>
        <v>16.117000000000001</v>
      </c>
      <c r="AJ652" s="43">
        <f t="shared" si="197"/>
        <v>0.11026080000000001</v>
      </c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</row>
    <row r="653" spans="1:47" x14ac:dyDescent="0.25">
      <c r="A653" s="37"/>
      <c r="B653" s="37">
        <f t="shared" si="198"/>
        <v>651</v>
      </c>
      <c r="C653" s="37" t="s">
        <v>250</v>
      </c>
      <c r="D653" s="37" t="s">
        <v>251</v>
      </c>
      <c r="E653" s="38">
        <v>20675</v>
      </c>
      <c r="F653" s="37">
        <v>675</v>
      </c>
      <c r="G653" s="39">
        <v>3.3799999999999997E-2</v>
      </c>
      <c r="H653" s="37" t="s">
        <v>4367</v>
      </c>
      <c r="I653" s="37" t="s">
        <v>4368</v>
      </c>
      <c r="J653" s="37" t="s">
        <v>4369</v>
      </c>
      <c r="K653" s="37"/>
      <c r="L653" s="37"/>
      <c r="M653" s="37">
        <f t="shared" si="199"/>
        <v>651</v>
      </c>
      <c r="N653" s="37" t="s">
        <v>4111</v>
      </c>
      <c r="O653" s="37" t="str">
        <f t="shared" si="200"/>
        <v>PT Unggul Indah Cahaya Tbk</v>
      </c>
      <c r="P653" s="37">
        <f t="shared" si="200"/>
        <v>12100</v>
      </c>
      <c r="Q653" s="37">
        <f t="shared" si="200"/>
        <v>-100</v>
      </c>
      <c r="R653" s="37">
        <f t="shared" si="200"/>
        <v>-8.2000000000000007E-3</v>
      </c>
      <c r="S653" s="37">
        <f t="shared" si="200"/>
        <v>4800</v>
      </c>
      <c r="T653" s="37">
        <f t="shared" si="200"/>
        <v>6555</v>
      </c>
      <c r="U653" s="37" t="str">
        <f t="shared" si="200"/>
        <v>4.638T</v>
      </c>
      <c r="V653" s="41">
        <f t="shared" si="201"/>
        <v>4.6379999999999999</v>
      </c>
      <c r="W653" s="37" t="str">
        <f t="shared" si="202"/>
        <v>T</v>
      </c>
      <c r="X653" s="42">
        <f t="shared" si="203"/>
        <v>4638</v>
      </c>
      <c r="Y653" s="37">
        <f t="shared" si="204"/>
        <v>655</v>
      </c>
      <c r="Z653" s="37" t="str">
        <f t="shared" si="205"/>
        <v>5</v>
      </c>
      <c r="AA653" s="43">
        <f t="shared" si="206"/>
        <v>655</v>
      </c>
      <c r="AB653" s="46">
        <f t="shared" si="207"/>
        <v>7.9255000000000003E-3</v>
      </c>
      <c r="AC653" s="43"/>
      <c r="AD653" s="43"/>
      <c r="AE653" s="37">
        <f t="shared" si="193"/>
        <v>651</v>
      </c>
      <c r="AF653" s="37" t="str">
        <f t="shared" si="194"/>
        <v>UNIC.JK</v>
      </c>
      <c r="AG653" s="37" t="str">
        <f t="shared" si="195"/>
        <v>PT Unggul Indah Cahaya Tbk</v>
      </c>
      <c r="AH653" s="37">
        <f t="shared" si="196"/>
        <v>12100</v>
      </c>
      <c r="AI653" s="71">
        <f t="shared" si="208"/>
        <v>4.6379999999999999</v>
      </c>
      <c r="AJ653" s="43">
        <f t="shared" si="197"/>
        <v>7.9255000000000003E-3</v>
      </c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</row>
    <row r="654" spans="1:47" x14ac:dyDescent="0.25">
      <c r="A654" s="37"/>
      <c r="B654" s="37">
        <f t="shared" si="198"/>
        <v>652</v>
      </c>
      <c r="C654" s="37" t="s">
        <v>288</v>
      </c>
      <c r="D654" s="37" t="s">
        <v>289</v>
      </c>
      <c r="E654" s="37">
        <v>366</v>
      </c>
      <c r="F654" s="37">
        <v>12</v>
      </c>
      <c r="G654" s="39">
        <v>3.39E-2</v>
      </c>
      <c r="H654" s="37" t="s">
        <v>4364</v>
      </c>
      <c r="I654" s="37" t="s">
        <v>4365</v>
      </c>
      <c r="J654" s="37" t="s">
        <v>4366</v>
      </c>
      <c r="K654" s="37"/>
      <c r="L654" s="37"/>
      <c r="M654" s="37">
        <f t="shared" si="199"/>
        <v>652</v>
      </c>
      <c r="N654" s="37" t="s">
        <v>688</v>
      </c>
      <c r="O654" s="37" t="str">
        <f t="shared" si="200"/>
        <v>PT Uni-Charm Indonesia Tbk</v>
      </c>
      <c r="P654" s="37">
        <f t="shared" si="200"/>
        <v>1480</v>
      </c>
      <c r="Q654" s="37">
        <f t="shared" si="200"/>
        <v>0</v>
      </c>
      <c r="R654" s="37">
        <f t="shared" si="200"/>
        <v>0</v>
      </c>
      <c r="S654" s="37">
        <f t="shared" si="200"/>
        <v>28200</v>
      </c>
      <c r="T654" s="37">
        <f t="shared" si="200"/>
        <v>478595</v>
      </c>
      <c r="U654" s="37" t="str">
        <f t="shared" si="200"/>
        <v>6.132T</v>
      </c>
      <c r="V654" s="41">
        <f t="shared" si="201"/>
        <v>6.1319999999999997</v>
      </c>
      <c r="W654" s="37" t="str">
        <f t="shared" si="202"/>
        <v>T</v>
      </c>
      <c r="X654" s="42">
        <f t="shared" si="203"/>
        <v>6132</v>
      </c>
      <c r="Y654" s="37">
        <f t="shared" si="204"/>
        <v>47859</v>
      </c>
      <c r="Z654" s="37" t="str">
        <f t="shared" si="205"/>
        <v>5</v>
      </c>
      <c r="AA654" s="43">
        <f t="shared" si="206"/>
        <v>47859</v>
      </c>
      <c r="AB654" s="46">
        <f t="shared" si="207"/>
        <v>7.0831320000000003E-2</v>
      </c>
      <c r="AC654" s="43"/>
      <c r="AD654" s="43"/>
      <c r="AE654" s="37">
        <f t="shared" si="193"/>
        <v>652</v>
      </c>
      <c r="AF654" s="37" t="str">
        <f t="shared" si="194"/>
        <v>UCID.JK</v>
      </c>
      <c r="AG654" s="37" t="str">
        <f t="shared" si="195"/>
        <v>PT Uni-Charm Indonesia Tbk</v>
      </c>
      <c r="AH654" s="37">
        <f t="shared" si="196"/>
        <v>1480</v>
      </c>
      <c r="AI654" s="71">
        <f t="shared" si="208"/>
        <v>6.1319999999999997</v>
      </c>
      <c r="AJ654" s="43">
        <f t="shared" si="197"/>
        <v>7.0831320000000003E-2</v>
      </c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</row>
    <row r="655" spans="1:47" x14ac:dyDescent="0.25">
      <c r="A655" s="37"/>
      <c r="B655" s="37">
        <f t="shared" si="198"/>
        <v>653</v>
      </c>
      <c r="C655" s="37" t="s">
        <v>339</v>
      </c>
      <c r="D655" s="37" t="s">
        <v>340</v>
      </c>
      <c r="E655" s="38">
        <v>4040</v>
      </c>
      <c r="F655" s="37">
        <v>40</v>
      </c>
      <c r="G655" s="39">
        <v>0.01</v>
      </c>
      <c r="H655" s="37" t="s">
        <v>4361</v>
      </c>
      <c r="I655" s="37" t="s">
        <v>4362</v>
      </c>
      <c r="J655" s="37" t="s">
        <v>4363</v>
      </c>
      <c r="K655" s="37"/>
      <c r="L655" s="37"/>
      <c r="M655" s="37">
        <f t="shared" si="199"/>
        <v>653</v>
      </c>
      <c r="N655" s="37" t="s">
        <v>35</v>
      </c>
      <c r="O655" s="37" t="str">
        <f t="shared" si="200"/>
        <v>PT Unilever Indonesia Tbk</v>
      </c>
      <c r="P655" s="37">
        <f t="shared" si="200"/>
        <v>4150</v>
      </c>
      <c r="Q655" s="37">
        <f t="shared" si="200"/>
        <v>-60</v>
      </c>
      <c r="R655" s="37">
        <f t="shared" si="200"/>
        <v>-1.43E-2</v>
      </c>
      <c r="S655" s="37" t="str">
        <f t="shared" si="200"/>
        <v>18.949M</v>
      </c>
      <c r="T655" s="37" t="str">
        <f t="shared" si="200"/>
        <v>36.853M</v>
      </c>
      <c r="U655" s="37" t="str">
        <f t="shared" si="200"/>
        <v>158.323T</v>
      </c>
      <c r="V655" s="41">
        <f t="shared" si="201"/>
        <v>158.32300000000001</v>
      </c>
      <c r="W655" s="37" t="str">
        <f t="shared" si="202"/>
        <v>T</v>
      </c>
      <c r="X655" s="42">
        <f t="shared" si="203"/>
        <v>158323</v>
      </c>
      <c r="Y655" s="37">
        <f t="shared" si="204"/>
        <v>36.853000000000002</v>
      </c>
      <c r="Z655" s="37" t="str">
        <f t="shared" si="205"/>
        <v>M</v>
      </c>
      <c r="AA655" s="43">
        <f t="shared" si="206"/>
        <v>36853000</v>
      </c>
      <c r="AB655" s="46">
        <f t="shared" si="207"/>
        <v>152.93995000000001</v>
      </c>
      <c r="AC655" s="43"/>
      <c r="AD655" s="43"/>
      <c r="AE655" s="37">
        <f t="shared" si="193"/>
        <v>653</v>
      </c>
      <c r="AF655" s="37" t="str">
        <f t="shared" si="194"/>
        <v>UNVR.JK</v>
      </c>
      <c r="AG655" s="37" t="str">
        <f t="shared" si="195"/>
        <v>PT Unilever Indonesia Tbk</v>
      </c>
      <c r="AH655" s="37">
        <f t="shared" si="196"/>
        <v>4150</v>
      </c>
      <c r="AI655" s="71">
        <f t="shared" si="208"/>
        <v>158.32300000000001</v>
      </c>
      <c r="AJ655" s="43">
        <f t="shared" si="197"/>
        <v>152.93995000000001</v>
      </c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</row>
    <row r="656" spans="1:47" x14ac:dyDescent="0.25">
      <c r="A656" s="37"/>
      <c r="B656" s="37">
        <f t="shared" si="198"/>
        <v>654</v>
      </c>
      <c r="C656" s="37" t="s">
        <v>255</v>
      </c>
      <c r="D656" s="37" t="s">
        <v>256</v>
      </c>
      <c r="E656" s="38">
        <v>2430</v>
      </c>
      <c r="F656" s="37">
        <v>50</v>
      </c>
      <c r="G656" s="39">
        <v>2.1000000000000001E-2</v>
      </c>
      <c r="H656" s="37" t="s">
        <v>4358</v>
      </c>
      <c r="I656" s="37" t="s">
        <v>4359</v>
      </c>
      <c r="J656" s="37" t="s">
        <v>4360</v>
      </c>
      <c r="K656" s="37"/>
      <c r="L656" s="37"/>
      <c r="M656" s="37">
        <f t="shared" si="199"/>
        <v>654</v>
      </c>
      <c r="N656" s="37" t="s">
        <v>81</v>
      </c>
      <c r="O656" s="37" t="str">
        <f t="shared" si="200"/>
        <v>PT United Tractors Tbk</v>
      </c>
      <c r="P656" s="37">
        <f t="shared" si="200"/>
        <v>21725</v>
      </c>
      <c r="Q656" s="37">
        <f t="shared" si="200"/>
        <v>-100</v>
      </c>
      <c r="R656" s="37">
        <f t="shared" si="200"/>
        <v>-4.5999999999999999E-3</v>
      </c>
      <c r="S656" s="37" t="str">
        <f t="shared" si="200"/>
        <v>3.711M</v>
      </c>
      <c r="T656" s="37" t="str">
        <f t="shared" si="200"/>
        <v>5.562M</v>
      </c>
      <c r="U656" s="37" t="str">
        <f t="shared" si="200"/>
        <v>81.037T</v>
      </c>
      <c r="V656" s="41">
        <f t="shared" si="201"/>
        <v>81.037000000000006</v>
      </c>
      <c r="W656" s="37" t="str">
        <f t="shared" si="202"/>
        <v>T</v>
      </c>
      <c r="X656" s="42">
        <f t="shared" si="203"/>
        <v>81037</v>
      </c>
      <c r="Y656" s="37">
        <f t="shared" si="204"/>
        <v>5.5620000000000003</v>
      </c>
      <c r="Z656" s="37" t="str">
        <f t="shared" si="205"/>
        <v>M</v>
      </c>
      <c r="AA656" s="43">
        <f t="shared" si="206"/>
        <v>5562000</v>
      </c>
      <c r="AB656" s="46">
        <f t="shared" si="207"/>
        <v>120.83445</v>
      </c>
      <c r="AC656" s="43"/>
      <c r="AD656" s="43"/>
      <c r="AE656" s="37">
        <f t="shared" si="193"/>
        <v>654</v>
      </c>
      <c r="AF656" s="37" t="str">
        <f t="shared" si="194"/>
        <v>UNTR.JK</v>
      </c>
      <c r="AG656" s="37" t="str">
        <f t="shared" si="195"/>
        <v>PT United Tractors Tbk</v>
      </c>
      <c r="AH656" s="37">
        <f t="shared" si="196"/>
        <v>21725</v>
      </c>
      <c r="AI656" s="71">
        <f t="shared" si="208"/>
        <v>81.037000000000006</v>
      </c>
      <c r="AJ656" s="43">
        <f t="shared" si="197"/>
        <v>120.83445</v>
      </c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</row>
    <row r="657" spans="1:47" x14ac:dyDescent="0.25">
      <c r="A657" s="37"/>
      <c r="B657" s="37">
        <f t="shared" si="198"/>
        <v>655</v>
      </c>
      <c r="C657" s="37" t="s">
        <v>260</v>
      </c>
      <c r="D657" s="37" t="s">
        <v>261</v>
      </c>
      <c r="E657" s="37">
        <v>970</v>
      </c>
      <c r="F657" s="37">
        <v>-5</v>
      </c>
      <c r="G657" s="39">
        <v>-5.1000000000000004E-3</v>
      </c>
      <c r="H657" s="37" t="s">
        <v>4355</v>
      </c>
      <c r="I657" s="37" t="s">
        <v>4356</v>
      </c>
      <c r="J657" s="37" t="s">
        <v>4357</v>
      </c>
      <c r="K657" s="37"/>
      <c r="L657" s="37"/>
      <c r="M657" s="37">
        <f t="shared" si="199"/>
        <v>655</v>
      </c>
      <c r="N657" s="37" t="s">
        <v>5464</v>
      </c>
      <c r="O657" s="37" t="str">
        <f t="shared" si="200"/>
        <v>PT Urban Jakarta Propertindo Tbk</v>
      </c>
      <c r="P657" s="37">
        <f t="shared" si="200"/>
        <v>710</v>
      </c>
      <c r="Q657" s="37">
        <f t="shared" si="200"/>
        <v>-50</v>
      </c>
      <c r="R657" s="37">
        <f t="shared" si="200"/>
        <v>-6.5799999999999997E-2</v>
      </c>
      <c r="S657" s="37" t="str">
        <f t="shared" si="200"/>
        <v>1.046M</v>
      </c>
      <c r="T657" s="37">
        <f t="shared" si="200"/>
        <v>658092</v>
      </c>
      <c r="U657" s="37" t="str">
        <f t="shared" si="200"/>
        <v>2.295T</v>
      </c>
      <c r="V657" s="41">
        <f t="shared" si="201"/>
        <v>2.2949999999999999</v>
      </c>
      <c r="W657" s="37" t="str">
        <f t="shared" si="202"/>
        <v>T</v>
      </c>
      <c r="X657" s="42">
        <f t="shared" si="203"/>
        <v>2295</v>
      </c>
      <c r="Y657" s="37">
        <f t="shared" si="204"/>
        <v>65809</v>
      </c>
      <c r="Z657" s="37" t="str">
        <f t="shared" si="205"/>
        <v>2</v>
      </c>
      <c r="AA657" s="43">
        <f t="shared" si="206"/>
        <v>65809</v>
      </c>
      <c r="AB657" s="46">
        <f t="shared" si="207"/>
        <v>4.6724389999999998E-2</v>
      </c>
      <c r="AC657" s="43"/>
      <c r="AD657" s="43"/>
      <c r="AE657" s="37">
        <f t="shared" si="193"/>
        <v>655</v>
      </c>
      <c r="AF657" s="37" t="str">
        <f t="shared" si="194"/>
        <v>URBN.JK</v>
      </c>
      <c r="AG657" s="37" t="str">
        <f t="shared" si="195"/>
        <v>PT Urban Jakarta Propertindo Tbk</v>
      </c>
      <c r="AH657" s="37">
        <f t="shared" si="196"/>
        <v>710</v>
      </c>
      <c r="AI657" s="71">
        <f t="shared" si="208"/>
        <v>2.2949999999999999</v>
      </c>
      <c r="AJ657" s="43">
        <f t="shared" si="197"/>
        <v>4.6724389999999998E-2</v>
      </c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</row>
    <row r="658" spans="1:47" x14ac:dyDescent="0.25">
      <c r="A658" s="37"/>
      <c r="B658" s="37">
        <f t="shared" si="198"/>
        <v>656</v>
      </c>
      <c r="C658" s="37" t="s">
        <v>630</v>
      </c>
      <c r="D658" s="37" t="s">
        <v>631</v>
      </c>
      <c r="E658" s="38">
        <v>2700</v>
      </c>
      <c r="F658" s="37">
        <v>100</v>
      </c>
      <c r="G658" s="39">
        <v>3.85E-2</v>
      </c>
      <c r="H658" s="37" t="s">
        <v>4352</v>
      </c>
      <c r="I658" s="37" t="s">
        <v>4353</v>
      </c>
      <c r="J658" s="37" t="s">
        <v>4354</v>
      </c>
      <c r="K658" s="37"/>
      <c r="L658" s="37"/>
      <c r="M658" s="37">
        <f t="shared" si="199"/>
        <v>656</v>
      </c>
      <c r="N658" s="37" t="s">
        <v>169</v>
      </c>
      <c r="O658" s="37" t="str">
        <f t="shared" si="200"/>
        <v>PT Vale Indonesia Tbk</v>
      </c>
      <c r="P658" s="37">
        <f t="shared" si="200"/>
        <v>4660</v>
      </c>
      <c r="Q658" s="37">
        <f t="shared" si="200"/>
        <v>50</v>
      </c>
      <c r="R658" s="37">
        <f t="shared" si="200"/>
        <v>1.0800000000000001E-2</v>
      </c>
      <c r="S658" s="37" t="str">
        <f t="shared" si="200"/>
        <v>5.683M</v>
      </c>
      <c r="T658" s="37" t="str">
        <f t="shared" si="200"/>
        <v>12.594M</v>
      </c>
      <c r="U658" s="37" t="str">
        <f t="shared" si="200"/>
        <v>46.303T</v>
      </c>
      <c r="V658" s="41">
        <f t="shared" si="201"/>
        <v>46.302999999999997</v>
      </c>
      <c r="W658" s="37" t="str">
        <f t="shared" si="202"/>
        <v>T</v>
      </c>
      <c r="X658" s="42">
        <f t="shared" si="203"/>
        <v>46303</v>
      </c>
      <c r="Y658" s="37">
        <f t="shared" si="204"/>
        <v>12.593999999999999</v>
      </c>
      <c r="Z658" s="37" t="str">
        <f t="shared" si="205"/>
        <v>M</v>
      </c>
      <c r="AA658" s="43">
        <f t="shared" si="206"/>
        <v>12594000</v>
      </c>
      <c r="AB658" s="46">
        <f t="shared" si="207"/>
        <v>58.688040000000001</v>
      </c>
      <c r="AC658" s="43"/>
      <c r="AD658" s="43"/>
      <c r="AE658" s="37">
        <f t="shared" si="193"/>
        <v>656</v>
      </c>
      <c r="AF658" s="37" t="str">
        <f t="shared" si="194"/>
        <v>INCO.JK</v>
      </c>
      <c r="AG658" s="37" t="str">
        <f t="shared" si="195"/>
        <v>PT Vale Indonesia Tbk</v>
      </c>
      <c r="AH658" s="37">
        <f t="shared" si="196"/>
        <v>4660</v>
      </c>
      <c r="AI658" s="71">
        <f t="shared" si="208"/>
        <v>46.302999999999997</v>
      </c>
      <c r="AJ658" s="43">
        <f t="shared" si="197"/>
        <v>58.688040000000001</v>
      </c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</row>
    <row r="659" spans="1:47" x14ac:dyDescent="0.25">
      <c r="A659" s="37"/>
      <c r="B659" s="37">
        <f t="shared" si="198"/>
        <v>657</v>
      </c>
      <c r="C659" s="37" t="s">
        <v>303</v>
      </c>
      <c r="D659" s="37" t="s">
        <v>304</v>
      </c>
      <c r="E659" s="37">
        <v>875</v>
      </c>
      <c r="F659" s="37">
        <v>-20</v>
      </c>
      <c r="G659" s="39">
        <v>-2.23E-2</v>
      </c>
      <c r="H659" s="37" t="s">
        <v>4349</v>
      </c>
      <c r="I659" s="37" t="s">
        <v>4350</v>
      </c>
      <c r="J659" s="37" t="s">
        <v>4351</v>
      </c>
      <c r="K659" s="37"/>
      <c r="L659" s="37"/>
      <c r="M659" s="37">
        <f t="shared" si="199"/>
        <v>657</v>
      </c>
      <c r="N659" s="37" t="s">
        <v>5656</v>
      </c>
      <c r="O659" s="37" t="str">
        <f t="shared" si="200"/>
        <v>PT Victoria Care Indonesia Tbk</v>
      </c>
      <c r="P659" s="37">
        <f t="shared" si="200"/>
        <v>520</v>
      </c>
      <c r="Q659" s="37">
        <f t="shared" si="200"/>
        <v>0</v>
      </c>
      <c r="R659" s="37">
        <f t="shared" si="200"/>
        <v>0</v>
      </c>
      <c r="S659" s="37" t="str">
        <f t="shared" si="200"/>
        <v>1.994M</v>
      </c>
      <c r="T659" s="37" t="str">
        <f t="shared" si="200"/>
        <v>4.088M</v>
      </c>
      <c r="U659" s="37" t="str">
        <f t="shared" si="200"/>
        <v>3.488T</v>
      </c>
      <c r="V659" s="41">
        <f t="shared" si="201"/>
        <v>3.488</v>
      </c>
      <c r="W659" s="37" t="str">
        <f t="shared" si="202"/>
        <v>T</v>
      </c>
      <c r="X659" s="42">
        <f t="shared" si="203"/>
        <v>3488</v>
      </c>
      <c r="Y659" s="37">
        <f t="shared" si="204"/>
        <v>4.0880000000000001</v>
      </c>
      <c r="Z659" s="37" t="str">
        <f t="shared" si="205"/>
        <v>M</v>
      </c>
      <c r="AA659" s="43">
        <f t="shared" si="206"/>
        <v>4088000</v>
      </c>
      <c r="AB659" s="46">
        <f t="shared" si="207"/>
        <v>2.1257600000000001</v>
      </c>
      <c r="AC659" s="43"/>
      <c r="AD659" s="43"/>
      <c r="AE659" s="37">
        <f t="shared" si="193"/>
        <v>657</v>
      </c>
      <c r="AF659" s="37" t="str">
        <f t="shared" si="194"/>
        <v>VICI.JK</v>
      </c>
      <c r="AG659" s="37" t="str">
        <f t="shared" si="195"/>
        <v>PT Victoria Care Indonesia Tbk</v>
      </c>
      <c r="AH659" s="37">
        <f t="shared" si="196"/>
        <v>520</v>
      </c>
      <c r="AI659" s="71">
        <f t="shared" si="208"/>
        <v>3.488</v>
      </c>
      <c r="AJ659" s="43">
        <f t="shared" si="197"/>
        <v>2.1257600000000001</v>
      </c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</row>
    <row r="660" spans="1:47" x14ac:dyDescent="0.25">
      <c r="A660" s="37"/>
      <c r="B660" s="37">
        <f t="shared" si="198"/>
        <v>658</v>
      </c>
      <c r="C660" s="37" t="s">
        <v>270</v>
      </c>
      <c r="D660" s="37" t="s">
        <v>271</v>
      </c>
      <c r="E660" s="37">
        <v>348</v>
      </c>
      <c r="F660" s="37">
        <v>-8</v>
      </c>
      <c r="G660" s="39">
        <v>-2.2499999999999999E-2</v>
      </c>
      <c r="H660" s="37" t="s">
        <v>4346</v>
      </c>
      <c r="I660" s="37" t="s">
        <v>4347</v>
      </c>
      <c r="J660" s="37" t="s">
        <v>4348</v>
      </c>
      <c r="K660" s="37"/>
      <c r="L660" s="37"/>
      <c r="M660" s="37">
        <f t="shared" si="199"/>
        <v>658</v>
      </c>
      <c r="N660" s="37" t="s">
        <v>2061</v>
      </c>
      <c r="O660" s="37" t="str">
        <f t="shared" ref="O660:U675" si="209">INDEX($B$3:$J$1048576,MATCH($N660,$C$3:$C$1048576,0),MATCH(O$2,$B$2:$J$2,0))</f>
        <v>PT Victoria Insurance Tbk</v>
      </c>
      <c r="P660" s="37">
        <f t="shared" si="209"/>
        <v>198</v>
      </c>
      <c r="Q660" s="37">
        <f t="shared" si="209"/>
        <v>-4</v>
      </c>
      <c r="R660" s="37">
        <f t="shared" si="209"/>
        <v>-1.9800000000000002E-2</v>
      </c>
      <c r="S660" s="37" t="str">
        <f t="shared" si="209"/>
        <v>1.801M</v>
      </c>
      <c r="T660" s="37" t="str">
        <f t="shared" si="209"/>
        <v>3.298M</v>
      </c>
      <c r="U660" s="37" t="str">
        <f t="shared" si="209"/>
        <v>289.193B</v>
      </c>
      <c r="V660" s="41">
        <f t="shared" si="201"/>
        <v>289.19299999999998</v>
      </c>
      <c r="W660" s="37" t="str">
        <f t="shared" si="202"/>
        <v>B</v>
      </c>
      <c r="X660" s="42">
        <f t="shared" si="203"/>
        <v>289.19299999999998</v>
      </c>
      <c r="Y660" s="37">
        <f t="shared" si="204"/>
        <v>3.298</v>
      </c>
      <c r="Z660" s="37" t="str">
        <f t="shared" si="205"/>
        <v>M</v>
      </c>
      <c r="AA660" s="43">
        <f t="shared" si="206"/>
        <v>3298000</v>
      </c>
      <c r="AB660" s="46">
        <f t="shared" si="207"/>
        <v>0.65300400000000003</v>
      </c>
      <c r="AC660" s="43"/>
      <c r="AD660" s="43"/>
      <c r="AE660" s="37">
        <f t="shared" si="193"/>
        <v>658</v>
      </c>
      <c r="AF660" s="37" t="str">
        <f t="shared" si="194"/>
        <v>VINS.JK</v>
      </c>
      <c r="AG660" s="37" t="str">
        <f t="shared" si="195"/>
        <v>PT Victoria Insurance Tbk</v>
      </c>
      <c r="AH660" s="37">
        <f t="shared" si="196"/>
        <v>198</v>
      </c>
      <c r="AI660" s="71">
        <f t="shared" si="208"/>
        <v>0.28919299999999998</v>
      </c>
      <c r="AJ660" s="43">
        <f t="shared" si="197"/>
        <v>0.65300400000000003</v>
      </c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</row>
    <row r="661" spans="1:47" x14ac:dyDescent="0.25">
      <c r="A661" s="37"/>
      <c r="B661" s="37">
        <f t="shared" si="198"/>
        <v>659</v>
      </c>
      <c r="C661" s="37" t="s">
        <v>4341</v>
      </c>
      <c r="D661" s="37" t="s">
        <v>4342</v>
      </c>
      <c r="E661" s="38">
        <v>3400</v>
      </c>
      <c r="F661" s="37">
        <v>20</v>
      </c>
      <c r="G661" s="39">
        <v>5.8999999999999999E-3</v>
      </c>
      <c r="H661" s="37" t="s">
        <v>4343</v>
      </c>
      <c r="I661" s="37" t="s">
        <v>4344</v>
      </c>
      <c r="J661" s="37" t="s">
        <v>4345</v>
      </c>
      <c r="K661" s="37"/>
      <c r="L661" s="37"/>
      <c r="M661" s="37">
        <f t="shared" si="199"/>
        <v>659</v>
      </c>
      <c r="N661" s="37" t="s">
        <v>1073</v>
      </c>
      <c r="O661" s="37" t="str">
        <f t="shared" si="209"/>
        <v>PT Victoria Investama Tbk</v>
      </c>
      <c r="P661" s="37">
        <f t="shared" si="209"/>
        <v>268</v>
      </c>
      <c r="Q661" s="37">
        <f t="shared" si="209"/>
        <v>-16</v>
      </c>
      <c r="R661" s="37">
        <f t="shared" si="209"/>
        <v>-5.6300000000000003E-2</v>
      </c>
      <c r="S661" s="37" t="str">
        <f t="shared" si="209"/>
        <v>14.879M</v>
      </c>
      <c r="T661" s="37" t="str">
        <f t="shared" si="209"/>
        <v>14.573M</v>
      </c>
      <c r="U661" s="37" t="str">
        <f t="shared" si="209"/>
        <v>2.452T</v>
      </c>
      <c r="V661" s="41">
        <f t="shared" si="201"/>
        <v>2.452</v>
      </c>
      <c r="W661" s="37" t="str">
        <f t="shared" si="202"/>
        <v>T</v>
      </c>
      <c r="X661" s="42">
        <f t="shared" si="203"/>
        <v>2452</v>
      </c>
      <c r="Y661" s="37">
        <f t="shared" si="204"/>
        <v>14.573</v>
      </c>
      <c r="Z661" s="37" t="str">
        <f t="shared" si="205"/>
        <v>M</v>
      </c>
      <c r="AA661" s="43">
        <f t="shared" si="206"/>
        <v>14573000</v>
      </c>
      <c r="AB661" s="46">
        <f t="shared" si="207"/>
        <v>3.905564</v>
      </c>
      <c r="AC661" s="43"/>
      <c r="AD661" s="43"/>
      <c r="AE661" s="37">
        <f t="shared" si="193"/>
        <v>659</v>
      </c>
      <c r="AF661" s="37" t="str">
        <f t="shared" si="194"/>
        <v>VICO.JK</v>
      </c>
      <c r="AG661" s="37" t="str">
        <f t="shared" si="195"/>
        <v>PT Victoria Investama Tbk</v>
      </c>
      <c r="AH661" s="37">
        <f t="shared" si="196"/>
        <v>268</v>
      </c>
      <c r="AI661" s="71">
        <f t="shared" si="208"/>
        <v>2.452</v>
      </c>
      <c r="AJ661" s="43">
        <f t="shared" si="197"/>
        <v>3.905564</v>
      </c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</row>
    <row r="662" spans="1:47" x14ac:dyDescent="0.25">
      <c r="A662" s="37"/>
      <c r="B662" s="37">
        <f t="shared" si="198"/>
        <v>660</v>
      </c>
      <c r="C662" s="37" t="s">
        <v>321</v>
      </c>
      <c r="D662" s="37" t="s">
        <v>322</v>
      </c>
      <c r="E662" s="38">
        <v>10725</v>
      </c>
      <c r="F662" s="37">
        <v>-175</v>
      </c>
      <c r="G662" s="39">
        <v>-1.61E-2</v>
      </c>
      <c r="H662" s="37" t="s">
        <v>4338</v>
      </c>
      <c r="I662" s="37" t="s">
        <v>4339</v>
      </c>
      <c r="J662" s="37" t="s">
        <v>4340</v>
      </c>
      <c r="K662" s="37"/>
      <c r="L662" s="37"/>
      <c r="M662" s="37">
        <f t="shared" si="199"/>
        <v>660</v>
      </c>
      <c r="N662" s="37" t="s">
        <v>1358</v>
      </c>
      <c r="O662" s="37" t="str">
        <f t="shared" si="209"/>
        <v>PT Visi Media Asia Tbk</v>
      </c>
      <c r="P662" s="37">
        <f t="shared" si="209"/>
        <v>50</v>
      </c>
      <c r="Q662" s="37">
        <f t="shared" si="209"/>
        <v>0</v>
      </c>
      <c r="R662" s="37">
        <f t="shared" si="209"/>
        <v>0</v>
      </c>
      <c r="S662" s="37">
        <f t="shared" si="209"/>
        <v>186800</v>
      </c>
      <c r="T662" s="37" t="str">
        <f t="shared" si="209"/>
        <v>7.508M</v>
      </c>
      <c r="U662" s="37" t="str">
        <f t="shared" si="209"/>
        <v>823.215B</v>
      </c>
      <c r="V662" s="41">
        <f t="shared" si="201"/>
        <v>823.21500000000003</v>
      </c>
      <c r="W662" s="37" t="str">
        <f t="shared" si="202"/>
        <v>B</v>
      </c>
      <c r="X662" s="42">
        <f t="shared" si="203"/>
        <v>823.21500000000003</v>
      </c>
      <c r="Y662" s="37">
        <f t="shared" si="204"/>
        <v>7.508</v>
      </c>
      <c r="Z662" s="37" t="str">
        <f t="shared" si="205"/>
        <v>M</v>
      </c>
      <c r="AA662" s="43">
        <f t="shared" si="206"/>
        <v>7508000</v>
      </c>
      <c r="AB662" s="46">
        <f t="shared" si="207"/>
        <v>0.37540000000000001</v>
      </c>
      <c r="AC662" s="43"/>
      <c r="AD662" s="43"/>
      <c r="AE662" s="37">
        <f t="shared" si="193"/>
        <v>660</v>
      </c>
      <c r="AF662" s="37" t="str">
        <f t="shared" si="194"/>
        <v>VIVA.JK</v>
      </c>
      <c r="AG662" s="37" t="str">
        <f t="shared" si="195"/>
        <v>PT Visi Media Asia Tbk</v>
      </c>
      <c r="AH662" s="37">
        <f t="shared" si="196"/>
        <v>50</v>
      </c>
      <c r="AI662" s="71">
        <f t="shared" si="208"/>
        <v>0.82321500000000003</v>
      </c>
      <c r="AJ662" s="43">
        <f t="shared" si="197"/>
        <v>0.37540000000000001</v>
      </c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</row>
    <row r="663" spans="1:47" x14ac:dyDescent="0.25">
      <c r="A663" s="37"/>
      <c r="B663" s="37">
        <f t="shared" si="198"/>
        <v>661</v>
      </c>
      <c r="C663" s="37" t="s">
        <v>245</v>
      </c>
      <c r="D663" s="37" t="s">
        <v>246</v>
      </c>
      <c r="E663" s="37">
        <v>88</v>
      </c>
      <c r="F663" s="37">
        <v>-1</v>
      </c>
      <c r="G663" s="39">
        <v>-1.12E-2</v>
      </c>
      <c r="H663" s="37" t="s">
        <v>4335</v>
      </c>
      <c r="I663" s="37" t="s">
        <v>4336</v>
      </c>
      <c r="J663" s="37" t="s">
        <v>4337</v>
      </c>
      <c r="K663" s="37"/>
      <c r="L663" s="37"/>
      <c r="M663" s="37">
        <f t="shared" si="199"/>
        <v>661</v>
      </c>
      <c r="N663" s="37" t="s">
        <v>1508</v>
      </c>
      <c r="O663" s="37" t="str">
        <f t="shared" si="209"/>
        <v>PT Visi Telekomunikasi Infrastruktur Tbk</v>
      </c>
      <c r="P663" s="37">
        <f t="shared" si="209"/>
        <v>382</v>
      </c>
      <c r="Q663" s="37">
        <f t="shared" si="209"/>
        <v>0</v>
      </c>
      <c r="R663" s="37">
        <f t="shared" si="209"/>
        <v>0</v>
      </c>
      <c r="S663" s="37">
        <f t="shared" si="209"/>
        <v>17300</v>
      </c>
      <c r="T663" s="37">
        <f t="shared" si="209"/>
        <v>18148</v>
      </c>
      <c r="U663" s="37" t="str">
        <f t="shared" si="209"/>
        <v>487.921B</v>
      </c>
      <c r="V663" s="41">
        <f t="shared" si="201"/>
        <v>487.92099999999999</v>
      </c>
      <c r="W663" s="37" t="str">
        <f t="shared" si="202"/>
        <v>B</v>
      </c>
      <c r="X663" s="42">
        <f t="shared" si="203"/>
        <v>487.92099999999999</v>
      </c>
      <c r="Y663" s="37">
        <f t="shared" si="204"/>
        <v>1814</v>
      </c>
      <c r="Z663" s="37" t="str">
        <f t="shared" si="205"/>
        <v>8</v>
      </c>
      <c r="AA663" s="43">
        <f t="shared" si="206"/>
        <v>1814</v>
      </c>
      <c r="AB663" s="46">
        <f t="shared" si="207"/>
        <v>6.9294799999999998E-4</v>
      </c>
      <c r="AC663" s="43"/>
      <c r="AD663" s="43"/>
      <c r="AE663" s="37">
        <f t="shared" si="193"/>
        <v>661</v>
      </c>
      <c r="AF663" s="37" t="str">
        <f t="shared" si="194"/>
        <v>GOLD.JK</v>
      </c>
      <c r="AG663" s="37" t="str">
        <f t="shared" si="195"/>
        <v>PT Visi Telekomunikasi Infrastruktur Tbk</v>
      </c>
      <c r="AH663" s="37">
        <f t="shared" si="196"/>
        <v>382</v>
      </c>
      <c r="AI663" s="71">
        <f t="shared" si="208"/>
        <v>0.48792099999999999</v>
      </c>
      <c r="AJ663" s="43">
        <f t="shared" si="197"/>
        <v>6.9294799999999998E-4</v>
      </c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</row>
    <row r="664" spans="1:47" x14ac:dyDescent="0.25">
      <c r="A664" s="37"/>
      <c r="B664" s="37">
        <f t="shared" si="198"/>
        <v>662</v>
      </c>
      <c r="C664" s="37" t="s">
        <v>311</v>
      </c>
      <c r="D664" s="37" t="s">
        <v>312</v>
      </c>
      <c r="E664" s="37">
        <v>505</v>
      </c>
      <c r="F664" s="37">
        <v>-20</v>
      </c>
      <c r="G664" s="39">
        <v>-3.8100000000000002E-2</v>
      </c>
      <c r="H664" s="37" t="s">
        <v>4332</v>
      </c>
      <c r="I664" s="37" t="s">
        <v>4333</v>
      </c>
      <c r="J664" s="37" t="s">
        <v>4334</v>
      </c>
      <c r="K664" s="37"/>
      <c r="L664" s="37"/>
      <c r="M664" s="37">
        <f t="shared" si="199"/>
        <v>662</v>
      </c>
      <c r="N664" s="37" t="s">
        <v>1397</v>
      </c>
      <c r="O664" s="37" t="str">
        <f t="shared" si="209"/>
        <v>PT Voksel Electric Tbk</v>
      </c>
      <c r="P664" s="37">
        <f t="shared" si="209"/>
        <v>192</v>
      </c>
      <c r="Q664" s="37">
        <f t="shared" si="209"/>
        <v>-1</v>
      </c>
      <c r="R664" s="37">
        <f t="shared" si="209"/>
        <v>-5.1999999999999998E-3</v>
      </c>
      <c r="S664" s="37">
        <f t="shared" si="209"/>
        <v>105300</v>
      </c>
      <c r="T664" s="37">
        <f t="shared" si="209"/>
        <v>602435</v>
      </c>
      <c r="U664" s="37" t="str">
        <f t="shared" si="209"/>
        <v>797.875B</v>
      </c>
      <c r="V664" s="41">
        <f t="shared" si="201"/>
        <v>797.875</v>
      </c>
      <c r="W664" s="37" t="str">
        <f t="shared" si="202"/>
        <v>B</v>
      </c>
      <c r="X664" s="42">
        <f t="shared" si="203"/>
        <v>797.875</v>
      </c>
      <c r="Y664" s="37">
        <f t="shared" si="204"/>
        <v>60243</v>
      </c>
      <c r="Z664" s="37" t="str">
        <f t="shared" si="205"/>
        <v>5</v>
      </c>
      <c r="AA664" s="43">
        <f t="shared" si="206"/>
        <v>60243</v>
      </c>
      <c r="AB664" s="46">
        <f t="shared" si="207"/>
        <v>1.1566656E-2</v>
      </c>
      <c r="AC664" s="43"/>
      <c r="AD664" s="43"/>
      <c r="AE664" s="37">
        <f t="shared" si="193"/>
        <v>662</v>
      </c>
      <c r="AF664" s="37" t="str">
        <f t="shared" si="194"/>
        <v>VOKS.JK</v>
      </c>
      <c r="AG664" s="37" t="str">
        <f t="shared" si="195"/>
        <v>PT Voksel Electric Tbk</v>
      </c>
      <c r="AH664" s="37">
        <f t="shared" si="196"/>
        <v>192</v>
      </c>
      <c r="AI664" s="71">
        <f t="shared" si="208"/>
        <v>0.797875</v>
      </c>
      <c r="AJ664" s="43">
        <f t="shared" si="197"/>
        <v>1.1566656E-2</v>
      </c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</row>
    <row r="665" spans="1:47" x14ac:dyDescent="0.25">
      <c r="A665" s="37"/>
      <c r="B665" s="37">
        <f t="shared" si="198"/>
        <v>663</v>
      </c>
      <c r="C665" s="37" t="s">
        <v>240</v>
      </c>
      <c r="D665" s="37" t="s">
        <v>241</v>
      </c>
      <c r="E665" s="38">
        <v>3720</v>
      </c>
      <c r="F665" s="37">
        <v>-30</v>
      </c>
      <c r="G665" s="39">
        <v>-8.0000000000000002E-3</v>
      </c>
      <c r="H665" s="37" t="s">
        <v>4329</v>
      </c>
      <c r="I665" s="37" t="s">
        <v>4330</v>
      </c>
      <c r="J665" s="37" t="s">
        <v>4331</v>
      </c>
      <c r="K665" s="37"/>
      <c r="L665" s="37"/>
      <c r="M665" s="37">
        <f t="shared" si="199"/>
        <v>663</v>
      </c>
      <c r="N665" s="37" t="s">
        <v>2112</v>
      </c>
      <c r="O665" s="37" t="str">
        <f t="shared" si="209"/>
        <v>PT Wahana Interfood Nusantara Tbk</v>
      </c>
      <c r="P665" s="37">
        <f t="shared" si="209"/>
        <v>284</v>
      </c>
      <c r="Q665" s="37">
        <f t="shared" si="209"/>
        <v>-2</v>
      </c>
      <c r="R665" s="37">
        <f t="shared" si="209"/>
        <v>-7.0000000000000001E-3</v>
      </c>
      <c r="S665" s="37" t="str">
        <f t="shared" si="209"/>
        <v>13.353M</v>
      </c>
      <c r="T665" s="37" t="str">
        <f t="shared" si="209"/>
        <v>15.769M</v>
      </c>
      <c r="U665" s="37" t="str">
        <f t="shared" si="209"/>
        <v>159.121B</v>
      </c>
      <c r="V665" s="41">
        <f t="shared" si="201"/>
        <v>159.12100000000001</v>
      </c>
      <c r="W665" s="37" t="str">
        <f t="shared" si="202"/>
        <v>B</v>
      </c>
      <c r="X665" s="42">
        <f t="shared" si="203"/>
        <v>159.12100000000001</v>
      </c>
      <c r="Y665" s="37">
        <f t="shared" si="204"/>
        <v>15.769</v>
      </c>
      <c r="Z665" s="37" t="str">
        <f t="shared" si="205"/>
        <v>M</v>
      </c>
      <c r="AA665" s="43">
        <f t="shared" si="206"/>
        <v>15769000</v>
      </c>
      <c r="AB665" s="46">
        <f t="shared" si="207"/>
        <v>4.478396</v>
      </c>
      <c r="AC665" s="43"/>
      <c r="AD665" s="43"/>
      <c r="AE665" s="37">
        <f t="shared" si="193"/>
        <v>663</v>
      </c>
      <c r="AF665" s="37" t="str">
        <f t="shared" si="194"/>
        <v>COCO.JK</v>
      </c>
      <c r="AG665" s="37" t="str">
        <f t="shared" si="195"/>
        <v>PT Wahana Interfood Nusantara Tbk</v>
      </c>
      <c r="AH665" s="37">
        <f t="shared" si="196"/>
        <v>284</v>
      </c>
      <c r="AI665" s="71">
        <f t="shared" si="208"/>
        <v>0.15912100000000001</v>
      </c>
      <c r="AJ665" s="43">
        <f t="shared" si="197"/>
        <v>4.478396</v>
      </c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</row>
    <row r="666" spans="1:47" x14ac:dyDescent="0.25">
      <c r="A666" s="37"/>
      <c r="B666" s="37">
        <f t="shared" si="198"/>
        <v>664</v>
      </c>
      <c r="C666" s="37" t="s">
        <v>220</v>
      </c>
      <c r="D666" s="37" t="s">
        <v>221</v>
      </c>
      <c r="E666" s="38">
        <v>4070</v>
      </c>
      <c r="F666" s="37">
        <v>220</v>
      </c>
      <c r="G666" s="39">
        <v>5.7099999999999998E-2</v>
      </c>
      <c r="H666" s="37" t="s">
        <v>4326</v>
      </c>
      <c r="I666" s="37" t="s">
        <v>4327</v>
      </c>
      <c r="J666" s="37" t="s">
        <v>4328</v>
      </c>
      <c r="K666" s="37"/>
      <c r="L666" s="37"/>
      <c r="M666" s="37">
        <f t="shared" si="199"/>
        <v>664</v>
      </c>
      <c r="N666" s="37" t="s">
        <v>5765</v>
      </c>
      <c r="O666" s="37" t="str">
        <f t="shared" si="209"/>
        <v>PT Wahana Inti Makmur Tbk</v>
      </c>
      <c r="P666" s="37">
        <f t="shared" si="209"/>
        <v>216</v>
      </c>
      <c r="Q666" s="37">
        <f t="shared" si="209"/>
        <v>2</v>
      </c>
      <c r="R666" s="37">
        <f t="shared" si="209"/>
        <v>9.2999999999999992E-3</v>
      </c>
      <c r="S666" s="37" t="str">
        <f t="shared" si="209"/>
        <v>10.448M</v>
      </c>
      <c r="T666" s="37" t="str">
        <f t="shared" si="209"/>
        <v>80.081M</v>
      </c>
      <c r="U666" s="37" t="str">
        <f t="shared" si="209"/>
        <v>N/A</v>
      </c>
      <c r="V666" s="41">
        <f t="shared" si="201"/>
        <v>0</v>
      </c>
      <c r="W666" s="37" t="str">
        <f t="shared" si="202"/>
        <v>A</v>
      </c>
      <c r="X666" s="42">
        <f t="shared" si="203"/>
        <v>0</v>
      </c>
      <c r="Y666" s="37">
        <f t="shared" si="204"/>
        <v>80.081000000000003</v>
      </c>
      <c r="Z666" s="37" t="str">
        <f t="shared" si="205"/>
        <v>M</v>
      </c>
      <c r="AA666" s="43">
        <f t="shared" si="206"/>
        <v>80081000</v>
      </c>
      <c r="AB666" s="46">
        <f t="shared" si="207"/>
        <v>17.297495999999999</v>
      </c>
      <c r="AC666" s="43"/>
      <c r="AD666" s="43"/>
      <c r="AE666" s="37">
        <f t="shared" si="193"/>
        <v>664</v>
      </c>
      <c r="AF666" s="37" t="str">
        <f t="shared" si="194"/>
        <v>NASI.JK</v>
      </c>
      <c r="AG666" s="37" t="str">
        <f t="shared" si="195"/>
        <v>PT Wahana Inti Makmur Tbk</v>
      </c>
      <c r="AH666" s="37">
        <f t="shared" si="196"/>
        <v>216</v>
      </c>
      <c r="AI666" s="71">
        <f t="shared" si="208"/>
        <v>0</v>
      </c>
      <c r="AJ666" s="43">
        <f t="shared" si="197"/>
        <v>17.297495999999999</v>
      </c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</row>
    <row r="667" spans="1:47" x14ac:dyDescent="0.25">
      <c r="A667" s="37"/>
      <c r="B667" s="37">
        <f t="shared" si="198"/>
        <v>665</v>
      </c>
      <c r="C667" s="37" t="s">
        <v>154</v>
      </c>
      <c r="D667" s="37" t="s">
        <v>155</v>
      </c>
      <c r="E667" s="38">
        <v>7225</v>
      </c>
      <c r="F667" s="37">
        <v>0</v>
      </c>
      <c r="G667" s="39">
        <v>0</v>
      </c>
      <c r="H667" s="37" t="s">
        <v>4323</v>
      </c>
      <c r="I667" s="37" t="s">
        <v>4324</v>
      </c>
      <c r="J667" s="37" t="s">
        <v>4325</v>
      </c>
      <c r="K667" s="37"/>
      <c r="L667" s="37"/>
      <c r="M667" s="37">
        <f t="shared" si="199"/>
        <v>665</v>
      </c>
      <c r="N667" s="37" t="s">
        <v>1363</v>
      </c>
      <c r="O667" s="37" t="str">
        <f t="shared" si="209"/>
        <v>PT Wahana Ottomitra Multiartha Tbk</v>
      </c>
      <c r="P667" s="37">
        <f t="shared" si="209"/>
        <v>242</v>
      </c>
      <c r="Q667" s="37">
        <f t="shared" si="209"/>
        <v>-4</v>
      </c>
      <c r="R667" s="37">
        <f t="shared" si="209"/>
        <v>-1.6299999999999999E-2</v>
      </c>
      <c r="S667" s="37">
        <f t="shared" si="209"/>
        <v>103100</v>
      </c>
      <c r="T667" s="37">
        <f t="shared" si="209"/>
        <v>450142</v>
      </c>
      <c r="U667" s="37" t="str">
        <f t="shared" si="209"/>
        <v>842.518B</v>
      </c>
      <c r="V667" s="41">
        <f t="shared" si="201"/>
        <v>842.51800000000003</v>
      </c>
      <c r="W667" s="37" t="str">
        <f t="shared" si="202"/>
        <v>B</v>
      </c>
      <c r="X667" s="42">
        <f t="shared" si="203"/>
        <v>842.51800000000003</v>
      </c>
      <c r="Y667" s="37">
        <f t="shared" si="204"/>
        <v>45014</v>
      </c>
      <c r="Z667" s="37" t="str">
        <f t="shared" si="205"/>
        <v>2</v>
      </c>
      <c r="AA667" s="43">
        <f t="shared" si="206"/>
        <v>45014</v>
      </c>
      <c r="AB667" s="46">
        <f t="shared" si="207"/>
        <v>1.0893388E-2</v>
      </c>
      <c r="AC667" s="43"/>
      <c r="AD667" s="43"/>
      <c r="AE667" s="37">
        <f t="shared" si="193"/>
        <v>665</v>
      </c>
      <c r="AF667" s="37" t="str">
        <f t="shared" si="194"/>
        <v>WOMF.JK</v>
      </c>
      <c r="AG667" s="37" t="str">
        <f t="shared" si="195"/>
        <v>PT Wahana Ottomitra Multiartha Tbk</v>
      </c>
      <c r="AH667" s="37">
        <f t="shared" si="196"/>
        <v>242</v>
      </c>
      <c r="AI667" s="71">
        <f t="shared" si="208"/>
        <v>0.84251799999999999</v>
      </c>
      <c r="AJ667" s="43">
        <f t="shared" si="197"/>
        <v>1.0893388E-2</v>
      </c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</row>
    <row r="668" spans="1:47" x14ac:dyDescent="0.25">
      <c r="A668" s="37"/>
      <c r="B668" s="37">
        <f t="shared" si="198"/>
        <v>666</v>
      </c>
      <c r="C668" s="37" t="s">
        <v>225</v>
      </c>
      <c r="D668" s="37" t="s">
        <v>226</v>
      </c>
      <c r="E668" s="38">
        <v>2730</v>
      </c>
      <c r="F668" s="37">
        <v>50</v>
      </c>
      <c r="G668" s="39">
        <v>1.8700000000000001E-2</v>
      </c>
      <c r="H668" s="37" t="s">
        <v>4320</v>
      </c>
      <c r="I668" s="37" t="s">
        <v>4321</v>
      </c>
      <c r="J668" s="37" t="s">
        <v>4322</v>
      </c>
      <c r="K668" s="37"/>
      <c r="L668" s="37"/>
      <c r="M668" s="37">
        <f t="shared" si="199"/>
        <v>666</v>
      </c>
      <c r="N668" s="37" t="s">
        <v>2271</v>
      </c>
      <c r="O668" s="37" t="str">
        <f t="shared" si="209"/>
        <v>PT Wahana Pronatural Tbk</v>
      </c>
      <c r="P668" s="37">
        <f t="shared" si="209"/>
        <v>191</v>
      </c>
      <c r="Q668" s="37">
        <f t="shared" si="209"/>
        <v>0</v>
      </c>
      <c r="R668" s="37">
        <f t="shared" si="209"/>
        <v>0</v>
      </c>
      <c r="S668" s="37" t="str">
        <f t="shared" si="209"/>
        <v>1.494M</v>
      </c>
      <c r="T668" s="37" t="str">
        <f t="shared" si="209"/>
        <v>17.984M</v>
      </c>
      <c r="U668" s="37" t="str">
        <f t="shared" si="209"/>
        <v>237.016B</v>
      </c>
      <c r="V668" s="41">
        <f t="shared" si="201"/>
        <v>237.01599999999999</v>
      </c>
      <c r="W668" s="37" t="str">
        <f t="shared" si="202"/>
        <v>B</v>
      </c>
      <c r="X668" s="42">
        <f t="shared" si="203"/>
        <v>237.01599999999999</v>
      </c>
      <c r="Y668" s="37">
        <f t="shared" si="204"/>
        <v>17.984000000000002</v>
      </c>
      <c r="Z668" s="37" t="str">
        <f t="shared" si="205"/>
        <v>M</v>
      </c>
      <c r="AA668" s="43">
        <f t="shared" si="206"/>
        <v>17984000</v>
      </c>
      <c r="AB668" s="46">
        <f t="shared" si="207"/>
        <v>3.4349440000000002</v>
      </c>
      <c r="AC668" s="43"/>
      <c r="AD668" s="43"/>
      <c r="AE668" s="37">
        <f t="shared" si="193"/>
        <v>666</v>
      </c>
      <c r="AF668" s="37" t="str">
        <f t="shared" si="194"/>
        <v>WAPO.JK</v>
      </c>
      <c r="AG668" s="37" t="str">
        <f t="shared" si="195"/>
        <v>PT Wahana Pronatural Tbk</v>
      </c>
      <c r="AH668" s="37">
        <f t="shared" si="196"/>
        <v>191</v>
      </c>
      <c r="AI668" s="71">
        <f t="shared" si="208"/>
        <v>0.237016</v>
      </c>
      <c r="AJ668" s="43">
        <f t="shared" si="197"/>
        <v>3.4349440000000002</v>
      </c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</row>
    <row r="669" spans="1:47" x14ac:dyDescent="0.25">
      <c r="A669" s="37"/>
      <c r="B669" s="37">
        <f t="shared" si="198"/>
        <v>667</v>
      </c>
      <c r="C669" s="37" t="s">
        <v>215</v>
      </c>
      <c r="D669" s="37" t="s">
        <v>216</v>
      </c>
      <c r="E669" s="38">
        <v>2240</v>
      </c>
      <c r="F669" s="37">
        <v>-50</v>
      </c>
      <c r="G669" s="39">
        <v>-2.18E-2</v>
      </c>
      <c r="H669" s="37" t="s">
        <v>4317</v>
      </c>
      <c r="I669" s="37" t="s">
        <v>4318</v>
      </c>
      <c r="J669" s="37" t="s">
        <v>4319</v>
      </c>
      <c r="K669" s="37"/>
      <c r="L669" s="37"/>
      <c r="M669" s="37">
        <f t="shared" si="199"/>
        <v>667</v>
      </c>
      <c r="N669" s="37" t="s">
        <v>879</v>
      </c>
      <c r="O669" s="37" t="str">
        <f t="shared" si="209"/>
        <v>PT Waskita Beton Precast Tbk</v>
      </c>
      <c r="P669" s="37">
        <f t="shared" si="209"/>
        <v>119</v>
      </c>
      <c r="Q669" s="37">
        <f t="shared" si="209"/>
        <v>1</v>
      </c>
      <c r="R669" s="37">
        <f t="shared" si="209"/>
        <v>8.5000000000000006E-3</v>
      </c>
      <c r="S669" s="37" t="str">
        <f t="shared" si="209"/>
        <v>19.012M</v>
      </c>
      <c r="T669" s="37" t="str">
        <f t="shared" si="209"/>
        <v>52.253M</v>
      </c>
      <c r="U669" s="37" t="str">
        <f t="shared" si="209"/>
        <v>2.917T</v>
      </c>
      <c r="V669" s="41">
        <f t="shared" si="201"/>
        <v>2.9169999999999998</v>
      </c>
      <c r="W669" s="37" t="str">
        <f t="shared" si="202"/>
        <v>T</v>
      </c>
      <c r="X669" s="42">
        <f t="shared" si="203"/>
        <v>2917</v>
      </c>
      <c r="Y669" s="37">
        <f t="shared" si="204"/>
        <v>52.253</v>
      </c>
      <c r="Z669" s="37" t="str">
        <f t="shared" si="205"/>
        <v>M</v>
      </c>
      <c r="AA669" s="43">
        <f t="shared" si="206"/>
        <v>52253000</v>
      </c>
      <c r="AB669" s="46">
        <f t="shared" si="207"/>
        <v>6.2181069999999998</v>
      </c>
      <c r="AC669" s="43"/>
      <c r="AD669" s="43"/>
      <c r="AE669" s="37">
        <f t="shared" si="193"/>
        <v>667</v>
      </c>
      <c r="AF669" s="37" t="str">
        <f t="shared" si="194"/>
        <v>WSBP.JK</v>
      </c>
      <c r="AG669" s="37" t="str">
        <f t="shared" si="195"/>
        <v>PT Waskita Beton Precast Tbk</v>
      </c>
      <c r="AH669" s="37">
        <f t="shared" si="196"/>
        <v>119</v>
      </c>
      <c r="AI669" s="71">
        <f t="shared" si="208"/>
        <v>2.9169999999999998</v>
      </c>
      <c r="AJ669" s="43">
        <f t="shared" si="197"/>
        <v>6.2181069999999998</v>
      </c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</row>
    <row r="670" spans="1:47" x14ac:dyDescent="0.25">
      <c r="A670" s="37"/>
      <c r="B670" s="37">
        <f t="shared" si="198"/>
        <v>668</v>
      </c>
      <c r="C670" s="37" t="s">
        <v>285</v>
      </c>
      <c r="D670" s="37" t="s">
        <v>286</v>
      </c>
      <c r="E670" s="38">
        <v>5450</v>
      </c>
      <c r="F670" s="37">
        <v>490</v>
      </c>
      <c r="G670" s="39">
        <v>9.8799999999999999E-2</v>
      </c>
      <c r="H670" s="40">
        <v>304700</v>
      </c>
      <c r="I670" s="40">
        <v>85346</v>
      </c>
      <c r="J670" s="37" t="s">
        <v>4316</v>
      </c>
      <c r="K670" s="37"/>
      <c r="L670" s="37"/>
      <c r="M670" s="37">
        <f t="shared" si="199"/>
        <v>668</v>
      </c>
      <c r="N670" s="37" t="s">
        <v>447</v>
      </c>
      <c r="O670" s="37" t="str">
        <f t="shared" si="209"/>
        <v>PT Waskita Karya (Persero) Tbk</v>
      </c>
      <c r="P670" s="37">
        <f t="shared" si="209"/>
        <v>755</v>
      </c>
      <c r="Q670" s="37">
        <f t="shared" si="209"/>
        <v>-25</v>
      </c>
      <c r="R670" s="37">
        <f t="shared" si="209"/>
        <v>-3.2099999999999997E-2</v>
      </c>
      <c r="S670" s="37" t="str">
        <f t="shared" si="209"/>
        <v>43.909M</v>
      </c>
      <c r="T670" s="37" t="str">
        <f t="shared" si="209"/>
        <v>51.08M</v>
      </c>
      <c r="U670" s="37" t="str">
        <f t="shared" si="209"/>
        <v>10.248T</v>
      </c>
      <c r="V670" s="41">
        <f t="shared" si="201"/>
        <v>10.247999999999999</v>
      </c>
      <c r="W670" s="37" t="str">
        <f t="shared" si="202"/>
        <v>T</v>
      </c>
      <c r="X670" s="42">
        <f t="shared" si="203"/>
        <v>10248</v>
      </c>
      <c r="Y670" s="37">
        <f t="shared" si="204"/>
        <v>51.08</v>
      </c>
      <c r="Z670" s="37" t="str">
        <f t="shared" si="205"/>
        <v>M</v>
      </c>
      <c r="AA670" s="43">
        <f t="shared" si="206"/>
        <v>51080000</v>
      </c>
      <c r="AB670" s="46">
        <f t="shared" si="207"/>
        <v>38.565399999999997</v>
      </c>
      <c r="AC670" s="43"/>
      <c r="AD670" s="43"/>
      <c r="AE670" s="37">
        <f t="shared" si="193"/>
        <v>668</v>
      </c>
      <c r="AF670" s="37" t="str">
        <f t="shared" si="194"/>
        <v>WSKT.JK</v>
      </c>
      <c r="AG670" s="37" t="str">
        <f t="shared" si="195"/>
        <v>PT Waskita Karya (Persero) Tbk</v>
      </c>
      <c r="AH670" s="37">
        <f t="shared" si="196"/>
        <v>755</v>
      </c>
      <c r="AI670" s="71">
        <f t="shared" si="208"/>
        <v>10.247999999999999</v>
      </c>
      <c r="AJ670" s="43">
        <f t="shared" si="197"/>
        <v>38.565399999999997</v>
      </c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</row>
    <row r="671" spans="1:47" x14ac:dyDescent="0.25">
      <c r="A671" s="37"/>
      <c r="B671" s="37">
        <f t="shared" si="198"/>
        <v>669</v>
      </c>
      <c r="C671" s="37" t="s">
        <v>230</v>
      </c>
      <c r="D671" s="37" t="s">
        <v>231</v>
      </c>
      <c r="E671" s="38">
        <v>2490</v>
      </c>
      <c r="F671" s="37">
        <v>90</v>
      </c>
      <c r="G671" s="39">
        <v>3.7499999999999999E-2</v>
      </c>
      <c r="H671" s="37" t="s">
        <v>4313</v>
      </c>
      <c r="I671" s="37" t="s">
        <v>4314</v>
      </c>
      <c r="J671" s="37" t="s">
        <v>4315</v>
      </c>
      <c r="K671" s="37"/>
      <c r="L671" s="37"/>
      <c r="M671" s="37">
        <f t="shared" si="199"/>
        <v>669</v>
      </c>
      <c r="N671" s="37" t="s">
        <v>2003</v>
      </c>
      <c r="O671" s="37" t="str">
        <f t="shared" si="209"/>
        <v>PT WEHA Transportasi Indonesia Tbk</v>
      </c>
      <c r="P671" s="37">
        <f t="shared" si="209"/>
        <v>220</v>
      </c>
      <c r="Q671" s="37">
        <f t="shared" si="209"/>
        <v>8</v>
      </c>
      <c r="R671" s="37">
        <f t="shared" si="209"/>
        <v>3.7699999999999997E-2</v>
      </c>
      <c r="S671" s="37" t="str">
        <f t="shared" si="209"/>
        <v>36.092M</v>
      </c>
      <c r="T671" s="37" t="str">
        <f t="shared" si="209"/>
        <v>30.702M</v>
      </c>
      <c r="U671" s="37" t="str">
        <f t="shared" si="209"/>
        <v>195.01B</v>
      </c>
      <c r="V671" s="41">
        <f t="shared" si="201"/>
        <v>195.01</v>
      </c>
      <c r="W671" s="37" t="str">
        <f t="shared" si="202"/>
        <v>B</v>
      </c>
      <c r="X671" s="42">
        <f t="shared" si="203"/>
        <v>195.01</v>
      </c>
      <c r="Y671" s="37">
        <f t="shared" si="204"/>
        <v>30.702000000000002</v>
      </c>
      <c r="Z671" s="37" t="str">
        <f t="shared" si="205"/>
        <v>M</v>
      </c>
      <c r="AA671" s="43">
        <f t="shared" si="206"/>
        <v>30702000</v>
      </c>
      <c r="AB671" s="46">
        <f t="shared" si="207"/>
        <v>6.7544399999999998</v>
      </c>
      <c r="AC671" s="43"/>
      <c r="AD671" s="43"/>
      <c r="AE671" s="37">
        <f t="shared" si="193"/>
        <v>669</v>
      </c>
      <c r="AF671" s="37" t="str">
        <f t="shared" si="194"/>
        <v>WEHA.JK</v>
      </c>
      <c r="AG671" s="37" t="str">
        <f t="shared" si="195"/>
        <v>PT WEHA Transportasi Indonesia Tbk</v>
      </c>
      <c r="AH671" s="37">
        <f t="shared" si="196"/>
        <v>220</v>
      </c>
      <c r="AI671" s="71">
        <f t="shared" si="208"/>
        <v>0.19500999999999999</v>
      </c>
      <c r="AJ671" s="43">
        <f t="shared" si="197"/>
        <v>6.7544399999999998</v>
      </c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</row>
    <row r="672" spans="1:47" x14ac:dyDescent="0.25">
      <c r="A672" s="37"/>
      <c r="B672" s="37">
        <f t="shared" si="198"/>
        <v>670</v>
      </c>
      <c r="C672" s="37" t="s">
        <v>205</v>
      </c>
      <c r="D672" s="37" t="s">
        <v>206</v>
      </c>
      <c r="E672" s="38">
        <v>6050</v>
      </c>
      <c r="F672" s="37">
        <v>-50</v>
      </c>
      <c r="G672" s="39">
        <v>-8.2000000000000007E-3</v>
      </c>
      <c r="H672" s="37" t="s">
        <v>1818</v>
      </c>
      <c r="I672" s="37" t="s">
        <v>4311</v>
      </c>
      <c r="J672" s="37" t="s">
        <v>4312</v>
      </c>
      <c r="K672" s="37"/>
      <c r="L672" s="37"/>
      <c r="M672" s="37">
        <f t="shared" si="199"/>
        <v>670</v>
      </c>
      <c r="N672" s="37" t="s">
        <v>1546</v>
      </c>
      <c r="O672" s="37" t="str">
        <f t="shared" si="209"/>
        <v>Pt Wicaksana Overseas International Tbk</v>
      </c>
      <c r="P672" s="37">
        <f t="shared" si="209"/>
        <v>414</v>
      </c>
      <c r="Q672" s="37">
        <f t="shared" si="209"/>
        <v>0</v>
      </c>
      <c r="R672" s="37">
        <f t="shared" si="209"/>
        <v>0</v>
      </c>
      <c r="S672" s="37">
        <f t="shared" si="209"/>
        <v>41000</v>
      </c>
      <c r="T672" s="37">
        <f t="shared" si="209"/>
        <v>7176</v>
      </c>
      <c r="U672" s="37" t="str">
        <f t="shared" si="209"/>
        <v>525.345B</v>
      </c>
      <c r="V672" s="41">
        <f t="shared" si="201"/>
        <v>525.34500000000003</v>
      </c>
      <c r="W672" s="37" t="str">
        <f t="shared" si="202"/>
        <v>B</v>
      </c>
      <c r="X672" s="42">
        <f t="shared" si="203"/>
        <v>525.34500000000003</v>
      </c>
      <c r="Y672" s="37">
        <f t="shared" si="204"/>
        <v>717</v>
      </c>
      <c r="Z672" s="37" t="str">
        <f t="shared" si="205"/>
        <v>6</v>
      </c>
      <c r="AA672" s="43">
        <f t="shared" si="206"/>
        <v>717</v>
      </c>
      <c r="AB672" s="46">
        <f t="shared" si="207"/>
        <v>2.9683800000000001E-4</v>
      </c>
      <c r="AC672" s="43"/>
      <c r="AD672" s="43"/>
      <c r="AE672" s="37">
        <f t="shared" si="193"/>
        <v>670</v>
      </c>
      <c r="AF672" s="37" t="str">
        <f t="shared" si="194"/>
        <v>WICO.JK</v>
      </c>
      <c r="AG672" s="37" t="str">
        <f t="shared" si="195"/>
        <v>Pt Wicaksana Overseas International Tbk</v>
      </c>
      <c r="AH672" s="37">
        <f t="shared" si="196"/>
        <v>414</v>
      </c>
      <c r="AI672" s="71">
        <f t="shared" si="208"/>
        <v>0.52534500000000006</v>
      </c>
      <c r="AJ672" s="43">
        <f t="shared" si="197"/>
        <v>2.9683800000000001E-4</v>
      </c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</row>
    <row r="673" spans="1:47" x14ac:dyDescent="0.25">
      <c r="A673" s="37"/>
      <c r="B673" s="37">
        <f t="shared" si="198"/>
        <v>671</v>
      </c>
      <c r="C673" s="37" t="s">
        <v>210</v>
      </c>
      <c r="D673" s="37" t="s">
        <v>211</v>
      </c>
      <c r="E673" s="38">
        <v>3230</v>
      </c>
      <c r="F673" s="37">
        <v>60</v>
      </c>
      <c r="G673" s="39">
        <v>1.89E-2</v>
      </c>
      <c r="H673" s="37" t="s">
        <v>4308</v>
      </c>
      <c r="I673" s="37" t="s">
        <v>4309</v>
      </c>
      <c r="J673" s="37" t="s">
        <v>4310</v>
      </c>
      <c r="K673" s="37"/>
      <c r="L673" s="37"/>
      <c r="M673" s="37">
        <f t="shared" si="199"/>
        <v>671</v>
      </c>
      <c r="N673" s="37" t="s">
        <v>5751</v>
      </c>
      <c r="O673" s="37" t="str">
        <f t="shared" si="209"/>
        <v>PT Widodo Makmur Perkasa Tbk</v>
      </c>
      <c r="P673" s="37">
        <f t="shared" si="209"/>
        <v>149</v>
      </c>
      <c r="Q673" s="37">
        <f t="shared" si="209"/>
        <v>0</v>
      </c>
      <c r="R673" s="37">
        <f t="shared" si="209"/>
        <v>0</v>
      </c>
      <c r="S673" s="37" t="str">
        <f t="shared" si="209"/>
        <v>31.807M</v>
      </c>
      <c r="T673" s="37" t="str">
        <f t="shared" si="209"/>
        <v>141.749M</v>
      </c>
      <c r="U673" s="37" t="str">
        <f t="shared" si="209"/>
        <v>4.383T</v>
      </c>
      <c r="V673" s="41">
        <f t="shared" si="201"/>
        <v>4.383</v>
      </c>
      <c r="W673" s="37" t="str">
        <f t="shared" si="202"/>
        <v>T</v>
      </c>
      <c r="X673" s="42">
        <f t="shared" si="203"/>
        <v>4383</v>
      </c>
      <c r="Y673" s="37">
        <f t="shared" si="204"/>
        <v>141.749</v>
      </c>
      <c r="Z673" s="37" t="str">
        <f t="shared" si="205"/>
        <v>M</v>
      </c>
      <c r="AA673" s="43">
        <f t="shared" si="206"/>
        <v>141749000</v>
      </c>
      <c r="AB673" s="46">
        <f t="shared" si="207"/>
        <v>21.120601000000001</v>
      </c>
      <c r="AC673" s="43"/>
      <c r="AD673" s="43"/>
      <c r="AE673" s="37">
        <f t="shared" si="193"/>
        <v>671</v>
      </c>
      <c r="AF673" s="37" t="str">
        <f t="shared" si="194"/>
        <v>WMPP.JK</v>
      </c>
      <c r="AG673" s="37" t="str">
        <f t="shared" si="195"/>
        <v>PT Widodo Makmur Perkasa Tbk</v>
      </c>
      <c r="AH673" s="37">
        <f t="shared" si="196"/>
        <v>149</v>
      </c>
      <c r="AI673" s="71">
        <f t="shared" si="208"/>
        <v>4.383</v>
      </c>
      <c r="AJ673" s="43">
        <f t="shared" si="197"/>
        <v>21.120601000000001</v>
      </c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</row>
    <row r="674" spans="1:47" x14ac:dyDescent="0.25">
      <c r="A674" s="37"/>
      <c r="B674" s="37">
        <f t="shared" si="198"/>
        <v>672</v>
      </c>
      <c r="C674" s="37" t="s">
        <v>200</v>
      </c>
      <c r="D674" s="37" t="s">
        <v>201</v>
      </c>
      <c r="E674" s="38">
        <v>1480</v>
      </c>
      <c r="F674" s="37">
        <v>5</v>
      </c>
      <c r="G674" s="39">
        <v>3.3999999999999998E-3</v>
      </c>
      <c r="H674" s="37" t="s">
        <v>4305</v>
      </c>
      <c r="I674" s="37" t="s">
        <v>4306</v>
      </c>
      <c r="J674" s="37" t="s">
        <v>4307</v>
      </c>
      <c r="K674" s="37"/>
      <c r="L674" s="37"/>
      <c r="M674" s="37">
        <f t="shared" si="199"/>
        <v>672</v>
      </c>
      <c r="N674" s="37" t="s">
        <v>5395</v>
      </c>
      <c r="O674" s="37" t="str">
        <f t="shared" si="209"/>
        <v>PT Widodo Makmur Unggas Tbk</v>
      </c>
      <c r="P674" s="37">
        <f t="shared" si="209"/>
        <v>153</v>
      </c>
      <c r="Q674" s="37">
        <f t="shared" si="209"/>
        <v>-1</v>
      </c>
      <c r="R674" s="37">
        <f t="shared" si="209"/>
        <v>-6.4999999999999997E-3</v>
      </c>
      <c r="S674" s="37" t="str">
        <f t="shared" si="209"/>
        <v>9.677M</v>
      </c>
      <c r="T674" s="37" t="str">
        <f t="shared" si="209"/>
        <v>39.463M</v>
      </c>
      <c r="U674" s="37" t="str">
        <f t="shared" si="209"/>
        <v>1.98T</v>
      </c>
      <c r="V674" s="41">
        <f t="shared" si="201"/>
        <v>1.98</v>
      </c>
      <c r="W674" s="37" t="str">
        <f t="shared" si="202"/>
        <v>T</v>
      </c>
      <c r="X674" s="42">
        <f t="shared" si="203"/>
        <v>1980</v>
      </c>
      <c r="Y674" s="37">
        <f t="shared" si="204"/>
        <v>39.463000000000001</v>
      </c>
      <c r="Z674" s="37" t="str">
        <f t="shared" si="205"/>
        <v>M</v>
      </c>
      <c r="AA674" s="43">
        <f t="shared" si="206"/>
        <v>39463000</v>
      </c>
      <c r="AB674" s="46">
        <f t="shared" si="207"/>
        <v>6.037839</v>
      </c>
      <c r="AC674" s="43"/>
      <c r="AD674" s="43"/>
      <c r="AE674" s="37">
        <f t="shared" si="193"/>
        <v>672</v>
      </c>
      <c r="AF674" s="37" t="str">
        <f t="shared" si="194"/>
        <v>WMUU.JK</v>
      </c>
      <c r="AG674" s="37" t="str">
        <f t="shared" si="195"/>
        <v>PT Widodo Makmur Unggas Tbk</v>
      </c>
      <c r="AH674" s="37">
        <f t="shared" si="196"/>
        <v>153</v>
      </c>
      <c r="AI674" s="71">
        <f t="shared" si="208"/>
        <v>1.98</v>
      </c>
      <c r="AJ674" s="43">
        <f t="shared" si="197"/>
        <v>6.037839</v>
      </c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</row>
    <row r="675" spans="1:47" x14ac:dyDescent="0.25">
      <c r="A675" s="37"/>
      <c r="B675" s="37">
        <f t="shared" si="198"/>
        <v>673</v>
      </c>
      <c r="C675" s="37" t="s">
        <v>343</v>
      </c>
      <c r="D675" s="37" t="s">
        <v>344</v>
      </c>
      <c r="E675" s="38">
        <v>48750</v>
      </c>
      <c r="F675" s="37">
        <v>0</v>
      </c>
      <c r="G675" s="39">
        <v>0</v>
      </c>
      <c r="H675" s="37">
        <v>100</v>
      </c>
      <c r="I675" s="40">
        <v>4992</v>
      </c>
      <c r="J675" s="37" t="s">
        <v>4116</v>
      </c>
      <c r="K675" s="37"/>
      <c r="L675" s="37"/>
      <c r="M675" s="37">
        <f t="shared" si="199"/>
        <v>673</v>
      </c>
      <c r="N675" s="37" t="s">
        <v>466</v>
      </c>
      <c r="O675" s="37" t="str">
        <f t="shared" si="209"/>
        <v>PT Wijaya Karya (Persero) Tbk.</v>
      </c>
      <c r="P675" s="37">
        <f t="shared" si="209"/>
        <v>1090</v>
      </c>
      <c r="Q675" s="37">
        <f t="shared" si="209"/>
        <v>-40</v>
      </c>
      <c r="R675" s="37">
        <f t="shared" si="209"/>
        <v>-3.5400000000000001E-2</v>
      </c>
      <c r="S675" s="37" t="str">
        <f t="shared" si="209"/>
        <v>32.278M</v>
      </c>
      <c r="T675" s="37" t="str">
        <f t="shared" si="209"/>
        <v>42.531M</v>
      </c>
      <c r="U675" s="37" t="str">
        <f t="shared" si="209"/>
        <v>9.776T</v>
      </c>
      <c r="V675" s="41">
        <f t="shared" si="201"/>
        <v>9.7759999999999998</v>
      </c>
      <c r="W675" s="37" t="str">
        <f t="shared" si="202"/>
        <v>T</v>
      </c>
      <c r="X675" s="42">
        <f t="shared" si="203"/>
        <v>9776</v>
      </c>
      <c r="Y675" s="37">
        <f t="shared" si="204"/>
        <v>42.530999999999999</v>
      </c>
      <c r="Z675" s="37" t="str">
        <f t="shared" si="205"/>
        <v>M</v>
      </c>
      <c r="AA675" s="43">
        <f t="shared" si="206"/>
        <v>42531000</v>
      </c>
      <c r="AB675" s="46">
        <f t="shared" si="207"/>
        <v>46.358789999999999</v>
      </c>
      <c r="AC675" s="43"/>
      <c r="AD675" s="43"/>
      <c r="AE675" s="37">
        <f t="shared" si="193"/>
        <v>673</v>
      </c>
      <c r="AF675" s="37" t="str">
        <f t="shared" si="194"/>
        <v>WIKA.JK</v>
      </c>
      <c r="AG675" s="37" t="str">
        <f t="shared" si="195"/>
        <v>PT Wijaya Karya (Persero) Tbk.</v>
      </c>
      <c r="AH675" s="37">
        <f t="shared" si="196"/>
        <v>1090</v>
      </c>
      <c r="AI675" s="71">
        <f t="shared" si="208"/>
        <v>9.7759999999999998</v>
      </c>
      <c r="AJ675" s="43">
        <f t="shared" si="197"/>
        <v>46.358789999999999</v>
      </c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</row>
    <row r="676" spans="1:47" x14ac:dyDescent="0.25">
      <c r="A676" s="37"/>
      <c r="B676" s="37">
        <f t="shared" si="198"/>
        <v>674</v>
      </c>
      <c r="C676" s="37" t="s">
        <v>235</v>
      </c>
      <c r="D676" s="37" t="s">
        <v>236</v>
      </c>
      <c r="E676" s="38">
        <v>2800</v>
      </c>
      <c r="F676" s="37">
        <v>40</v>
      </c>
      <c r="G676" s="39">
        <v>1.4500000000000001E-2</v>
      </c>
      <c r="H676" s="37" t="s">
        <v>4302</v>
      </c>
      <c r="I676" s="37" t="s">
        <v>4303</v>
      </c>
      <c r="J676" s="37" t="s">
        <v>4304</v>
      </c>
      <c r="K676" s="37"/>
      <c r="L676" s="37"/>
      <c r="M676" s="37">
        <f t="shared" si="199"/>
        <v>674</v>
      </c>
      <c r="N676" s="37" t="s">
        <v>5390</v>
      </c>
      <c r="O676" s="37" t="str">
        <f t="shared" ref="O676:U691" si="210">INDEX($B$3:$J$1048576,MATCH($N676,$C$3:$C$1048576,0),MATCH(O$2,$B$2:$J$2,0))</f>
        <v>PT Wijaya Karya Bangunan Gedung Tbk.</v>
      </c>
      <c r="P676" s="37">
        <f t="shared" si="210"/>
        <v>206</v>
      </c>
      <c r="Q676" s="37">
        <f t="shared" si="210"/>
        <v>0</v>
      </c>
      <c r="R676" s="37">
        <f t="shared" si="210"/>
        <v>0</v>
      </c>
      <c r="S676" s="37" t="str">
        <f t="shared" si="210"/>
        <v>10.373M</v>
      </c>
      <c r="T676" s="37" t="str">
        <f t="shared" si="210"/>
        <v>23.542M</v>
      </c>
      <c r="U676" s="37" t="str">
        <f t="shared" si="210"/>
        <v>1.972T</v>
      </c>
      <c r="V676" s="41">
        <f t="shared" si="201"/>
        <v>1.972</v>
      </c>
      <c r="W676" s="37" t="str">
        <f t="shared" si="202"/>
        <v>T</v>
      </c>
      <c r="X676" s="42">
        <f t="shared" si="203"/>
        <v>1972</v>
      </c>
      <c r="Y676" s="37">
        <f t="shared" si="204"/>
        <v>23.542000000000002</v>
      </c>
      <c r="Z676" s="37" t="str">
        <f t="shared" si="205"/>
        <v>M</v>
      </c>
      <c r="AA676" s="43">
        <f t="shared" si="206"/>
        <v>23542000</v>
      </c>
      <c r="AB676" s="46">
        <f t="shared" si="207"/>
        <v>4.8496519999999999</v>
      </c>
      <c r="AC676" s="43"/>
      <c r="AD676" s="43"/>
      <c r="AE676" s="37">
        <f t="shared" si="193"/>
        <v>674</v>
      </c>
      <c r="AF676" s="37" t="str">
        <f t="shared" si="194"/>
        <v>WEGE.JK</v>
      </c>
      <c r="AG676" s="37" t="str">
        <f t="shared" si="195"/>
        <v>PT Wijaya Karya Bangunan Gedung Tbk.</v>
      </c>
      <c r="AH676" s="37">
        <f t="shared" si="196"/>
        <v>206</v>
      </c>
      <c r="AI676" s="71">
        <f t="shared" si="208"/>
        <v>1.972</v>
      </c>
      <c r="AJ676" s="43">
        <f t="shared" si="197"/>
        <v>4.8496519999999999</v>
      </c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</row>
    <row r="677" spans="1:47" x14ac:dyDescent="0.25">
      <c r="A677" s="37"/>
      <c r="B677" s="37">
        <f t="shared" si="198"/>
        <v>675</v>
      </c>
      <c r="C677" s="37" t="s">
        <v>414</v>
      </c>
      <c r="D677" s="37" t="s">
        <v>415</v>
      </c>
      <c r="E677" s="38">
        <v>4200</v>
      </c>
      <c r="F677" s="37">
        <v>-170</v>
      </c>
      <c r="G677" s="39">
        <v>-3.8899999999999997E-2</v>
      </c>
      <c r="H677" s="37" t="s">
        <v>4299</v>
      </c>
      <c r="I677" s="37" t="s">
        <v>4300</v>
      </c>
      <c r="J677" s="37" t="s">
        <v>4301</v>
      </c>
      <c r="K677" s="37"/>
      <c r="L677" s="37"/>
      <c r="M677" s="37">
        <f t="shared" si="199"/>
        <v>675</v>
      </c>
      <c r="N677" s="37" t="s">
        <v>5484</v>
      </c>
      <c r="O677" s="37" t="str">
        <f t="shared" si="210"/>
        <v>PT Wijaya Karya Beton Tbk</v>
      </c>
      <c r="P677" s="37">
        <f t="shared" si="210"/>
        <v>272</v>
      </c>
      <c r="Q677" s="37">
        <f t="shared" si="210"/>
        <v>-4</v>
      </c>
      <c r="R677" s="37">
        <f t="shared" si="210"/>
        <v>-1.4500000000000001E-2</v>
      </c>
      <c r="S677" s="37" t="str">
        <f t="shared" si="210"/>
        <v>5.566M</v>
      </c>
      <c r="T677" s="37" t="str">
        <f t="shared" si="210"/>
        <v>17.53M</v>
      </c>
      <c r="U677" s="37" t="str">
        <f t="shared" si="210"/>
        <v>2.371T</v>
      </c>
      <c r="V677" s="41">
        <f t="shared" si="201"/>
        <v>2.371</v>
      </c>
      <c r="W677" s="37" t="str">
        <f t="shared" si="202"/>
        <v>T</v>
      </c>
      <c r="X677" s="42">
        <f t="shared" si="203"/>
        <v>2371</v>
      </c>
      <c r="Y677" s="37">
        <f t="shared" si="204"/>
        <v>17.53</v>
      </c>
      <c r="Z677" s="37" t="str">
        <f t="shared" si="205"/>
        <v>M</v>
      </c>
      <c r="AA677" s="43">
        <f t="shared" si="206"/>
        <v>17530000</v>
      </c>
      <c r="AB677" s="46">
        <f t="shared" si="207"/>
        <v>4.76816</v>
      </c>
      <c r="AC677" s="43"/>
      <c r="AD677" s="43"/>
      <c r="AE677" s="37">
        <f t="shared" si="193"/>
        <v>675</v>
      </c>
      <c r="AF677" s="37" t="str">
        <f t="shared" si="194"/>
        <v>WTON.JK</v>
      </c>
      <c r="AG677" s="37" t="str">
        <f t="shared" si="195"/>
        <v>PT Wijaya Karya Beton Tbk</v>
      </c>
      <c r="AH677" s="37">
        <f t="shared" si="196"/>
        <v>272</v>
      </c>
      <c r="AI677" s="71">
        <f t="shared" si="208"/>
        <v>2.371</v>
      </c>
      <c r="AJ677" s="43">
        <f t="shared" si="197"/>
        <v>4.76816</v>
      </c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</row>
    <row r="678" spans="1:47" x14ac:dyDescent="0.25">
      <c r="A678" s="37"/>
      <c r="B678" s="37">
        <f t="shared" si="198"/>
        <v>676</v>
      </c>
      <c r="C678" s="37" t="s">
        <v>195</v>
      </c>
      <c r="D678" s="37" t="s">
        <v>196</v>
      </c>
      <c r="E678" s="38">
        <v>11400</v>
      </c>
      <c r="F678" s="37">
        <v>-300</v>
      </c>
      <c r="G678" s="39">
        <v>-2.5600000000000001E-2</v>
      </c>
      <c r="H678" s="37" t="s">
        <v>4296</v>
      </c>
      <c r="I678" s="37" t="s">
        <v>4297</v>
      </c>
      <c r="J678" s="37" t="s">
        <v>4298</v>
      </c>
      <c r="K678" s="37"/>
      <c r="L678" s="37"/>
      <c r="M678" s="37">
        <f t="shared" si="199"/>
        <v>676</v>
      </c>
      <c r="N678" s="37" t="s">
        <v>1206</v>
      </c>
      <c r="O678" s="37" t="str">
        <f t="shared" si="210"/>
        <v>PT Wilmar Cahaya Indonesia Tbk.</v>
      </c>
      <c r="P678" s="37">
        <f t="shared" si="210"/>
        <v>1900</v>
      </c>
      <c r="Q678" s="37">
        <f t="shared" si="210"/>
        <v>10</v>
      </c>
      <c r="R678" s="37">
        <f t="shared" si="210"/>
        <v>5.3E-3</v>
      </c>
      <c r="S678" s="37">
        <f t="shared" si="210"/>
        <v>22700</v>
      </c>
      <c r="T678" s="37">
        <f t="shared" si="210"/>
        <v>63485</v>
      </c>
      <c r="U678" s="37" t="str">
        <f t="shared" si="210"/>
        <v>1.131T</v>
      </c>
      <c r="V678" s="41">
        <f t="shared" si="201"/>
        <v>1.131</v>
      </c>
      <c r="W678" s="37" t="str">
        <f t="shared" si="202"/>
        <v>T</v>
      </c>
      <c r="X678" s="42">
        <f t="shared" si="203"/>
        <v>1131</v>
      </c>
      <c r="Y678" s="37">
        <f t="shared" si="204"/>
        <v>6348</v>
      </c>
      <c r="Z678" s="37" t="str">
        <f t="shared" si="205"/>
        <v>5</v>
      </c>
      <c r="AA678" s="43">
        <f t="shared" si="206"/>
        <v>6348</v>
      </c>
      <c r="AB678" s="46">
        <f t="shared" si="207"/>
        <v>1.2061199999999999E-2</v>
      </c>
      <c r="AC678" s="43"/>
      <c r="AD678" s="43"/>
      <c r="AE678" s="37">
        <f t="shared" si="193"/>
        <v>676</v>
      </c>
      <c r="AF678" s="37" t="str">
        <f t="shared" si="194"/>
        <v>CEKA.JK</v>
      </c>
      <c r="AG678" s="37" t="str">
        <f t="shared" si="195"/>
        <v>PT Wilmar Cahaya Indonesia Tbk.</v>
      </c>
      <c r="AH678" s="37">
        <f t="shared" si="196"/>
        <v>1900</v>
      </c>
      <c r="AI678" s="71">
        <f t="shared" si="208"/>
        <v>1.131</v>
      </c>
      <c r="AJ678" s="43">
        <f t="shared" si="197"/>
        <v>1.2061199999999999E-2</v>
      </c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</row>
    <row r="679" spans="1:47" x14ac:dyDescent="0.25">
      <c r="A679" s="37"/>
      <c r="B679" s="37">
        <f t="shared" si="198"/>
        <v>677</v>
      </c>
      <c r="C679" s="37" t="s">
        <v>174</v>
      </c>
      <c r="D679" s="37" t="s">
        <v>175</v>
      </c>
      <c r="E679" s="38">
        <v>7900</v>
      </c>
      <c r="F679" s="37">
        <v>250</v>
      </c>
      <c r="G679" s="39">
        <v>3.27E-2</v>
      </c>
      <c r="H679" s="37" t="s">
        <v>4293</v>
      </c>
      <c r="I679" s="37" t="s">
        <v>4294</v>
      </c>
      <c r="J679" s="37" t="s">
        <v>4295</v>
      </c>
      <c r="K679" s="37"/>
      <c r="L679" s="37"/>
      <c r="M679" s="37">
        <f t="shared" si="199"/>
        <v>677</v>
      </c>
      <c r="N679" s="37" t="s">
        <v>971</v>
      </c>
      <c r="O679" s="37" t="str">
        <f t="shared" si="210"/>
        <v>PT Wilton Makmur indonesia Tbk.</v>
      </c>
      <c r="P679" s="37">
        <f t="shared" si="210"/>
        <v>70</v>
      </c>
      <c r="Q679" s="37">
        <f t="shared" si="210"/>
        <v>-3</v>
      </c>
      <c r="R679" s="37">
        <f t="shared" si="210"/>
        <v>-4.1099999999999998E-2</v>
      </c>
      <c r="S679" s="37" t="str">
        <f t="shared" si="210"/>
        <v>51.377M</v>
      </c>
      <c r="T679" s="37" t="str">
        <f t="shared" si="210"/>
        <v>47.975M</v>
      </c>
      <c r="U679" s="37" t="str">
        <f t="shared" si="210"/>
        <v>1.088T</v>
      </c>
      <c r="V679" s="41">
        <f t="shared" si="201"/>
        <v>1.0880000000000001</v>
      </c>
      <c r="W679" s="37" t="str">
        <f t="shared" si="202"/>
        <v>T</v>
      </c>
      <c r="X679" s="42">
        <f t="shared" si="203"/>
        <v>1088</v>
      </c>
      <c r="Y679" s="37">
        <f t="shared" si="204"/>
        <v>47.975000000000001</v>
      </c>
      <c r="Z679" s="37" t="str">
        <f t="shared" si="205"/>
        <v>M</v>
      </c>
      <c r="AA679" s="43">
        <f t="shared" si="206"/>
        <v>47975000</v>
      </c>
      <c r="AB679" s="46">
        <f t="shared" si="207"/>
        <v>3.35825</v>
      </c>
      <c r="AC679" s="43"/>
      <c r="AD679" s="43"/>
      <c r="AE679" s="37">
        <f t="shared" si="193"/>
        <v>677</v>
      </c>
      <c r="AF679" s="37" t="str">
        <f t="shared" si="194"/>
        <v>SQMI.JK</v>
      </c>
      <c r="AG679" s="37" t="str">
        <f t="shared" si="195"/>
        <v>PT Wilton Makmur indonesia Tbk.</v>
      </c>
      <c r="AH679" s="37">
        <f t="shared" si="196"/>
        <v>70</v>
      </c>
      <c r="AI679" s="71">
        <f t="shared" si="208"/>
        <v>1.0880000000000001</v>
      </c>
      <c r="AJ679" s="43">
        <f t="shared" si="197"/>
        <v>3.35825</v>
      </c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</row>
    <row r="680" spans="1:47" x14ac:dyDescent="0.25">
      <c r="A680" s="37"/>
      <c r="B680" s="37">
        <f t="shared" si="198"/>
        <v>678</v>
      </c>
      <c r="C680" s="37" t="s">
        <v>164</v>
      </c>
      <c r="D680" s="37" t="s">
        <v>165</v>
      </c>
      <c r="E680" s="38">
        <v>7425</v>
      </c>
      <c r="F680" s="37">
        <v>-150</v>
      </c>
      <c r="G680" s="39">
        <v>-1.9800000000000002E-2</v>
      </c>
      <c r="H680" s="37" t="s">
        <v>4291</v>
      </c>
      <c r="I680" s="37" t="s">
        <v>1058</v>
      </c>
      <c r="J680" s="37" t="s">
        <v>4292</v>
      </c>
      <c r="K680" s="37"/>
      <c r="L680" s="37"/>
      <c r="M680" s="37">
        <f t="shared" si="199"/>
        <v>678</v>
      </c>
      <c r="N680" s="37" t="s">
        <v>1449</v>
      </c>
      <c r="O680" s="37" t="str">
        <f t="shared" si="210"/>
        <v>PT Wintermar Offshore Marine Tbk</v>
      </c>
      <c r="P680" s="37">
        <f t="shared" si="210"/>
        <v>212</v>
      </c>
      <c r="Q680" s="37">
        <f t="shared" si="210"/>
        <v>10</v>
      </c>
      <c r="R680" s="37">
        <f t="shared" si="210"/>
        <v>4.9500000000000002E-2</v>
      </c>
      <c r="S680" s="37" t="str">
        <f t="shared" si="210"/>
        <v>108.477M</v>
      </c>
      <c r="T680" s="37" t="str">
        <f t="shared" si="210"/>
        <v>47.233M</v>
      </c>
      <c r="U680" s="37" t="str">
        <f t="shared" si="210"/>
        <v>919.887B</v>
      </c>
      <c r="V680" s="41">
        <f t="shared" si="201"/>
        <v>919.88699999999994</v>
      </c>
      <c r="W680" s="37" t="str">
        <f t="shared" si="202"/>
        <v>B</v>
      </c>
      <c r="X680" s="42">
        <f t="shared" si="203"/>
        <v>919.88699999999994</v>
      </c>
      <c r="Y680" s="37">
        <f t="shared" si="204"/>
        <v>47.232999999999997</v>
      </c>
      <c r="Z680" s="37" t="str">
        <f t="shared" si="205"/>
        <v>M</v>
      </c>
      <c r="AA680" s="43">
        <f t="shared" si="206"/>
        <v>47233000</v>
      </c>
      <c r="AB680" s="46">
        <f t="shared" si="207"/>
        <v>10.013396</v>
      </c>
      <c r="AC680" s="43"/>
      <c r="AD680" s="43"/>
      <c r="AE680" s="37">
        <f t="shared" si="193"/>
        <v>678</v>
      </c>
      <c r="AF680" s="37" t="str">
        <f t="shared" si="194"/>
        <v>WINS.JK</v>
      </c>
      <c r="AG680" s="37" t="str">
        <f t="shared" si="195"/>
        <v>PT Wintermar Offshore Marine Tbk</v>
      </c>
      <c r="AH680" s="37">
        <f t="shared" si="196"/>
        <v>212</v>
      </c>
      <c r="AI680" s="71">
        <f t="shared" si="208"/>
        <v>0.9198869999999999</v>
      </c>
      <c r="AJ680" s="43">
        <f t="shared" si="197"/>
        <v>10.013396</v>
      </c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</row>
    <row r="681" spans="1:47" x14ac:dyDescent="0.25">
      <c r="A681" s="37"/>
      <c r="B681" s="37">
        <f t="shared" si="198"/>
        <v>679</v>
      </c>
      <c r="C681" s="37" t="s">
        <v>190</v>
      </c>
      <c r="D681" s="37" t="s">
        <v>191</v>
      </c>
      <c r="E681" s="38">
        <v>2000</v>
      </c>
      <c r="F681" s="37">
        <v>-20</v>
      </c>
      <c r="G681" s="39">
        <v>-9.9000000000000008E-3</v>
      </c>
      <c r="H681" s="37" t="s">
        <v>4288</v>
      </c>
      <c r="I681" s="37" t="s">
        <v>4289</v>
      </c>
      <c r="J681" s="37" t="s">
        <v>4290</v>
      </c>
      <c r="K681" s="37"/>
      <c r="L681" s="37"/>
      <c r="M681" s="37">
        <f t="shared" si="199"/>
        <v>679</v>
      </c>
      <c r="N681" s="37" t="s">
        <v>4863</v>
      </c>
      <c r="O681" s="37" t="str">
        <f t="shared" si="210"/>
        <v>PT Wira Global Solusi Tbk</v>
      </c>
      <c r="P681" s="37">
        <f t="shared" si="210"/>
        <v>154</v>
      </c>
      <c r="Q681" s="37">
        <f t="shared" si="210"/>
        <v>-17</v>
      </c>
      <c r="R681" s="37">
        <f t="shared" si="210"/>
        <v>-9.9400000000000002E-2</v>
      </c>
      <c r="S681" s="37" t="str">
        <f t="shared" si="210"/>
        <v>43.648M</v>
      </c>
      <c r="T681" s="37" t="str">
        <f t="shared" si="210"/>
        <v>48.309M</v>
      </c>
      <c r="U681" s="37" t="str">
        <f t="shared" si="210"/>
        <v>160.545B</v>
      </c>
      <c r="V681" s="41">
        <f t="shared" si="201"/>
        <v>160.54499999999999</v>
      </c>
      <c r="W681" s="37" t="str">
        <f t="shared" si="202"/>
        <v>B</v>
      </c>
      <c r="X681" s="42">
        <f t="shared" si="203"/>
        <v>160.54499999999999</v>
      </c>
      <c r="Y681" s="37">
        <f t="shared" si="204"/>
        <v>48.308999999999997</v>
      </c>
      <c r="Z681" s="37" t="str">
        <f t="shared" si="205"/>
        <v>M</v>
      </c>
      <c r="AA681" s="43">
        <f t="shared" si="206"/>
        <v>48309000</v>
      </c>
      <c r="AB681" s="46">
        <f t="shared" si="207"/>
        <v>7.4395860000000003</v>
      </c>
      <c r="AC681" s="43"/>
      <c r="AD681" s="43"/>
      <c r="AE681" s="37">
        <f t="shared" si="193"/>
        <v>679</v>
      </c>
      <c r="AF681" s="37" t="str">
        <f t="shared" si="194"/>
        <v>WGSH.JK</v>
      </c>
      <c r="AG681" s="37" t="str">
        <f t="shared" si="195"/>
        <v>PT Wira Global Solusi Tbk</v>
      </c>
      <c r="AH681" s="37">
        <f t="shared" si="196"/>
        <v>154</v>
      </c>
      <c r="AI681" s="71">
        <f t="shared" si="208"/>
        <v>0.16054499999999999</v>
      </c>
      <c r="AJ681" s="43">
        <f t="shared" si="197"/>
        <v>7.4395860000000003</v>
      </c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</row>
    <row r="682" spans="1:47" x14ac:dyDescent="0.25">
      <c r="A682" s="37"/>
      <c r="B682" s="37">
        <f t="shared" si="198"/>
        <v>680</v>
      </c>
      <c r="C682" s="37" t="s">
        <v>144</v>
      </c>
      <c r="D682" s="37" t="s">
        <v>145</v>
      </c>
      <c r="E682" s="38">
        <v>2030</v>
      </c>
      <c r="F682" s="37">
        <v>-30</v>
      </c>
      <c r="G682" s="39">
        <v>-1.46E-2</v>
      </c>
      <c r="H682" s="37" t="s">
        <v>4285</v>
      </c>
      <c r="I682" s="37" t="s">
        <v>4286</v>
      </c>
      <c r="J682" s="37" t="s">
        <v>4287</v>
      </c>
      <c r="K682" s="37"/>
      <c r="L682" s="37"/>
      <c r="M682" s="37">
        <f t="shared" si="199"/>
        <v>680</v>
      </c>
      <c r="N682" s="37" t="s">
        <v>1208</v>
      </c>
      <c r="O682" s="37" t="str">
        <f t="shared" si="210"/>
        <v>PT Wismilak Inti Makmur Tbk</v>
      </c>
      <c r="P682" s="37">
        <f t="shared" si="210"/>
        <v>468</v>
      </c>
      <c r="Q682" s="37">
        <f t="shared" si="210"/>
        <v>-4</v>
      </c>
      <c r="R682" s="37">
        <f t="shared" si="210"/>
        <v>-8.5000000000000006E-3</v>
      </c>
      <c r="S682" s="37" t="str">
        <f t="shared" si="210"/>
        <v>2.22M</v>
      </c>
      <c r="T682" s="37" t="str">
        <f t="shared" si="210"/>
        <v>7.161M</v>
      </c>
      <c r="U682" s="37" t="str">
        <f t="shared" si="210"/>
        <v>982.739B</v>
      </c>
      <c r="V682" s="41">
        <f t="shared" si="201"/>
        <v>982.73900000000003</v>
      </c>
      <c r="W682" s="37" t="str">
        <f t="shared" si="202"/>
        <v>B</v>
      </c>
      <c r="X682" s="42">
        <f t="shared" si="203"/>
        <v>982.73900000000003</v>
      </c>
      <c r="Y682" s="37">
        <f t="shared" si="204"/>
        <v>7.1609999999999996</v>
      </c>
      <c r="Z682" s="37" t="str">
        <f t="shared" si="205"/>
        <v>M</v>
      </c>
      <c r="AA682" s="43">
        <f t="shared" si="206"/>
        <v>7161000</v>
      </c>
      <c r="AB682" s="46">
        <f t="shared" si="207"/>
        <v>3.3513480000000002</v>
      </c>
      <c r="AC682" s="43"/>
      <c r="AD682" s="43"/>
      <c r="AE682" s="37">
        <f t="shared" si="193"/>
        <v>680</v>
      </c>
      <c r="AF682" s="37" t="str">
        <f t="shared" si="194"/>
        <v>WIIM.JK</v>
      </c>
      <c r="AG682" s="37" t="str">
        <f t="shared" si="195"/>
        <v>PT Wismilak Inti Makmur Tbk</v>
      </c>
      <c r="AH682" s="37">
        <f t="shared" si="196"/>
        <v>468</v>
      </c>
      <c r="AI682" s="71">
        <f t="shared" si="208"/>
        <v>0.98273900000000003</v>
      </c>
      <c r="AJ682" s="43">
        <f t="shared" si="197"/>
        <v>3.3513480000000002</v>
      </c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</row>
    <row r="683" spans="1:47" x14ac:dyDescent="0.25">
      <c r="A683" s="37"/>
      <c r="B683" s="37">
        <f t="shared" si="198"/>
        <v>681</v>
      </c>
      <c r="C683" s="37" t="s">
        <v>184</v>
      </c>
      <c r="D683" s="37" t="s">
        <v>185</v>
      </c>
      <c r="E683" s="38">
        <v>3260</v>
      </c>
      <c r="F683" s="37">
        <v>0</v>
      </c>
      <c r="G683" s="39">
        <v>0</v>
      </c>
      <c r="H683" s="40">
        <v>1700</v>
      </c>
      <c r="I683" s="40">
        <v>14176</v>
      </c>
      <c r="J683" s="37" t="s">
        <v>4129</v>
      </c>
      <c r="K683" s="37"/>
      <c r="L683" s="37"/>
      <c r="M683" s="37">
        <f t="shared" si="199"/>
        <v>681</v>
      </c>
      <c r="N683" s="37" t="s">
        <v>210</v>
      </c>
      <c r="O683" s="37" t="str">
        <f t="shared" si="210"/>
        <v>PT XL Axiata Tbk</v>
      </c>
      <c r="P683" s="37">
        <f t="shared" si="210"/>
        <v>3230</v>
      </c>
      <c r="Q683" s="37">
        <f t="shared" si="210"/>
        <v>60</v>
      </c>
      <c r="R683" s="37">
        <f t="shared" si="210"/>
        <v>1.89E-2</v>
      </c>
      <c r="S683" s="37" t="str">
        <f t="shared" si="210"/>
        <v>17.248M</v>
      </c>
      <c r="T683" s="37" t="str">
        <f t="shared" si="210"/>
        <v>23.55M</v>
      </c>
      <c r="U683" s="37" t="str">
        <f t="shared" si="210"/>
        <v>34.458T</v>
      </c>
      <c r="V683" s="41">
        <f t="shared" si="201"/>
        <v>34.457999999999998</v>
      </c>
      <c r="W683" s="37" t="str">
        <f t="shared" si="202"/>
        <v>T</v>
      </c>
      <c r="X683" s="42">
        <f t="shared" si="203"/>
        <v>34458</v>
      </c>
      <c r="Y683" s="37">
        <f t="shared" si="204"/>
        <v>23.55</v>
      </c>
      <c r="Z683" s="37" t="str">
        <f t="shared" si="205"/>
        <v>M</v>
      </c>
      <c r="AA683" s="43">
        <f t="shared" si="206"/>
        <v>23550000</v>
      </c>
      <c r="AB683" s="46">
        <f t="shared" si="207"/>
        <v>76.066500000000005</v>
      </c>
      <c r="AC683" s="43"/>
      <c r="AD683" s="43"/>
      <c r="AE683" s="37">
        <f t="shared" si="193"/>
        <v>681</v>
      </c>
      <c r="AF683" s="37" t="str">
        <f t="shared" si="194"/>
        <v>EXCL.JK</v>
      </c>
      <c r="AG683" s="37" t="str">
        <f t="shared" si="195"/>
        <v>PT XL Axiata Tbk</v>
      </c>
      <c r="AH683" s="37">
        <f t="shared" si="196"/>
        <v>3230</v>
      </c>
      <c r="AI683" s="71">
        <f t="shared" si="208"/>
        <v>34.457999999999998</v>
      </c>
      <c r="AJ683" s="43">
        <f t="shared" si="197"/>
        <v>76.066500000000005</v>
      </c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</row>
    <row r="684" spans="1:47" x14ac:dyDescent="0.25">
      <c r="A684" s="37"/>
      <c r="B684" s="37">
        <f t="shared" si="198"/>
        <v>682</v>
      </c>
      <c r="C684" s="37" t="s">
        <v>169</v>
      </c>
      <c r="D684" s="37" t="s">
        <v>170</v>
      </c>
      <c r="E684" s="38">
        <v>4660</v>
      </c>
      <c r="F684" s="37">
        <v>50</v>
      </c>
      <c r="G684" s="39">
        <v>1.0800000000000001E-2</v>
      </c>
      <c r="H684" s="37" t="s">
        <v>268</v>
      </c>
      <c r="I684" s="37" t="s">
        <v>4283</v>
      </c>
      <c r="J684" s="37" t="s">
        <v>4284</v>
      </c>
      <c r="K684" s="37"/>
      <c r="L684" s="37"/>
      <c r="M684" s="37">
        <f t="shared" si="199"/>
        <v>682</v>
      </c>
      <c r="N684" s="37" t="s">
        <v>1702</v>
      </c>
      <c r="O684" s="37" t="str">
        <f t="shared" si="210"/>
        <v>PT Yanaprima Hastapersada Tbk</v>
      </c>
      <c r="P684" s="37">
        <f t="shared" si="210"/>
        <v>835</v>
      </c>
      <c r="Q684" s="37">
        <f t="shared" si="210"/>
        <v>-60</v>
      </c>
      <c r="R684" s="37">
        <f t="shared" si="210"/>
        <v>-6.7000000000000004E-2</v>
      </c>
      <c r="S684" s="37">
        <f t="shared" si="210"/>
        <v>58600</v>
      </c>
      <c r="T684" s="37">
        <f t="shared" si="210"/>
        <v>81271</v>
      </c>
      <c r="U684" s="37" t="str">
        <f t="shared" si="210"/>
        <v>557.78B</v>
      </c>
      <c r="V684" s="41">
        <f t="shared" si="201"/>
        <v>557.78</v>
      </c>
      <c r="W684" s="37" t="str">
        <f t="shared" si="202"/>
        <v>B</v>
      </c>
      <c r="X684" s="42">
        <f t="shared" si="203"/>
        <v>557.78</v>
      </c>
      <c r="Y684" s="37">
        <f t="shared" si="204"/>
        <v>8127</v>
      </c>
      <c r="Z684" s="37" t="str">
        <f t="shared" si="205"/>
        <v>1</v>
      </c>
      <c r="AA684" s="43">
        <f t="shared" si="206"/>
        <v>8127</v>
      </c>
      <c r="AB684" s="46">
        <f t="shared" si="207"/>
        <v>6.7860450000000001E-3</v>
      </c>
      <c r="AC684" s="43"/>
      <c r="AD684" s="43"/>
      <c r="AE684" s="37">
        <f t="shared" si="193"/>
        <v>682</v>
      </c>
      <c r="AF684" s="37" t="str">
        <f t="shared" si="194"/>
        <v>YPAS.JK</v>
      </c>
      <c r="AG684" s="37" t="str">
        <f t="shared" si="195"/>
        <v>PT Yanaprima Hastapersada Tbk</v>
      </c>
      <c r="AH684" s="37">
        <f t="shared" si="196"/>
        <v>835</v>
      </c>
      <c r="AI684" s="71">
        <f t="shared" si="208"/>
        <v>0.55777999999999994</v>
      </c>
      <c r="AJ684" s="43">
        <f t="shared" si="197"/>
        <v>6.7860450000000001E-3</v>
      </c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</row>
    <row r="685" spans="1:47" x14ac:dyDescent="0.25">
      <c r="A685" s="37"/>
      <c r="B685" s="37">
        <f t="shared" si="198"/>
        <v>683</v>
      </c>
      <c r="C685" s="37" t="s">
        <v>159</v>
      </c>
      <c r="D685" s="37" t="s">
        <v>160</v>
      </c>
      <c r="E685" s="38">
        <v>1150</v>
      </c>
      <c r="F685" s="37">
        <v>0</v>
      </c>
      <c r="G685" s="39">
        <v>0</v>
      </c>
      <c r="H685" s="37" t="s">
        <v>4280</v>
      </c>
      <c r="I685" s="37" t="s">
        <v>4281</v>
      </c>
      <c r="J685" s="37" t="s">
        <v>4282</v>
      </c>
      <c r="K685" s="37"/>
      <c r="L685" s="37"/>
      <c r="M685" s="37">
        <f t="shared" si="199"/>
        <v>683</v>
      </c>
      <c r="N685" s="37" t="s">
        <v>2065</v>
      </c>
      <c r="O685" s="37" t="str">
        <f t="shared" si="210"/>
        <v>PT Yelooo Integra Datanet Tbk</v>
      </c>
      <c r="P685" s="37">
        <f t="shared" si="210"/>
        <v>157</v>
      </c>
      <c r="Q685" s="37">
        <f t="shared" si="210"/>
        <v>-4</v>
      </c>
      <c r="R685" s="37">
        <f t="shared" si="210"/>
        <v>-2.4799999999999999E-2</v>
      </c>
      <c r="S685" s="37" t="str">
        <f t="shared" si="210"/>
        <v>74.471M</v>
      </c>
      <c r="T685" s="37" t="str">
        <f t="shared" si="210"/>
        <v>105.875M</v>
      </c>
      <c r="U685" s="37" t="str">
        <f t="shared" si="210"/>
        <v>300.305B</v>
      </c>
      <c r="V685" s="41">
        <f t="shared" si="201"/>
        <v>300.30500000000001</v>
      </c>
      <c r="W685" s="37" t="str">
        <f t="shared" si="202"/>
        <v>B</v>
      </c>
      <c r="X685" s="42">
        <f t="shared" si="203"/>
        <v>300.30500000000001</v>
      </c>
      <c r="Y685" s="37">
        <f t="shared" si="204"/>
        <v>105.875</v>
      </c>
      <c r="Z685" s="37" t="str">
        <f t="shared" si="205"/>
        <v>M</v>
      </c>
      <c r="AA685" s="43">
        <f t="shared" si="206"/>
        <v>105875000</v>
      </c>
      <c r="AB685" s="46">
        <f t="shared" si="207"/>
        <v>16.622375000000002</v>
      </c>
      <c r="AC685" s="43"/>
      <c r="AD685" s="43"/>
      <c r="AE685" s="37">
        <f t="shared" si="193"/>
        <v>683</v>
      </c>
      <c r="AF685" s="37" t="str">
        <f t="shared" si="194"/>
        <v>YELO.JK</v>
      </c>
      <c r="AG685" s="37" t="str">
        <f t="shared" si="195"/>
        <v>PT Yelooo Integra Datanet Tbk</v>
      </c>
      <c r="AH685" s="37">
        <f t="shared" si="196"/>
        <v>157</v>
      </c>
      <c r="AI685" s="71">
        <f t="shared" si="208"/>
        <v>0.30030499999999999</v>
      </c>
      <c r="AJ685" s="43">
        <f t="shared" si="197"/>
        <v>16.622375000000002</v>
      </c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</row>
    <row r="686" spans="1:47" x14ac:dyDescent="0.25">
      <c r="A686" s="37"/>
      <c r="B686" s="37">
        <f t="shared" si="198"/>
        <v>684</v>
      </c>
      <c r="C686" s="37" t="s">
        <v>99</v>
      </c>
      <c r="D686" s="37" t="s">
        <v>100</v>
      </c>
      <c r="E686" s="37">
        <v>466</v>
      </c>
      <c r="F686" s="37">
        <v>10</v>
      </c>
      <c r="G686" s="39">
        <v>2.1899999999999999E-2</v>
      </c>
      <c r="H686" s="37" t="s">
        <v>4277</v>
      </c>
      <c r="I686" s="37" t="s">
        <v>4278</v>
      </c>
      <c r="J686" s="37" t="s">
        <v>4279</v>
      </c>
      <c r="K686" s="37"/>
      <c r="L686" s="37"/>
      <c r="M686" s="37">
        <f t="shared" si="199"/>
        <v>684</v>
      </c>
      <c r="N686" s="37" t="s">
        <v>1100</v>
      </c>
      <c r="O686" s="37" t="str">
        <f t="shared" si="210"/>
        <v>PT Yulie Sekuritas Indonesia Tbk</v>
      </c>
      <c r="P686" s="37">
        <f t="shared" si="210"/>
        <v>1120</v>
      </c>
      <c r="Q686" s="37">
        <f t="shared" si="210"/>
        <v>-10</v>
      </c>
      <c r="R686" s="37">
        <f t="shared" si="210"/>
        <v>-8.8000000000000005E-3</v>
      </c>
      <c r="S686" s="37">
        <f t="shared" si="210"/>
        <v>30700</v>
      </c>
      <c r="T686" s="37" t="str">
        <f t="shared" si="210"/>
        <v>1.932M</v>
      </c>
      <c r="U686" s="37" t="str">
        <f t="shared" si="210"/>
        <v>1.999T</v>
      </c>
      <c r="V686" s="41">
        <f t="shared" si="201"/>
        <v>1.9990000000000001</v>
      </c>
      <c r="W686" s="37" t="str">
        <f t="shared" si="202"/>
        <v>T</v>
      </c>
      <c r="X686" s="42">
        <f t="shared" si="203"/>
        <v>1999</v>
      </c>
      <c r="Y686" s="37">
        <f t="shared" si="204"/>
        <v>1.9319999999999999</v>
      </c>
      <c r="Z686" s="37" t="str">
        <f t="shared" si="205"/>
        <v>M</v>
      </c>
      <c r="AA686" s="43">
        <f t="shared" si="206"/>
        <v>1932000</v>
      </c>
      <c r="AB686" s="46">
        <f t="shared" si="207"/>
        <v>2.16384</v>
      </c>
      <c r="AC686" s="43"/>
      <c r="AD686" s="43"/>
      <c r="AE686" s="37">
        <f t="shared" si="193"/>
        <v>684</v>
      </c>
      <c r="AF686" s="37" t="str">
        <f t="shared" si="194"/>
        <v>YULE.JK</v>
      </c>
      <c r="AG686" s="37" t="str">
        <f t="shared" si="195"/>
        <v>PT Yulie Sekuritas Indonesia Tbk</v>
      </c>
      <c r="AH686" s="37">
        <f t="shared" si="196"/>
        <v>1120</v>
      </c>
      <c r="AI686" s="71">
        <f t="shared" si="208"/>
        <v>1.9990000000000001</v>
      </c>
      <c r="AJ686" s="43">
        <f t="shared" si="197"/>
        <v>2.16384</v>
      </c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</row>
    <row r="687" spans="1:47" x14ac:dyDescent="0.25">
      <c r="A687" s="37"/>
      <c r="B687" s="37">
        <f t="shared" si="198"/>
        <v>685</v>
      </c>
      <c r="C687" s="37" t="s">
        <v>179</v>
      </c>
      <c r="D687" s="37" t="s">
        <v>180</v>
      </c>
      <c r="E687" s="38">
        <v>9800</v>
      </c>
      <c r="F687" s="37">
        <v>300</v>
      </c>
      <c r="G687" s="39">
        <v>3.1600000000000003E-2</v>
      </c>
      <c r="H687" s="37" t="s">
        <v>4274</v>
      </c>
      <c r="I687" s="37" t="s">
        <v>4275</v>
      </c>
      <c r="J687" s="37" t="s">
        <v>4276</v>
      </c>
      <c r="K687" s="37"/>
      <c r="L687" s="37"/>
      <c r="M687" s="37">
        <f t="shared" si="199"/>
        <v>685</v>
      </c>
      <c r="N687" s="37" t="s">
        <v>1615</v>
      </c>
      <c r="O687" s="37" t="str">
        <f t="shared" si="210"/>
        <v>PT Zebra Nusantara Tbk</v>
      </c>
      <c r="P687" s="37">
        <f t="shared" si="210"/>
        <v>660</v>
      </c>
      <c r="Q687" s="37">
        <f t="shared" si="210"/>
        <v>-5</v>
      </c>
      <c r="R687" s="37">
        <f t="shared" si="210"/>
        <v>-7.4999999999999997E-3</v>
      </c>
      <c r="S687" s="37">
        <f t="shared" si="210"/>
        <v>323400</v>
      </c>
      <c r="T687" s="37" t="str">
        <f t="shared" si="210"/>
        <v>9.187M</v>
      </c>
      <c r="U687" s="37" t="str">
        <f t="shared" si="210"/>
        <v>352.577B</v>
      </c>
      <c r="V687" s="41">
        <f t="shared" si="201"/>
        <v>352.577</v>
      </c>
      <c r="W687" s="37" t="str">
        <f t="shared" si="202"/>
        <v>B</v>
      </c>
      <c r="X687" s="42">
        <f t="shared" si="203"/>
        <v>352.577</v>
      </c>
      <c r="Y687" s="37">
        <f t="shared" si="204"/>
        <v>9.1869999999999994</v>
      </c>
      <c r="Z687" s="37" t="str">
        <f t="shared" si="205"/>
        <v>M</v>
      </c>
      <c r="AA687" s="43">
        <f t="shared" si="206"/>
        <v>9187000</v>
      </c>
      <c r="AB687" s="46">
        <f t="shared" si="207"/>
        <v>6.0634199999999998</v>
      </c>
      <c r="AC687" s="43"/>
      <c r="AD687" s="43"/>
      <c r="AE687" s="37">
        <f t="shared" si="193"/>
        <v>685</v>
      </c>
      <c r="AF687" s="37" t="str">
        <f t="shared" si="194"/>
        <v>ZBRA.JK</v>
      </c>
      <c r="AG687" s="37" t="str">
        <f t="shared" si="195"/>
        <v>PT Zebra Nusantara Tbk</v>
      </c>
      <c r="AH687" s="37">
        <f t="shared" si="196"/>
        <v>660</v>
      </c>
      <c r="AI687" s="71">
        <f t="shared" si="208"/>
        <v>0.35257699999999997</v>
      </c>
      <c r="AJ687" s="43">
        <f t="shared" si="197"/>
        <v>6.0634199999999998</v>
      </c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</row>
    <row r="688" spans="1:47" x14ac:dyDescent="0.25">
      <c r="A688" s="37"/>
      <c r="B688" s="37">
        <f t="shared" si="198"/>
        <v>686</v>
      </c>
      <c r="C688" s="37" t="s">
        <v>187</v>
      </c>
      <c r="D688" s="37" t="s">
        <v>188</v>
      </c>
      <c r="E688" s="38">
        <v>5825</v>
      </c>
      <c r="F688" s="37">
        <v>-425</v>
      </c>
      <c r="G688" s="39">
        <v>-6.8000000000000005E-2</v>
      </c>
      <c r="H688" s="40">
        <v>25600</v>
      </c>
      <c r="I688" s="40">
        <v>62998</v>
      </c>
      <c r="J688" s="37" t="s">
        <v>4273</v>
      </c>
      <c r="K688" s="37"/>
      <c r="L688" s="37"/>
      <c r="M688" s="37">
        <f t="shared" si="199"/>
        <v>686</v>
      </c>
      <c r="N688" s="37" t="s">
        <v>2464</v>
      </c>
      <c r="O688" s="37" t="str">
        <f t="shared" si="210"/>
        <v>PT Zyrexindo Mandiri Buana Tbk</v>
      </c>
      <c r="P688" s="37">
        <f t="shared" si="210"/>
        <v>530</v>
      </c>
      <c r="Q688" s="37">
        <f t="shared" si="210"/>
        <v>5</v>
      </c>
      <c r="R688" s="37">
        <f t="shared" si="210"/>
        <v>9.4999999999999998E-3</v>
      </c>
      <c r="S688" s="37" t="str">
        <f t="shared" si="210"/>
        <v>9.672M</v>
      </c>
      <c r="T688" s="37" t="str">
        <f t="shared" si="210"/>
        <v>10.889M</v>
      </c>
      <c r="U688" s="37" t="str">
        <f t="shared" si="210"/>
        <v>N/A</v>
      </c>
      <c r="V688" s="41">
        <f t="shared" si="201"/>
        <v>0</v>
      </c>
      <c r="W688" s="37" t="str">
        <f t="shared" si="202"/>
        <v>A</v>
      </c>
      <c r="X688" s="42">
        <f t="shared" si="203"/>
        <v>0</v>
      </c>
      <c r="Y688" s="37">
        <f t="shared" si="204"/>
        <v>10.888999999999999</v>
      </c>
      <c r="Z688" s="37" t="str">
        <f t="shared" si="205"/>
        <v>M</v>
      </c>
      <c r="AA688" s="43">
        <f t="shared" si="206"/>
        <v>10889000</v>
      </c>
      <c r="AB688" s="46">
        <f t="shared" si="207"/>
        <v>5.7711699999999997</v>
      </c>
      <c r="AC688" s="43"/>
      <c r="AD688" s="43"/>
      <c r="AE688" s="37">
        <f t="shared" si="193"/>
        <v>686</v>
      </c>
      <c r="AF688" s="37" t="str">
        <f t="shared" si="194"/>
        <v>ZYRX.JK</v>
      </c>
      <c r="AG688" s="37" t="str">
        <f t="shared" si="195"/>
        <v>PT Zyrexindo Mandiri Buana Tbk</v>
      </c>
      <c r="AH688" s="37">
        <f t="shared" si="196"/>
        <v>530</v>
      </c>
      <c r="AI688" s="71">
        <f t="shared" si="208"/>
        <v>0</v>
      </c>
      <c r="AJ688" s="43">
        <f t="shared" si="197"/>
        <v>5.7711699999999997</v>
      </c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</row>
    <row r="689" spans="1:47" x14ac:dyDescent="0.25">
      <c r="A689" s="37"/>
      <c r="B689" s="37">
        <f t="shared" si="198"/>
        <v>687</v>
      </c>
      <c r="C689" s="37" t="s">
        <v>126</v>
      </c>
      <c r="D689" s="37" t="s">
        <v>127</v>
      </c>
      <c r="E689" s="38">
        <v>1115</v>
      </c>
      <c r="F689" s="37">
        <v>-5</v>
      </c>
      <c r="G689" s="39">
        <v>-4.4999999999999997E-3</v>
      </c>
      <c r="H689" s="37" t="s">
        <v>4270</v>
      </c>
      <c r="I689" s="37" t="s">
        <v>4271</v>
      </c>
      <c r="J689" s="37" t="s">
        <v>4272</v>
      </c>
      <c r="K689" s="37"/>
      <c r="L689" s="37"/>
      <c r="M689" s="37">
        <f t="shared" si="199"/>
        <v>687</v>
      </c>
      <c r="N689" s="37" t="s">
        <v>1605</v>
      </c>
      <c r="O689" s="37" t="str">
        <f t="shared" si="210"/>
        <v>PT. Andira Agro, Tbk</v>
      </c>
      <c r="P689" s="37">
        <f t="shared" si="210"/>
        <v>50</v>
      </c>
      <c r="Q689" s="37">
        <f t="shared" si="210"/>
        <v>0</v>
      </c>
      <c r="R689" s="37">
        <f t="shared" si="210"/>
        <v>0</v>
      </c>
      <c r="S689" s="37">
        <f t="shared" si="210"/>
        <v>213500</v>
      </c>
      <c r="T689" s="37" t="str">
        <f t="shared" si="210"/>
        <v>21.676M</v>
      </c>
      <c r="U689" s="37" t="str">
        <f t="shared" si="210"/>
        <v>467.5B</v>
      </c>
      <c r="V689" s="41">
        <f t="shared" si="201"/>
        <v>467.5</v>
      </c>
      <c r="W689" s="37" t="str">
        <f t="shared" si="202"/>
        <v>B</v>
      </c>
      <c r="X689" s="42">
        <f t="shared" si="203"/>
        <v>467.5</v>
      </c>
      <c r="Y689" s="37">
        <f t="shared" si="204"/>
        <v>21.675999999999998</v>
      </c>
      <c r="Z689" s="37" t="str">
        <f t="shared" si="205"/>
        <v>M</v>
      </c>
      <c r="AA689" s="43">
        <f t="shared" si="206"/>
        <v>21676000</v>
      </c>
      <c r="AB689" s="46">
        <f t="shared" si="207"/>
        <v>1.0838000000000001</v>
      </c>
      <c r="AC689" s="43"/>
      <c r="AD689" s="43"/>
      <c r="AE689" s="37">
        <f t="shared" si="193"/>
        <v>687</v>
      </c>
      <c r="AF689" s="37" t="str">
        <f t="shared" si="194"/>
        <v>ANDI.JK</v>
      </c>
      <c r="AG689" s="37" t="str">
        <f t="shared" si="195"/>
        <v>PT. Andira Agro, Tbk</v>
      </c>
      <c r="AH689" s="37">
        <f t="shared" si="196"/>
        <v>50</v>
      </c>
      <c r="AI689" s="71">
        <f t="shared" si="208"/>
        <v>0.46750000000000003</v>
      </c>
      <c r="AJ689" s="43">
        <f t="shared" si="197"/>
        <v>1.0838000000000001</v>
      </c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</row>
    <row r="690" spans="1:47" x14ac:dyDescent="0.25">
      <c r="A690" s="37"/>
      <c r="B690" s="37">
        <f t="shared" si="198"/>
        <v>688</v>
      </c>
      <c r="C690" s="37" t="s">
        <v>4265</v>
      </c>
      <c r="D690" s="37" t="s">
        <v>4266</v>
      </c>
      <c r="E690" s="37">
        <v>905</v>
      </c>
      <c r="F690" s="37">
        <v>-15</v>
      </c>
      <c r="G690" s="39">
        <v>-1.6299999999999999E-2</v>
      </c>
      <c r="H690" s="37" t="s">
        <v>4267</v>
      </c>
      <c r="I690" s="37" t="s">
        <v>4268</v>
      </c>
      <c r="J690" s="37" t="s">
        <v>4269</v>
      </c>
      <c r="K690" s="37"/>
      <c r="L690" s="37"/>
      <c r="M690" s="37">
        <f t="shared" si="199"/>
        <v>688</v>
      </c>
      <c r="N690" s="37" t="s">
        <v>1556</v>
      </c>
      <c r="O690" s="37" t="str">
        <f t="shared" si="210"/>
        <v>PT. Bank Pembangunan Daerah Banten, Tbk</v>
      </c>
      <c r="P690" s="37">
        <f t="shared" si="210"/>
        <v>64</v>
      </c>
      <c r="Q690" s="37">
        <f t="shared" si="210"/>
        <v>0</v>
      </c>
      <c r="R690" s="37">
        <f t="shared" si="210"/>
        <v>0</v>
      </c>
      <c r="S690" s="37" t="str">
        <f t="shared" si="210"/>
        <v>37.821M</v>
      </c>
      <c r="T690" s="37" t="str">
        <f t="shared" si="210"/>
        <v>260.836M</v>
      </c>
      <c r="U690" s="37" t="str">
        <f t="shared" si="210"/>
        <v>454.273B</v>
      </c>
      <c r="V690" s="41">
        <f t="shared" si="201"/>
        <v>454.27300000000002</v>
      </c>
      <c r="W690" s="37" t="str">
        <f t="shared" si="202"/>
        <v>B</v>
      </c>
      <c r="X690" s="42">
        <f t="shared" si="203"/>
        <v>454.27300000000002</v>
      </c>
      <c r="Y690" s="37">
        <f t="shared" si="204"/>
        <v>260.83600000000001</v>
      </c>
      <c r="Z690" s="37" t="str">
        <f t="shared" si="205"/>
        <v>M</v>
      </c>
      <c r="AA690" s="43">
        <f t="shared" si="206"/>
        <v>260836000</v>
      </c>
      <c r="AB690" s="46">
        <f t="shared" si="207"/>
        <v>16.693504000000001</v>
      </c>
      <c r="AC690" s="43"/>
      <c r="AD690" s="43"/>
      <c r="AE690" s="37">
        <f t="shared" si="193"/>
        <v>688</v>
      </c>
      <c r="AF690" s="37" t="str">
        <f t="shared" si="194"/>
        <v>BEKS.JK</v>
      </c>
      <c r="AG690" s="37" t="str">
        <f t="shared" si="195"/>
        <v>PT. Bank Pembangunan Daerah Banten, Tbk</v>
      </c>
      <c r="AH690" s="37">
        <f t="shared" si="196"/>
        <v>64</v>
      </c>
      <c r="AI690" s="71">
        <f t="shared" si="208"/>
        <v>0.45427300000000004</v>
      </c>
      <c r="AJ690" s="43">
        <f t="shared" si="197"/>
        <v>16.693504000000001</v>
      </c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</row>
    <row r="691" spans="1:47" x14ac:dyDescent="0.25">
      <c r="A691" s="37"/>
      <c r="B691" s="37">
        <f t="shared" si="198"/>
        <v>689</v>
      </c>
      <c r="C691" s="37" t="s">
        <v>136</v>
      </c>
      <c r="D691" s="37" t="s">
        <v>137</v>
      </c>
      <c r="E691" s="38">
        <v>6475</v>
      </c>
      <c r="F691" s="37">
        <v>50</v>
      </c>
      <c r="G691" s="39">
        <v>7.7999999999999996E-3</v>
      </c>
      <c r="H691" s="37" t="s">
        <v>4262</v>
      </c>
      <c r="I691" s="37" t="s">
        <v>4263</v>
      </c>
      <c r="J691" s="37" t="s">
        <v>4264</v>
      </c>
      <c r="K691" s="37"/>
      <c r="L691" s="37"/>
      <c r="M691" s="37">
        <f t="shared" si="199"/>
        <v>689</v>
      </c>
      <c r="N691" s="37" t="s">
        <v>2145</v>
      </c>
      <c r="O691" s="37" t="str">
        <f t="shared" si="210"/>
        <v>PT. Borneo Olah Sarana Sukses Tbk</v>
      </c>
      <c r="P691" s="37">
        <f t="shared" si="210"/>
        <v>68</v>
      </c>
      <c r="Q691" s="37">
        <f t="shared" si="210"/>
        <v>-1</v>
      </c>
      <c r="R691" s="37">
        <f t="shared" si="210"/>
        <v>-1.4500000000000001E-2</v>
      </c>
      <c r="S691" s="37" t="str">
        <f t="shared" si="210"/>
        <v>6.099M</v>
      </c>
      <c r="T691" s="37" t="str">
        <f t="shared" si="210"/>
        <v>122.607M</v>
      </c>
      <c r="U691" s="37" t="str">
        <f t="shared" si="210"/>
        <v>95.2B</v>
      </c>
      <c r="V691" s="41">
        <f t="shared" si="201"/>
        <v>95.2</v>
      </c>
      <c r="W691" s="37" t="str">
        <f t="shared" si="202"/>
        <v>B</v>
      </c>
      <c r="X691" s="42">
        <f t="shared" si="203"/>
        <v>95.2</v>
      </c>
      <c r="Y691" s="37">
        <f t="shared" si="204"/>
        <v>122.607</v>
      </c>
      <c r="Z691" s="37" t="str">
        <f t="shared" si="205"/>
        <v>M</v>
      </c>
      <c r="AA691" s="43">
        <f t="shared" si="206"/>
        <v>122607000</v>
      </c>
      <c r="AB691" s="46">
        <f t="shared" si="207"/>
        <v>8.3372759999999992</v>
      </c>
      <c r="AC691" s="43"/>
      <c r="AD691" s="43"/>
      <c r="AE691" s="37">
        <f t="shared" si="193"/>
        <v>689</v>
      </c>
      <c r="AF691" s="37" t="str">
        <f t="shared" si="194"/>
        <v>BOSS.JK</v>
      </c>
      <c r="AG691" s="37" t="str">
        <f t="shared" si="195"/>
        <v>PT. Borneo Olah Sarana Sukses Tbk</v>
      </c>
      <c r="AH691" s="37">
        <f t="shared" si="196"/>
        <v>68</v>
      </c>
      <c r="AI691" s="71">
        <f t="shared" si="208"/>
        <v>9.5200000000000007E-2</v>
      </c>
      <c r="AJ691" s="43">
        <f t="shared" si="197"/>
        <v>8.3372759999999992</v>
      </c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</row>
    <row r="692" spans="1:47" x14ac:dyDescent="0.25">
      <c r="A692" s="37"/>
      <c r="B692" s="37">
        <f t="shared" si="198"/>
        <v>690</v>
      </c>
      <c r="C692" s="37" t="s">
        <v>141</v>
      </c>
      <c r="D692" s="37" t="s">
        <v>142</v>
      </c>
      <c r="E692" s="38">
        <v>8450</v>
      </c>
      <c r="F692" s="37">
        <v>-50</v>
      </c>
      <c r="G692" s="39">
        <v>-5.8999999999999999E-3</v>
      </c>
      <c r="H692" s="40">
        <v>12400</v>
      </c>
      <c r="I692" s="40">
        <v>28698</v>
      </c>
      <c r="J692" s="37" t="s">
        <v>4151</v>
      </c>
      <c r="K692" s="37"/>
      <c r="L692" s="37"/>
      <c r="M692" s="37">
        <f t="shared" si="199"/>
        <v>690</v>
      </c>
      <c r="N692" s="37" t="s">
        <v>51</v>
      </c>
      <c r="O692" s="37" t="str">
        <f t="shared" ref="O692:U707" si="211">INDEX($B$3:$J$1048576,MATCH($N692,$C$3:$C$1048576,0),MATCH(O$2,$B$2:$J$2,0))</f>
        <v>PT. Chandra Asri Petrochemical Tbk</v>
      </c>
      <c r="P692" s="37">
        <f t="shared" si="211"/>
        <v>7400</v>
      </c>
      <c r="Q692" s="37">
        <f t="shared" si="211"/>
        <v>200</v>
      </c>
      <c r="R692" s="37">
        <f t="shared" si="211"/>
        <v>2.7799999999999998E-2</v>
      </c>
      <c r="S692" s="37" t="str">
        <f t="shared" si="211"/>
        <v>2.44M</v>
      </c>
      <c r="T692" s="37" t="str">
        <f t="shared" si="211"/>
        <v>3.716M</v>
      </c>
      <c r="U692" s="37" t="str">
        <f t="shared" si="211"/>
        <v>160.046T</v>
      </c>
      <c r="V692" s="41">
        <f t="shared" si="201"/>
        <v>160.04599999999999</v>
      </c>
      <c r="W692" s="37" t="str">
        <f t="shared" si="202"/>
        <v>T</v>
      </c>
      <c r="X692" s="42">
        <f t="shared" si="203"/>
        <v>160046</v>
      </c>
      <c r="Y692" s="37">
        <f t="shared" si="204"/>
        <v>3.7160000000000002</v>
      </c>
      <c r="Z692" s="37" t="str">
        <f t="shared" si="205"/>
        <v>M</v>
      </c>
      <c r="AA692" s="43">
        <f t="shared" si="206"/>
        <v>3716000</v>
      </c>
      <c r="AB692" s="46">
        <f t="shared" si="207"/>
        <v>27.4984</v>
      </c>
      <c r="AC692" s="43"/>
      <c r="AD692" s="43"/>
      <c r="AE692" s="37">
        <f t="shared" si="193"/>
        <v>690</v>
      </c>
      <c r="AF692" s="37" t="str">
        <f t="shared" si="194"/>
        <v>TPIA.JK</v>
      </c>
      <c r="AG692" s="37" t="str">
        <f t="shared" si="195"/>
        <v>PT. Chandra Asri Petrochemical Tbk</v>
      </c>
      <c r="AH692" s="37">
        <f t="shared" si="196"/>
        <v>7400</v>
      </c>
      <c r="AI692" s="71">
        <f t="shared" si="208"/>
        <v>160.04599999999999</v>
      </c>
      <c r="AJ692" s="43">
        <f t="shared" si="197"/>
        <v>27.4984</v>
      </c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</row>
    <row r="693" spans="1:47" x14ac:dyDescent="0.25">
      <c r="A693" s="37"/>
      <c r="B693" s="37">
        <f t="shared" si="198"/>
        <v>691</v>
      </c>
      <c r="C693" s="37" t="s">
        <v>117</v>
      </c>
      <c r="D693" s="37" t="s">
        <v>118</v>
      </c>
      <c r="E693" s="38">
        <v>31000</v>
      </c>
      <c r="F693" s="37">
        <v>-125</v>
      </c>
      <c r="G693" s="39">
        <v>-4.0000000000000001E-3</v>
      </c>
      <c r="H693" s="37" t="s">
        <v>4260</v>
      </c>
      <c r="I693" s="40">
        <v>779060</v>
      </c>
      <c r="J693" s="37" t="s">
        <v>4261</v>
      </c>
      <c r="K693" s="37"/>
      <c r="L693" s="37"/>
      <c r="M693" s="37">
        <f t="shared" si="199"/>
        <v>691</v>
      </c>
      <c r="N693" s="37" t="s">
        <v>1232</v>
      </c>
      <c r="O693" s="37" t="str">
        <f t="shared" si="211"/>
        <v>PT. Clipan Finance Indonesia Tbk</v>
      </c>
      <c r="P693" s="37">
        <f t="shared" si="211"/>
        <v>254</v>
      </c>
      <c r="Q693" s="37">
        <f t="shared" si="211"/>
        <v>-6</v>
      </c>
      <c r="R693" s="37">
        <f t="shared" si="211"/>
        <v>-2.3099999999999999E-2</v>
      </c>
      <c r="S693" s="37" t="str">
        <f t="shared" si="211"/>
        <v>1.305M</v>
      </c>
      <c r="T693" s="37" t="str">
        <f t="shared" si="211"/>
        <v>3.047M</v>
      </c>
      <c r="U693" s="37" t="str">
        <f t="shared" si="211"/>
        <v>1.012T</v>
      </c>
      <c r="V693" s="41">
        <f t="shared" si="201"/>
        <v>1.012</v>
      </c>
      <c r="W693" s="37" t="str">
        <f t="shared" si="202"/>
        <v>T</v>
      </c>
      <c r="X693" s="42">
        <f t="shared" si="203"/>
        <v>1012</v>
      </c>
      <c r="Y693" s="37">
        <f t="shared" si="204"/>
        <v>3.0470000000000002</v>
      </c>
      <c r="Z693" s="37" t="str">
        <f t="shared" si="205"/>
        <v>M</v>
      </c>
      <c r="AA693" s="43">
        <f t="shared" si="206"/>
        <v>3047000</v>
      </c>
      <c r="AB693" s="46">
        <f t="shared" si="207"/>
        <v>0.77393800000000001</v>
      </c>
      <c r="AC693" s="43"/>
      <c r="AD693" s="43"/>
      <c r="AE693" s="37">
        <f t="shared" si="193"/>
        <v>691</v>
      </c>
      <c r="AF693" s="37" t="str">
        <f t="shared" si="194"/>
        <v>CFIN.JK</v>
      </c>
      <c r="AG693" s="37" t="str">
        <f t="shared" si="195"/>
        <v>PT. Clipan Finance Indonesia Tbk</v>
      </c>
      <c r="AH693" s="37">
        <f t="shared" si="196"/>
        <v>254</v>
      </c>
      <c r="AI693" s="71">
        <f t="shared" si="208"/>
        <v>1.012</v>
      </c>
      <c r="AJ693" s="43">
        <f t="shared" si="197"/>
        <v>0.77393800000000001</v>
      </c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</row>
    <row r="694" spans="1:47" x14ac:dyDescent="0.25">
      <c r="A694" s="37"/>
      <c r="B694" s="37">
        <f t="shared" si="198"/>
        <v>692</v>
      </c>
      <c r="C694" s="37" t="s">
        <v>149</v>
      </c>
      <c r="D694" s="37" t="s">
        <v>150</v>
      </c>
      <c r="E694" s="38">
        <v>1655</v>
      </c>
      <c r="F694" s="37">
        <v>-20</v>
      </c>
      <c r="G694" s="39">
        <v>-1.1900000000000001E-2</v>
      </c>
      <c r="H694" s="40">
        <v>153900</v>
      </c>
      <c r="I694" s="40">
        <v>319135</v>
      </c>
      <c r="J694" s="37" t="s">
        <v>4259</v>
      </c>
      <c r="K694" s="37"/>
      <c r="L694" s="37"/>
      <c r="M694" s="37">
        <f t="shared" si="199"/>
        <v>692</v>
      </c>
      <c r="N694" s="37" t="s">
        <v>5474</v>
      </c>
      <c r="O694" s="37" t="str">
        <f t="shared" si="211"/>
        <v>PT. Gajah Tunggal Tbk</v>
      </c>
      <c r="P694" s="37">
        <f t="shared" si="211"/>
        <v>665</v>
      </c>
      <c r="Q694" s="37">
        <f t="shared" si="211"/>
        <v>0</v>
      </c>
      <c r="R694" s="37">
        <f t="shared" si="211"/>
        <v>0</v>
      </c>
      <c r="S694" s="37" t="str">
        <f t="shared" si="211"/>
        <v>2.086M</v>
      </c>
      <c r="T694" s="37" t="str">
        <f t="shared" si="211"/>
        <v>5.576M</v>
      </c>
      <c r="U694" s="37" t="str">
        <f t="shared" si="211"/>
        <v>2.317T</v>
      </c>
      <c r="V694" s="41">
        <f t="shared" si="201"/>
        <v>2.3170000000000002</v>
      </c>
      <c r="W694" s="37" t="str">
        <f t="shared" si="202"/>
        <v>T</v>
      </c>
      <c r="X694" s="42">
        <f t="shared" si="203"/>
        <v>2317</v>
      </c>
      <c r="Y694" s="37">
        <f t="shared" si="204"/>
        <v>5.5759999999999996</v>
      </c>
      <c r="Z694" s="37" t="str">
        <f t="shared" si="205"/>
        <v>M</v>
      </c>
      <c r="AA694" s="43">
        <f t="shared" si="206"/>
        <v>5576000</v>
      </c>
      <c r="AB694" s="46">
        <f t="shared" si="207"/>
        <v>3.70804</v>
      </c>
      <c r="AC694" s="43"/>
      <c r="AD694" s="43"/>
      <c r="AE694" s="37">
        <f t="shared" si="193"/>
        <v>692</v>
      </c>
      <c r="AF694" s="37" t="str">
        <f t="shared" si="194"/>
        <v>GJTL.JK</v>
      </c>
      <c r="AG694" s="37" t="str">
        <f t="shared" si="195"/>
        <v>PT. Gajah Tunggal Tbk</v>
      </c>
      <c r="AH694" s="37">
        <f t="shared" si="196"/>
        <v>665</v>
      </c>
      <c r="AI694" s="71">
        <f t="shared" si="208"/>
        <v>2.3170000000000002</v>
      </c>
      <c r="AJ694" s="43">
        <f t="shared" si="197"/>
        <v>3.70804</v>
      </c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</row>
    <row r="695" spans="1:47" x14ac:dyDescent="0.25">
      <c r="A695" s="37"/>
      <c r="B695" s="37">
        <f t="shared" si="198"/>
        <v>693</v>
      </c>
      <c r="C695" s="37" t="s">
        <v>4254</v>
      </c>
      <c r="D695" s="37" t="s">
        <v>4255</v>
      </c>
      <c r="E695" s="37">
        <v>785</v>
      </c>
      <c r="F695" s="37">
        <v>20</v>
      </c>
      <c r="G695" s="39">
        <v>2.6100000000000002E-2</v>
      </c>
      <c r="H695" s="37" t="s">
        <v>4256</v>
      </c>
      <c r="I695" s="37" t="s">
        <v>4257</v>
      </c>
      <c r="J695" s="37" t="s">
        <v>4258</v>
      </c>
      <c r="K695" s="37"/>
      <c r="L695" s="37"/>
      <c r="M695" s="37">
        <f t="shared" si="199"/>
        <v>693</v>
      </c>
      <c r="N695" s="37" t="s">
        <v>2435</v>
      </c>
      <c r="O695" s="37" t="str">
        <f t="shared" si="211"/>
        <v>PT. Geoprima Solusi Tbk</v>
      </c>
      <c r="P695" s="37">
        <f t="shared" si="211"/>
        <v>130</v>
      </c>
      <c r="Q695" s="37">
        <f t="shared" si="211"/>
        <v>2</v>
      </c>
      <c r="R695" s="37">
        <f t="shared" si="211"/>
        <v>1.5599999999999999E-2</v>
      </c>
      <c r="S695" s="37">
        <f t="shared" si="211"/>
        <v>62800</v>
      </c>
      <c r="T695" s="37" t="str">
        <f t="shared" si="211"/>
        <v>3.549M</v>
      </c>
      <c r="U695" s="37" t="str">
        <f t="shared" si="211"/>
        <v>86.667B</v>
      </c>
      <c r="V695" s="41">
        <f t="shared" si="201"/>
        <v>86.667000000000002</v>
      </c>
      <c r="W695" s="37" t="str">
        <f t="shared" si="202"/>
        <v>B</v>
      </c>
      <c r="X695" s="42">
        <f t="shared" si="203"/>
        <v>86.667000000000002</v>
      </c>
      <c r="Y695" s="37">
        <f t="shared" si="204"/>
        <v>3.5489999999999999</v>
      </c>
      <c r="Z695" s="37" t="str">
        <f t="shared" si="205"/>
        <v>M</v>
      </c>
      <c r="AA695" s="43">
        <f t="shared" si="206"/>
        <v>3549000</v>
      </c>
      <c r="AB695" s="46">
        <f t="shared" si="207"/>
        <v>0.46137</v>
      </c>
      <c r="AC695" s="43"/>
      <c r="AD695" s="43"/>
      <c r="AE695" s="37">
        <f t="shared" si="193"/>
        <v>693</v>
      </c>
      <c r="AF695" s="37" t="str">
        <f t="shared" si="194"/>
        <v>GPSO.JK</v>
      </c>
      <c r="AG695" s="37" t="str">
        <f t="shared" si="195"/>
        <v>PT. Geoprima Solusi Tbk</v>
      </c>
      <c r="AH695" s="37">
        <f t="shared" si="196"/>
        <v>130</v>
      </c>
      <c r="AI695" s="71">
        <f t="shared" si="208"/>
        <v>8.6667000000000008E-2</v>
      </c>
      <c r="AJ695" s="43">
        <f t="shared" si="197"/>
        <v>0.46137</v>
      </c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</row>
    <row r="696" spans="1:47" x14ac:dyDescent="0.25">
      <c r="A696" s="37"/>
      <c r="B696" s="37">
        <f t="shared" si="198"/>
        <v>694</v>
      </c>
      <c r="C696" s="37" t="s">
        <v>131</v>
      </c>
      <c r="D696" s="37" t="s">
        <v>132</v>
      </c>
      <c r="E696" s="38">
        <v>2050</v>
      </c>
      <c r="F696" s="37">
        <v>10</v>
      </c>
      <c r="G696" s="39">
        <v>4.8999999999999998E-3</v>
      </c>
      <c r="H696" s="37" t="s">
        <v>4251</v>
      </c>
      <c r="I696" s="37" t="s">
        <v>4252</v>
      </c>
      <c r="J696" s="37" t="s">
        <v>4253</v>
      </c>
      <c r="K696" s="37"/>
      <c r="L696" s="37"/>
      <c r="M696" s="37">
        <f t="shared" si="199"/>
        <v>694</v>
      </c>
      <c r="N696" s="37" t="s">
        <v>855</v>
      </c>
      <c r="O696" s="37" t="str">
        <f t="shared" si="211"/>
        <v>PT. Global Mediacom Tbk</v>
      </c>
      <c r="P696" s="37">
        <f t="shared" si="211"/>
        <v>260</v>
      </c>
      <c r="Q696" s="37">
        <f t="shared" si="211"/>
        <v>-2</v>
      </c>
      <c r="R696" s="37">
        <f t="shared" si="211"/>
        <v>-7.6E-3</v>
      </c>
      <c r="S696" s="37" t="str">
        <f t="shared" si="211"/>
        <v>15.508M</v>
      </c>
      <c r="T696" s="37" t="str">
        <f t="shared" si="211"/>
        <v>29.645M</v>
      </c>
      <c r="U696" s="37" t="str">
        <f t="shared" si="211"/>
        <v>4.252T</v>
      </c>
      <c r="V696" s="41">
        <f t="shared" si="201"/>
        <v>4.2519999999999998</v>
      </c>
      <c r="W696" s="37" t="str">
        <f t="shared" si="202"/>
        <v>T</v>
      </c>
      <c r="X696" s="42">
        <f t="shared" si="203"/>
        <v>4252</v>
      </c>
      <c r="Y696" s="37">
        <f t="shared" si="204"/>
        <v>29.645</v>
      </c>
      <c r="Z696" s="37" t="str">
        <f t="shared" si="205"/>
        <v>M</v>
      </c>
      <c r="AA696" s="43">
        <f t="shared" si="206"/>
        <v>29645000</v>
      </c>
      <c r="AB696" s="46">
        <f t="shared" si="207"/>
        <v>7.7077</v>
      </c>
      <c r="AC696" s="43"/>
      <c r="AD696" s="43"/>
      <c r="AE696" s="37">
        <f t="shared" si="193"/>
        <v>694</v>
      </c>
      <c r="AF696" s="37" t="str">
        <f t="shared" si="194"/>
        <v>BMTR.JK</v>
      </c>
      <c r="AG696" s="37" t="str">
        <f t="shared" si="195"/>
        <v>PT. Global Mediacom Tbk</v>
      </c>
      <c r="AH696" s="37">
        <f t="shared" si="196"/>
        <v>260</v>
      </c>
      <c r="AI696" s="71">
        <f t="shared" si="208"/>
        <v>4.2519999999999998</v>
      </c>
      <c r="AJ696" s="43">
        <f t="shared" si="197"/>
        <v>7.7077</v>
      </c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</row>
    <row r="697" spans="1:47" x14ac:dyDescent="0.25">
      <c r="A697" s="37"/>
      <c r="B697" s="37">
        <f t="shared" si="198"/>
        <v>695</v>
      </c>
      <c r="C697" s="37" t="s">
        <v>121</v>
      </c>
      <c r="D697" s="37" t="s">
        <v>122</v>
      </c>
      <c r="E697" s="38">
        <v>3090</v>
      </c>
      <c r="F697" s="37">
        <v>-40</v>
      </c>
      <c r="G697" s="39">
        <v>-1.2800000000000001E-2</v>
      </c>
      <c r="H697" s="37" t="s">
        <v>4248</v>
      </c>
      <c r="I697" s="37" t="s">
        <v>4249</v>
      </c>
      <c r="J697" s="37" t="s">
        <v>4250</v>
      </c>
      <c r="K697" s="37"/>
      <c r="L697" s="37"/>
      <c r="M697" s="37">
        <f t="shared" si="199"/>
        <v>695</v>
      </c>
      <c r="N697" s="37" t="s">
        <v>1213</v>
      </c>
      <c r="O697" s="37" t="str">
        <f t="shared" si="211"/>
        <v>PT. Indah Prakasa Sentosa Tbk</v>
      </c>
      <c r="P697" s="37">
        <f t="shared" si="211"/>
        <v>1790</v>
      </c>
      <c r="Q697" s="37">
        <f t="shared" si="211"/>
        <v>0</v>
      </c>
      <c r="R697" s="37">
        <f t="shared" si="211"/>
        <v>0</v>
      </c>
      <c r="S697" s="37">
        <f t="shared" si="211"/>
        <v>2200</v>
      </c>
      <c r="T697" s="37">
        <f t="shared" si="211"/>
        <v>3167</v>
      </c>
      <c r="U697" s="37" t="str">
        <f t="shared" si="211"/>
        <v>1.164T</v>
      </c>
      <c r="V697" s="41">
        <f t="shared" si="201"/>
        <v>1.1639999999999999</v>
      </c>
      <c r="W697" s="37" t="str">
        <f t="shared" si="202"/>
        <v>T</v>
      </c>
      <c r="X697" s="42">
        <f t="shared" si="203"/>
        <v>1164</v>
      </c>
      <c r="Y697" s="37">
        <f t="shared" si="204"/>
        <v>316</v>
      </c>
      <c r="Z697" s="37" t="str">
        <f t="shared" si="205"/>
        <v>7</v>
      </c>
      <c r="AA697" s="43">
        <f t="shared" si="206"/>
        <v>316</v>
      </c>
      <c r="AB697" s="46">
        <f t="shared" si="207"/>
        <v>5.6563999999999996E-4</v>
      </c>
      <c r="AC697" s="43"/>
      <c r="AD697" s="43"/>
      <c r="AE697" s="37">
        <f t="shared" si="193"/>
        <v>695</v>
      </c>
      <c r="AF697" s="37" t="str">
        <f t="shared" si="194"/>
        <v>INPS.JK</v>
      </c>
      <c r="AG697" s="37" t="str">
        <f t="shared" si="195"/>
        <v>PT. Indah Prakasa Sentosa Tbk</v>
      </c>
      <c r="AH697" s="37">
        <f t="shared" si="196"/>
        <v>1790</v>
      </c>
      <c r="AI697" s="71">
        <f t="shared" si="208"/>
        <v>1.1639999999999999</v>
      </c>
      <c r="AJ697" s="43">
        <f t="shared" si="197"/>
        <v>5.6563999999999996E-4</v>
      </c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</row>
    <row r="698" spans="1:47" x14ac:dyDescent="0.25">
      <c r="A698" s="37"/>
      <c r="B698" s="37">
        <f t="shared" si="198"/>
        <v>696</v>
      </c>
      <c r="C698" s="37" t="s">
        <v>109</v>
      </c>
      <c r="D698" s="37" t="s">
        <v>110</v>
      </c>
      <c r="E698" s="38">
        <v>11150</v>
      </c>
      <c r="F698" s="37">
        <v>-825</v>
      </c>
      <c r="G698" s="39">
        <v>-6.8900000000000003E-2</v>
      </c>
      <c r="H698" s="40">
        <v>1100</v>
      </c>
      <c r="I698" s="40">
        <v>2385</v>
      </c>
      <c r="J698" s="37" t="s">
        <v>4141</v>
      </c>
      <c r="K698" s="37"/>
      <c r="L698" s="37"/>
      <c r="M698" s="37">
        <f t="shared" si="199"/>
        <v>696</v>
      </c>
      <c r="N698" s="37" t="s">
        <v>492</v>
      </c>
      <c r="O698" s="37" t="str">
        <f t="shared" si="211"/>
        <v>PT. Indika Energy Tbk</v>
      </c>
      <c r="P698" s="37">
        <f t="shared" si="211"/>
        <v>1660</v>
      </c>
      <c r="Q698" s="37">
        <f t="shared" si="211"/>
        <v>25</v>
      </c>
      <c r="R698" s="37">
        <f t="shared" si="211"/>
        <v>1.5299999999999999E-2</v>
      </c>
      <c r="S698" s="37" t="str">
        <f t="shared" si="211"/>
        <v>13.784M</v>
      </c>
      <c r="T698" s="37" t="str">
        <f t="shared" si="211"/>
        <v>61.252M</v>
      </c>
      <c r="U698" s="37" t="str">
        <f t="shared" si="211"/>
        <v>8.621T</v>
      </c>
      <c r="V698" s="41">
        <f t="shared" si="201"/>
        <v>8.6210000000000004</v>
      </c>
      <c r="W698" s="37" t="str">
        <f t="shared" si="202"/>
        <v>T</v>
      </c>
      <c r="X698" s="42">
        <f t="shared" si="203"/>
        <v>8621</v>
      </c>
      <c r="Y698" s="37">
        <f t="shared" si="204"/>
        <v>61.252000000000002</v>
      </c>
      <c r="Z698" s="37" t="str">
        <f t="shared" si="205"/>
        <v>M</v>
      </c>
      <c r="AA698" s="43">
        <f t="shared" si="206"/>
        <v>61252000</v>
      </c>
      <c r="AB698" s="46">
        <f t="shared" si="207"/>
        <v>101.67832</v>
      </c>
      <c r="AC698" s="43"/>
      <c r="AD698" s="43"/>
      <c r="AE698" s="37">
        <f t="shared" si="193"/>
        <v>696</v>
      </c>
      <c r="AF698" s="37" t="str">
        <f t="shared" si="194"/>
        <v>INDY.JK</v>
      </c>
      <c r="AG698" s="37" t="str">
        <f t="shared" si="195"/>
        <v>PT. Indika Energy Tbk</v>
      </c>
      <c r="AH698" s="37">
        <f t="shared" si="196"/>
        <v>1660</v>
      </c>
      <c r="AI698" s="71">
        <f t="shared" si="208"/>
        <v>8.6210000000000004</v>
      </c>
      <c r="AJ698" s="43">
        <f t="shared" si="197"/>
        <v>101.67832</v>
      </c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</row>
    <row r="699" spans="1:47" x14ac:dyDescent="0.25">
      <c r="A699" s="37"/>
      <c r="B699" s="37">
        <f t="shared" si="198"/>
        <v>697</v>
      </c>
      <c r="C699" s="37" t="s">
        <v>94</v>
      </c>
      <c r="D699" s="37" t="s">
        <v>95</v>
      </c>
      <c r="E699" s="38">
        <v>1835</v>
      </c>
      <c r="F699" s="37">
        <v>-10</v>
      </c>
      <c r="G699" s="39">
        <v>-5.4000000000000003E-3</v>
      </c>
      <c r="H699" s="37" t="s">
        <v>4245</v>
      </c>
      <c r="I699" s="37" t="s">
        <v>4246</v>
      </c>
      <c r="J699" s="37" t="s">
        <v>4247</v>
      </c>
      <c r="K699" s="37"/>
      <c r="L699" s="37"/>
      <c r="M699" s="37">
        <f t="shared" si="199"/>
        <v>697</v>
      </c>
      <c r="N699" s="37" t="s">
        <v>5540</v>
      </c>
      <c r="O699" s="37" t="str">
        <f t="shared" si="211"/>
        <v>PT. Indo-Rama Synthetics Tbk</v>
      </c>
      <c r="P699" s="37">
        <f t="shared" si="211"/>
        <v>4320</v>
      </c>
      <c r="Q699" s="37">
        <f t="shared" si="211"/>
        <v>-60</v>
      </c>
      <c r="R699" s="37">
        <f t="shared" si="211"/>
        <v>-1.37E-2</v>
      </c>
      <c r="S699" s="37">
        <f t="shared" si="211"/>
        <v>151900</v>
      </c>
      <c r="T699" s="37">
        <f t="shared" si="211"/>
        <v>184985</v>
      </c>
      <c r="U699" s="37" t="str">
        <f t="shared" si="211"/>
        <v>2.827T</v>
      </c>
      <c r="V699" s="41">
        <f t="shared" si="201"/>
        <v>2.827</v>
      </c>
      <c r="W699" s="37" t="str">
        <f t="shared" si="202"/>
        <v>T</v>
      </c>
      <c r="X699" s="42">
        <f t="shared" si="203"/>
        <v>2827</v>
      </c>
      <c r="Y699" s="37">
        <f t="shared" si="204"/>
        <v>18498</v>
      </c>
      <c r="Z699" s="37" t="str">
        <f t="shared" si="205"/>
        <v>5</v>
      </c>
      <c r="AA699" s="43">
        <f t="shared" si="206"/>
        <v>18498</v>
      </c>
      <c r="AB699" s="46">
        <f t="shared" si="207"/>
        <v>7.9911360000000001E-2</v>
      </c>
      <c r="AC699" s="43"/>
      <c r="AD699" s="43"/>
      <c r="AE699" s="37">
        <f t="shared" si="193"/>
        <v>697</v>
      </c>
      <c r="AF699" s="37" t="str">
        <f t="shared" si="194"/>
        <v>INDR.JK</v>
      </c>
      <c r="AG699" s="37" t="str">
        <f t="shared" si="195"/>
        <v>PT. Indo-Rama Synthetics Tbk</v>
      </c>
      <c r="AH699" s="37">
        <f t="shared" si="196"/>
        <v>4320</v>
      </c>
      <c r="AI699" s="71">
        <f t="shared" si="208"/>
        <v>2.827</v>
      </c>
      <c r="AJ699" s="43">
        <f t="shared" si="197"/>
        <v>7.9911360000000001E-2</v>
      </c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</row>
    <row r="700" spans="1:47" x14ac:dyDescent="0.25">
      <c r="A700" s="37"/>
      <c r="B700" s="37">
        <f t="shared" si="198"/>
        <v>698</v>
      </c>
      <c r="C700" s="37" t="s">
        <v>112</v>
      </c>
      <c r="D700" s="37" t="s">
        <v>113</v>
      </c>
      <c r="E700" s="38">
        <v>1610</v>
      </c>
      <c r="F700" s="37">
        <v>-15</v>
      </c>
      <c r="G700" s="39">
        <v>-9.1999999999999998E-3</v>
      </c>
      <c r="H700" s="37" t="s">
        <v>4242</v>
      </c>
      <c r="I700" s="37" t="s">
        <v>4243</v>
      </c>
      <c r="J700" s="37" t="s">
        <v>4244</v>
      </c>
      <c r="K700" s="37"/>
      <c r="L700" s="37"/>
      <c r="M700" s="37">
        <f t="shared" si="199"/>
        <v>698</v>
      </c>
      <c r="N700" s="37" t="s">
        <v>584</v>
      </c>
      <c r="O700" s="37" t="str">
        <f t="shared" si="211"/>
        <v>PT. Inti Bangun Sejahtera, Tbk.</v>
      </c>
      <c r="P700" s="37">
        <f t="shared" si="211"/>
        <v>6225</v>
      </c>
      <c r="Q700" s="37">
        <f t="shared" si="211"/>
        <v>-200</v>
      </c>
      <c r="R700" s="37">
        <f t="shared" si="211"/>
        <v>-3.1099999999999999E-2</v>
      </c>
      <c r="S700" s="37">
        <f t="shared" si="211"/>
        <v>200</v>
      </c>
      <c r="T700" s="37">
        <f t="shared" si="211"/>
        <v>1181</v>
      </c>
      <c r="U700" s="37" t="str">
        <f t="shared" si="211"/>
        <v>8.409T</v>
      </c>
      <c r="V700" s="41">
        <f t="shared" si="201"/>
        <v>8.4090000000000007</v>
      </c>
      <c r="W700" s="37" t="str">
        <f t="shared" si="202"/>
        <v>T</v>
      </c>
      <c r="X700" s="42">
        <f t="shared" si="203"/>
        <v>8409</v>
      </c>
      <c r="Y700" s="37">
        <f t="shared" si="204"/>
        <v>118</v>
      </c>
      <c r="Z700" s="37" t="str">
        <f t="shared" si="205"/>
        <v>1</v>
      </c>
      <c r="AA700" s="43">
        <f t="shared" si="206"/>
        <v>118</v>
      </c>
      <c r="AB700" s="46">
        <f t="shared" si="207"/>
        <v>7.3455000000000005E-4</v>
      </c>
      <c r="AC700" s="43"/>
      <c r="AD700" s="43"/>
      <c r="AE700" s="37">
        <f t="shared" si="193"/>
        <v>698</v>
      </c>
      <c r="AF700" s="37" t="str">
        <f t="shared" si="194"/>
        <v>IBST.JK</v>
      </c>
      <c r="AG700" s="37" t="str">
        <f t="shared" si="195"/>
        <v>PT. Inti Bangun Sejahtera, Tbk.</v>
      </c>
      <c r="AH700" s="37">
        <f t="shared" si="196"/>
        <v>6225</v>
      </c>
      <c r="AI700" s="71">
        <f t="shared" si="208"/>
        <v>8.4090000000000007</v>
      </c>
      <c r="AJ700" s="43">
        <f t="shared" si="197"/>
        <v>7.3455000000000005E-4</v>
      </c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</row>
    <row r="701" spans="1:47" x14ac:dyDescent="0.25">
      <c r="A701" s="37"/>
      <c r="B701" s="37">
        <f t="shared" si="198"/>
        <v>699</v>
      </c>
      <c r="C701" s="37" t="s">
        <v>104</v>
      </c>
      <c r="D701" s="37" t="s">
        <v>105</v>
      </c>
      <c r="E701" s="38">
        <v>3700</v>
      </c>
      <c r="F701" s="37">
        <v>0</v>
      </c>
      <c r="G701" s="39">
        <v>0</v>
      </c>
      <c r="H701" s="37" t="s">
        <v>4239</v>
      </c>
      <c r="I701" s="37" t="s">
        <v>4240</v>
      </c>
      <c r="J701" s="37" t="s">
        <v>4241</v>
      </c>
      <c r="K701" s="37"/>
      <c r="L701" s="37"/>
      <c r="M701" s="37">
        <f t="shared" si="199"/>
        <v>699</v>
      </c>
      <c r="N701" s="37" t="s">
        <v>2163</v>
      </c>
      <c r="O701" s="37" t="str">
        <f t="shared" si="211"/>
        <v>PT. Jasnita Telekomindo Tbk</v>
      </c>
      <c r="P701" s="37">
        <f t="shared" si="211"/>
        <v>134</v>
      </c>
      <c r="Q701" s="37">
        <f t="shared" si="211"/>
        <v>0</v>
      </c>
      <c r="R701" s="37">
        <f t="shared" si="211"/>
        <v>0</v>
      </c>
      <c r="S701" s="37" t="str">
        <f t="shared" si="211"/>
        <v>3.204M</v>
      </c>
      <c r="T701" s="37" t="str">
        <f t="shared" si="211"/>
        <v>15.616M</v>
      </c>
      <c r="U701" s="37" t="str">
        <f t="shared" si="211"/>
        <v>109.026B</v>
      </c>
      <c r="V701" s="41">
        <f t="shared" si="201"/>
        <v>109.026</v>
      </c>
      <c r="W701" s="37" t="str">
        <f t="shared" si="202"/>
        <v>B</v>
      </c>
      <c r="X701" s="42">
        <f t="shared" si="203"/>
        <v>109.026</v>
      </c>
      <c r="Y701" s="37">
        <f t="shared" si="204"/>
        <v>15.616</v>
      </c>
      <c r="Z701" s="37" t="str">
        <f t="shared" si="205"/>
        <v>M</v>
      </c>
      <c r="AA701" s="43">
        <f t="shared" si="206"/>
        <v>15616000</v>
      </c>
      <c r="AB701" s="46">
        <f t="shared" si="207"/>
        <v>2.0925440000000002</v>
      </c>
      <c r="AC701" s="43"/>
      <c r="AD701" s="43"/>
      <c r="AE701" s="37">
        <f t="shared" si="193"/>
        <v>699</v>
      </c>
      <c r="AF701" s="37" t="str">
        <f t="shared" si="194"/>
        <v>JAST.JK</v>
      </c>
      <c r="AG701" s="37" t="str">
        <f t="shared" si="195"/>
        <v>PT. Jasnita Telekomindo Tbk</v>
      </c>
      <c r="AH701" s="37">
        <f t="shared" si="196"/>
        <v>134</v>
      </c>
      <c r="AI701" s="71">
        <f t="shared" si="208"/>
        <v>0.109026</v>
      </c>
      <c r="AJ701" s="43">
        <f t="shared" si="197"/>
        <v>2.0925440000000002</v>
      </c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</row>
    <row r="702" spans="1:47" x14ac:dyDescent="0.25">
      <c r="A702" s="37"/>
      <c r="B702" s="37">
        <f t="shared" si="198"/>
        <v>700</v>
      </c>
      <c r="C702" s="37" t="s">
        <v>81</v>
      </c>
      <c r="D702" s="37" t="s">
        <v>82</v>
      </c>
      <c r="E702" s="38">
        <v>21725</v>
      </c>
      <c r="F702" s="37">
        <v>-100</v>
      </c>
      <c r="G702" s="39">
        <v>-4.5999999999999999E-3</v>
      </c>
      <c r="H702" s="37" t="s">
        <v>4236</v>
      </c>
      <c r="I702" s="37" t="s">
        <v>4237</v>
      </c>
      <c r="J702" s="37" t="s">
        <v>4238</v>
      </c>
      <c r="K702" s="37"/>
      <c r="L702" s="37"/>
      <c r="M702" s="37">
        <f t="shared" si="199"/>
        <v>700</v>
      </c>
      <c r="N702" s="37" t="s">
        <v>1149</v>
      </c>
      <c r="O702" s="37" t="str">
        <f t="shared" si="211"/>
        <v>PT. Mandom Indonesia Tbk</v>
      </c>
      <c r="P702" s="37">
        <f t="shared" si="211"/>
        <v>5275</v>
      </c>
      <c r="Q702" s="37">
        <f t="shared" si="211"/>
        <v>0</v>
      </c>
      <c r="R702" s="37">
        <f t="shared" si="211"/>
        <v>0</v>
      </c>
      <c r="S702" s="37">
        <f t="shared" si="211"/>
        <v>20300</v>
      </c>
      <c r="T702" s="37">
        <f t="shared" si="211"/>
        <v>47406</v>
      </c>
      <c r="U702" s="37" t="str">
        <f t="shared" si="211"/>
        <v>1.061T</v>
      </c>
      <c r="V702" s="41">
        <f t="shared" si="201"/>
        <v>1.0609999999999999</v>
      </c>
      <c r="W702" s="37" t="str">
        <f t="shared" si="202"/>
        <v>T</v>
      </c>
      <c r="X702" s="42">
        <f t="shared" si="203"/>
        <v>1061</v>
      </c>
      <c r="Y702" s="37">
        <f t="shared" si="204"/>
        <v>4740</v>
      </c>
      <c r="Z702" s="37" t="str">
        <f t="shared" si="205"/>
        <v>6</v>
      </c>
      <c r="AA702" s="43">
        <f t="shared" si="206"/>
        <v>4740</v>
      </c>
      <c r="AB702" s="46">
        <f t="shared" si="207"/>
        <v>2.5003500000000001E-2</v>
      </c>
      <c r="AC702" s="43"/>
      <c r="AD702" s="43"/>
      <c r="AE702" s="37">
        <f t="shared" si="193"/>
        <v>700</v>
      </c>
      <c r="AF702" s="37" t="str">
        <f t="shared" si="194"/>
        <v>TCID.JK</v>
      </c>
      <c r="AG702" s="37" t="str">
        <f t="shared" si="195"/>
        <v>PT. Mandom Indonesia Tbk</v>
      </c>
      <c r="AH702" s="37">
        <f t="shared" si="196"/>
        <v>5275</v>
      </c>
      <c r="AI702" s="71">
        <f t="shared" si="208"/>
        <v>1.0609999999999999</v>
      </c>
      <c r="AJ702" s="43">
        <f t="shared" si="197"/>
        <v>2.5003500000000001E-2</v>
      </c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</row>
    <row r="703" spans="1:47" x14ac:dyDescent="0.25">
      <c r="A703" s="37"/>
      <c r="B703" s="37">
        <f t="shared" si="198"/>
        <v>701</v>
      </c>
      <c r="C703" s="37" t="s">
        <v>89</v>
      </c>
      <c r="D703" s="37" t="s">
        <v>90</v>
      </c>
      <c r="E703" s="37">
        <v>895</v>
      </c>
      <c r="F703" s="37">
        <v>5</v>
      </c>
      <c r="G703" s="39">
        <v>5.5999999999999999E-3</v>
      </c>
      <c r="H703" s="37" t="s">
        <v>4233</v>
      </c>
      <c r="I703" s="37" t="s">
        <v>4234</v>
      </c>
      <c r="J703" s="37" t="s">
        <v>4235</v>
      </c>
      <c r="K703" s="37"/>
      <c r="L703" s="37"/>
      <c r="M703" s="37">
        <f t="shared" si="199"/>
        <v>701</v>
      </c>
      <c r="N703" s="37" t="s">
        <v>4071</v>
      </c>
      <c r="O703" s="37" t="str">
        <f t="shared" si="211"/>
        <v>PT. Map Boga Adiperkasa Tbk</v>
      </c>
      <c r="P703" s="37">
        <f t="shared" si="211"/>
        <v>1595</v>
      </c>
      <c r="Q703" s="37">
        <f t="shared" si="211"/>
        <v>0</v>
      </c>
      <c r="R703" s="37">
        <f t="shared" si="211"/>
        <v>0</v>
      </c>
      <c r="S703" s="37">
        <f t="shared" si="211"/>
        <v>3100</v>
      </c>
      <c r="T703" s="37">
        <f t="shared" si="211"/>
        <v>11010</v>
      </c>
      <c r="U703" s="37" t="str">
        <f t="shared" si="211"/>
        <v>3.463T</v>
      </c>
      <c r="V703" s="41">
        <f t="shared" si="201"/>
        <v>3.4630000000000001</v>
      </c>
      <c r="W703" s="37" t="str">
        <f t="shared" si="202"/>
        <v>T</v>
      </c>
      <c r="X703" s="42">
        <f t="shared" si="203"/>
        <v>3463</v>
      </c>
      <c r="Y703" s="37">
        <f t="shared" si="204"/>
        <v>1101</v>
      </c>
      <c r="Z703" s="37" t="str">
        <f t="shared" si="205"/>
        <v>0</v>
      </c>
      <c r="AA703" s="43">
        <f t="shared" si="206"/>
        <v>1101</v>
      </c>
      <c r="AB703" s="46">
        <f t="shared" si="207"/>
        <v>1.7560950000000001E-3</v>
      </c>
      <c r="AC703" s="43"/>
      <c r="AD703" s="43"/>
      <c r="AE703" s="37">
        <f t="shared" si="193"/>
        <v>701</v>
      </c>
      <c r="AF703" s="37" t="str">
        <f t="shared" si="194"/>
        <v>MAPB.JK</v>
      </c>
      <c r="AG703" s="37" t="str">
        <f t="shared" si="195"/>
        <v>PT. Map Boga Adiperkasa Tbk</v>
      </c>
      <c r="AH703" s="37">
        <f t="shared" si="196"/>
        <v>1595</v>
      </c>
      <c r="AI703" s="71">
        <f t="shared" si="208"/>
        <v>3.4630000000000001</v>
      </c>
      <c r="AJ703" s="43">
        <f t="shared" si="197"/>
        <v>1.7560950000000001E-3</v>
      </c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</row>
    <row r="704" spans="1:47" x14ac:dyDescent="0.25">
      <c r="A704" s="37"/>
      <c r="B704" s="37">
        <f t="shared" si="198"/>
        <v>702</v>
      </c>
      <c r="C704" s="37" t="s">
        <v>86</v>
      </c>
      <c r="D704" s="37" t="s">
        <v>87</v>
      </c>
      <c r="E704" s="38">
        <v>27000</v>
      </c>
      <c r="F704" s="38">
        <v>1000</v>
      </c>
      <c r="G704" s="39">
        <v>3.85E-2</v>
      </c>
      <c r="H704" s="40">
        <v>83900</v>
      </c>
      <c r="I704" s="40">
        <v>120521</v>
      </c>
      <c r="J704" s="37" t="s">
        <v>4232</v>
      </c>
      <c r="K704" s="37"/>
      <c r="L704" s="37"/>
      <c r="M704" s="37">
        <f t="shared" si="199"/>
        <v>702</v>
      </c>
      <c r="N704" s="37" t="s">
        <v>482</v>
      </c>
      <c r="O704" s="37" t="str">
        <f t="shared" si="211"/>
        <v>PT. Media Nusantara Citra Tbk</v>
      </c>
      <c r="P704" s="37">
        <f t="shared" si="211"/>
        <v>920</v>
      </c>
      <c r="Q704" s="37">
        <f t="shared" si="211"/>
        <v>10</v>
      </c>
      <c r="R704" s="37">
        <f t="shared" si="211"/>
        <v>1.0999999999999999E-2</v>
      </c>
      <c r="S704" s="37" t="str">
        <f t="shared" si="211"/>
        <v>21.459M</v>
      </c>
      <c r="T704" s="37" t="str">
        <f t="shared" si="211"/>
        <v>48.619M</v>
      </c>
      <c r="U704" s="37" t="str">
        <f t="shared" si="211"/>
        <v>12.169T</v>
      </c>
      <c r="V704" s="41">
        <f t="shared" si="201"/>
        <v>12.169</v>
      </c>
      <c r="W704" s="37" t="str">
        <f t="shared" si="202"/>
        <v>T</v>
      </c>
      <c r="X704" s="42">
        <f t="shared" si="203"/>
        <v>12169</v>
      </c>
      <c r="Y704" s="37">
        <f t="shared" si="204"/>
        <v>48.619</v>
      </c>
      <c r="Z704" s="37" t="str">
        <f t="shared" si="205"/>
        <v>M</v>
      </c>
      <c r="AA704" s="43">
        <f t="shared" si="206"/>
        <v>48619000</v>
      </c>
      <c r="AB704" s="46">
        <f t="shared" si="207"/>
        <v>44.729480000000002</v>
      </c>
      <c r="AC704" s="43"/>
      <c r="AD704" s="43"/>
      <c r="AE704" s="37">
        <f t="shared" si="193"/>
        <v>702</v>
      </c>
      <c r="AF704" s="37" t="str">
        <f t="shared" si="194"/>
        <v>MNCN.JK</v>
      </c>
      <c r="AG704" s="37" t="str">
        <f t="shared" si="195"/>
        <v>PT. Media Nusantara Citra Tbk</v>
      </c>
      <c r="AH704" s="37">
        <f t="shared" si="196"/>
        <v>920</v>
      </c>
      <c r="AI704" s="71">
        <f t="shared" si="208"/>
        <v>12.169</v>
      </c>
      <c r="AJ704" s="43">
        <f t="shared" si="197"/>
        <v>44.729480000000002</v>
      </c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</row>
    <row r="705" spans="1:47" x14ac:dyDescent="0.25">
      <c r="A705" s="37"/>
      <c r="B705" s="37">
        <f t="shared" si="198"/>
        <v>703</v>
      </c>
      <c r="C705" s="37" t="s">
        <v>71</v>
      </c>
      <c r="D705" s="37" t="s">
        <v>72</v>
      </c>
      <c r="E705" s="38">
        <v>5875</v>
      </c>
      <c r="F705" s="37">
        <v>-75</v>
      </c>
      <c r="G705" s="39">
        <v>-1.26E-2</v>
      </c>
      <c r="H705" s="37" t="s">
        <v>4229</v>
      </c>
      <c r="I705" s="37" t="s">
        <v>4230</v>
      </c>
      <c r="J705" s="37" t="s">
        <v>4231</v>
      </c>
      <c r="K705" s="37"/>
      <c r="L705" s="37"/>
      <c r="M705" s="37">
        <f t="shared" si="199"/>
        <v>703</v>
      </c>
      <c r="N705" s="37" t="s">
        <v>429</v>
      </c>
      <c r="O705" s="37" t="str">
        <f t="shared" si="211"/>
        <v>PT. Mitra Adiperkasa Tbk</v>
      </c>
      <c r="P705" s="37">
        <f t="shared" si="211"/>
        <v>710</v>
      </c>
      <c r="Q705" s="37">
        <f t="shared" si="211"/>
        <v>-10</v>
      </c>
      <c r="R705" s="37">
        <f t="shared" si="211"/>
        <v>-1.3899999999999999E-2</v>
      </c>
      <c r="S705" s="37" t="str">
        <f t="shared" si="211"/>
        <v>19.94M</v>
      </c>
      <c r="T705" s="37" t="str">
        <f t="shared" si="211"/>
        <v>21.64M</v>
      </c>
      <c r="U705" s="37" t="str">
        <f t="shared" si="211"/>
        <v>11.743T</v>
      </c>
      <c r="V705" s="41">
        <f t="shared" si="201"/>
        <v>11.743</v>
      </c>
      <c r="W705" s="37" t="str">
        <f t="shared" si="202"/>
        <v>T</v>
      </c>
      <c r="X705" s="42">
        <f t="shared" si="203"/>
        <v>11743</v>
      </c>
      <c r="Y705" s="37">
        <f t="shared" si="204"/>
        <v>21.64</v>
      </c>
      <c r="Z705" s="37" t="str">
        <f t="shared" si="205"/>
        <v>M</v>
      </c>
      <c r="AA705" s="43">
        <f t="shared" si="206"/>
        <v>21640000</v>
      </c>
      <c r="AB705" s="46">
        <f t="shared" si="207"/>
        <v>15.3644</v>
      </c>
      <c r="AC705" s="43"/>
      <c r="AD705" s="43"/>
      <c r="AE705" s="37">
        <f t="shared" si="193"/>
        <v>703</v>
      </c>
      <c r="AF705" s="37" t="str">
        <f t="shared" si="194"/>
        <v>MAPI.JK</v>
      </c>
      <c r="AG705" s="37" t="str">
        <f t="shared" si="195"/>
        <v>PT. Mitra Adiperkasa Tbk</v>
      </c>
      <c r="AH705" s="37">
        <f t="shared" si="196"/>
        <v>710</v>
      </c>
      <c r="AI705" s="71">
        <f t="shared" si="208"/>
        <v>11.743</v>
      </c>
      <c r="AJ705" s="43">
        <f t="shared" si="197"/>
        <v>15.3644</v>
      </c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</row>
    <row r="706" spans="1:47" x14ac:dyDescent="0.25">
      <c r="A706" s="37"/>
      <c r="B706" s="37">
        <f t="shared" si="198"/>
        <v>704</v>
      </c>
      <c r="C706" s="37" t="s">
        <v>66</v>
      </c>
      <c r="D706" s="37" t="s">
        <v>67</v>
      </c>
      <c r="E706" s="38">
        <v>8800</v>
      </c>
      <c r="F706" s="37">
        <v>50</v>
      </c>
      <c r="G706" s="39">
        <v>5.7000000000000002E-3</v>
      </c>
      <c r="H706" s="37" t="s">
        <v>4226</v>
      </c>
      <c r="I706" s="37" t="s">
        <v>4227</v>
      </c>
      <c r="J706" s="37" t="s">
        <v>4228</v>
      </c>
      <c r="K706" s="37"/>
      <c r="L706" s="37"/>
      <c r="M706" s="37">
        <f t="shared" si="199"/>
        <v>704</v>
      </c>
      <c r="N706" s="37" t="s">
        <v>770</v>
      </c>
      <c r="O706" s="37" t="str">
        <f t="shared" si="211"/>
        <v>PT. MNC Studios International Tbk.</v>
      </c>
      <c r="P706" s="37">
        <f t="shared" si="211"/>
        <v>1420</v>
      </c>
      <c r="Q706" s="37">
        <f t="shared" si="211"/>
        <v>-15</v>
      </c>
      <c r="R706" s="37">
        <f t="shared" si="211"/>
        <v>-1.0500000000000001E-2</v>
      </c>
      <c r="S706" s="37" t="str">
        <f t="shared" si="211"/>
        <v>21.993M</v>
      </c>
      <c r="T706" s="37" t="str">
        <f t="shared" si="211"/>
        <v>21.837M</v>
      </c>
      <c r="U706" s="37" t="str">
        <f t="shared" si="211"/>
        <v>15.991T</v>
      </c>
      <c r="V706" s="41">
        <f t="shared" si="201"/>
        <v>15.991</v>
      </c>
      <c r="W706" s="37" t="str">
        <f t="shared" si="202"/>
        <v>T</v>
      </c>
      <c r="X706" s="42">
        <f t="shared" si="203"/>
        <v>15991</v>
      </c>
      <c r="Y706" s="37">
        <f t="shared" si="204"/>
        <v>21.837</v>
      </c>
      <c r="Z706" s="37" t="str">
        <f t="shared" si="205"/>
        <v>M</v>
      </c>
      <c r="AA706" s="43">
        <f t="shared" si="206"/>
        <v>21837000</v>
      </c>
      <c r="AB706" s="46">
        <f t="shared" si="207"/>
        <v>31.00854</v>
      </c>
      <c r="AC706" s="43"/>
      <c r="AD706" s="43"/>
      <c r="AE706" s="37">
        <f t="shared" ref="AE706:AE711" si="212">M706</f>
        <v>704</v>
      </c>
      <c r="AF706" s="37" t="str">
        <f t="shared" ref="AF706:AF711" si="213">N706</f>
        <v>MSIN.JK</v>
      </c>
      <c r="AG706" s="37" t="str">
        <f t="shared" ref="AG706:AG711" si="214">O706</f>
        <v>PT. MNC Studios International Tbk.</v>
      </c>
      <c r="AH706" s="37">
        <f t="shared" ref="AH706:AH711" si="215">P706</f>
        <v>1420</v>
      </c>
      <c r="AI706" s="71">
        <f t="shared" si="208"/>
        <v>15.991</v>
      </c>
      <c r="AJ706" s="43">
        <f t="shared" ref="AJ706:AJ711" si="216">AB706</f>
        <v>31.00854</v>
      </c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</row>
    <row r="707" spans="1:47" x14ac:dyDescent="0.25">
      <c r="A707" s="37"/>
      <c r="B707" s="37">
        <f t="shared" si="198"/>
        <v>705</v>
      </c>
      <c r="C707" s="37" t="s">
        <v>56</v>
      </c>
      <c r="D707" s="37" t="s">
        <v>57</v>
      </c>
      <c r="E707" s="37">
        <v>980</v>
      </c>
      <c r="F707" s="37">
        <v>0</v>
      </c>
      <c r="G707" s="39">
        <v>0</v>
      </c>
      <c r="H707" s="37" t="s">
        <v>4223</v>
      </c>
      <c r="I707" s="37" t="s">
        <v>4224</v>
      </c>
      <c r="J707" s="37" t="s">
        <v>4225</v>
      </c>
      <c r="K707" s="37"/>
      <c r="L707" s="37"/>
      <c r="M707" s="37">
        <f t="shared" si="199"/>
        <v>705</v>
      </c>
      <c r="N707" s="37" t="s">
        <v>1343</v>
      </c>
      <c r="O707" s="37" t="str">
        <f t="shared" si="211"/>
        <v>PT. Polychem Indonesia Tbk</v>
      </c>
      <c r="P707" s="37">
        <f t="shared" si="211"/>
        <v>199</v>
      </c>
      <c r="Q707" s="37">
        <f t="shared" si="211"/>
        <v>-3</v>
      </c>
      <c r="R707" s="37">
        <f t="shared" si="211"/>
        <v>-1.49E-2</v>
      </c>
      <c r="S707" s="37">
        <f t="shared" si="211"/>
        <v>470900</v>
      </c>
      <c r="T707" s="37" t="str">
        <f t="shared" si="211"/>
        <v>3.345M</v>
      </c>
      <c r="U707" s="37" t="str">
        <f t="shared" si="211"/>
        <v>773.947B</v>
      </c>
      <c r="V707" s="41">
        <f t="shared" si="201"/>
        <v>773.947</v>
      </c>
      <c r="W707" s="37" t="str">
        <f t="shared" si="202"/>
        <v>B</v>
      </c>
      <c r="X707" s="42">
        <f t="shared" si="203"/>
        <v>773.947</v>
      </c>
      <c r="Y707" s="37">
        <f t="shared" si="204"/>
        <v>3.3450000000000002</v>
      </c>
      <c r="Z707" s="37" t="str">
        <f t="shared" si="205"/>
        <v>M</v>
      </c>
      <c r="AA707" s="43">
        <f t="shared" si="206"/>
        <v>3345000</v>
      </c>
      <c r="AB707" s="46">
        <f t="shared" si="207"/>
        <v>0.665655</v>
      </c>
      <c r="AC707" s="43"/>
      <c r="AD707" s="43"/>
      <c r="AE707" s="37">
        <f t="shared" si="212"/>
        <v>705</v>
      </c>
      <c r="AF707" s="37" t="str">
        <f t="shared" si="213"/>
        <v>ADMG.JK</v>
      </c>
      <c r="AG707" s="37" t="str">
        <f t="shared" si="214"/>
        <v>PT. Polychem Indonesia Tbk</v>
      </c>
      <c r="AH707" s="37">
        <f t="shared" si="215"/>
        <v>199</v>
      </c>
      <c r="AI707" s="71">
        <f t="shared" si="208"/>
        <v>0.77394700000000005</v>
      </c>
      <c r="AJ707" s="43">
        <f t="shared" si="216"/>
        <v>0.665655</v>
      </c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</row>
    <row r="708" spans="1:47" x14ac:dyDescent="0.25">
      <c r="A708" s="37"/>
      <c r="B708" s="37">
        <f t="shared" ref="B708:B732" si="217">ROW(B706)</f>
        <v>706</v>
      </c>
      <c r="C708" s="37" t="s">
        <v>61</v>
      </c>
      <c r="D708" s="37" t="s">
        <v>62</v>
      </c>
      <c r="E708" s="38">
        <v>6750</v>
      </c>
      <c r="F708" s="37">
        <v>0</v>
      </c>
      <c r="G708" s="39">
        <v>0</v>
      </c>
      <c r="H708" s="37" t="s">
        <v>4220</v>
      </c>
      <c r="I708" s="37" t="s">
        <v>4221</v>
      </c>
      <c r="J708" s="37" t="s">
        <v>4222</v>
      </c>
      <c r="K708" s="37"/>
      <c r="L708" s="37"/>
      <c r="M708" s="37">
        <f t="shared" ref="M708:M711" si="218">ROW(M706)</f>
        <v>706</v>
      </c>
      <c r="N708" s="37" t="s">
        <v>2057</v>
      </c>
      <c r="O708" s="37" t="str">
        <f t="shared" ref="O708:U711" si="219">INDEX($B$3:$J$1048576,MATCH($N708,$C$3:$C$1048576,0),MATCH(O$2,$B$2:$J$2,0))</f>
        <v>PT. Prima Alloy Steel Universal Tbk.</v>
      </c>
      <c r="P708" s="37">
        <f t="shared" si="219"/>
        <v>260</v>
      </c>
      <c r="Q708" s="37">
        <f t="shared" si="219"/>
        <v>6</v>
      </c>
      <c r="R708" s="37">
        <f t="shared" si="219"/>
        <v>2.3599999999999999E-2</v>
      </c>
      <c r="S708" s="37">
        <f t="shared" si="219"/>
        <v>64200</v>
      </c>
      <c r="T708" s="37" t="str">
        <f t="shared" si="219"/>
        <v>5.54M</v>
      </c>
      <c r="U708" s="37" t="str">
        <f t="shared" si="219"/>
        <v>182.271B</v>
      </c>
      <c r="V708" s="41">
        <f t="shared" ref="V708:V711" si="220">IFERROR(VALUE(LEFT(U708,LEN(U708)-1)),0)</f>
        <v>182.27099999999999</v>
      </c>
      <c r="W708" s="37" t="str">
        <f t="shared" ref="W708:W711" si="221">RIGHT(U708,1)</f>
        <v>B</v>
      </c>
      <c r="X708" s="42">
        <f t="shared" ref="X708:X711" si="222">IF(W708="T",V708*10^3,V708)</f>
        <v>182.27099999999999</v>
      </c>
      <c r="Y708" s="37">
        <f t="shared" ref="Y708:Y711" si="223">IFERROR(VALUE(LEFT(T708,LEN(T708)-1)),0)</f>
        <v>5.54</v>
      </c>
      <c r="Z708" s="37" t="str">
        <f t="shared" ref="Z708:Z711" si="224">RIGHT(T708,1)</f>
        <v>M</v>
      </c>
      <c r="AA708" s="43">
        <f t="shared" ref="AA708:AA711" si="225">VALUE(IF(Z708="M",Y708*10^6,Y708))</f>
        <v>5540000</v>
      </c>
      <c r="AB708" s="46">
        <f t="shared" ref="AB708:AB711" si="226">AA708*P708/10^9</f>
        <v>1.4403999999999999</v>
      </c>
      <c r="AC708" s="43"/>
      <c r="AD708" s="43"/>
      <c r="AE708" s="37">
        <f t="shared" si="212"/>
        <v>706</v>
      </c>
      <c r="AF708" s="37" t="str">
        <f t="shared" si="213"/>
        <v>PRAS.JK</v>
      </c>
      <c r="AG708" s="37" t="str">
        <f t="shared" si="214"/>
        <v>PT. Prima Alloy Steel Universal Tbk.</v>
      </c>
      <c r="AH708" s="37">
        <f t="shared" si="215"/>
        <v>260</v>
      </c>
      <c r="AI708" s="71">
        <f t="shared" ref="AI708:AI711" si="227">X708/10^3</f>
        <v>0.18227099999999999</v>
      </c>
      <c r="AJ708" s="43">
        <f t="shared" si="216"/>
        <v>1.4403999999999999</v>
      </c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</row>
    <row r="709" spans="1:47" x14ac:dyDescent="0.25">
      <c r="A709" s="37"/>
      <c r="B709" s="37">
        <f t="shared" si="217"/>
        <v>707</v>
      </c>
      <c r="C709" s="37" t="s">
        <v>76</v>
      </c>
      <c r="D709" s="37" t="s">
        <v>77</v>
      </c>
      <c r="E709" s="38">
        <v>2200</v>
      </c>
      <c r="F709" s="37">
        <v>-40</v>
      </c>
      <c r="G709" s="39">
        <v>-1.7899999999999999E-2</v>
      </c>
      <c r="H709" s="37" t="s">
        <v>4217</v>
      </c>
      <c r="I709" s="37" t="s">
        <v>4218</v>
      </c>
      <c r="J709" s="37" t="s">
        <v>4219</v>
      </c>
      <c r="K709" s="37"/>
      <c r="L709" s="37"/>
      <c r="M709" s="37">
        <f t="shared" si="218"/>
        <v>707</v>
      </c>
      <c r="N709" s="37" t="s">
        <v>2019</v>
      </c>
      <c r="O709" s="37" t="str">
        <f t="shared" si="219"/>
        <v>PT. Saraswati Griya Lestari Tbk</v>
      </c>
      <c r="P709" s="37">
        <f t="shared" si="219"/>
        <v>50</v>
      </c>
      <c r="Q709" s="37">
        <f t="shared" si="219"/>
        <v>0</v>
      </c>
      <c r="R709" s="37">
        <f t="shared" si="219"/>
        <v>0</v>
      </c>
      <c r="S709" s="37">
        <f t="shared" si="219"/>
        <v>5200</v>
      </c>
      <c r="T709" s="37">
        <f t="shared" si="219"/>
        <v>21928</v>
      </c>
      <c r="U709" s="37" t="str">
        <f t="shared" si="219"/>
        <v>177.5B</v>
      </c>
      <c r="V709" s="41">
        <f t="shared" si="220"/>
        <v>177.5</v>
      </c>
      <c r="W709" s="37" t="str">
        <f t="shared" si="221"/>
        <v>B</v>
      </c>
      <c r="X709" s="42">
        <f t="shared" si="222"/>
        <v>177.5</v>
      </c>
      <c r="Y709" s="37">
        <f t="shared" si="223"/>
        <v>2192</v>
      </c>
      <c r="Z709" s="37" t="str">
        <f t="shared" si="224"/>
        <v>8</v>
      </c>
      <c r="AA709" s="43">
        <f t="shared" si="225"/>
        <v>2192</v>
      </c>
      <c r="AB709" s="46">
        <f t="shared" si="226"/>
        <v>1.0959999999999999E-4</v>
      </c>
      <c r="AC709" s="43"/>
      <c r="AD709" s="43"/>
      <c r="AE709" s="37">
        <f t="shared" si="212"/>
        <v>707</v>
      </c>
      <c r="AF709" s="37" t="str">
        <f t="shared" si="213"/>
        <v>HOTL.JK</v>
      </c>
      <c r="AG709" s="37" t="str">
        <f t="shared" si="214"/>
        <v>PT. Saraswati Griya Lestari Tbk</v>
      </c>
      <c r="AH709" s="37">
        <f t="shared" si="215"/>
        <v>50</v>
      </c>
      <c r="AI709" s="71">
        <f t="shared" si="227"/>
        <v>0.17749999999999999</v>
      </c>
      <c r="AJ709" s="43">
        <f t="shared" si="216"/>
        <v>1.0959999999999999E-4</v>
      </c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</row>
    <row r="710" spans="1:47" x14ac:dyDescent="0.25">
      <c r="A710" s="37"/>
      <c r="B710" s="37">
        <f t="shared" si="217"/>
        <v>708</v>
      </c>
      <c r="C710" s="37" t="s">
        <v>35</v>
      </c>
      <c r="D710" s="37" t="s">
        <v>36</v>
      </c>
      <c r="E710" s="38">
        <v>4150</v>
      </c>
      <c r="F710" s="37">
        <v>-60</v>
      </c>
      <c r="G710" s="39">
        <v>-1.43E-2</v>
      </c>
      <c r="H710" s="37" t="s">
        <v>4214</v>
      </c>
      <c r="I710" s="37" t="s">
        <v>4215</v>
      </c>
      <c r="J710" s="37" t="s">
        <v>4216</v>
      </c>
      <c r="K710" s="37"/>
      <c r="L710" s="37"/>
      <c r="M710" s="37">
        <f t="shared" si="218"/>
        <v>708</v>
      </c>
      <c r="N710" s="37" t="s">
        <v>1938</v>
      </c>
      <c r="O710" s="37" t="str">
        <f t="shared" si="219"/>
        <v>PT. Terregra Asia Energy Tbk</v>
      </c>
      <c r="P710" s="37">
        <f t="shared" si="219"/>
        <v>77</v>
      </c>
      <c r="Q710" s="37">
        <f t="shared" si="219"/>
        <v>1</v>
      </c>
      <c r="R710" s="37">
        <f t="shared" si="219"/>
        <v>1.32E-2</v>
      </c>
      <c r="S710" s="37" t="str">
        <f t="shared" si="219"/>
        <v>8.277M</v>
      </c>
      <c r="T710" s="37" t="str">
        <f t="shared" si="219"/>
        <v>14.761M</v>
      </c>
      <c r="U710" s="37" t="str">
        <f t="shared" si="219"/>
        <v>211.75B</v>
      </c>
      <c r="V710" s="41">
        <f t="shared" si="220"/>
        <v>211.75</v>
      </c>
      <c r="W710" s="37" t="str">
        <f t="shared" si="221"/>
        <v>B</v>
      </c>
      <c r="X710" s="42">
        <f t="shared" si="222"/>
        <v>211.75</v>
      </c>
      <c r="Y710" s="37">
        <f t="shared" si="223"/>
        <v>14.760999999999999</v>
      </c>
      <c r="Z710" s="37" t="str">
        <f t="shared" si="224"/>
        <v>M</v>
      </c>
      <c r="AA710" s="43">
        <f t="shared" si="225"/>
        <v>14761000</v>
      </c>
      <c r="AB710" s="46">
        <f t="shared" si="226"/>
        <v>1.1365970000000001</v>
      </c>
      <c r="AC710" s="43"/>
      <c r="AD710" s="43"/>
      <c r="AE710" s="37">
        <f t="shared" si="212"/>
        <v>708</v>
      </c>
      <c r="AF710" s="37" t="str">
        <f t="shared" si="213"/>
        <v>TGRA.JK</v>
      </c>
      <c r="AG710" s="37" t="str">
        <f t="shared" si="214"/>
        <v>PT. Terregra Asia Energy Tbk</v>
      </c>
      <c r="AH710" s="37">
        <f t="shared" si="215"/>
        <v>77</v>
      </c>
      <c r="AI710" s="71">
        <f t="shared" si="227"/>
        <v>0.21174999999999999</v>
      </c>
      <c r="AJ710" s="43">
        <f t="shared" si="216"/>
        <v>1.1365970000000001</v>
      </c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</row>
    <row r="711" spans="1:47" x14ac:dyDescent="0.25">
      <c r="A711" s="37"/>
      <c r="B711" s="37">
        <f t="shared" si="217"/>
        <v>709</v>
      </c>
      <c r="C711" s="37" t="s">
        <v>51</v>
      </c>
      <c r="D711" s="37" t="s">
        <v>52</v>
      </c>
      <c r="E711" s="38">
        <v>7400</v>
      </c>
      <c r="F711" s="37">
        <v>200</v>
      </c>
      <c r="G711" s="39">
        <v>2.7799999999999998E-2</v>
      </c>
      <c r="H711" s="37" t="s">
        <v>4211</v>
      </c>
      <c r="I711" s="37" t="s">
        <v>4212</v>
      </c>
      <c r="J711" s="37" t="s">
        <v>4213</v>
      </c>
      <c r="K711" s="37"/>
      <c r="L711" s="37"/>
      <c r="M711" s="37">
        <f t="shared" si="218"/>
        <v>709</v>
      </c>
      <c r="N711" s="37" t="s">
        <v>1371</v>
      </c>
      <c r="O711" s="37" t="str">
        <f t="shared" si="219"/>
        <v>PT. Verena Multi Finance Tbk</v>
      </c>
      <c r="P711" s="37">
        <f t="shared" si="219"/>
        <v>177</v>
      </c>
      <c r="Q711" s="37">
        <f t="shared" si="219"/>
        <v>5</v>
      </c>
      <c r="R711" s="37">
        <f t="shared" si="219"/>
        <v>2.9100000000000001E-2</v>
      </c>
      <c r="S711" s="37" t="str">
        <f t="shared" si="219"/>
        <v>12.581M</v>
      </c>
      <c r="T711" s="37" t="str">
        <f t="shared" si="219"/>
        <v>8.947M</v>
      </c>
      <c r="U711" s="37" t="str">
        <f t="shared" si="219"/>
        <v>1.007T</v>
      </c>
      <c r="V711" s="41">
        <f t="shared" si="220"/>
        <v>1.0069999999999999</v>
      </c>
      <c r="W711" s="37" t="str">
        <f t="shared" si="221"/>
        <v>T</v>
      </c>
      <c r="X711" s="42">
        <f t="shared" si="222"/>
        <v>1006.9999999999999</v>
      </c>
      <c r="Y711" s="37">
        <f t="shared" si="223"/>
        <v>8.9469999999999992</v>
      </c>
      <c r="Z711" s="37" t="str">
        <f t="shared" si="224"/>
        <v>M</v>
      </c>
      <c r="AA711" s="43">
        <f t="shared" si="225"/>
        <v>8947000</v>
      </c>
      <c r="AB711" s="46">
        <f t="shared" si="226"/>
        <v>1.5836190000000001</v>
      </c>
      <c r="AC711" s="43"/>
      <c r="AD711" s="43"/>
      <c r="AE711" s="37">
        <f t="shared" si="212"/>
        <v>709</v>
      </c>
      <c r="AF711" s="37" t="str">
        <f t="shared" si="213"/>
        <v>VRNA.JK</v>
      </c>
      <c r="AG711" s="37" t="str">
        <f t="shared" si="214"/>
        <v>PT. Verena Multi Finance Tbk</v>
      </c>
      <c r="AH711" s="37">
        <f t="shared" si="215"/>
        <v>177</v>
      </c>
      <c r="AI711" s="71">
        <f t="shared" si="227"/>
        <v>1.0069999999999999</v>
      </c>
      <c r="AJ711" s="43">
        <f t="shared" si="216"/>
        <v>1.5836190000000001</v>
      </c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</row>
    <row r="712" spans="1:47" x14ac:dyDescent="0.25">
      <c r="A712" s="37"/>
      <c r="B712" s="37">
        <f t="shared" si="217"/>
        <v>710</v>
      </c>
      <c r="C712" s="37" t="s">
        <v>45</v>
      </c>
      <c r="D712" s="37" t="s">
        <v>46</v>
      </c>
      <c r="E712" s="38">
        <v>15900</v>
      </c>
      <c r="F712" s="37">
        <v>-275</v>
      </c>
      <c r="G712" s="39">
        <v>-1.7000000000000001E-2</v>
      </c>
      <c r="H712" s="37" t="s">
        <v>4208</v>
      </c>
      <c r="I712" s="37" t="s">
        <v>4209</v>
      </c>
      <c r="J712" s="37" t="s">
        <v>4210</v>
      </c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</row>
    <row r="713" spans="1:47" x14ac:dyDescent="0.25">
      <c r="A713" s="37"/>
      <c r="B713" s="37">
        <f t="shared" si="217"/>
        <v>711</v>
      </c>
      <c r="C713" s="37" t="s">
        <v>30</v>
      </c>
      <c r="D713" s="37" t="s">
        <v>31</v>
      </c>
      <c r="E713" s="38">
        <v>5800</v>
      </c>
      <c r="F713" s="37">
        <v>0</v>
      </c>
      <c r="G713" s="39">
        <v>0</v>
      </c>
      <c r="H713" s="37" t="s">
        <v>4205</v>
      </c>
      <c r="I713" s="37" t="s">
        <v>4206</v>
      </c>
      <c r="J713" s="37" t="s">
        <v>4207</v>
      </c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</row>
    <row r="714" spans="1:47" x14ac:dyDescent="0.25">
      <c r="A714" s="37"/>
      <c r="B714" s="37">
        <f t="shared" si="217"/>
        <v>712</v>
      </c>
      <c r="C714" s="37" t="s">
        <v>20</v>
      </c>
      <c r="D714" s="37" t="s">
        <v>21</v>
      </c>
      <c r="E714" s="38">
        <v>2250</v>
      </c>
      <c r="F714" s="37">
        <v>-40</v>
      </c>
      <c r="G714" s="39">
        <v>-1.7500000000000002E-2</v>
      </c>
      <c r="H714" s="37" t="s">
        <v>4202</v>
      </c>
      <c r="I714" s="37" t="s">
        <v>4203</v>
      </c>
      <c r="J714" s="37" t="s">
        <v>4204</v>
      </c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</row>
    <row r="715" spans="1:47" x14ac:dyDescent="0.25">
      <c r="A715" s="37"/>
      <c r="B715" s="37">
        <f t="shared" si="217"/>
        <v>713</v>
      </c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</row>
    <row r="716" spans="1:47" x14ac:dyDescent="0.25">
      <c r="A716" s="37"/>
      <c r="B716" s="37">
        <f t="shared" si="217"/>
        <v>714</v>
      </c>
      <c r="C716" s="37" t="s">
        <v>0</v>
      </c>
      <c r="D716" s="37" t="s">
        <v>1</v>
      </c>
      <c r="E716" s="37" t="s">
        <v>2</v>
      </c>
      <c r="F716" s="37" t="s">
        <v>3</v>
      </c>
      <c r="G716" s="37" t="s">
        <v>4</v>
      </c>
      <c r="H716" s="37" t="s">
        <v>5</v>
      </c>
      <c r="I716" s="37" t="s">
        <v>6</v>
      </c>
      <c r="J716" s="37" t="s">
        <v>7</v>
      </c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</row>
    <row r="717" spans="1:47" x14ac:dyDescent="0.25">
      <c r="A717" s="37"/>
      <c r="B717" s="37">
        <f t="shared" si="217"/>
        <v>715</v>
      </c>
      <c r="C717" s="37" t="s">
        <v>25</v>
      </c>
      <c r="D717" s="37" t="s">
        <v>26</v>
      </c>
      <c r="E717" s="38">
        <v>7150</v>
      </c>
      <c r="F717" s="37">
        <v>-100</v>
      </c>
      <c r="G717" s="39">
        <v>-1.38E-2</v>
      </c>
      <c r="H717" s="37" t="s">
        <v>4200</v>
      </c>
      <c r="I717" s="37" t="s">
        <v>4201</v>
      </c>
      <c r="J717" s="37" t="s">
        <v>29</v>
      </c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</row>
    <row r="718" spans="1:47" x14ac:dyDescent="0.25">
      <c r="A718" s="37"/>
      <c r="B718" s="37">
        <f t="shared" si="217"/>
        <v>716</v>
      </c>
      <c r="C718" s="37" t="s">
        <v>15</v>
      </c>
      <c r="D718" s="37" t="s">
        <v>16</v>
      </c>
      <c r="E718" s="38">
        <v>4100</v>
      </c>
      <c r="F718" s="37">
        <v>0</v>
      </c>
      <c r="G718" s="39">
        <v>0</v>
      </c>
      <c r="H718" s="37" t="s">
        <v>4197</v>
      </c>
      <c r="I718" s="37" t="s">
        <v>4198</v>
      </c>
      <c r="J718" s="37" t="s">
        <v>4199</v>
      </c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</row>
    <row r="719" spans="1:47" x14ac:dyDescent="0.25">
      <c r="A719" s="37"/>
      <c r="B719" s="37">
        <f t="shared" si="217"/>
        <v>717</v>
      </c>
      <c r="C719" s="37" t="s">
        <v>10</v>
      </c>
      <c r="D719" s="37" t="s">
        <v>11</v>
      </c>
      <c r="E719" s="38">
        <v>4110</v>
      </c>
      <c r="F719" s="37">
        <v>-30</v>
      </c>
      <c r="G719" s="39">
        <v>-7.1999999999999998E-3</v>
      </c>
      <c r="H719" s="37" t="s">
        <v>4194</v>
      </c>
      <c r="I719" s="37" t="s">
        <v>4195</v>
      </c>
      <c r="J719" s="37" t="s">
        <v>4196</v>
      </c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</row>
    <row r="720" spans="1:47" x14ac:dyDescent="0.25">
      <c r="A720" s="37"/>
      <c r="B720" s="37">
        <f t="shared" si="217"/>
        <v>718</v>
      </c>
      <c r="C720" s="37" t="s">
        <v>40</v>
      </c>
      <c r="D720" s="37" t="s">
        <v>41</v>
      </c>
      <c r="E720" s="38">
        <v>7500</v>
      </c>
      <c r="F720" s="37">
        <v>225</v>
      </c>
      <c r="G720" s="39">
        <v>3.09E-2</v>
      </c>
      <c r="H720" s="37" t="s">
        <v>4191</v>
      </c>
      <c r="I720" s="37" t="s">
        <v>4192</v>
      </c>
      <c r="J720" s="37" t="s">
        <v>4193</v>
      </c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</row>
    <row r="721" spans="1:47" x14ac:dyDescent="0.25">
      <c r="A721" s="37"/>
      <c r="B721" s="37">
        <f t="shared" si="217"/>
        <v>719</v>
      </c>
      <c r="C721" s="37" t="s">
        <v>2415</v>
      </c>
      <c r="D721" s="37" t="s">
        <v>2416</v>
      </c>
      <c r="E721" s="38">
        <v>39500</v>
      </c>
      <c r="F721" s="37">
        <v>0</v>
      </c>
      <c r="G721" s="39">
        <v>0</v>
      </c>
      <c r="H721" s="37">
        <v>900</v>
      </c>
      <c r="I721" s="40">
        <v>4557</v>
      </c>
      <c r="J721" s="37" t="s">
        <v>50</v>
      </c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</row>
    <row r="722" spans="1:47" x14ac:dyDescent="0.25">
      <c r="A722" s="37"/>
      <c r="B722" s="37">
        <f t="shared" si="217"/>
        <v>720</v>
      </c>
      <c r="C722" s="37" t="s">
        <v>5756</v>
      </c>
      <c r="D722" s="37" t="s">
        <v>5757</v>
      </c>
      <c r="E722" s="37">
        <v>137</v>
      </c>
      <c r="F722" s="37">
        <v>2</v>
      </c>
      <c r="G722" s="39">
        <v>1.4800000000000001E-2</v>
      </c>
      <c r="H722" s="40">
        <v>3100</v>
      </c>
      <c r="I722" s="37" t="s">
        <v>50</v>
      </c>
      <c r="J722" s="37" t="s">
        <v>50</v>
      </c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</row>
    <row r="723" spans="1:47" x14ac:dyDescent="0.25">
      <c r="A723" s="37"/>
      <c r="B723" s="37">
        <f t="shared" si="217"/>
        <v>721</v>
      </c>
      <c r="C723" s="37" t="s">
        <v>2426</v>
      </c>
      <c r="D723" s="37"/>
      <c r="E723" s="37">
        <v>100</v>
      </c>
      <c r="F723" s="37">
        <v>-8</v>
      </c>
      <c r="G723" s="39">
        <v>-7.4099999999999999E-2</v>
      </c>
      <c r="H723" s="37" t="s">
        <v>5758</v>
      </c>
      <c r="I723" s="37" t="s">
        <v>50</v>
      </c>
      <c r="J723" s="37" t="s">
        <v>50</v>
      </c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</row>
    <row r="724" spans="1:47" x14ac:dyDescent="0.25">
      <c r="A724" s="37"/>
      <c r="B724" s="37">
        <f t="shared" si="217"/>
        <v>722</v>
      </c>
      <c r="C724" s="37" t="s">
        <v>2430</v>
      </c>
      <c r="D724" s="37"/>
      <c r="E724" s="37">
        <v>130</v>
      </c>
      <c r="F724" s="37">
        <v>6</v>
      </c>
      <c r="G724" s="39">
        <v>4.8399999999999999E-2</v>
      </c>
      <c r="H724" s="40">
        <v>180600</v>
      </c>
      <c r="I724" s="37" t="s">
        <v>50</v>
      </c>
      <c r="J724" s="37" t="s">
        <v>50</v>
      </c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</row>
    <row r="725" spans="1:47" x14ac:dyDescent="0.25">
      <c r="A725" s="37"/>
      <c r="B725" s="37">
        <f t="shared" si="217"/>
        <v>723</v>
      </c>
      <c r="C725" s="37" t="s">
        <v>5759</v>
      </c>
      <c r="D725" s="37"/>
      <c r="E725" s="37">
        <v>23</v>
      </c>
      <c r="F725" s="37">
        <v>1</v>
      </c>
      <c r="G725" s="39">
        <v>4.5499999999999999E-2</v>
      </c>
      <c r="H725" s="37" t="s">
        <v>5760</v>
      </c>
      <c r="I725" s="37" t="s">
        <v>50</v>
      </c>
      <c r="J725" s="37" t="s">
        <v>50</v>
      </c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</row>
    <row r="726" spans="1:47" x14ac:dyDescent="0.25">
      <c r="A726" s="37"/>
      <c r="B726" s="37">
        <f t="shared" si="217"/>
        <v>724</v>
      </c>
      <c r="C726" s="37" t="s">
        <v>2439</v>
      </c>
      <c r="D726" s="37" t="s">
        <v>2440</v>
      </c>
      <c r="E726" s="37">
        <v>332</v>
      </c>
      <c r="F726" s="37">
        <v>-18</v>
      </c>
      <c r="G726" s="39">
        <v>-5.1400000000000001E-2</v>
      </c>
      <c r="H726" s="37" t="s">
        <v>5761</v>
      </c>
      <c r="I726" s="37" t="s">
        <v>5762</v>
      </c>
      <c r="J726" s="37" t="s">
        <v>50</v>
      </c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</row>
    <row r="727" spans="1:47" x14ac:dyDescent="0.25">
      <c r="A727" s="37"/>
      <c r="B727" s="37">
        <f t="shared" si="217"/>
        <v>725</v>
      </c>
      <c r="C727" s="37" t="s">
        <v>2443</v>
      </c>
      <c r="D727" s="37"/>
      <c r="E727" s="37">
        <v>35</v>
      </c>
      <c r="F727" s="37">
        <v>1</v>
      </c>
      <c r="G727" s="39">
        <v>2.9399999999999999E-2</v>
      </c>
      <c r="H727" s="40">
        <v>205600</v>
      </c>
      <c r="I727" s="37" t="s">
        <v>50</v>
      </c>
      <c r="J727" s="37" t="s">
        <v>50</v>
      </c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</row>
    <row r="728" spans="1:47" x14ac:dyDescent="0.25">
      <c r="A728" s="37"/>
      <c r="B728" s="37">
        <f t="shared" si="217"/>
        <v>726</v>
      </c>
      <c r="C728" s="37" t="s">
        <v>5763</v>
      </c>
      <c r="D728" s="37"/>
      <c r="E728" s="37">
        <v>32</v>
      </c>
      <c r="F728" s="37">
        <v>1</v>
      </c>
      <c r="G728" s="39">
        <v>3.2300000000000002E-2</v>
      </c>
      <c r="H728" s="37" t="s">
        <v>5764</v>
      </c>
      <c r="I728" s="37" t="s">
        <v>50</v>
      </c>
      <c r="J728" s="37" t="s">
        <v>50</v>
      </c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</row>
    <row r="729" spans="1:47" x14ac:dyDescent="0.25">
      <c r="A729" s="37"/>
      <c r="B729" s="37">
        <f t="shared" si="217"/>
        <v>727</v>
      </c>
      <c r="C729" s="37" t="s">
        <v>5765</v>
      </c>
      <c r="D729" s="37" t="s">
        <v>5766</v>
      </c>
      <c r="E729" s="37">
        <v>216</v>
      </c>
      <c r="F729" s="37">
        <v>2</v>
      </c>
      <c r="G729" s="39">
        <v>9.2999999999999992E-3</v>
      </c>
      <c r="H729" s="37" t="s">
        <v>5767</v>
      </c>
      <c r="I729" s="37" t="s">
        <v>5768</v>
      </c>
      <c r="J729" s="37" t="s">
        <v>50</v>
      </c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</row>
    <row r="730" spans="1:47" x14ac:dyDescent="0.25">
      <c r="A730" s="37"/>
      <c r="B730" s="37">
        <f t="shared" si="217"/>
        <v>728</v>
      </c>
      <c r="C730" s="37" t="s">
        <v>5769</v>
      </c>
      <c r="D730" s="37"/>
      <c r="E730" s="37">
        <v>22</v>
      </c>
      <c r="F730" s="37">
        <v>-1</v>
      </c>
      <c r="G730" s="39">
        <v>-4.3499999999999997E-2</v>
      </c>
      <c r="H730" s="37" t="s">
        <v>5770</v>
      </c>
      <c r="I730" s="37" t="s">
        <v>50</v>
      </c>
      <c r="J730" s="37" t="s">
        <v>50</v>
      </c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</row>
    <row r="731" spans="1:47" x14ac:dyDescent="0.25">
      <c r="A731" s="37"/>
      <c r="B731" s="37">
        <f t="shared" si="217"/>
        <v>729</v>
      </c>
      <c r="C731" s="37" t="s">
        <v>5771</v>
      </c>
      <c r="D731" s="37" t="s">
        <v>5772</v>
      </c>
      <c r="E731" s="37">
        <v>153</v>
      </c>
      <c r="F731" s="37">
        <v>-4</v>
      </c>
      <c r="G731" s="39">
        <v>-2.5499999999999998E-2</v>
      </c>
      <c r="H731" s="37" t="s">
        <v>5773</v>
      </c>
      <c r="I731" s="37" t="s">
        <v>5774</v>
      </c>
      <c r="J731" s="37" t="s">
        <v>50</v>
      </c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</row>
    <row r="732" spans="1:47" x14ac:dyDescent="0.25">
      <c r="A732" s="37"/>
      <c r="B732" s="37">
        <f t="shared" si="217"/>
        <v>730</v>
      </c>
      <c r="C732" s="37" t="s">
        <v>2464</v>
      </c>
      <c r="D732" s="37" t="s">
        <v>2465</v>
      </c>
      <c r="E732" s="37">
        <v>530</v>
      </c>
      <c r="F732" s="37">
        <v>5</v>
      </c>
      <c r="G732" s="39">
        <v>9.4999999999999998E-3</v>
      </c>
      <c r="H732" s="37" t="s">
        <v>5775</v>
      </c>
      <c r="I732" s="37" t="s">
        <v>5776</v>
      </c>
      <c r="J732" s="37" t="s">
        <v>50</v>
      </c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</row>
    <row r="733" spans="1:47" x14ac:dyDescent="0.2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</row>
    <row r="734" spans="1:47" x14ac:dyDescent="0.2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</row>
    <row r="735" spans="1:47" x14ac:dyDescent="0.2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</row>
  </sheetData>
  <autoFilter ref="AE2:AI711" xr:uid="{8255DE93-A05C-4817-B729-D7DE44FDEFEC}"/>
  <conditionalFormatting sqref="B3:J732 AE3:AI711">
    <cfRule type="expression" dxfId="3" priority="1" stopIfTrue="1">
      <formula>MOD(ROW(),2)=1</formula>
    </cfRule>
  </conditionalFormatting>
  <conditionalFormatting sqref="M3:AB711">
    <cfRule type="expression" dxfId="2" priority="5" stopIfTrue="1">
      <formula>MOD(ROW(),2)=1</formula>
    </cfRule>
  </conditionalFormatting>
  <conditionalFormatting sqref="AN3:AR8">
    <cfRule type="expression" dxfId="1" priority="7" stopIfTrue="1">
      <formula>MOD(ROW(),2)=1</formula>
    </cfRule>
  </conditionalFormatting>
  <conditionalFormatting sqref="AJ3:AJ711">
    <cfRule type="expression" dxfId="0" priority="8" stopIfTrue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DCFB-8B7E-4B49-9E05-CA9404CB8754}">
  <dimension ref="B2:L727"/>
  <sheetViews>
    <sheetView workbookViewId="0">
      <selection activeCell="O1" sqref="O1"/>
    </sheetView>
  </sheetViews>
  <sheetFormatPr defaultRowHeight="15" x14ac:dyDescent="0.25"/>
  <sheetData>
    <row r="2" spans="2:11" x14ac:dyDescent="0.25">
      <c r="B2" t="s">
        <v>478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>
        <f>ROW(B1)</f>
        <v>1</v>
      </c>
      <c r="C3" t="s">
        <v>10</v>
      </c>
      <c r="D3" t="s">
        <v>11</v>
      </c>
      <c r="E3" s="1">
        <v>4320</v>
      </c>
      <c r="F3">
        <v>70</v>
      </c>
      <c r="G3" s="2">
        <v>1.6500000000000001E-2</v>
      </c>
      <c r="H3" t="s">
        <v>12</v>
      </c>
      <c r="I3" t="s">
        <v>13</v>
      </c>
      <c r="J3" t="s">
        <v>14</v>
      </c>
      <c r="K3">
        <v>25.57</v>
      </c>
    </row>
    <row r="4" spans="2:11" x14ac:dyDescent="0.25">
      <c r="B4">
        <f t="shared" ref="B4:B67" si="0">ROW(B2)</f>
        <v>2</v>
      </c>
      <c r="C4" t="s">
        <v>15</v>
      </c>
      <c r="D4" t="s">
        <v>16</v>
      </c>
      <c r="E4" s="1">
        <v>3810</v>
      </c>
      <c r="F4">
        <v>-20</v>
      </c>
      <c r="G4" s="2">
        <v>-5.1999999999999998E-3</v>
      </c>
      <c r="H4" t="s">
        <v>17</v>
      </c>
      <c r="I4" t="s">
        <v>18</v>
      </c>
      <c r="J4" t="s">
        <v>19</v>
      </c>
      <c r="K4">
        <v>16.95</v>
      </c>
    </row>
    <row r="5" spans="2:11" x14ac:dyDescent="0.25">
      <c r="B5">
        <f t="shared" si="0"/>
        <v>3</v>
      </c>
      <c r="C5" t="s">
        <v>20</v>
      </c>
      <c r="D5" t="s">
        <v>21</v>
      </c>
      <c r="E5" s="1">
        <v>2470</v>
      </c>
      <c r="F5">
        <v>50</v>
      </c>
      <c r="G5" s="2">
        <v>2.07E-2</v>
      </c>
      <c r="H5" t="s">
        <v>22</v>
      </c>
      <c r="I5" t="s">
        <v>23</v>
      </c>
      <c r="J5" t="s">
        <v>24</v>
      </c>
      <c r="K5">
        <v>24.04</v>
      </c>
    </row>
    <row r="6" spans="2:11" x14ac:dyDescent="0.25">
      <c r="B6">
        <f t="shared" si="0"/>
        <v>4</v>
      </c>
      <c r="C6" t="s">
        <v>25</v>
      </c>
      <c r="D6" t="s">
        <v>26</v>
      </c>
      <c r="E6" s="1">
        <v>7150</v>
      </c>
      <c r="F6">
        <v>-25</v>
      </c>
      <c r="G6" s="2">
        <v>-3.5000000000000001E-3</v>
      </c>
      <c r="H6" t="s">
        <v>27</v>
      </c>
      <c r="I6" t="s">
        <v>28</v>
      </c>
      <c r="J6" t="s">
        <v>29</v>
      </c>
      <c r="K6">
        <v>17.25</v>
      </c>
    </row>
    <row r="7" spans="2:11" x14ac:dyDescent="0.25">
      <c r="B7">
        <f t="shared" si="0"/>
        <v>5</v>
      </c>
      <c r="C7" t="s">
        <v>30</v>
      </c>
      <c r="D7" t="s">
        <v>31</v>
      </c>
      <c r="E7" s="1">
        <v>6250</v>
      </c>
      <c r="F7">
        <v>25</v>
      </c>
      <c r="G7" s="2">
        <v>4.0000000000000001E-3</v>
      </c>
      <c r="H7" t="s">
        <v>32</v>
      </c>
      <c r="I7" t="s">
        <v>33</v>
      </c>
      <c r="J7" t="s">
        <v>34</v>
      </c>
      <c r="K7">
        <v>18.600000000000001</v>
      </c>
    </row>
    <row r="8" spans="2:11" x14ac:dyDescent="0.25">
      <c r="B8">
        <f t="shared" si="0"/>
        <v>6</v>
      </c>
      <c r="C8" t="s">
        <v>35</v>
      </c>
      <c r="D8" t="s">
        <v>36</v>
      </c>
      <c r="E8" s="1">
        <v>5225</v>
      </c>
      <c r="F8">
        <v>-100</v>
      </c>
      <c r="G8" s="2">
        <v>-1.8800000000000001E-2</v>
      </c>
      <c r="H8" t="s">
        <v>37</v>
      </c>
      <c r="I8" t="s">
        <v>38</v>
      </c>
      <c r="J8" t="s">
        <v>39</v>
      </c>
      <c r="K8">
        <v>30.25</v>
      </c>
    </row>
    <row r="9" spans="2:11" x14ac:dyDescent="0.25">
      <c r="B9">
        <f t="shared" si="0"/>
        <v>7</v>
      </c>
      <c r="C9" t="s">
        <v>40</v>
      </c>
      <c r="D9" t="s">
        <v>41</v>
      </c>
      <c r="E9" s="1">
        <v>7650</v>
      </c>
      <c r="F9">
        <v>-100</v>
      </c>
      <c r="G9" s="2">
        <v>-1.29E-2</v>
      </c>
      <c r="H9" t="s">
        <v>42</v>
      </c>
      <c r="I9" t="s">
        <v>43</v>
      </c>
      <c r="J9" t="s">
        <v>44</v>
      </c>
      <c r="K9">
        <v>32.14</v>
      </c>
    </row>
    <row r="10" spans="2:11" x14ac:dyDescent="0.25">
      <c r="B10">
        <f t="shared" si="0"/>
        <v>8</v>
      </c>
      <c r="C10" t="s">
        <v>45</v>
      </c>
      <c r="D10" t="s">
        <v>46</v>
      </c>
      <c r="E10" s="1">
        <v>13125</v>
      </c>
      <c r="F10">
        <v>750</v>
      </c>
      <c r="G10" s="2">
        <v>6.0600000000000001E-2</v>
      </c>
      <c r="H10" t="s">
        <v>47</v>
      </c>
      <c r="I10" t="s">
        <v>48</v>
      </c>
      <c r="J10" t="s">
        <v>49</v>
      </c>
      <c r="K10" t="s">
        <v>50</v>
      </c>
    </row>
    <row r="11" spans="2:11" x14ac:dyDescent="0.25">
      <c r="B11">
        <f t="shared" si="0"/>
        <v>9</v>
      </c>
      <c r="C11" t="s">
        <v>51</v>
      </c>
      <c r="D11" t="s">
        <v>52</v>
      </c>
      <c r="E11" s="1">
        <v>7150</v>
      </c>
      <c r="F11">
        <v>-75</v>
      </c>
      <c r="G11" s="2">
        <v>-1.04E-2</v>
      </c>
      <c r="H11" t="s">
        <v>53</v>
      </c>
      <c r="I11" t="s">
        <v>54</v>
      </c>
      <c r="J11" t="s">
        <v>55</v>
      </c>
      <c r="K11">
        <v>57.52</v>
      </c>
    </row>
    <row r="12" spans="2:11" x14ac:dyDescent="0.25">
      <c r="B12">
        <f t="shared" si="0"/>
        <v>10</v>
      </c>
      <c r="C12" t="s">
        <v>56</v>
      </c>
      <c r="D12" t="s">
        <v>57</v>
      </c>
      <c r="E12" s="1">
        <v>1140</v>
      </c>
      <c r="F12">
        <v>-5</v>
      </c>
      <c r="G12" s="2">
        <v>-4.4000000000000003E-3</v>
      </c>
      <c r="H12" t="s">
        <v>58</v>
      </c>
      <c r="I12" t="s">
        <v>59</v>
      </c>
      <c r="J12" t="s">
        <v>60</v>
      </c>
      <c r="K12">
        <v>16.940000000000001</v>
      </c>
    </row>
    <row r="13" spans="2:11" x14ac:dyDescent="0.25">
      <c r="B13">
        <f t="shared" si="0"/>
        <v>11</v>
      </c>
      <c r="C13" t="s">
        <v>61</v>
      </c>
      <c r="D13" t="s">
        <v>62</v>
      </c>
      <c r="E13" s="1">
        <v>6750</v>
      </c>
      <c r="F13">
        <v>-125</v>
      </c>
      <c r="G13" s="2">
        <v>-1.8200000000000001E-2</v>
      </c>
      <c r="H13" t="s">
        <v>63</v>
      </c>
      <c r="I13" t="s">
        <v>64</v>
      </c>
      <c r="J13" t="s">
        <v>65</v>
      </c>
      <c r="K13">
        <v>32.64</v>
      </c>
    </row>
    <row r="14" spans="2:11" x14ac:dyDescent="0.25">
      <c r="B14">
        <f t="shared" si="0"/>
        <v>12</v>
      </c>
      <c r="C14" t="s">
        <v>66</v>
      </c>
      <c r="D14" t="s">
        <v>67</v>
      </c>
      <c r="E14" s="1">
        <v>9275</v>
      </c>
      <c r="F14">
        <v>-50</v>
      </c>
      <c r="G14" s="2">
        <v>-5.4000000000000003E-3</v>
      </c>
      <c r="H14" t="s">
        <v>68</v>
      </c>
      <c r="I14" t="s">
        <v>69</v>
      </c>
      <c r="J14" t="s">
        <v>70</v>
      </c>
      <c r="K14">
        <v>16.82</v>
      </c>
    </row>
    <row r="15" spans="2:11" x14ac:dyDescent="0.25">
      <c r="B15">
        <f t="shared" si="0"/>
        <v>13</v>
      </c>
      <c r="C15" t="s">
        <v>71</v>
      </c>
      <c r="D15" t="s">
        <v>72</v>
      </c>
      <c r="E15" s="1">
        <v>6350</v>
      </c>
      <c r="F15">
        <v>-50</v>
      </c>
      <c r="G15" s="2">
        <v>-7.7999999999999996E-3</v>
      </c>
      <c r="H15" t="s">
        <v>73</v>
      </c>
      <c r="I15" t="s">
        <v>74</v>
      </c>
      <c r="J15" t="s">
        <v>75</v>
      </c>
      <c r="K15">
        <v>20.67</v>
      </c>
    </row>
    <row r="16" spans="2:11" x14ac:dyDescent="0.25">
      <c r="B16">
        <f t="shared" si="0"/>
        <v>14</v>
      </c>
      <c r="C16" t="s">
        <v>76</v>
      </c>
      <c r="D16" t="s">
        <v>77</v>
      </c>
      <c r="E16" s="1">
        <v>1660</v>
      </c>
      <c r="F16">
        <v>-5</v>
      </c>
      <c r="G16" s="2">
        <v>-3.0000000000000001E-3</v>
      </c>
      <c r="H16" t="s">
        <v>78</v>
      </c>
      <c r="I16" t="s">
        <v>79</v>
      </c>
      <c r="J16" t="s">
        <v>80</v>
      </c>
      <c r="K16">
        <v>36.880000000000003</v>
      </c>
    </row>
    <row r="17" spans="2:11" x14ac:dyDescent="0.25">
      <c r="B17">
        <f t="shared" si="0"/>
        <v>15</v>
      </c>
      <c r="C17" t="s">
        <v>81</v>
      </c>
      <c r="D17" t="s">
        <v>82</v>
      </c>
      <c r="E17" s="1">
        <v>25500</v>
      </c>
      <c r="F17">
        <v>-200</v>
      </c>
      <c r="G17" s="2">
        <v>-7.7999999999999996E-3</v>
      </c>
      <c r="H17" t="s">
        <v>83</v>
      </c>
      <c r="I17" t="s">
        <v>84</v>
      </c>
      <c r="J17" t="s">
        <v>85</v>
      </c>
      <c r="K17">
        <v>14.73</v>
      </c>
    </row>
    <row r="18" spans="2:11" x14ac:dyDescent="0.25">
      <c r="B18">
        <f t="shared" si="0"/>
        <v>16</v>
      </c>
      <c r="C18" t="s">
        <v>86</v>
      </c>
      <c r="D18" t="s">
        <v>87</v>
      </c>
      <c r="E18" s="1">
        <v>28350</v>
      </c>
      <c r="F18">
        <v>-50</v>
      </c>
      <c r="G18" s="2">
        <v>-1.8E-3</v>
      </c>
      <c r="H18" s="3">
        <v>140900</v>
      </c>
      <c r="I18" s="3">
        <v>154341</v>
      </c>
      <c r="J18" t="s">
        <v>88</v>
      </c>
      <c r="K18" s="1">
        <v>158379.89000000001</v>
      </c>
    </row>
    <row r="19" spans="2:11" x14ac:dyDescent="0.25">
      <c r="B19">
        <f t="shared" si="0"/>
        <v>17</v>
      </c>
      <c r="C19" t="s">
        <v>89</v>
      </c>
      <c r="D19" t="s">
        <v>90</v>
      </c>
      <c r="E19">
        <v>945</v>
      </c>
      <c r="F19">
        <v>20</v>
      </c>
      <c r="G19" s="2">
        <v>2.1600000000000001E-2</v>
      </c>
      <c r="H19" t="s">
        <v>91</v>
      </c>
      <c r="I19" t="s">
        <v>92</v>
      </c>
      <c r="J19" t="s">
        <v>93</v>
      </c>
      <c r="K19">
        <v>73.709999999999994</v>
      </c>
    </row>
    <row r="20" spans="2:11" x14ac:dyDescent="0.25">
      <c r="B20">
        <f t="shared" si="0"/>
        <v>18</v>
      </c>
      <c r="C20" t="s">
        <v>94</v>
      </c>
      <c r="D20" t="s">
        <v>95</v>
      </c>
      <c r="E20" s="1">
        <v>2130</v>
      </c>
      <c r="F20">
        <v>40</v>
      </c>
      <c r="G20" s="2">
        <v>1.9099999999999999E-2</v>
      </c>
      <c r="H20" t="s">
        <v>96</v>
      </c>
      <c r="I20" t="s">
        <v>97</v>
      </c>
      <c r="J20" t="s">
        <v>98</v>
      </c>
      <c r="K20">
        <v>33.33</v>
      </c>
    </row>
    <row r="21" spans="2:11" x14ac:dyDescent="0.25">
      <c r="B21">
        <f t="shared" si="0"/>
        <v>19</v>
      </c>
      <c r="C21" t="s">
        <v>99</v>
      </c>
      <c r="D21" t="s">
        <v>100</v>
      </c>
      <c r="E21">
        <v>730</v>
      </c>
      <c r="F21">
        <v>-15</v>
      </c>
      <c r="G21" s="2">
        <v>-2.01E-2</v>
      </c>
      <c r="H21" t="s">
        <v>101</v>
      </c>
      <c r="I21" t="s">
        <v>102</v>
      </c>
      <c r="J21" t="s">
        <v>103</v>
      </c>
      <c r="K21" t="s">
        <v>50</v>
      </c>
    </row>
    <row r="22" spans="2:11" x14ac:dyDescent="0.25">
      <c r="B22">
        <f t="shared" si="0"/>
        <v>20</v>
      </c>
      <c r="C22" t="s">
        <v>104</v>
      </c>
      <c r="D22" t="s">
        <v>105</v>
      </c>
      <c r="E22" s="1">
        <v>3250</v>
      </c>
      <c r="F22">
        <v>160</v>
      </c>
      <c r="G22" s="2">
        <v>5.1799999999999999E-2</v>
      </c>
      <c r="H22" t="s">
        <v>106</v>
      </c>
      <c r="I22" t="s">
        <v>107</v>
      </c>
      <c r="J22" t="s">
        <v>108</v>
      </c>
      <c r="K22" t="s">
        <v>50</v>
      </c>
    </row>
    <row r="23" spans="2:11" x14ac:dyDescent="0.25">
      <c r="B23">
        <f t="shared" si="0"/>
        <v>21</v>
      </c>
      <c r="C23" t="s">
        <v>109</v>
      </c>
      <c r="D23" t="s">
        <v>110</v>
      </c>
      <c r="E23" s="1">
        <v>10800</v>
      </c>
      <c r="F23">
        <v>100</v>
      </c>
      <c r="G23" s="2">
        <v>9.2999999999999992E-3</v>
      </c>
      <c r="H23" s="3">
        <v>3400</v>
      </c>
      <c r="I23" s="3">
        <v>16034</v>
      </c>
      <c r="J23" t="s">
        <v>111</v>
      </c>
      <c r="K23">
        <v>113.61</v>
      </c>
    </row>
    <row r="24" spans="2:11" x14ac:dyDescent="0.25">
      <c r="B24">
        <f t="shared" si="0"/>
        <v>22</v>
      </c>
      <c r="C24" t="s">
        <v>112</v>
      </c>
      <c r="D24" t="s">
        <v>113</v>
      </c>
      <c r="E24" s="1">
        <v>1445</v>
      </c>
      <c r="F24">
        <v>10</v>
      </c>
      <c r="G24" s="2">
        <v>7.0000000000000001E-3</v>
      </c>
      <c r="H24" t="s">
        <v>114</v>
      </c>
      <c r="I24" t="s">
        <v>115</v>
      </c>
      <c r="J24" t="s">
        <v>116</v>
      </c>
      <c r="K24">
        <v>23.82</v>
      </c>
    </row>
    <row r="25" spans="2:11" x14ac:dyDescent="0.25">
      <c r="B25">
        <f t="shared" si="0"/>
        <v>23</v>
      </c>
      <c r="C25" t="s">
        <v>117</v>
      </c>
      <c r="D25" t="s">
        <v>118</v>
      </c>
      <c r="E25" s="1">
        <v>34400</v>
      </c>
      <c r="F25">
        <v>-200</v>
      </c>
      <c r="G25" s="2">
        <v>-5.7999999999999996E-3</v>
      </c>
      <c r="H25" s="3">
        <v>891500</v>
      </c>
      <c r="I25" t="s">
        <v>119</v>
      </c>
      <c r="J25" t="s">
        <v>120</v>
      </c>
      <c r="K25">
        <v>10.78</v>
      </c>
    </row>
    <row r="26" spans="2:11" x14ac:dyDescent="0.25">
      <c r="B26">
        <f t="shared" si="0"/>
        <v>24</v>
      </c>
      <c r="C26" t="s">
        <v>121</v>
      </c>
      <c r="D26" t="s">
        <v>122</v>
      </c>
      <c r="E26" s="1">
        <v>2890</v>
      </c>
      <c r="F26">
        <v>80</v>
      </c>
      <c r="G26" s="2">
        <v>2.8500000000000001E-2</v>
      </c>
      <c r="H26" t="s">
        <v>123</v>
      </c>
      <c r="I26" t="s">
        <v>124</v>
      </c>
      <c r="J26" t="s">
        <v>125</v>
      </c>
      <c r="K26">
        <v>51.86</v>
      </c>
    </row>
    <row r="27" spans="2:11" x14ac:dyDescent="0.25">
      <c r="B27">
        <f t="shared" si="0"/>
        <v>25</v>
      </c>
      <c r="C27" t="s">
        <v>126</v>
      </c>
      <c r="D27" t="s">
        <v>127</v>
      </c>
      <c r="E27" s="1">
        <v>1205</v>
      </c>
      <c r="F27">
        <v>-25</v>
      </c>
      <c r="G27" s="2">
        <v>-2.0299999999999999E-2</v>
      </c>
      <c r="H27" t="s">
        <v>128</v>
      </c>
      <c r="I27" t="s">
        <v>129</v>
      </c>
      <c r="J27" t="s">
        <v>130</v>
      </c>
      <c r="K27">
        <v>18.670000000000002</v>
      </c>
    </row>
    <row r="28" spans="2:11" x14ac:dyDescent="0.25">
      <c r="B28">
        <f t="shared" si="0"/>
        <v>26</v>
      </c>
      <c r="C28" t="s">
        <v>131</v>
      </c>
      <c r="D28" t="s">
        <v>132</v>
      </c>
      <c r="E28" s="1">
        <v>1860</v>
      </c>
      <c r="F28">
        <v>5</v>
      </c>
      <c r="G28" s="2">
        <v>2.7000000000000001E-3</v>
      </c>
      <c r="H28" t="s">
        <v>133</v>
      </c>
      <c r="I28" t="s">
        <v>134</v>
      </c>
      <c r="J28" t="s">
        <v>135</v>
      </c>
      <c r="K28" s="1">
        <v>372000</v>
      </c>
    </row>
    <row r="29" spans="2:11" x14ac:dyDescent="0.25">
      <c r="B29">
        <f t="shared" si="0"/>
        <v>27</v>
      </c>
      <c r="C29" t="s">
        <v>136</v>
      </c>
      <c r="D29" t="s">
        <v>137</v>
      </c>
      <c r="E29" s="1">
        <v>6775</v>
      </c>
      <c r="F29">
        <v>-75</v>
      </c>
      <c r="G29" s="2">
        <v>-1.09E-2</v>
      </c>
      <c r="H29" t="s">
        <v>138</v>
      </c>
      <c r="I29" t="s">
        <v>139</v>
      </c>
      <c r="J29" t="s">
        <v>140</v>
      </c>
      <c r="K29">
        <v>8.44</v>
      </c>
    </row>
    <row r="30" spans="2:11" x14ac:dyDescent="0.25">
      <c r="B30">
        <f t="shared" si="0"/>
        <v>28</v>
      </c>
      <c r="C30" t="s">
        <v>141</v>
      </c>
      <c r="D30" t="s">
        <v>142</v>
      </c>
      <c r="E30" s="1">
        <v>8500</v>
      </c>
      <c r="F30">
        <v>-275</v>
      </c>
      <c r="G30" s="2">
        <v>-3.1300000000000001E-2</v>
      </c>
      <c r="H30" s="3">
        <v>113800</v>
      </c>
      <c r="I30" s="3">
        <v>18239</v>
      </c>
      <c r="J30" t="s">
        <v>143</v>
      </c>
      <c r="K30">
        <v>17.47</v>
      </c>
    </row>
    <row r="31" spans="2:11" x14ac:dyDescent="0.25">
      <c r="B31">
        <f t="shared" si="0"/>
        <v>29</v>
      </c>
      <c r="C31" t="s">
        <v>144</v>
      </c>
      <c r="D31" t="s">
        <v>145</v>
      </c>
      <c r="E31" s="1">
        <v>2570</v>
      </c>
      <c r="F31">
        <v>20</v>
      </c>
      <c r="G31" s="2">
        <v>7.7999999999999996E-3</v>
      </c>
      <c r="H31" t="s">
        <v>146</v>
      </c>
      <c r="I31" t="s">
        <v>147</v>
      </c>
      <c r="J31" t="s">
        <v>148</v>
      </c>
      <c r="K31">
        <v>27.99</v>
      </c>
    </row>
    <row r="32" spans="2:11" x14ac:dyDescent="0.25">
      <c r="B32">
        <f t="shared" si="0"/>
        <v>30</v>
      </c>
      <c r="C32" t="s">
        <v>149</v>
      </c>
      <c r="D32" t="s">
        <v>150</v>
      </c>
      <c r="E32" s="1">
        <v>1775</v>
      </c>
      <c r="F32">
        <v>40</v>
      </c>
      <c r="G32" s="2">
        <v>2.3099999999999999E-2</v>
      </c>
      <c r="H32" t="s">
        <v>151</v>
      </c>
      <c r="I32" t="s">
        <v>152</v>
      </c>
      <c r="J32" t="s">
        <v>153</v>
      </c>
      <c r="K32">
        <v>50.08</v>
      </c>
    </row>
    <row r="33" spans="2:11" x14ac:dyDescent="0.25">
      <c r="B33">
        <f t="shared" si="0"/>
        <v>31</v>
      </c>
      <c r="C33" t="s">
        <v>154</v>
      </c>
      <c r="D33" t="s">
        <v>155</v>
      </c>
      <c r="E33" s="1">
        <v>4900</v>
      </c>
      <c r="F33">
        <v>0</v>
      </c>
      <c r="G33" s="2">
        <v>0</v>
      </c>
      <c r="H33" t="s">
        <v>156</v>
      </c>
      <c r="I33" t="s">
        <v>157</v>
      </c>
      <c r="J33" t="s">
        <v>158</v>
      </c>
      <c r="K33">
        <v>757.22</v>
      </c>
    </row>
    <row r="34" spans="2:11" x14ac:dyDescent="0.25">
      <c r="B34">
        <f t="shared" si="0"/>
        <v>32</v>
      </c>
      <c r="C34" t="s">
        <v>159</v>
      </c>
      <c r="D34" t="s">
        <v>160</v>
      </c>
      <c r="E34" s="1">
        <v>1265</v>
      </c>
      <c r="F34">
        <v>20</v>
      </c>
      <c r="G34" s="2">
        <v>1.61E-2</v>
      </c>
      <c r="H34" t="s">
        <v>161</v>
      </c>
      <c r="I34" t="s">
        <v>162</v>
      </c>
      <c r="J34" t="s">
        <v>163</v>
      </c>
      <c r="K34">
        <v>36.950000000000003</v>
      </c>
    </row>
    <row r="35" spans="2:11" x14ac:dyDescent="0.25">
      <c r="B35">
        <f t="shared" si="0"/>
        <v>33</v>
      </c>
      <c r="C35" t="s">
        <v>164</v>
      </c>
      <c r="D35" t="s">
        <v>165</v>
      </c>
      <c r="E35" s="1">
        <v>8775</v>
      </c>
      <c r="F35">
        <v>-150</v>
      </c>
      <c r="G35" s="2">
        <v>-1.6799999999999999E-2</v>
      </c>
      <c r="H35" t="s">
        <v>166</v>
      </c>
      <c r="I35" t="s">
        <v>167</v>
      </c>
      <c r="J35" t="s">
        <v>168</v>
      </c>
      <c r="K35">
        <v>17.5</v>
      </c>
    </row>
    <row r="36" spans="2:11" x14ac:dyDescent="0.25">
      <c r="B36">
        <f t="shared" si="0"/>
        <v>34</v>
      </c>
      <c r="C36" t="s">
        <v>169</v>
      </c>
      <c r="D36" t="s">
        <v>170</v>
      </c>
      <c r="E36" s="1">
        <v>5100</v>
      </c>
      <c r="F36">
        <v>0</v>
      </c>
      <c r="G36" s="2">
        <v>0</v>
      </c>
      <c r="H36" t="s">
        <v>171</v>
      </c>
      <c r="I36" t="s">
        <v>172</v>
      </c>
      <c r="J36" t="s">
        <v>173</v>
      </c>
      <c r="K36" s="1">
        <v>566666.68999999994</v>
      </c>
    </row>
    <row r="37" spans="2:11" x14ac:dyDescent="0.25">
      <c r="B37">
        <f t="shared" si="0"/>
        <v>35</v>
      </c>
      <c r="C37" t="s">
        <v>174</v>
      </c>
      <c r="D37" t="s">
        <v>175</v>
      </c>
      <c r="E37" s="1">
        <v>9025</v>
      </c>
      <c r="F37">
        <v>-75</v>
      </c>
      <c r="G37" s="2">
        <v>-8.2000000000000007E-3</v>
      </c>
      <c r="H37" t="s">
        <v>176</v>
      </c>
      <c r="I37" t="s">
        <v>177</v>
      </c>
      <c r="J37" t="s">
        <v>178</v>
      </c>
      <c r="K37" s="1">
        <v>132720.57999999999</v>
      </c>
    </row>
    <row r="38" spans="2:11" x14ac:dyDescent="0.25">
      <c r="B38">
        <f t="shared" si="0"/>
        <v>36</v>
      </c>
      <c r="C38" t="s">
        <v>179</v>
      </c>
      <c r="D38" t="s">
        <v>180</v>
      </c>
      <c r="E38" s="1">
        <v>9350</v>
      </c>
      <c r="F38">
        <v>-250</v>
      </c>
      <c r="G38" s="2">
        <v>-2.5999999999999999E-2</v>
      </c>
      <c r="H38" t="s">
        <v>181</v>
      </c>
      <c r="I38" t="s">
        <v>182</v>
      </c>
      <c r="J38" t="s">
        <v>183</v>
      </c>
      <c r="K38">
        <v>801.27</v>
      </c>
    </row>
    <row r="39" spans="2:11" x14ac:dyDescent="0.25">
      <c r="B39">
        <f t="shared" si="0"/>
        <v>37</v>
      </c>
      <c r="C39" t="s">
        <v>184</v>
      </c>
      <c r="D39" t="s">
        <v>185</v>
      </c>
      <c r="E39" s="1">
        <v>3250</v>
      </c>
      <c r="F39">
        <v>20</v>
      </c>
      <c r="G39" s="2">
        <v>6.1999999999999998E-3</v>
      </c>
      <c r="H39" s="3">
        <v>30100</v>
      </c>
      <c r="I39" s="3">
        <v>29061</v>
      </c>
      <c r="J39" t="s">
        <v>186</v>
      </c>
      <c r="K39">
        <v>80.180000000000007</v>
      </c>
    </row>
    <row r="40" spans="2:11" x14ac:dyDescent="0.25">
      <c r="B40">
        <f t="shared" si="0"/>
        <v>38</v>
      </c>
      <c r="C40" t="s">
        <v>187</v>
      </c>
      <c r="D40" t="s">
        <v>188</v>
      </c>
      <c r="E40" s="1">
        <v>4920</v>
      </c>
      <c r="F40">
        <v>-10</v>
      </c>
      <c r="G40" s="2">
        <v>-2E-3</v>
      </c>
      <c r="H40" s="3">
        <v>7700</v>
      </c>
      <c r="I40" s="3">
        <v>112325</v>
      </c>
      <c r="J40" t="s">
        <v>189</v>
      </c>
      <c r="K40" s="1">
        <v>615000</v>
      </c>
    </row>
    <row r="41" spans="2:11" x14ac:dyDescent="0.25">
      <c r="B41">
        <f t="shared" si="0"/>
        <v>39</v>
      </c>
      <c r="C41" t="s">
        <v>190</v>
      </c>
      <c r="D41" t="s">
        <v>191</v>
      </c>
      <c r="E41" s="1">
        <v>2010</v>
      </c>
      <c r="F41">
        <v>145</v>
      </c>
      <c r="G41" s="2">
        <v>7.7700000000000005E-2</v>
      </c>
      <c r="H41" t="s">
        <v>192</v>
      </c>
      <c r="I41" t="s">
        <v>193</v>
      </c>
      <c r="J41" t="s">
        <v>194</v>
      </c>
      <c r="K41" s="1">
        <v>1159.17</v>
      </c>
    </row>
    <row r="42" spans="2:11" x14ac:dyDescent="0.25">
      <c r="B42">
        <f t="shared" si="0"/>
        <v>40</v>
      </c>
      <c r="C42" t="s">
        <v>195</v>
      </c>
      <c r="D42" t="s">
        <v>196</v>
      </c>
      <c r="E42" s="1">
        <v>11350</v>
      </c>
      <c r="F42">
        <v>-150</v>
      </c>
      <c r="G42" s="2">
        <v>-1.2999999999999999E-2</v>
      </c>
      <c r="H42" t="s">
        <v>197</v>
      </c>
      <c r="I42" t="s">
        <v>198</v>
      </c>
      <c r="J42" t="s">
        <v>199</v>
      </c>
      <c r="K42">
        <v>21.73</v>
      </c>
    </row>
    <row r="43" spans="2:11" x14ac:dyDescent="0.25">
      <c r="B43">
        <f t="shared" si="0"/>
        <v>41</v>
      </c>
      <c r="C43" t="s">
        <v>200</v>
      </c>
      <c r="D43" t="s">
        <v>201</v>
      </c>
      <c r="E43" s="1">
        <v>1525</v>
      </c>
      <c r="F43">
        <v>0</v>
      </c>
      <c r="G43" s="2">
        <v>0</v>
      </c>
      <c r="H43" t="s">
        <v>202</v>
      </c>
      <c r="I43" t="s">
        <v>203</v>
      </c>
      <c r="J43" t="s">
        <v>204</v>
      </c>
      <c r="K43" t="s">
        <v>50</v>
      </c>
    </row>
    <row r="44" spans="2:11" x14ac:dyDescent="0.25">
      <c r="B44">
        <f t="shared" si="0"/>
        <v>42</v>
      </c>
      <c r="C44" t="s">
        <v>205</v>
      </c>
      <c r="D44" t="s">
        <v>206</v>
      </c>
      <c r="E44" s="1">
        <v>6500</v>
      </c>
      <c r="F44">
        <v>225</v>
      </c>
      <c r="G44" s="2">
        <v>3.5900000000000001E-2</v>
      </c>
      <c r="H44" t="s">
        <v>207</v>
      </c>
      <c r="I44" t="s">
        <v>208</v>
      </c>
      <c r="J44" t="s">
        <v>209</v>
      </c>
      <c r="K44">
        <v>6.76</v>
      </c>
    </row>
    <row r="45" spans="2:11" x14ac:dyDescent="0.25">
      <c r="B45">
        <f t="shared" si="0"/>
        <v>43</v>
      </c>
      <c r="C45" t="s">
        <v>210</v>
      </c>
      <c r="D45" t="s">
        <v>211</v>
      </c>
      <c r="E45" s="1">
        <v>3150</v>
      </c>
      <c r="F45">
        <v>-20</v>
      </c>
      <c r="G45" s="2">
        <v>-6.3E-3</v>
      </c>
      <c r="H45" t="s">
        <v>212</v>
      </c>
      <c r="I45" t="s">
        <v>213</v>
      </c>
      <c r="J45" t="s">
        <v>214</v>
      </c>
      <c r="K45" t="s">
        <v>50</v>
      </c>
    </row>
    <row r="46" spans="2:11" x14ac:dyDescent="0.25">
      <c r="B46">
        <f t="shared" si="0"/>
        <v>44</v>
      </c>
      <c r="C46" t="s">
        <v>215</v>
      </c>
      <c r="D46" t="s">
        <v>216</v>
      </c>
      <c r="E46" s="1">
        <v>2270</v>
      </c>
      <c r="F46">
        <v>-30</v>
      </c>
      <c r="G46" s="2">
        <v>-1.2999999999999999E-2</v>
      </c>
      <c r="H46" t="s">
        <v>217</v>
      </c>
      <c r="I46" t="s">
        <v>218</v>
      </c>
      <c r="J46" t="s">
        <v>219</v>
      </c>
      <c r="K46">
        <v>27.36</v>
      </c>
    </row>
    <row r="47" spans="2:11" x14ac:dyDescent="0.25">
      <c r="B47">
        <f t="shared" si="0"/>
        <v>45</v>
      </c>
      <c r="C47" t="s">
        <v>220</v>
      </c>
      <c r="D47" t="s">
        <v>221</v>
      </c>
      <c r="E47" s="1">
        <v>4430</v>
      </c>
      <c r="F47">
        <v>40</v>
      </c>
      <c r="G47" s="2">
        <v>9.1000000000000004E-3</v>
      </c>
      <c r="H47" t="s">
        <v>222</v>
      </c>
      <c r="I47" t="s">
        <v>223</v>
      </c>
      <c r="J47" t="s">
        <v>224</v>
      </c>
      <c r="K47">
        <v>25.7</v>
      </c>
    </row>
    <row r="48" spans="2:11" x14ac:dyDescent="0.25">
      <c r="B48">
        <f t="shared" si="0"/>
        <v>46</v>
      </c>
      <c r="C48" t="s">
        <v>225</v>
      </c>
      <c r="D48" t="s">
        <v>226</v>
      </c>
      <c r="E48" s="1">
        <v>2830</v>
      </c>
      <c r="F48">
        <v>10</v>
      </c>
      <c r="G48" s="2">
        <v>3.5000000000000001E-3</v>
      </c>
      <c r="H48" t="s">
        <v>227</v>
      </c>
      <c r="I48" t="s">
        <v>228</v>
      </c>
      <c r="J48" t="s">
        <v>229</v>
      </c>
      <c r="K48">
        <v>11</v>
      </c>
    </row>
    <row r="49" spans="2:11" x14ac:dyDescent="0.25">
      <c r="B49">
        <f t="shared" si="0"/>
        <v>47</v>
      </c>
      <c r="C49" t="s">
        <v>230</v>
      </c>
      <c r="D49" t="s">
        <v>231</v>
      </c>
      <c r="E49" s="1">
        <v>2360</v>
      </c>
      <c r="F49">
        <v>30</v>
      </c>
      <c r="G49" s="2">
        <v>1.29E-2</v>
      </c>
      <c r="H49" t="s">
        <v>232</v>
      </c>
      <c r="I49" t="s">
        <v>233</v>
      </c>
      <c r="J49" t="s">
        <v>234</v>
      </c>
      <c r="K49" t="s">
        <v>50</v>
      </c>
    </row>
    <row r="50" spans="2:11" x14ac:dyDescent="0.25">
      <c r="B50">
        <f t="shared" si="0"/>
        <v>48</v>
      </c>
      <c r="C50" t="s">
        <v>235</v>
      </c>
      <c r="D50" t="s">
        <v>236</v>
      </c>
      <c r="E50" s="1">
        <v>2270</v>
      </c>
      <c r="F50">
        <v>210</v>
      </c>
      <c r="G50" s="2">
        <v>0.1019</v>
      </c>
      <c r="H50" t="s">
        <v>237</v>
      </c>
      <c r="I50" t="s">
        <v>238</v>
      </c>
      <c r="J50" t="s">
        <v>239</v>
      </c>
      <c r="K50">
        <v>1.2</v>
      </c>
    </row>
    <row r="51" spans="2:11" x14ac:dyDescent="0.25">
      <c r="B51">
        <f t="shared" si="0"/>
        <v>49</v>
      </c>
      <c r="C51" t="s">
        <v>240</v>
      </c>
      <c r="D51" t="s">
        <v>241</v>
      </c>
      <c r="E51" s="1">
        <v>3830</v>
      </c>
      <c r="F51">
        <v>-170</v>
      </c>
      <c r="G51" s="2">
        <v>-4.2500000000000003E-2</v>
      </c>
      <c r="H51" t="s">
        <v>242</v>
      </c>
      <c r="I51" t="s">
        <v>243</v>
      </c>
      <c r="J51" t="s">
        <v>244</v>
      </c>
      <c r="K51">
        <v>24.24</v>
      </c>
    </row>
    <row r="52" spans="2:11" x14ac:dyDescent="0.25">
      <c r="B52">
        <f t="shared" si="0"/>
        <v>50</v>
      </c>
      <c r="C52" t="s">
        <v>245</v>
      </c>
      <c r="D52" t="s">
        <v>246</v>
      </c>
      <c r="E52">
        <v>95</v>
      </c>
      <c r="F52">
        <v>1</v>
      </c>
      <c r="G52" s="2">
        <v>1.06E-2</v>
      </c>
      <c r="H52" t="s">
        <v>247</v>
      </c>
      <c r="I52" t="s">
        <v>248</v>
      </c>
      <c r="J52" t="s">
        <v>249</v>
      </c>
      <c r="K52" t="s">
        <v>50</v>
      </c>
    </row>
    <row r="53" spans="2:11" x14ac:dyDescent="0.25">
      <c r="B53">
        <f t="shared" si="0"/>
        <v>51</v>
      </c>
      <c r="C53" t="s">
        <v>250</v>
      </c>
      <c r="D53" t="s">
        <v>251</v>
      </c>
      <c r="E53" s="1">
        <v>26000</v>
      </c>
      <c r="F53">
        <v>450</v>
      </c>
      <c r="G53" s="2">
        <v>1.7600000000000001E-2</v>
      </c>
      <c r="H53" t="s">
        <v>252</v>
      </c>
      <c r="I53" t="s">
        <v>253</v>
      </c>
      <c r="J53" t="s">
        <v>254</v>
      </c>
      <c r="K53" s="1">
        <v>224137.94</v>
      </c>
    </row>
    <row r="54" spans="2:11" x14ac:dyDescent="0.25">
      <c r="B54">
        <f t="shared" si="0"/>
        <v>52</v>
      </c>
      <c r="C54" t="s">
        <v>255</v>
      </c>
      <c r="D54" t="s">
        <v>256</v>
      </c>
      <c r="E54" s="1">
        <v>2860</v>
      </c>
      <c r="F54">
        <v>0</v>
      </c>
      <c r="G54" s="2">
        <v>0</v>
      </c>
      <c r="H54" t="s">
        <v>257</v>
      </c>
      <c r="I54" t="s">
        <v>258</v>
      </c>
      <c r="J54" t="s">
        <v>259</v>
      </c>
      <c r="K54">
        <v>24.09</v>
      </c>
    </row>
    <row r="55" spans="2:11" x14ac:dyDescent="0.25">
      <c r="B55">
        <f t="shared" si="0"/>
        <v>53</v>
      </c>
      <c r="C55" t="s">
        <v>260</v>
      </c>
      <c r="D55" t="s">
        <v>261</v>
      </c>
      <c r="E55" s="1">
        <v>1085</v>
      </c>
      <c r="F55">
        <v>10</v>
      </c>
      <c r="G55" s="2">
        <v>9.2999999999999992E-3</v>
      </c>
      <c r="H55" t="s">
        <v>262</v>
      </c>
      <c r="I55" t="s">
        <v>263</v>
      </c>
      <c r="J55" t="s">
        <v>264</v>
      </c>
      <c r="K55">
        <v>11.27</v>
      </c>
    </row>
    <row r="56" spans="2:11" x14ac:dyDescent="0.25">
      <c r="B56">
        <f t="shared" si="0"/>
        <v>54</v>
      </c>
      <c r="C56" t="s">
        <v>265</v>
      </c>
      <c r="D56" t="s">
        <v>266</v>
      </c>
      <c r="E56" s="1">
        <v>8500</v>
      </c>
      <c r="F56">
        <v>-50</v>
      </c>
      <c r="G56" s="2">
        <v>-5.7999999999999996E-3</v>
      </c>
      <c r="H56" t="s">
        <v>267</v>
      </c>
      <c r="I56" t="s">
        <v>268</v>
      </c>
      <c r="J56" t="s">
        <v>269</v>
      </c>
      <c r="K56" s="1">
        <v>149122.81</v>
      </c>
    </row>
    <row r="57" spans="2:11" x14ac:dyDescent="0.25">
      <c r="B57">
        <f t="shared" si="0"/>
        <v>55</v>
      </c>
      <c r="C57" t="s">
        <v>270</v>
      </c>
      <c r="D57" t="s">
        <v>271</v>
      </c>
      <c r="E57">
        <v>344</v>
      </c>
      <c r="F57">
        <v>2</v>
      </c>
      <c r="G57" s="2">
        <v>5.7999999999999996E-3</v>
      </c>
      <c r="H57" t="s">
        <v>272</v>
      </c>
      <c r="I57" t="s">
        <v>273</v>
      </c>
      <c r="J57" t="s">
        <v>274</v>
      </c>
      <c r="K57">
        <v>27.11</v>
      </c>
    </row>
    <row r="58" spans="2:11" x14ac:dyDescent="0.25">
      <c r="B58">
        <f t="shared" si="0"/>
        <v>56</v>
      </c>
      <c r="C58" t="s">
        <v>275</v>
      </c>
      <c r="D58" t="s">
        <v>276</v>
      </c>
      <c r="E58">
        <v>530</v>
      </c>
      <c r="F58">
        <v>-5</v>
      </c>
      <c r="G58" s="2">
        <v>-9.2999999999999992E-3</v>
      </c>
      <c r="H58" t="s">
        <v>277</v>
      </c>
      <c r="I58" t="s">
        <v>278</v>
      </c>
      <c r="J58" t="s">
        <v>279</v>
      </c>
      <c r="K58">
        <v>27.99</v>
      </c>
    </row>
    <row r="59" spans="2:11" x14ac:dyDescent="0.25">
      <c r="B59">
        <f t="shared" si="0"/>
        <v>57</v>
      </c>
      <c r="C59" t="s">
        <v>280</v>
      </c>
      <c r="D59" t="s">
        <v>281</v>
      </c>
      <c r="E59" s="1">
        <v>3050</v>
      </c>
      <c r="F59">
        <v>50</v>
      </c>
      <c r="G59" s="2">
        <v>1.67E-2</v>
      </c>
      <c r="H59" t="s">
        <v>282</v>
      </c>
      <c r="I59" t="s">
        <v>283</v>
      </c>
      <c r="J59" t="s">
        <v>284</v>
      </c>
      <c r="K59">
        <v>345.53</v>
      </c>
    </row>
    <row r="60" spans="2:11" x14ac:dyDescent="0.25">
      <c r="B60">
        <f t="shared" si="0"/>
        <v>58</v>
      </c>
      <c r="C60" t="s">
        <v>285</v>
      </c>
      <c r="D60" t="s">
        <v>286</v>
      </c>
      <c r="E60" s="1">
        <v>4270</v>
      </c>
      <c r="F60">
        <v>-10</v>
      </c>
      <c r="G60" s="2">
        <v>-2.3E-3</v>
      </c>
      <c r="H60" s="3">
        <v>4600</v>
      </c>
      <c r="I60" s="3">
        <v>57322</v>
      </c>
      <c r="J60" t="s">
        <v>287</v>
      </c>
      <c r="K60" s="1">
        <v>137741.94</v>
      </c>
    </row>
    <row r="61" spans="2:11" x14ac:dyDescent="0.25">
      <c r="B61">
        <f t="shared" si="0"/>
        <v>59</v>
      </c>
      <c r="C61" t="s">
        <v>288</v>
      </c>
      <c r="D61" t="s">
        <v>289</v>
      </c>
      <c r="E61" s="1">
        <v>1930</v>
      </c>
      <c r="F61">
        <v>45</v>
      </c>
      <c r="G61" s="2">
        <v>2.3900000000000001E-2</v>
      </c>
      <c r="H61" t="s">
        <v>290</v>
      </c>
      <c r="I61" t="s">
        <v>291</v>
      </c>
      <c r="J61" t="s">
        <v>292</v>
      </c>
      <c r="K61">
        <v>19.98</v>
      </c>
    </row>
    <row r="62" spans="2:11" x14ac:dyDescent="0.25">
      <c r="B62">
        <f t="shared" si="0"/>
        <v>60</v>
      </c>
      <c r="C62" t="s">
        <v>293</v>
      </c>
      <c r="D62" t="s">
        <v>294</v>
      </c>
      <c r="E62" s="1">
        <v>1405</v>
      </c>
      <c r="F62">
        <v>-15</v>
      </c>
      <c r="G62" s="2">
        <v>-1.06E-2</v>
      </c>
      <c r="H62" t="s">
        <v>295</v>
      </c>
      <c r="I62" t="s">
        <v>296</v>
      </c>
      <c r="J62" t="s">
        <v>297</v>
      </c>
      <c r="K62">
        <v>37.11</v>
      </c>
    </row>
    <row r="63" spans="2:11" x14ac:dyDescent="0.25">
      <c r="B63">
        <f t="shared" si="0"/>
        <v>61</v>
      </c>
      <c r="C63" t="s">
        <v>298</v>
      </c>
      <c r="D63" t="s">
        <v>299</v>
      </c>
      <c r="E63" s="1">
        <v>1145</v>
      </c>
      <c r="F63">
        <v>25</v>
      </c>
      <c r="G63" s="2">
        <v>2.23E-2</v>
      </c>
      <c r="H63" t="s">
        <v>300</v>
      </c>
      <c r="I63" t="s">
        <v>301</v>
      </c>
      <c r="J63" t="s">
        <v>302</v>
      </c>
      <c r="K63">
        <v>20.74</v>
      </c>
    </row>
    <row r="64" spans="2:11" x14ac:dyDescent="0.25">
      <c r="B64">
        <f t="shared" si="0"/>
        <v>62</v>
      </c>
      <c r="C64" t="s">
        <v>303</v>
      </c>
      <c r="D64" t="s">
        <v>304</v>
      </c>
      <c r="E64">
        <v>775</v>
      </c>
      <c r="F64">
        <v>0</v>
      </c>
      <c r="G64" s="2">
        <v>0</v>
      </c>
      <c r="H64" t="s">
        <v>305</v>
      </c>
      <c r="I64" t="s">
        <v>306</v>
      </c>
      <c r="J64" t="s">
        <v>307</v>
      </c>
      <c r="K64">
        <v>22.74</v>
      </c>
    </row>
    <row r="65" spans="2:11" x14ac:dyDescent="0.25">
      <c r="B65">
        <f t="shared" si="0"/>
        <v>63</v>
      </c>
      <c r="C65" t="s">
        <v>308</v>
      </c>
      <c r="D65" t="s">
        <v>309</v>
      </c>
      <c r="E65" s="1">
        <v>2870</v>
      </c>
      <c r="F65">
        <v>20</v>
      </c>
      <c r="G65" s="2">
        <v>7.0000000000000001E-3</v>
      </c>
      <c r="H65" s="3">
        <v>43900</v>
      </c>
      <c r="I65" s="3">
        <v>53679</v>
      </c>
      <c r="J65" t="s">
        <v>310</v>
      </c>
      <c r="K65">
        <v>10.18</v>
      </c>
    </row>
    <row r="66" spans="2:11" x14ac:dyDescent="0.25">
      <c r="B66">
        <f t="shared" si="0"/>
        <v>64</v>
      </c>
      <c r="C66" t="s">
        <v>311</v>
      </c>
      <c r="D66" t="s">
        <v>312</v>
      </c>
      <c r="E66">
        <v>392</v>
      </c>
      <c r="F66">
        <v>-28</v>
      </c>
      <c r="G66" s="2">
        <v>-6.6699999999999995E-2</v>
      </c>
      <c r="H66" t="s">
        <v>313</v>
      </c>
      <c r="I66" t="s">
        <v>314</v>
      </c>
      <c r="J66" t="s">
        <v>315</v>
      </c>
      <c r="K66">
        <v>937.8</v>
      </c>
    </row>
    <row r="67" spans="2:11" x14ac:dyDescent="0.25">
      <c r="B67">
        <f t="shared" si="0"/>
        <v>65</v>
      </c>
      <c r="C67" t="s">
        <v>316</v>
      </c>
      <c r="D67" t="s">
        <v>317</v>
      </c>
      <c r="E67" s="1">
        <v>1130</v>
      </c>
      <c r="F67">
        <v>30</v>
      </c>
      <c r="G67" s="2">
        <v>2.7300000000000001E-2</v>
      </c>
      <c r="H67" t="s">
        <v>318</v>
      </c>
      <c r="I67" t="s">
        <v>319</v>
      </c>
      <c r="J67" t="s">
        <v>320</v>
      </c>
      <c r="K67">
        <v>12.81</v>
      </c>
    </row>
    <row r="68" spans="2:11" x14ac:dyDescent="0.25">
      <c r="B68">
        <f t="shared" ref="B68:B131" si="1">ROW(B66)</f>
        <v>66</v>
      </c>
      <c r="C68" t="s">
        <v>321</v>
      </c>
      <c r="D68" t="s">
        <v>322</v>
      </c>
      <c r="E68" s="1">
        <v>8175</v>
      </c>
      <c r="F68">
        <v>150</v>
      </c>
      <c r="G68" s="2">
        <v>1.8700000000000001E-2</v>
      </c>
      <c r="H68" t="s">
        <v>323</v>
      </c>
      <c r="I68" t="s">
        <v>324</v>
      </c>
      <c r="J68" t="s">
        <v>325</v>
      </c>
      <c r="K68" s="1">
        <v>430263.16</v>
      </c>
    </row>
    <row r="69" spans="2:11" x14ac:dyDescent="0.25">
      <c r="B69">
        <f t="shared" si="1"/>
        <v>67</v>
      </c>
      <c r="C69" t="s">
        <v>326</v>
      </c>
      <c r="D69" t="s">
        <v>327</v>
      </c>
      <c r="E69" s="1">
        <v>10425</v>
      </c>
      <c r="F69">
        <v>50</v>
      </c>
      <c r="G69" s="2">
        <v>4.7999999999999996E-3</v>
      </c>
      <c r="H69" t="s">
        <v>328</v>
      </c>
      <c r="I69" t="s">
        <v>329</v>
      </c>
      <c r="J69" t="s">
        <v>330</v>
      </c>
      <c r="K69">
        <v>18.399999999999999</v>
      </c>
    </row>
    <row r="70" spans="2:11" x14ac:dyDescent="0.25">
      <c r="B70">
        <f t="shared" si="1"/>
        <v>68</v>
      </c>
      <c r="C70" t="s">
        <v>331</v>
      </c>
      <c r="D70" t="s">
        <v>332</v>
      </c>
      <c r="E70">
        <v>820</v>
      </c>
      <c r="F70">
        <v>0</v>
      </c>
      <c r="G70" s="2">
        <v>0</v>
      </c>
      <c r="H70" t="s">
        <v>333</v>
      </c>
      <c r="I70" t="s">
        <v>334</v>
      </c>
      <c r="J70" t="s">
        <v>335</v>
      </c>
      <c r="K70">
        <v>6.15</v>
      </c>
    </row>
    <row r="71" spans="2:11" x14ac:dyDescent="0.25">
      <c r="B71">
        <f t="shared" si="1"/>
        <v>69</v>
      </c>
      <c r="C71" t="s">
        <v>336</v>
      </c>
      <c r="D71" t="s">
        <v>337</v>
      </c>
      <c r="E71" s="1">
        <v>9225</v>
      </c>
      <c r="F71">
        <v>25</v>
      </c>
      <c r="G71" s="2">
        <v>2.7000000000000001E-3</v>
      </c>
      <c r="H71" s="3">
        <v>112500</v>
      </c>
      <c r="I71" s="3">
        <v>171807</v>
      </c>
      <c r="J71" t="s">
        <v>338</v>
      </c>
      <c r="K71">
        <v>38.549999999999997</v>
      </c>
    </row>
    <row r="72" spans="2:11" x14ac:dyDescent="0.25">
      <c r="B72">
        <f t="shared" si="1"/>
        <v>70</v>
      </c>
      <c r="C72" t="s">
        <v>339</v>
      </c>
      <c r="D72" t="s">
        <v>340</v>
      </c>
      <c r="E72" s="1">
        <v>3420</v>
      </c>
      <c r="F72">
        <v>0</v>
      </c>
      <c r="G72" s="2">
        <v>0</v>
      </c>
      <c r="H72" s="3">
        <v>883900</v>
      </c>
      <c r="I72" t="s">
        <v>341</v>
      </c>
      <c r="J72" t="s">
        <v>342</v>
      </c>
      <c r="K72">
        <v>484.9</v>
      </c>
    </row>
    <row r="73" spans="2:11" x14ac:dyDescent="0.25">
      <c r="B73">
        <f t="shared" si="1"/>
        <v>71</v>
      </c>
      <c r="C73" t="s">
        <v>343</v>
      </c>
      <c r="D73" t="s">
        <v>344</v>
      </c>
      <c r="E73" s="1">
        <v>24900</v>
      </c>
      <c r="F73">
        <v>-75</v>
      </c>
      <c r="G73" s="2">
        <v>-3.0000000000000001E-3</v>
      </c>
      <c r="H73">
        <v>200</v>
      </c>
      <c r="I73" s="3">
        <v>2037</v>
      </c>
      <c r="J73" t="s">
        <v>345</v>
      </c>
      <c r="K73" t="s">
        <v>50</v>
      </c>
    </row>
    <row r="74" spans="2:11" x14ac:dyDescent="0.25">
      <c r="B74">
        <f t="shared" si="1"/>
        <v>72</v>
      </c>
      <c r="C74" t="s">
        <v>346</v>
      </c>
      <c r="D74" t="s">
        <v>347</v>
      </c>
      <c r="E74">
        <v>498</v>
      </c>
      <c r="F74">
        <v>20</v>
      </c>
      <c r="G74" s="2">
        <v>4.1799999999999997E-2</v>
      </c>
      <c r="H74" t="s">
        <v>348</v>
      </c>
      <c r="I74" t="s">
        <v>349</v>
      </c>
      <c r="J74" t="s">
        <v>350</v>
      </c>
      <c r="K74">
        <v>55.07</v>
      </c>
    </row>
    <row r="75" spans="2:11" x14ac:dyDescent="0.25">
      <c r="B75">
        <f t="shared" si="1"/>
        <v>73</v>
      </c>
      <c r="C75" t="s">
        <v>351</v>
      </c>
      <c r="D75" t="s">
        <v>352</v>
      </c>
      <c r="E75" s="1">
        <v>1710</v>
      </c>
      <c r="F75">
        <v>5</v>
      </c>
      <c r="G75" s="2">
        <v>2.8999999999999998E-3</v>
      </c>
      <c r="H75" t="s">
        <v>353</v>
      </c>
      <c r="I75" t="s">
        <v>354</v>
      </c>
      <c r="J75" t="s">
        <v>355</v>
      </c>
      <c r="K75">
        <v>10.32</v>
      </c>
    </row>
    <row r="76" spans="2:11" x14ac:dyDescent="0.25">
      <c r="B76">
        <f t="shared" si="1"/>
        <v>74</v>
      </c>
      <c r="C76" t="s">
        <v>356</v>
      </c>
      <c r="D76" t="s">
        <v>357</v>
      </c>
      <c r="E76" s="1">
        <v>2490</v>
      </c>
      <c r="F76">
        <v>10</v>
      </c>
      <c r="G76" s="2">
        <v>4.0000000000000001E-3</v>
      </c>
      <c r="H76" t="s">
        <v>358</v>
      </c>
      <c r="I76" t="s">
        <v>359</v>
      </c>
      <c r="J76" t="s">
        <v>360</v>
      </c>
      <c r="K76">
        <v>139.38999999999999</v>
      </c>
    </row>
    <row r="77" spans="2:11" x14ac:dyDescent="0.25">
      <c r="B77">
        <f t="shared" si="1"/>
        <v>75</v>
      </c>
      <c r="C77" t="s">
        <v>361</v>
      </c>
      <c r="D77" t="s">
        <v>362</v>
      </c>
      <c r="E77" s="1">
        <v>5900</v>
      </c>
      <c r="F77">
        <v>-250</v>
      </c>
      <c r="G77" s="2">
        <v>-4.07E-2</v>
      </c>
      <c r="H77" s="3">
        <v>25700</v>
      </c>
      <c r="I77" s="3">
        <v>115663</v>
      </c>
      <c r="J77" t="s">
        <v>363</v>
      </c>
      <c r="K77">
        <v>280.11</v>
      </c>
    </row>
    <row r="78" spans="2:11" x14ac:dyDescent="0.25">
      <c r="B78">
        <f t="shared" si="1"/>
        <v>76</v>
      </c>
      <c r="C78" t="s">
        <v>364</v>
      </c>
      <c r="D78" t="s">
        <v>365</v>
      </c>
      <c r="E78" s="1">
        <v>1860</v>
      </c>
      <c r="F78">
        <v>15</v>
      </c>
      <c r="G78" s="2">
        <v>8.0999999999999996E-3</v>
      </c>
      <c r="H78" t="s">
        <v>366</v>
      </c>
      <c r="I78" t="s">
        <v>367</v>
      </c>
      <c r="J78" t="s">
        <v>368</v>
      </c>
      <c r="K78">
        <v>9.41</v>
      </c>
    </row>
    <row r="79" spans="2:11" x14ac:dyDescent="0.25">
      <c r="B79">
        <f t="shared" si="1"/>
        <v>77</v>
      </c>
      <c r="C79" t="s">
        <v>369</v>
      </c>
      <c r="D79" t="s">
        <v>370</v>
      </c>
      <c r="E79" s="1">
        <v>14975</v>
      </c>
      <c r="F79">
        <v>-25</v>
      </c>
      <c r="G79" s="2">
        <v>-1.6999999999999999E-3</v>
      </c>
      <c r="H79" s="3">
        <v>13300</v>
      </c>
      <c r="I79" s="3">
        <v>35689</v>
      </c>
      <c r="J79" t="s">
        <v>371</v>
      </c>
      <c r="K79">
        <v>21.22</v>
      </c>
    </row>
    <row r="80" spans="2:11" x14ac:dyDescent="0.25">
      <c r="B80">
        <f t="shared" si="1"/>
        <v>78</v>
      </c>
      <c r="C80" t="s">
        <v>372</v>
      </c>
      <c r="D80" t="s">
        <v>373</v>
      </c>
      <c r="E80" s="1">
        <v>4280</v>
      </c>
      <c r="F80">
        <v>-60</v>
      </c>
      <c r="G80" s="2">
        <v>-1.38E-2</v>
      </c>
      <c r="H80" t="s">
        <v>374</v>
      </c>
      <c r="I80" t="s">
        <v>375</v>
      </c>
      <c r="J80" t="s">
        <v>376</v>
      </c>
      <c r="K80">
        <v>16.190000000000001</v>
      </c>
    </row>
    <row r="81" spans="2:11" x14ac:dyDescent="0.25">
      <c r="B81">
        <f t="shared" si="1"/>
        <v>79</v>
      </c>
      <c r="C81" t="s">
        <v>377</v>
      </c>
      <c r="D81" t="s">
        <v>378</v>
      </c>
      <c r="E81" s="1">
        <v>1140</v>
      </c>
      <c r="F81">
        <v>-10</v>
      </c>
      <c r="G81" s="2">
        <v>-8.6999999999999994E-3</v>
      </c>
      <c r="H81" t="s">
        <v>379</v>
      </c>
      <c r="I81" t="s">
        <v>380</v>
      </c>
      <c r="J81" t="s">
        <v>381</v>
      </c>
      <c r="K81">
        <v>18.48</v>
      </c>
    </row>
    <row r="82" spans="2:11" x14ac:dyDescent="0.25">
      <c r="B82">
        <f t="shared" si="1"/>
        <v>80</v>
      </c>
      <c r="C82" t="s">
        <v>382</v>
      </c>
      <c r="D82" t="s">
        <v>383</v>
      </c>
      <c r="E82">
        <v>855</v>
      </c>
      <c r="F82">
        <v>-5</v>
      </c>
      <c r="G82" s="2">
        <v>-5.7999999999999996E-3</v>
      </c>
      <c r="H82" s="3">
        <v>78000</v>
      </c>
      <c r="I82" t="s">
        <v>384</v>
      </c>
      <c r="J82" t="s">
        <v>385</v>
      </c>
      <c r="K82" t="s">
        <v>50</v>
      </c>
    </row>
    <row r="83" spans="2:11" x14ac:dyDescent="0.25">
      <c r="B83">
        <f t="shared" si="1"/>
        <v>81</v>
      </c>
      <c r="C83" t="s">
        <v>386</v>
      </c>
      <c r="D83" t="s">
        <v>387</v>
      </c>
      <c r="E83">
        <v>725</v>
      </c>
      <c r="F83">
        <v>5</v>
      </c>
      <c r="G83" s="2">
        <v>6.8999999999999999E-3</v>
      </c>
      <c r="H83" t="s">
        <v>388</v>
      </c>
      <c r="I83" t="s">
        <v>389</v>
      </c>
      <c r="J83" t="s">
        <v>390</v>
      </c>
      <c r="K83">
        <v>8.27</v>
      </c>
    </row>
    <row r="84" spans="2:11" x14ac:dyDescent="0.25">
      <c r="B84">
        <f t="shared" si="1"/>
        <v>82</v>
      </c>
      <c r="C84" t="s">
        <v>391</v>
      </c>
      <c r="D84" t="s">
        <v>392</v>
      </c>
      <c r="E84" s="1">
        <v>1560</v>
      </c>
      <c r="F84">
        <v>5</v>
      </c>
      <c r="G84" s="2">
        <v>3.2000000000000002E-3</v>
      </c>
      <c r="H84" s="3">
        <v>414900</v>
      </c>
      <c r="I84" s="3">
        <v>737044</v>
      </c>
      <c r="J84" t="s">
        <v>393</v>
      </c>
      <c r="K84">
        <v>14.4</v>
      </c>
    </row>
    <row r="85" spans="2:11" x14ac:dyDescent="0.25">
      <c r="B85">
        <f t="shared" si="1"/>
        <v>83</v>
      </c>
      <c r="C85" t="s">
        <v>394</v>
      </c>
      <c r="D85" t="s">
        <v>395</v>
      </c>
      <c r="E85">
        <v>945</v>
      </c>
      <c r="F85">
        <v>0</v>
      </c>
      <c r="G85" s="2">
        <v>0</v>
      </c>
      <c r="H85" t="s">
        <v>396</v>
      </c>
      <c r="I85" t="s">
        <v>397</v>
      </c>
      <c r="J85" t="s">
        <v>398</v>
      </c>
      <c r="K85">
        <v>2.91</v>
      </c>
    </row>
    <row r="86" spans="2:11" x14ac:dyDescent="0.25">
      <c r="B86">
        <f t="shared" si="1"/>
        <v>84</v>
      </c>
      <c r="C86" t="s">
        <v>399</v>
      </c>
      <c r="D86" t="s">
        <v>400</v>
      </c>
      <c r="E86">
        <v>635</v>
      </c>
      <c r="F86">
        <v>20</v>
      </c>
      <c r="G86" s="2">
        <v>3.2500000000000001E-2</v>
      </c>
      <c r="H86" t="s">
        <v>401</v>
      </c>
      <c r="I86" t="s">
        <v>402</v>
      </c>
      <c r="J86" t="s">
        <v>403</v>
      </c>
      <c r="K86" s="1">
        <v>127000</v>
      </c>
    </row>
    <row r="87" spans="2:11" x14ac:dyDescent="0.25">
      <c r="B87">
        <f t="shared" si="1"/>
        <v>85</v>
      </c>
      <c r="C87" t="s">
        <v>404</v>
      </c>
      <c r="D87" t="s">
        <v>405</v>
      </c>
      <c r="E87">
        <v>625</v>
      </c>
      <c r="F87">
        <v>10</v>
      </c>
      <c r="G87" s="2">
        <v>1.6299999999999999E-2</v>
      </c>
      <c r="H87" t="s">
        <v>406</v>
      </c>
      <c r="I87" t="s">
        <v>407</v>
      </c>
      <c r="J87" t="s">
        <v>408</v>
      </c>
      <c r="K87" t="s">
        <v>50</v>
      </c>
    </row>
    <row r="88" spans="2:11" x14ac:dyDescent="0.25">
      <c r="B88">
        <f t="shared" si="1"/>
        <v>86</v>
      </c>
      <c r="C88" t="s">
        <v>409</v>
      </c>
      <c r="D88" t="s">
        <v>410</v>
      </c>
      <c r="E88">
        <v>464</v>
      </c>
      <c r="F88">
        <v>-14</v>
      </c>
      <c r="G88" s="2">
        <v>-2.93E-2</v>
      </c>
      <c r="H88" t="s">
        <v>411</v>
      </c>
      <c r="I88" t="s">
        <v>412</v>
      </c>
      <c r="J88" t="s">
        <v>413</v>
      </c>
      <c r="K88">
        <v>714.95</v>
      </c>
    </row>
    <row r="89" spans="2:11" x14ac:dyDescent="0.25">
      <c r="B89">
        <f t="shared" si="1"/>
        <v>87</v>
      </c>
      <c r="C89" t="s">
        <v>414</v>
      </c>
      <c r="D89" t="s">
        <v>415</v>
      </c>
      <c r="E89" s="1">
        <v>1695</v>
      </c>
      <c r="F89">
        <v>-20</v>
      </c>
      <c r="G89" s="2">
        <v>-1.17E-2</v>
      </c>
      <c r="H89" t="s">
        <v>416</v>
      </c>
      <c r="I89" t="s">
        <v>417</v>
      </c>
      <c r="J89" t="s">
        <v>418</v>
      </c>
      <c r="K89">
        <v>156.38</v>
      </c>
    </row>
    <row r="90" spans="2:11" x14ac:dyDescent="0.25">
      <c r="B90">
        <f t="shared" si="1"/>
        <v>88</v>
      </c>
      <c r="C90" t="s">
        <v>419</v>
      </c>
      <c r="D90" t="s">
        <v>420</v>
      </c>
      <c r="E90">
        <v>735</v>
      </c>
      <c r="F90">
        <v>5</v>
      </c>
      <c r="G90" s="2">
        <v>6.7999999999999996E-3</v>
      </c>
      <c r="H90" t="s">
        <v>421</v>
      </c>
      <c r="I90" t="s">
        <v>422</v>
      </c>
      <c r="J90" t="s">
        <v>423</v>
      </c>
      <c r="K90">
        <v>11.75</v>
      </c>
    </row>
    <row r="91" spans="2:11" x14ac:dyDescent="0.25">
      <c r="B91">
        <f t="shared" si="1"/>
        <v>89</v>
      </c>
      <c r="C91" t="s">
        <v>424</v>
      </c>
      <c r="D91" t="s">
        <v>425</v>
      </c>
      <c r="E91" s="1">
        <v>1480</v>
      </c>
      <c r="F91">
        <v>0</v>
      </c>
      <c r="G91" s="2">
        <v>0</v>
      </c>
      <c r="H91" t="s">
        <v>426</v>
      </c>
      <c r="I91" t="s">
        <v>427</v>
      </c>
      <c r="J91" t="s">
        <v>428</v>
      </c>
      <c r="K91">
        <v>8.08</v>
      </c>
    </row>
    <row r="92" spans="2:11" x14ac:dyDescent="0.25">
      <c r="B92">
        <f t="shared" si="1"/>
        <v>90</v>
      </c>
      <c r="C92" t="s">
        <v>429</v>
      </c>
      <c r="D92" t="s">
        <v>430</v>
      </c>
      <c r="E92">
        <v>880</v>
      </c>
      <c r="F92">
        <v>0</v>
      </c>
      <c r="G92" s="2">
        <v>0</v>
      </c>
      <c r="H92" t="s">
        <v>431</v>
      </c>
      <c r="I92" t="s">
        <v>432</v>
      </c>
      <c r="J92" t="s">
        <v>433</v>
      </c>
      <c r="K92">
        <v>115.58</v>
      </c>
    </row>
    <row r="93" spans="2:11" x14ac:dyDescent="0.25">
      <c r="B93">
        <f t="shared" si="1"/>
        <v>91</v>
      </c>
      <c r="C93" t="s">
        <v>434</v>
      </c>
      <c r="D93" t="s">
        <v>435</v>
      </c>
      <c r="E93">
        <v>970</v>
      </c>
      <c r="F93">
        <v>-10</v>
      </c>
      <c r="G93" s="2">
        <v>-1.0200000000000001E-2</v>
      </c>
      <c r="H93" t="s">
        <v>436</v>
      </c>
      <c r="I93" t="s">
        <v>437</v>
      </c>
      <c r="J93" t="s">
        <v>438</v>
      </c>
      <c r="K93">
        <v>16.940000000000001</v>
      </c>
    </row>
    <row r="94" spans="2:11" x14ac:dyDescent="0.25">
      <c r="B94">
        <f t="shared" si="1"/>
        <v>92</v>
      </c>
      <c r="C94" t="s">
        <v>439</v>
      </c>
      <c r="D94" t="s">
        <v>440</v>
      </c>
      <c r="E94" s="1">
        <v>2610</v>
      </c>
      <c r="F94">
        <v>-30</v>
      </c>
      <c r="G94" s="2">
        <v>-1.14E-2</v>
      </c>
      <c r="H94" t="s">
        <v>441</v>
      </c>
      <c r="I94" t="s">
        <v>442</v>
      </c>
      <c r="J94" t="s">
        <v>443</v>
      </c>
      <c r="K94">
        <v>543.64</v>
      </c>
    </row>
    <row r="95" spans="2:11" x14ac:dyDescent="0.25">
      <c r="B95">
        <f t="shared" si="1"/>
        <v>93</v>
      </c>
      <c r="C95" t="s">
        <v>444</v>
      </c>
      <c r="D95" t="s">
        <v>445</v>
      </c>
      <c r="E95" s="1">
        <v>8800</v>
      </c>
      <c r="F95">
        <v>-200</v>
      </c>
      <c r="G95" s="2">
        <v>-2.2200000000000001E-2</v>
      </c>
      <c r="H95" s="3">
        <v>203500</v>
      </c>
      <c r="I95" s="3">
        <v>335339</v>
      </c>
      <c r="J95" t="s">
        <v>446</v>
      </c>
      <c r="K95">
        <v>26.58</v>
      </c>
    </row>
    <row r="96" spans="2:11" x14ac:dyDescent="0.25">
      <c r="B96">
        <f t="shared" si="1"/>
        <v>94</v>
      </c>
      <c r="C96" t="s">
        <v>447</v>
      </c>
      <c r="D96" t="s">
        <v>448</v>
      </c>
      <c r="E96" s="1">
        <v>1035</v>
      </c>
      <c r="F96">
        <v>-5</v>
      </c>
      <c r="G96" s="2">
        <v>-4.7999999999999996E-3</v>
      </c>
      <c r="H96" t="s">
        <v>449</v>
      </c>
      <c r="I96" t="s">
        <v>450</v>
      </c>
      <c r="J96" t="s">
        <v>451</v>
      </c>
      <c r="K96" t="s">
        <v>50</v>
      </c>
    </row>
    <row r="97" spans="2:12" x14ac:dyDescent="0.25">
      <c r="B97">
        <f t="shared" si="1"/>
        <v>95</v>
      </c>
      <c r="C97" t="s">
        <v>452</v>
      </c>
      <c r="D97" t="s">
        <v>453</v>
      </c>
      <c r="E97">
        <v>950</v>
      </c>
      <c r="F97">
        <v>-5</v>
      </c>
      <c r="G97" s="2">
        <v>-5.1999999999999998E-3</v>
      </c>
      <c r="H97" t="s">
        <v>454</v>
      </c>
      <c r="I97" t="s">
        <v>455</v>
      </c>
      <c r="J97" t="s">
        <v>456</v>
      </c>
      <c r="K97">
        <v>49.28</v>
      </c>
    </row>
    <row r="98" spans="2:12" x14ac:dyDescent="0.25">
      <c r="B98">
        <f t="shared" si="1"/>
        <v>96</v>
      </c>
      <c r="C98" t="s">
        <v>457</v>
      </c>
      <c r="D98" t="s">
        <v>458</v>
      </c>
      <c r="E98" s="1">
        <v>1780</v>
      </c>
      <c r="F98">
        <v>20</v>
      </c>
      <c r="G98" s="2">
        <v>1.14E-2</v>
      </c>
      <c r="H98" t="s">
        <v>459</v>
      </c>
      <c r="I98" s="3">
        <v>966512</v>
      </c>
      <c r="J98" t="s">
        <v>460</v>
      </c>
      <c r="K98">
        <v>16.670000000000002</v>
      </c>
    </row>
    <row r="99" spans="2:12" x14ac:dyDescent="0.25">
      <c r="B99">
        <f t="shared" si="1"/>
        <v>97</v>
      </c>
      <c r="C99" t="s">
        <v>461</v>
      </c>
      <c r="D99" t="s">
        <v>462</v>
      </c>
      <c r="E99">
        <v>424</v>
      </c>
      <c r="F99">
        <v>6</v>
      </c>
      <c r="G99" s="2">
        <v>1.44E-2</v>
      </c>
      <c r="H99" t="s">
        <v>463</v>
      </c>
      <c r="I99" t="s">
        <v>464</v>
      </c>
      <c r="J99" t="s">
        <v>465</v>
      </c>
      <c r="K99" t="s">
        <v>50</v>
      </c>
    </row>
    <row r="100" spans="2:12" x14ac:dyDescent="0.25">
      <c r="B100">
        <f t="shared" si="1"/>
        <v>98</v>
      </c>
      <c r="C100" t="s">
        <v>466</v>
      </c>
      <c r="D100" t="s">
        <v>467</v>
      </c>
      <c r="E100" s="1">
        <v>1440</v>
      </c>
      <c r="F100">
        <v>30</v>
      </c>
      <c r="G100" s="2">
        <v>2.1299999999999999E-2</v>
      </c>
      <c r="H100" t="s">
        <v>468</v>
      </c>
      <c r="I100" t="s">
        <v>469</v>
      </c>
      <c r="J100" t="s">
        <v>470</v>
      </c>
      <c r="K100">
        <v>688.34</v>
      </c>
    </row>
    <row r="101" spans="2:12" x14ac:dyDescent="0.25">
      <c r="B101">
        <f t="shared" si="1"/>
        <v>99</v>
      </c>
      <c r="C101" t="s">
        <v>471</v>
      </c>
      <c r="D101" t="s">
        <v>472</v>
      </c>
      <c r="E101" s="1">
        <v>1720</v>
      </c>
      <c r="F101">
        <v>15</v>
      </c>
      <c r="G101" s="2">
        <v>8.8000000000000005E-3</v>
      </c>
      <c r="H101" t="s">
        <v>473</v>
      </c>
      <c r="I101" t="s">
        <v>474</v>
      </c>
      <c r="J101" t="s">
        <v>475</v>
      </c>
      <c r="K101">
        <v>40.619999999999997</v>
      </c>
    </row>
    <row r="102" spans="2:12" x14ac:dyDescent="0.25">
      <c r="B102">
        <f t="shared" si="1"/>
        <v>100</v>
      </c>
      <c r="C102" t="s">
        <v>476</v>
      </c>
      <c r="D102" t="s">
        <v>477</v>
      </c>
      <c r="E102" s="1">
        <v>6100</v>
      </c>
      <c r="F102">
        <v>-100</v>
      </c>
      <c r="G102" s="2">
        <v>-1.61E-2</v>
      </c>
      <c r="H102">
        <v>100</v>
      </c>
      <c r="I102">
        <v>517</v>
      </c>
      <c r="J102" t="s">
        <v>475</v>
      </c>
      <c r="K102">
        <v>45.95</v>
      </c>
    </row>
    <row r="103" spans="2:12" x14ac:dyDescent="0.25">
      <c r="B103">
        <f t="shared" si="1"/>
        <v>101</v>
      </c>
    </row>
    <row r="104" spans="2:12" x14ac:dyDescent="0.25">
      <c r="B104">
        <f t="shared" si="1"/>
        <v>102</v>
      </c>
      <c r="C104" t="s">
        <v>0</v>
      </c>
      <c r="D104" t="s">
        <v>1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 t="s">
        <v>7</v>
      </c>
      <c r="K104" t="s">
        <v>8</v>
      </c>
      <c r="L104" t="s">
        <v>9</v>
      </c>
    </row>
    <row r="105" spans="2:12" x14ac:dyDescent="0.25">
      <c r="B105">
        <f t="shared" si="1"/>
        <v>103</v>
      </c>
      <c r="C105" t="s">
        <v>479</v>
      </c>
      <c r="D105" t="s">
        <v>480</v>
      </c>
      <c r="E105" s="1">
        <v>4290</v>
      </c>
      <c r="F105">
        <v>-80</v>
      </c>
      <c r="G105" s="2">
        <v>-1.83E-2</v>
      </c>
      <c r="H105" s="3">
        <v>6800</v>
      </c>
      <c r="I105" s="3">
        <v>6618</v>
      </c>
      <c r="J105" t="s">
        <v>481</v>
      </c>
      <c r="K105">
        <v>4.87</v>
      </c>
    </row>
    <row r="106" spans="2:12" x14ac:dyDescent="0.25">
      <c r="B106">
        <f t="shared" si="1"/>
        <v>104</v>
      </c>
      <c r="C106" t="s">
        <v>482</v>
      </c>
      <c r="D106" t="s">
        <v>483</v>
      </c>
      <c r="E106">
        <v>925</v>
      </c>
      <c r="F106">
        <v>0</v>
      </c>
      <c r="G106" s="2">
        <v>0</v>
      </c>
      <c r="H106" t="s">
        <v>484</v>
      </c>
      <c r="I106" t="s">
        <v>485</v>
      </c>
      <c r="J106" t="s">
        <v>486</v>
      </c>
      <c r="K106">
        <v>6.1</v>
      </c>
    </row>
    <row r="107" spans="2:12" x14ac:dyDescent="0.25">
      <c r="B107">
        <f t="shared" si="1"/>
        <v>105</v>
      </c>
      <c r="C107" t="s">
        <v>487</v>
      </c>
      <c r="D107" t="s">
        <v>488</v>
      </c>
      <c r="E107" s="1">
        <v>3390</v>
      </c>
      <c r="F107">
        <v>-130</v>
      </c>
      <c r="G107" s="2">
        <v>-3.6900000000000002E-2</v>
      </c>
      <c r="H107" t="s">
        <v>489</v>
      </c>
      <c r="I107" t="s">
        <v>490</v>
      </c>
      <c r="J107" t="s">
        <v>491</v>
      </c>
      <c r="K107">
        <v>98.63</v>
      </c>
    </row>
    <row r="108" spans="2:12" x14ac:dyDescent="0.25">
      <c r="B108">
        <f t="shared" si="1"/>
        <v>106</v>
      </c>
      <c r="C108" t="s">
        <v>492</v>
      </c>
      <c r="D108" t="s">
        <v>493</v>
      </c>
      <c r="E108" s="1">
        <v>2280</v>
      </c>
      <c r="F108">
        <v>20</v>
      </c>
      <c r="G108" s="2">
        <v>8.8000000000000005E-3</v>
      </c>
      <c r="H108" t="s">
        <v>494</v>
      </c>
      <c r="I108" t="s">
        <v>495</v>
      </c>
      <c r="J108" t="s">
        <v>496</v>
      </c>
      <c r="K108" t="s">
        <v>50</v>
      </c>
    </row>
    <row r="109" spans="2:12" x14ac:dyDescent="0.25">
      <c r="B109">
        <f t="shared" si="1"/>
        <v>107</v>
      </c>
      <c r="C109" t="s">
        <v>497</v>
      </c>
      <c r="D109" t="s">
        <v>498</v>
      </c>
      <c r="E109">
        <v>775</v>
      </c>
      <c r="F109">
        <v>-5</v>
      </c>
      <c r="G109" s="2">
        <v>-6.4000000000000003E-3</v>
      </c>
      <c r="H109" t="s">
        <v>499</v>
      </c>
      <c r="I109" t="s">
        <v>500</v>
      </c>
      <c r="J109" t="s">
        <v>501</v>
      </c>
      <c r="K109">
        <v>7.64</v>
      </c>
    </row>
    <row r="110" spans="2:12" x14ac:dyDescent="0.25">
      <c r="B110">
        <f t="shared" si="1"/>
        <v>108</v>
      </c>
      <c r="C110" t="s">
        <v>502</v>
      </c>
      <c r="D110" t="s">
        <v>503</v>
      </c>
      <c r="E110">
        <v>161</v>
      </c>
      <c r="F110">
        <v>1</v>
      </c>
      <c r="G110" s="2">
        <v>6.3E-3</v>
      </c>
      <c r="H110" t="s">
        <v>504</v>
      </c>
      <c r="I110" t="s">
        <v>505</v>
      </c>
      <c r="J110" t="s">
        <v>506</v>
      </c>
      <c r="K110" t="s">
        <v>50</v>
      </c>
    </row>
    <row r="111" spans="2:12" x14ac:dyDescent="0.25">
      <c r="B111">
        <f t="shared" si="1"/>
        <v>109</v>
      </c>
      <c r="C111" t="s">
        <v>507</v>
      </c>
      <c r="D111" t="s">
        <v>508</v>
      </c>
      <c r="E111" s="1">
        <v>3100</v>
      </c>
      <c r="F111">
        <v>-20</v>
      </c>
      <c r="G111" s="2">
        <v>-6.4000000000000003E-3</v>
      </c>
      <c r="H111" s="3">
        <v>108400</v>
      </c>
      <c r="I111" s="3">
        <v>53023</v>
      </c>
      <c r="J111" t="s">
        <v>509</v>
      </c>
      <c r="K111" t="s">
        <v>50</v>
      </c>
    </row>
    <row r="112" spans="2:12" x14ac:dyDescent="0.25">
      <c r="B112">
        <f t="shared" si="1"/>
        <v>110</v>
      </c>
      <c r="C112" t="s">
        <v>510</v>
      </c>
      <c r="D112" t="s">
        <v>511</v>
      </c>
      <c r="E112" s="1">
        <v>2300</v>
      </c>
      <c r="F112">
        <v>-50</v>
      </c>
      <c r="G112" s="2">
        <v>-2.1299999999999999E-2</v>
      </c>
      <c r="H112" t="s">
        <v>512</v>
      </c>
      <c r="I112" t="s">
        <v>513</v>
      </c>
      <c r="J112" t="s">
        <v>514</v>
      </c>
      <c r="K112">
        <v>55.72</v>
      </c>
    </row>
    <row r="113" spans="2:11" x14ac:dyDescent="0.25">
      <c r="B113">
        <f t="shared" si="1"/>
        <v>111</v>
      </c>
      <c r="C113" t="s">
        <v>515</v>
      </c>
      <c r="D113" t="s">
        <v>516</v>
      </c>
      <c r="E113" s="1">
        <v>4000</v>
      </c>
      <c r="F113">
        <v>20</v>
      </c>
      <c r="G113" s="2">
        <v>5.0000000000000001E-3</v>
      </c>
      <c r="H113" t="s">
        <v>517</v>
      </c>
      <c r="I113" t="s">
        <v>518</v>
      </c>
      <c r="J113" t="s">
        <v>519</v>
      </c>
      <c r="K113">
        <v>11.07</v>
      </c>
    </row>
    <row r="114" spans="2:11" x14ac:dyDescent="0.25">
      <c r="B114">
        <f t="shared" si="1"/>
        <v>112</v>
      </c>
      <c r="C114" t="s">
        <v>520</v>
      </c>
      <c r="D114" t="s">
        <v>521</v>
      </c>
      <c r="E114" s="1">
        <v>12575</v>
      </c>
      <c r="F114">
        <v>150</v>
      </c>
      <c r="G114" s="2">
        <v>1.21E-2</v>
      </c>
      <c r="H114" s="3">
        <v>665400</v>
      </c>
      <c r="I114" t="s">
        <v>522</v>
      </c>
      <c r="J114" t="s">
        <v>523</v>
      </c>
      <c r="K114">
        <v>51.39</v>
      </c>
    </row>
    <row r="115" spans="2:11" x14ac:dyDescent="0.25">
      <c r="B115">
        <f t="shared" si="1"/>
        <v>113</v>
      </c>
      <c r="C115" t="s">
        <v>524</v>
      </c>
      <c r="D115" t="s">
        <v>525</v>
      </c>
      <c r="E115" s="1">
        <v>2750</v>
      </c>
      <c r="F115">
        <v>-90</v>
      </c>
      <c r="G115" s="2">
        <v>-3.1699999999999999E-2</v>
      </c>
      <c r="H115" s="3">
        <v>9000</v>
      </c>
      <c r="I115" s="3">
        <v>6823</v>
      </c>
      <c r="J115" t="s">
        <v>526</v>
      </c>
      <c r="K115">
        <v>18.239999999999998</v>
      </c>
    </row>
    <row r="116" spans="2:11" x14ac:dyDescent="0.25">
      <c r="B116">
        <f t="shared" si="1"/>
        <v>114</v>
      </c>
      <c r="C116" t="s">
        <v>527</v>
      </c>
      <c r="D116" t="s">
        <v>528</v>
      </c>
      <c r="E116">
        <v>910</v>
      </c>
      <c r="F116">
        <v>10</v>
      </c>
      <c r="G116" s="2">
        <v>1.11E-2</v>
      </c>
      <c r="H116" t="s">
        <v>529</v>
      </c>
      <c r="I116" t="s">
        <v>530</v>
      </c>
      <c r="J116" t="s">
        <v>531</v>
      </c>
      <c r="K116">
        <v>73.47</v>
      </c>
    </row>
    <row r="117" spans="2:11" x14ac:dyDescent="0.25">
      <c r="B117">
        <f t="shared" si="1"/>
        <v>115</v>
      </c>
      <c r="C117" t="s">
        <v>532</v>
      </c>
      <c r="D117" t="s">
        <v>533</v>
      </c>
      <c r="E117" s="1">
        <v>1120</v>
      </c>
      <c r="F117">
        <v>-5</v>
      </c>
      <c r="G117" s="2">
        <v>-4.4000000000000003E-3</v>
      </c>
      <c r="H117" t="s">
        <v>534</v>
      </c>
      <c r="I117" t="s">
        <v>535</v>
      </c>
      <c r="J117" t="s">
        <v>536</v>
      </c>
      <c r="K117">
        <v>9.1</v>
      </c>
    </row>
    <row r="118" spans="2:11" x14ac:dyDescent="0.25">
      <c r="B118">
        <f t="shared" si="1"/>
        <v>116</v>
      </c>
      <c r="C118" t="s">
        <v>537</v>
      </c>
      <c r="D118" t="s">
        <v>538</v>
      </c>
      <c r="E118">
        <v>550</v>
      </c>
      <c r="F118">
        <v>5</v>
      </c>
      <c r="G118" s="2">
        <v>9.1999999999999998E-3</v>
      </c>
      <c r="H118" t="s">
        <v>539</v>
      </c>
      <c r="I118" t="s">
        <v>540</v>
      </c>
      <c r="J118" t="s">
        <v>541</v>
      </c>
      <c r="K118" s="1">
        <v>183333.33</v>
      </c>
    </row>
    <row r="119" spans="2:11" x14ac:dyDescent="0.25">
      <c r="B119">
        <f t="shared" si="1"/>
        <v>117</v>
      </c>
      <c r="C119" t="s">
        <v>542</v>
      </c>
      <c r="D119" t="s">
        <v>543</v>
      </c>
      <c r="E119">
        <v>214</v>
      </c>
      <c r="F119">
        <v>0</v>
      </c>
      <c r="G119" s="2">
        <v>0</v>
      </c>
      <c r="H119" t="s">
        <v>544</v>
      </c>
      <c r="I119" t="s">
        <v>545</v>
      </c>
      <c r="J119" t="s">
        <v>546</v>
      </c>
      <c r="K119">
        <v>6.62</v>
      </c>
    </row>
    <row r="120" spans="2:11" x14ac:dyDescent="0.25">
      <c r="B120">
        <f t="shared" si="1"/>
        <v>118</v>
      </c>
      <c r="C120" t="s">
        <v>547</v>
      </c>
      <c r="D120" t="s">
        <v>548</v>
      </c>
      <c r="E120" s="1">
        <v>8200</v>
      </c>
      <c r="F120">
        <v>150</v>
      </c>
      <c r="G120" s="2">
        <v>1.8599999999999998E-2</v>
      </c>
      <c r="H120" t="s">
        <v>549</v>
      </c>
      <c r="I120" t="s">
        <v>151</v>
      </c>
      <c r="J120" t="s">
        <v>550</v>
      </c>
      <c r="K120" s="1">
        <v>8427.5400000000009</v>
      </c>
    </row>
    <row r="121" spans="2:11" x14ac:dyDescent="0.25">
      <c r="B121">
        <f t="shared" si="1"/>
        <v>119</v>
      </c>
      <c r="C121" t="s">
        <v>551</v>
      </c>
      <c r="D121" t="s">
        <v>552</v>
      </c>
      <c r="E121">
        <v>645</v>
      </c>
      <c r="F121">
        <v>0</v>
      </c>
      <c r="G121" s="2">
        <v>0</v>
      </c>
      <c r="H121" t="s">
        <v>553</v>
      </c>
      <c r="I121" t="s">
        <v>554</v>
      </c>
      <c r="J121" t="s">
        <v>555</v>
      </c>
      <c r="K121" s="1">
        <v>129000</v>
      </c>
    </row>
    <row r="122" spans="2:11" x14ac:dyDescent="0.25">
      <c r="B122">
        <f t="shared" si="1"/>
        <v>120</v>
      </c>
      <c r="C122" t="s">
        <v>556</v>
      </c>
      <c r="D122" t="s">
        <v>557</v>
      </c>
      <c r="E122">
        <v>244</v>
      </c>
      <c r="F122">
        <v>0</v>
      </c>
      <c r="G122" s="2">
        <v>0</v>
      </c>
      <c r="H122" t="s">
        <v>558</v>
      </c>
      <c r="I122" t="s">
        <v>559</v>
      </c>
      <c r="J122" t="s">
        <v>560</v>
      </c>
      <c r="K122">
        <v>33.96</v>
      </c>
    </row>
    <row r="123" spans="2:11" x14ac:dyDescent="0.25">
      <c r="B123">
        <f t="shared" si="1"/>
        <v>121</v>
      </c>
      <c r="C123" t="s">
        <v>561</v>
      </c>
      <c r="D123" t="s">
        <v>562</v>
      </c>
      <c r="E123" s="1">
        <v>1460</v>
      </c>
      <c r="F123">
        <v>20</v>
      </c>
      <c r="G123" s="2">
        <v>1.3899999999999999E-2</v>
      </c>
      <c r="H123" t="s">
        <v>563</v>
      </c>
      <c r="I123" t="s">
        <v>564</v>
      </c>
      <c r="J123" t="s">
        <v>565</v>
      </c>
      <c r="K123">
        <v>9.01</v>
      </c>
    </row>
    <row r="124" spans="2:11" x14ac:dyDescent="0.25">
      <c r="B124">
        <f t="shared" si="1"/>
        <v>122</v>
      </c>
      <c r="C124" t="s">
        <v>566</v>
      </c>
      <c r="D124" t="s">
        <v>567</v>
      </c>
      <c r="E124" s="1">
        <v>24525</v>
      </c>
      <c r="F124">
        <v>-150</v>
      </c>
      <c r="G124" s="2">
        <v>-6.1000000000000004E-3</v>
      </c>
      <c r="H124" s="3">
        <v>8700</v>
      </c>
      <c r="I124" s="3">
        <v>24541</v>
      </c>
      <c r="J124" t="s">
        <v>568</v>
      </c>
      <c r="K124">
        <v>67.75</v>
      </c>
    </row>
    <row r="125" spans="2:11" x14ac:dyDescent="0.25">
      <c r="B125">
        <f t="shared" si="1"/>
        <v>123</v>
      </c>
      <c r="C125" t="s">
        <v>569</v>
      </c>
      <c r="D125" t="s">
        <v>570</v>
      </c>
      <c r="E125">
        <v>600</v>
      </c>
      <c r="F125">
        <v>-10</v>
      </c>
      <c r="G125" s="2">
        <v>-1.6400000000000001E-2</v>
      </c>
      <c r="H125" t="s">
        <v>571</v>
      </c>
      <c r="I125" t="s">
        <v>572</v>
      </c>
      <c r="J125" t="s">
        <v>573</v>
      </c>
      <c r="K125">
        <v>9.02</v>
      </c>
    </row>
    <row r="126" spans="2:11" x14ac:dyDescent="0.25">
      <c r="B126">
        <f t="shared" si="1"/>
        <v>124</v>
      </c>
      <c r="C126" t="s">
        <v>574</v>
      </c>
      <c r="D126" t="s">
        <v>575</v>
      </c>
      <c r="E126">
        <v>101</v>
      </c>
      <c r="F126">
        <v>3</v>
      </c>
      <c r="G126" s="2">
        <v>3.0599999999999999E-2</v>
      </c>
      <c r="H126" t="s">
        <v>576</v>
      </c>
      <c r="I126" t="s">
        <v>577</v>
      </c>
      <c r="J126" t="s">
        <v>578</v>
      </c>
      <c r="K126" t="s">
        <v>50</v>
      </c>
    </row>
    <row r="127" spans="2:11" x14ac:dyDescent="0.25">
      <c r="B127">
        <f t="shared" si="1"/>
        <v>125</v>
      </c>
      <c r="C127" t="s">
        <v>579</v>
      </c>
      <c r="D127" t="s">
        <v>580</v>
      </c>
      <c r="E127">
        <v>300</v>
      </c>
      <c r="F127">
        <v>16</v>
      </c>
      <c r="G127" s="2">
        <v>5.6300000000000003E-2</v>
      </c>
      <c r="H127" t="s">
        <v>581</v>
      </c>
      <c r="I127" t="s">
        <v>582</v>
      </c>
      <c r="J127" t="s">
        <v>583</v>
      </c>
      <c r="K127" t="s">
        <v>50</v>
      </c>
    </row>
    <row r="128" spans="2:11" x14ac:dyDescent="0.25">
      <c r="B128">
        <f t="shared" si="1"/>
        <v>126</v>
      </c>
      <c r="C128" t="s">
        <v>584</v>
      </c>
      <c r="D128" t="s">
        <v>585</v>
      </c>
      <c r="E128" s="1">
        <v>6925</v>
      </c>
      <c r="F128">
        <v>0</v>
      </c>
      <c r="G128" s="2">
        <v>0</v>
      </c>
      <c r="H128">
        <v>400</v>
      </c>
      <c r="I128">
        <v>235</v>
      </c>
      <c r="J128" t="s">
        <v>583</v>
      </c>
      <c r="K128">
        <v>196.84</v>
      </c>
    </row>
    <row r="129" spans="2:11" x14ac:dyDescent="0.25">
      <c r="B129">
        <f t="shared" si="1"/>
        <v>127</v>
      </c>
      <c r="C129" t="s">
        <v>586</v>
      </c>
      <c r="D129" t="s">
        <v>587</v>
      </c>
      <c r="E129" s="1">
        <v>6900</v>
      </c>
      <c r="F129">
        <v>-50</v>
      </c>
      <c r="G129" s="2">
        <v>-7.1999999999999998E-3</v>
      </c>
      <c r="H129" s="3">
        <v>2600</v>
      </c>
      <c r="I129" s="3">
        <v>1938</v>
      </c>
      <c r="J129" t="s">
        <v>588</v>
      </c>
      <c r="K129">
        <v>14.72</v>
      </c>
    </row>
    <row r="130" spans="2:11" x14ac:dyDescent="0.25">
      <c r="B130">
        <f t="shared" si="1"/>
        <v>128</v>
      </c>
      <c r="C130" t="s">
        <v>589</v>
      </c>
      <c r="D130" t="s">
        <v>590</v>
      </c>
      <c r="E130" s="1">
        <v>1550</v>
      </c>
      <c r="F130">
        <v>-20</v>
      </c>
      <c r="G130" s="2">
        <v>-1.2699999999999999E-2</v>
      </c>
      <c r="H130" s="3">
        <v>325700</v>
      </c>
      <c r="I130" s="3">
        <v>404409</v>
      </c>
      <c r="J130" t="s">
        <v>591</v>
      </c>
      <c r="K130">
        <v>14.9</v>
      </c>
    </row>
    <row r="131" spans="2:11" x14ac:dyDescent="0.25">
      <c r="B131">
        <f t="shared" si="1"/>
        <v>129</v>
      </c>
      <c r="C131" t="s">
        <v>592</v>
      </c>
      <c r="D131" t="s">
        <v>593</v>
      </c>
      <c r="E131" s="1">
        <v>2190</v>
      </c>
      <c r="F131">
        <v>-30</v>
      </c>
      <c r="G131" s="2">
        <v>-1.35E-2</v>
      </c>
      <c r="H131">
        <v>900</v>
      </c>
      <c r="I131" s="3">
        <v>29400</v>
      </c>
      <c r="J131" t="s">
        <v>594</v>
      </c>
      <c r="K131">
        <v>19.579999999999998</v>
      </c>
    </row>
    <row r="132" spans="2:11" x14ac:dyDescent="0.25">
      <c r="B132">
        <f t="shared" ref="B132:B195" si="2">ROW(B130)</f>
        <v>130</v>
      </c>
      <c r="C132" t="s">
        <v>595</v>
      </c>
      <c r="D132" t="s">
        <v>596</v>
      </c>
      <c r="E132">
        <v>885</v>
      </c>
      <c r="F132">
        <v>15</v>
      </c>
      <c r="G132" s="2">
        <v>1.72E-2</v>
      </c>
      <c r="H132" s="3">
        <v>88300</v>
      </c>
      <c r="I132" s="3">
        <v>47823</v>
      </c>
      <c r="J132" t="s">
        <v>597</v>
      </c>
      <c r="K132" s="1">
        <v>1695.4</v>
      </c>
    </row>
    <row r="133" spans="2:11" x14ac:dyDescent="0.25">
      <c r="B133">
        <f t="shared" si="2"/>
        <v>131</v>
      </c>
      <c r="C133" t="s">
        <v>598</v>
      </c>
      <c r="D133" t="s">
        <v>599</v>
      </c>
      <c r="E133">
        <v>905</v>
      </c>
      <c r="F133">
        <v>-30</v>
      </c>
      <c r="G133" s="2">
        <v>-3.2099999999999997E-2</v>
      </c>
      <c r="H133" s="3">
        <v>81800</v>
      </c>
      <c r="I133" s="3">
        <v>83423</v>
      </c>
      <c r="J133" t="s">
        <v>600</v>
      </c>
      <c r="K133">
        <v>36.28</v>
      </c>
    </row>
    <row r="134" spans="2:11" x14ac:dyDescent="0.25">
      <c r="B134">
        <f t="shared" si="2"/>
        <v>132</v>
      </c>
      <c r="C134" t="s">
        <v>601</v>
      </c>
      <c r="D134" t="s">
        <v>602</v>
      </c>
      <c r="E134" s="1">
        <v>5100</v>
      </c>
      <c r="F134">
        <v>75</v>
      </c>
      <c r="G134" s="2">
        <v>1.49E-2</v>
      </c>
      <c r="H134" s="3">
        <v>190200</v>
      </c>
      <c r="I134" t="s">
        <v>603</v>
      </c>
      <c r="J134" t="s">
        <v>604</v>
      </c>
      <c r="K134">
        <v>632.99</v>
      </c>
    </row>
    <row r="135" spans="2:11" x14ac:dyDescent="0.25">
      <c r="B135">
        <f t="shared" si="2"/>
        <v>133</v>
      </c>
      <c r="C135" t="s">
        <v>605</v>
      </c>
      <c r="D135" t="s">
        <v>606</v>
      </c>
      <c r="E135">
        <v>980</v>
      </c>
      <c r="F135">
        <v>0</v>
      </c>
      <c r="G135" s="2">
        <v>0</v>
      </c>
      <c r="H135" t="s">
        <v>607</v>
      </c>
      <c r="I135" t="s">
        <v>608</v>
      </c>
      <c r="J135" t="s">
        <v>609</v>
      </c>
      <c r="K135">
        <v>35.380000000000003</v>
      </c>
    </row>
    <row r="136" spans="2:11" x14ac:dyDescent="0.25">
      <c r="B136">
        <f t="shared" si="2"/>
        <v>134</v>
      </c>
      <c r="C136" t="s">
        <v>610</v>
      </c>
      <c r="D136" t="s">
        <v>611</v>
      </c>
      <c r="E136">
        <v>710</v>
      </c>
      <c r="F136">
        <v>0</v>
      </c>
      <c r="G136" s="2">
        <v>0</v>
      </c>
      <c r="H136" t="s">
        <v>612</v>
      </c>
      <c r="I136" t="s">
        <v>613</v>
      </c>
      <c r="J136" t="s">
        <v>614</v>
      </c>
      <c r="K136" t="s">
        <v>50</v>
      </c>
    </row>
    <row r="137" spans="2:11" x14ac:dyDescent="0.25">
      <c r="B137">
        <f t="shared" si="2"/>
        <v>135</v>
      </c>
      <c r="C137" t="s">
        <v>615</v>
      </c>
      <c r="D137" t="s">
        <v>616</v>
      </c>
      <c r="E137">
        <v>103</v>
      </c>
      <c r="F137">
        <v>-1</v>
      </c>
      <c r="G137" s="2">
        <v>-9.5999999999999992E-3</v>
      </c>
      <c r="H137" t="s">
        <v>617</v>
      </c>
      <c r="I137" t="s">
        <v>618</v>
      </c>
      <c r="J137" t="s">
        <v>619</v>
      </c>
      <c r="K137">
        <v>27.2</v>
      </c>
    </row>
    <row r="138" spans="2:11" x14ac:dyDescent="0.25">
      <c r="B138">
        <f t="shared" si="2"/>
        <v>136</v>
      </c>
      <c r="C138" t="s">
        <v>620</v>
      </c>
      <c r="D138" t="s">
        <v>621</v>
      </c>
      <c r="E138">
        <v>830</v>
      </c>
      <c r="F138">
        <v>-10</v>
      </c>
      <c r="G138" s="2">
        <v>-1.1900000000000001E-2</v>
      </c>
      <c r="H138" t="s">
        <v>622</v>
      </c>
      <c r="I138" t="s">
        <v>623</v>
      </c>
      <c r="J138" t="s">
        <v>624</v>
      </c>
      <c r="K138">
        <v>54.5</v>
      </c>
    </row>
    <row r="139" spans="2:11" x14ac:dyDescent="0.25">
      <c r="B139">
        <f t="shared" si="2"/>
        <v>137</v>
      </c>
      <c r="C139" t="s">
        <v>625</v>
      </c>
      <c r="D139" t="s">
        <v>626</v>
      </c>
      <c r="E139" s="1">
        <v>1330</v>
      </c>
      <c r="F139">
        <v>35</v>
      </c>
      <c r="G139" s="2">
        <v>2.7E-2</v>
      </c>
      <c r="H139" t="s">
        <v>627</v>
      </c>
      <c r="I139" t="s">
        <v>628</v>
      </c>
      <c r="J139" t="s">
        <v>629</v>
      </c>
      <c r="K139">
        <v>42.58</v>
      </c>
    </row>
    <row r="140" spans="2:11" x14ac:dyDescent="0.25">
      <c r="B140">
        <f t="shared" si="2"/>
        <v>138</v>
      </c>
      <c r="C140" t="s">
        <v>630</v>
      </c>
      <c r="D140" t="s">
        <v>631</v>
      </c>
      <c r="E140" s="1">
        <v>1225</v>
      </c>
      <c r="F140">
        <v>-15</v>
      </c>
      <c r="G140" s="2">
        <v>-1.21E-2</v>
      </c>
      <c r="H140" t="s">
        <v>632</v>
      </c>
      <c r="I140" t="s">
        <v>633</v>
      </c>
      <c r="J140" t="s">
        <v>634</v>
      </c>
      <c r="K140" t="s">
        <v>50</v>
      </c>
    </row>
    <row r="141" spans="2:11" x14ac:dyDescent="0.25">
      <c r="B141">
        <f t="shared" si="2"/>
        <v>139</v>
      </c>
      <c r="C141" t="s">
        <v>635</v>
      </c>
      <c r="D141" t="s">
        <v>636</v>
      </c>
      <c r="E141" s="1">
        <v>1305</v>
      </c>
      <c r="F141">
        <v>-5</v>
      </c>
      <c r="G141" s="2">
        <v>-3.8E-3</v>
      </c>
      <c r="H141" s="3">
        <v>518200</v>
      </c>
      <c r="I141" s="3">
        <v>962395</v>
      </c>
      <c r="J141" t="s">
        <v>637</v>
      </c>
      <c r="K141">
        <v>32.47</v>
      </c>
    </row>
    <row r="142" spans="2:11" x14ac:dyDescent="0.25">
      <c r="B142">
        <f t="shared" si="2"/>
        <v>140</v>
      </c>
      <c r="C142" t="s">
        <v>638</v>
      </c>
      <c r="D142" t="s">
        <v>639</v>
      </c>
      <c r="E142" s="1">
        <v>7975</v>
      </c>
      <c r="F142">
        <v>50</v>
      </c>
      <c r="G142" s="2">
        <v>6.3E-3</v>
      </c>
      <c r="H142" s="3">
        <v>70700</v>
      </c>
      <c r="I142" s="3">
        <v>134614</v>
      </c>
      <c r="J142" t="s">
        <v>640</v>
      </c>
      <c r="K142">
        <v>8.84</v>
      </c>
    </row>
    <row r="143" spans="2:11" x14ac:dyDescent="0.25">
      <c r="B143">
        <f t="shared" si="2"/>
        <v>141</v>
      </c>
      <c r="C143" t="s">
        <v>641</v>
      </c>
      <c r="D143" t="s">
        <v>642</v>
      </c>
      <c r="E143" s="1">
        <v>3220</v>
      </c>
      <c r="F143">
        <v>-20</v>
      </c>
      <c r="G143" s="2">
        <v>-6.1999999999999998E-3</v>
      </c>
      <c r="H143" t="s">
        <v>643</v>
      </c>
      <c r="I143" t="s">
        <v>644</v>
      </c>
      <c r="J143" t="s">
        <v>645</v>
      </c>
      <c r="K143">
        <v>17.5</v>
      </c>
    </row>
    <row r="144" spans="2:11" x14ac:dyDescent="0.25">
      <c r="B144">
        <f t="shared" si="2"/>
        <v>142</v>
      </c>
      <c r="C144" t="s">
        <v>646</v>
      </c>
      <c r="D144" t="s">
        <v>647</v>
      </c>
      <c r="E144">
        <v>705</v>
      </c>
      <c r="F144">
        <v>95</v>
      </c>
      <c r="G144" s="2">
        <v>0.15570000000000001</v>
      </c>
      <c r="H144" t="s">
        <v>648</v>
      </c>
      <c r="I144" s="3">
        <v>82612</v>
      </c>
      <c r="J144" t="s">
        <v>649</v>
      </c>
      <c r="K144" t="s">
        <v>50</v>
      </c>
    </row>
    <row r="145" spans="2:11" x14ac:dyDescent="0.25">
      <c r="B145">
        <f t="shared" si="2"/>
        <v>143</v>
      </c>
      <c r="C145" t="s">
        <v>650</v>
      </c>
      <c r="D145" t="s">
        <v>651</v>
      </c>
      <c r="E145" s="1">
        <v>2720</v>
      </c>
      <c r="F145">
        <v>-80</v>
      </c>
      <c r="G145" s="2">
        <v>-2.86E-2</v>
      </c>
      <c r="H145" s="3">
        <v>748600</v>
      </c>
      <c r="I145" t="s">
        <v>652</v>
      </c>
      <c r="J145" t="s">
        <v>653</v>
      </c>
      <c r="K145">
        <v>41.56</v>
      </c>
    </row>
    <row r="146" spans="2:11" x14ac:dyDescent="0.25">
      <c r="B146">
        <f t="shared" si="2"/>
        <v>144</v>
      </c>
      <c r="C146" t="s">
        <v>654</v>
      </c>
      <c r="D146" t="s">
        <v>655</v>
      </c>
      <c r="E146" s="1">
        <v>1380</v>
      </c>
      <c r="F146">
        <v>0</v>
      </c>
      <c r="G146" s="2">
        <v>0</v>
      </c>
      <c r="H146">
        <v>300</v>
      </c>
      <c r="I146" s="3">
        <v>152001</v>
      </c>
      <c r="J146" t="s">
        <v>656</v>
      </c>
      <c r="K146">
        <v>51.32</v>
      </c>
    </row>
    <row r="147" spans="2:11" x14ac:dyDescent="0.25">
      <c r="B147">
        <f t="shared" si="2"/>
        <v>145</v>
      </c>
      <c r="C147" t="s">
        <v>657</v>
      </c>
      <c r="D147" t="s">
        <v>658</v>
      </c>
      <c r="E147">
        <v>496</v>
      </c>
      <c r="F147">
        <v>0</v>
      </c>
      <c r="G147" s="2">
        <v>0</v>
      </c>
      <c r="H147" t="s">
        <v>659</v>
      </c>
      <c r="I147" t="s">
        <v>660</v>
      </c>
      <c r="J147" t="s">
        <v>661</v>
      </c>
      <c r="K147">
        <v>10.199999999999999</v>
      </c>
    </row>
    <row r="148" spans="2:11" x14ac:dyDescent="0.25">
      <c r="B148">
        <f t="shared" si="2"/>
        <v>146</v>
      </c>
      <c r="C148" t="s">
        <v>662</v>
      </c>
      <c r="D148" t="s">
        <v>663</v>
      </c>
      <c r="E148" s="1">
        <v>2480</v>
      </c>
      <c r="F148">
        <v>20</v>
      </c>
      <c r="G148" s="2">
        <v>8.0999999999999996E-3</v>
      </c>
      <c r="H148" s="3">
        <v>589300</v>
      </c>
      <c r="I148" s="3">
        <v>704163</v>
      </c>
      <c r="J148" t="s">
        <v>664</v>
      </c>
      <c r="K148" s="1">
        <v>1195.76</v>
      </c>
    </row>
    <row r="149" spans="2:11" x14ac:dyDescent="0.25">
      <c r="B149">
        <f t="shared" si="2"/>
        <v>147</v>
      </c>
      <c r="C149" t="s">
        <v>665</v>
      </c>
      <c r="D149" t="s">
        <v>666</v>
      </c>
      <c r="E149" s="1">
        <v>1810</v>
      </c>
      <c r="F149">
        <v>0</v>
      </c>
      <c r="G149" s="2">
        <v>0</v>
      </c>
      <c r="H149" s="3">
        <v>7300</v>
      </c>
      <c r="I149" s="3">
        <v>79198</v>
      </c>
      <c r="J149" t="s">
        <v>667</v>
      </c>
      <c r="K149" t="s">
        <v>50</v>
      </c>
    </row>
    <row r="150" spans="2:11" x14ac:dyDescent="0.25">
      <c r="B150">
        <f t="shared" si="2"/>
        <v>148</v>
      </c>
      <c r="C150" t="s">
        <v>668</v>
      </c>
      <c r="D150" t="s">
        <v>669</v>
      </c>
      <c r="E150" s="1">
        <v>1355</v>
      </c>
      <c r="F150">
        <v>15</v>
      </c>
      <c r="G150" s="2">
        <v>1.12E-2</v>
      </c>
      <c r="H150" s="3">
        <v>56300</v>
      </c>
      <c r="I150" s="3">
        <v>189782</v>
      </c>
      <c r="J150" t="s">
        <v>670</v>
      </c>
      <c r="K150">
        <v>12.5</v>
      </c>
    </row>
    <row r="151" spans="2:11" x14ac:dyDescent="0.25">
      <c r="B151">
        <f t="shared" si="2"/>
        <v>149</v>
      </c>
      <c r="C151" t="s">
        <v>671</v>
      </c>
      <c r="D151" t="s">
        <v>672</v>
      </c>
      <c r="E151" s="1">
        <v>2680</v>
      </c>
      <c r="F151">
        <v>-40</v>
      </c>
      <c r="G151" s="2">
        <v>-1.47E-2</v>
      </c>
      <c r="H151" t="s">
        <v>673</v>
      </c>
      <c r="I151" t="s">
        <v>674</v>
      </c>
      <c r="J151" t="s">
        <v>675</v>
      </c>
      <c r="K151">
        <v>410.35</v>
      </c>
    </row>
    <row r="152" spans="2:11" x14ac:dyDescent="0.25">
      <c r="B152">
        <f t="shared" si="2"/>
        <v>150</v>
      </c>
      <c r="C152" t="s">
        <v>676</v>
      </c>
      <c r="D152" t="s">
        <v>677</v>
      </c>
      <c r="E152" s="1">
        <v>2630</v>
      </c>
      <c r="F152">
        <v>0</v>
      </c>
      <c r="G152" s="2">
        <v>0</v>
      </c>
      <c r="H152" s="3">
        <v>23800</v>
      </c>
      <c r="I152" s="3">
        <v>121898</v>
      </c>
      <c r="J152" t="s">
        <v>678</v>
      </c>
      <c r="K152" s="1">
        <v>131500</v>
      </c>
    </row>
    <row r="153" spans="2:11" x14ac:dyDescent="0.25">
      <c r="B153">
        <f t="shared" si="2"/>
        <v>151</v>
      </c>
      <c r="C153" t="s">
        <v>679</v>
      </c>
      <c r="D153" t="s">
        <v>680</v>
      </c>
      <c r="E153">
        <v>494</v>
      </c>
      <c r="F153">
        <v>-6</v>
      </c>
      <c r="G153" s="2">
        <v>-1.2E-2</v>
      </c>
      <c r="H153" t="s">
        <v>681</v>
      </c>
      <c r="I153" t="s">
        <v>682</v>
      </c>
      <c r="J153" t="s">
        <v>683</v>
      </c>
      <c r="K153">
        <v>6.59</v>
      </c>
    </row>
    <row r="154" spans="2:11" x14ac:dyDescent="0.25">
      <c r="B154">
        <f t="shared" si="2"/>
        <v>152</v>
      </c>
      <c r="C154" t="s">
        <v>684</v>
      </c>
      <c r="D154" t="s">
        <v>685</v>
      </c>
      <c r="E154" s="1">
        <v>9950</v>
      </c>
      <c r="F154">
        <v>50</v>
      </c>
      <c r="G154" s="2">
        <v>5.1000000000000004E-3</v>
      </c>
      <c r="H154" s="3">
        <v>108500</v>
      </c>
      <c r="I154" t="s">
        <v>686</v>
      </c>
      <c r="J154" t="s">
        <v>687</v>
      </c>
      <c r="K154">
        <v>59.24</v>
      </c>
    </row>
    <row r="155" spans="2:11" x14ac:dyDescent="0.25">
      <c r="B155">
        <f t="shared" si="2"/>
        <v>153</v>
      </c>
      <c r="C155" t="s">
        <v>688</v>
      </c>
      <c r="D155" t="s">
        <v>689</v>
      </c>
      <c r="E155" s="1">
        <v>1585</v>
      </c>
      <c r="F155">
        <v>-10</v>
      </c>
      <c r="G155" s="2">
        <v>-6.3E-3</v>
      </c>
      <c r="H155" s="3">
        <v>530600</v>
      </c>
      <c r="I155" s="3">
        <v>172698</v>
      </c>
      <c r="J155" t="s">
        <v>690</v>
      </c>
      <c r="K155">
        <v>18.02</v>
      </c>
    </row>
    <row r="156" spans="2:11" x14ac:dyDescent="0.25">
      <c r="B156">
        <f t="shared" si="2"/>
        <v>154</v>
      </c>
      <c r="C156" t="s">
        <v>691</v>
      </c>
      <c r="D156" t="s">
        <v>692</v>
      </c>
      <c r="E156" s="1">
        <v>1445</v>
      </c>
      <c r="F156">
        <v>-25</v>
      </c>
      <c r="G156" s="2">
        <v>-1.7000000000000001E-2</v>
      </c>
      <c r="H156" s="3">
        <v>830200</v>
      </c>
      <c r="I156" t="s">
        <v>693</v>
      </c>
      <c r="J156" t="s">
        <v>694</v>
      </c>
      <c r="K156">
        <v>7.87</v>
      </c>
    </row>
    <row r="157" spans="2:11" x14ac:dyDescent="0.25">
      <c r="B157">
        <f t="shared" si="2"/>
        <v>155</v>
      </c>
      <c r="C157" t="s">
        <v>695</v>
      </c>
      <c r="D157" t="s">
        <v>696</v>
      </c>
      <c r="E157" s="1">
        <v>7050</v>
      </c>
      <c r="F157">
        <v>0</v>
      </c>
      <c r="G157" s="2">
        <v>0</v>
      </c>
      <c r="H157" s="3">
        <v>17400</v>
      </c>
      <c r="I157" s="3">
        <v>2653</v>
      </c>
      <c r="J157" t="s">
        <v>697</v>
      </c>
      <c r="K157">
        <v>13.14</v>
      </c>
    </row>
    <row r="158" spans="2:11" x14ac:dyDescent="0.25">
      <c r="B158">
        <f t="shared" si="2"/>
        <v>156</v>
      </c>
      <c r="C158" t="s">
        <v>698</v>
      </c>
      <c r="D158" t="s">
        <v>699</v>
      </c>
      <c r="E158">
        <v>87</v>
      </c>
      <c r="F158">
        <v>-1</v>
      </c>
      <c r="G158" s="2">
        <v>-1.14E-2</v>
      </c>
      <c r="H158" t="s">
        <v>700</v>
      </c>
      <c r="I158" t="s">
        <v>701</v>
      </c>
      <c r="J158" t="s">
        <v>702</v>
      </c>
      <c r="K158" t="s">
        <v>50</v>
      </c>
    </row>
    <row r="159" spans="2:11" x14ac:dyDescent="0.25">
      <c r="B159">
        <f t="shared" si="2"/>
        <v>157</v>
      </c>
      <c r="C159" t="s">
        <v>703</v>
      </c>
      <c r="D159" t="s">
        <v>704</v>
      </c>
      <c r="E159">
        <v>244</v>
      </c>
      <c r="F159">
        <v>2</v>
      </c>
      <c r="G159" s="2">
        <v>8.3000000000000001E-3</v>
      </c>
      <c r="H159" t="s">
        <v>705</v>
      </c>
      <c r="I159" t="s">
        <v>706</v>
      </c>
      <c r="J159" t="s">
        <v>707</v>
      </c>
      <c r="K159">
        <v>640.41999999999996</v>
      </c>
    </row>
    <row r="160" spans="2:11" x14ac:dyDescent="0.25">
      <c r="B160">
        <f t="shared" si="2"/>
        <v>158</v>
      </c>
      <c r="C160" t="s">
        <v>708</v>
      </c>
      <c r="D160" t="s">
        <v>709</v>
      </c>
      <c r="E160" s="1">
        <v>3480</v>
      </c>
      <c r="F160">
        <v>20</v>
      </c>
      <c r="G160" s="2">
        <v>5.7999999999999996E-3</v>
      </c>
      <c r="H160">
        <v>900</v>
      </c>
      <c r="I160" s="3">
        <v>5017</v>
      </c>
      <c r="J160" t="s">
        <v>710</v>
      </c>
      <c r="K160">
        <v>9.73</v>
      </c>
    </row>
    <row r="161" spans="2:11" x14ac:dyDescent="0.25">
      <c r="B161">
        <f t="shared" si="2"/>
        <v>159</v>
      </c>
      <c r="C161" t="s">
        <v>711</v>
      </c>
      <c r="D161" t="s">
        <v>712</v>
      </c>
      <c r="E161">
        <v>615</v>
      </c>
      <c r="F161">
        <v>5</v>
      </c>
      <c r="G161" s="2">
        <v>8.2000000000000007E-3</v>
      </c>
      <c r="H161" t="s">
        <v>713</v>
      </c>
      <c r="I161" t="s">
        <v>714</v>
      </c>
      <c r="J161" t="s">
        <v>715</v>
      </c>
      <c r="K161">
        <v>12.98</v>
      </c>
    </row>
    <row r="162" spans="2:11" x14ac:dyDescent="0.25">
      <c r="B162">
        <f t="shared" si="2"/>
        <v>160</v>
      </c>
      <c r="C162" t="s">
        <v>716</v>
      </c>
      <c r="D162" t="s">
        <v>717</v>
      </c>
      <c r="E162" s="1">
        <v>5050</v>
      </c>
      <c r="F162">
        <v>-25</v>
      </c>
      <c r="G162" s="2">
        <v>-4.8999999999999998E-3</v>
      </c>
      <c r="H162" s="3">
        <v>2400</v>
      </c>
      <c r="I162" s="3">
        <v>19712</v>
      </c>
      <c r="J162" t="s">
        <v>718</v>
      </c>
      <c r="K162">
        <v>26.1</v>
      </c>
    </row>
    <row r="163" spans="2:11" x14ac:dyDescent="0.25">
      <c r="B163">
        <f t="shared" si="2"/>
        <v>161</v>
      </c>
      <c r="C163" t="s">
        <v>719</v>
      </c>
      <c r="D163" t="s">
        <v>720</v>
      </c>
      <c r="E163" s="1">
        <v>1785</v>
      </c>
      <c r="F163">
        <v>5</v>
      </c>
      <c r="G163" s="2">
        <v>2.8E-3</v>
      </c>
      <c r="H163" s="3">
        <v>348400</v>
      </c>
      <c r="I163" t="s">
        <v>721</v>
      </c>
      <c r="J163" t="s">
        <v>722</v>
      </c>
      <c r="K163" s="1">
        <v>137307.69</v>
      </c>
    </row>
    <row r="164" spans="2:11" x14ac:dyDescent="0.25">
      <c r="B164">
        <f t="shared" si="2"/>
        <v>162</v>
      </c>
      <c r="C164" t="s">
        <v>723</v>
      </c>
      <c r="D164" t="s">
        <v>724</v>
      </c>
      <c r="E164" s="1">
        <v>2180</v>
      </c>
      <c r="F164">
        <v>-20</v>
      </c>
      <c r="G164" s="2">
        <v>-9.1000000000000004E-3</v>
      </c>
      <c r="H164" s="3">
        <v>3900</v>
      </c>
      <c r="I164" t="s">
        <v>725</v>
      </c>
      <c r="J164" t="s">
        <v>726</v>
      </c>
      <c r="K164">
        <v>27.63</v>
      </c>
    </row>
    <row r="165" spans="2:11" x14ac:dyDescent="0.25">
      <c r="B165">
        <f t="shared" si="2"/>
        <v>163</v>
      </c>
      <c r="C165" t="s">
        <v>727</v>
      </c>
      <c r="D165" t="s">
        <v>728</v>
      </c>
      <c r="E165" s="1">
        <v>2270</v>
      </c>
      <c r="F165">
        <v>-40</v>
      </c>
      <c r="G165" s="2">
        <v>-1.7299999999999999E-2</v>
      </c>
      <c r="H165" s="3">
        <v>167500</v>
      </c>
      <c r="I165" s="3">
        <v>96219</v>
      </c>
      <c r="J165" t="s">
        <v>729</v>
      </c>
      <c r="K165">
        <v>7.95</v>
      </c>
    </row>
    <row r="166" spans="2:11" x14ac:dyDescent="0.25">
      <c r="B166">
        <f t="shared" si="2"/>
        <v>164</v>
      </c>
      <c r="C166" t="s">
        <v>730</v>
      </c>
      <c r="D166" t="s">
        <v>731</v>
      </c>
      <c r="E166">
        <v>450</v>
      </c>
      <c r="F166">
        <v>2</v>
      </c>
      <c r="G166" s="2">
        <v>4.4999999999999997E-3</v>
      </c>
      <c r="H166" t="s">
        <v>732</v>
      </c>
      <c r="I166" t="s">
        <v>733</v>
      </c>
      <c r="J166" t="s">
        <v>734</v>
      </c>
      <c r="K166" t="s">
        <v>50</v>
      </c>
    </row>
    <row r="167" spans="2:11" x14ac:dyDescent="0.25">
      <c r="B167">
        <f t="shared" si="2"/>
        <v>165</v>
      </c>
      <c r="C167" t="s">
        <v>735</v>
      </c>
      <c r="D167" t="s">
        <v>736</v>
      </c>
      <c r="E167" s="1">
        <v>6375</v>
      </c>
      <c r="F167">
        <v>-100</v>
      </c>
      <c r="G167" s="2">
        <v>-1.54E-2</v>
      </c>
      <c r="H167" s="3">
        <v>553100</v>
      </c>
      <c r="I167" t="s">
        <v>737</v>
      </c>
      <c r="J167" t="s">
        <v>738</v>
      </c>
      <c r="K167">
        <v>10.27</v>
      </c>
    </row>
    <row r="168" spans="2:11" x14ac:dyDescent="0.25">
      <c r="B168">
        <f t="shared" si="2"/>
        <v>166</v>
      </c>
      <c r="C168" t="s">
        <v>739</v>
      </c>
      <c r="D168" t="s">
        <v>740</v>
      </c>
      <c r="E168">
        <v>69</v>
      </c>
      <c r="F168">
        <v>0</v>
      </c>
      <c r="G168" s="2">
        <v>0</v>
      </c>
      <c r="H168" t="s">
        <v>741</v>
      </c>
      <c r="I168" t="s">
        <v>742</v>
      </c>
      <c r="J168" t="s">
        <v>743</v>
      </c>
      <c r="K168">
        <v>6.31</v>
      </c>
    </row>
    <row r="169" spans="2:11" x14ac:dyDescent="0.25">
      <c r="B169">
        <f t="shared" si="2"/>
        <v>167</v>
      </c>
      <c r="C169" t="s">
        <v>744</v>
      </c>
      <c r="D169" t="s">
        <v>745</v>
      </c>
      <c r="E169">
        <v>185</v>
      </c>
      <c r="F169">
        <v>-2</v>
      </c>
      <c r="G169" s="2">
        <v>-1.0699999999999999E-2</v>
      </c>
      <c r="H169" t="s">
        <v>746</v>
      </c>
      <c r="I169" t="s">
        <v>747</v>
      </c>
      <c r="J169" t="s">
        <v>748</v>
      </c>
      <c r="K169">
        <v>3.12</v>
      </c>
    </row>
    <row r="170" spans="2:11" x14ac:dyDescent="0.25">
      <c r="B170">
        <f t="shared" si="2"/>
        <v>168</v>
      </c>
      <c r="C170" t="s">
        <v>749</v>
      </c>
      <c r="D170" t="s">
        <v>750</v>
      </c>
      <c r="E170">
        <v>480</v>
      </c>
      <c r="F170">
        <v>-2</v>
      </c>
      <c r="G170" s="2">
        <v>-4.1000000000000003E-3</v>
      </c>
      <c r="H170" s="3">
        <v>36200</v>
      </c>
      <c r="I170" s="3">
        <v>208171</v>
      </c>
      <c r="J170" t="s">
        <v>751</v>
      </c>
      <c r="K170" s="1">
        <v>239999.98</v>
      </c>
    </row>
    <row r="171" spans="2:11" x14ac:dyDescent="0.25">
      <c r="B171">
        <f t="shared" si="2"/>
        <v>169</v>
      </c>
      <c r="C171" t="s">
        <v>752</v>
      </c>
      <c r="D171" t="s">
        <v>753</v>
      </c>
      <c r="E171" s="1">
        <v>1280</v>
      </c>
      <c r="F171">
        <v>5</v>
      </c>
      <c r="G171" s="2">
        <v>3.8999999999999998E-3</v>
      </c>
      <c r="H171" s="3">
        <v>4100</v>
      </c>
      <c r="I171" s="3">
        <v>126379</v>
      </c>
      <c r="J171" t="s">
        <v>754</v>
      </c>
      <c r="K171">
        <v>76.12</v>
      </c>
    </row>
    <row r="172" spans="2:11" x14ac:dyDescent="0.25">
      <c r="B172">
        <f t="shared" si="2"/>
        <v>170</v>
      </c>
      <c r="C172" t="s">
        <v>755</v>
      </c>
      <c r="D172" t="s">
        <v>756</v>
      </c>
      <c r="E172">
        <v>472</v>
      </c>
      <c r="F172">
        <v>-4</v>
      </c>
      <c r="G172" s="2">
        <v>-8.3999999999999995E-3</v>
      </c>
      <c r="H172" t="s">
        <v>757</v>
      </c>
      <c r="I172" t="s">
        <v>758</v>
      </c>
      <c r="J172" t="s">
        <v>759</v>
      </c>
      <c r="K172">
        <v>35.44</v>
      </c>
    </row>
    <row r="173" spans="2:11" x14ac:dyDescent="0.25">
      <c r="B173">
        <f t="shared" si="2"/>
        <v>171</v>
      </c>
      <c r="C173" t="s">
        <v>760</v>
      </c>
      <c r="D173" t="s">
        <v>761</v>
      </c>
      <c r="E173" s="1">
        <v>1485</v>
      </c>
      <c r="F173">
        <v>-20</v>
      </c>
      <c r="G173" s="2">
        <v>-1.3299999999999999E-2</v>
      </c>
      <c r="H173" t="s">
        <v>762</v>
      </c>
      <c r="I173" t="s">
        <v>763</v>
      </c>
      <c r="J173" t="s">
        <v>764</v>
      </c>
      <c r="K173">
        <v>337.65</v>
      </c>
    </row>
    <row r="174" spans="2:11" x14ac:dyDescent="0.25">
      <c r="B174">
        <f t="shared" si="2"/>
        <v>172</v>
      </c>
      <c r="C174" t="s">
        <v>765</v>
      </c>
      <c r="D174" t="s">
        <v>766</v>
      </c>
      <c r="E174">
        <v>360</v>
      </c>
      <c r="F174">
        <v>50</v>
      </c>
      <c r="G174" s="2">
        <v>0.1613</v>
      </c>
      <c r="H174" t="s">
        <v>767</v>
      </c>
      <c r="I174" t="s">
        <v>768</v>
      </c>
      <c r="J174" t="s">
        <v>769</v>
      </c>
      <c r="K174" t="s">
        <v>50</v>
      </c>
    </row>
    <row r="175" spans="2:11" x14ac:dyDescent="0.25">
      <c r="B175">
        <f t="shared" si="2"/>
        <v>173</v>
      </c>
      <c r="C175" t="s">
        <v>770</v>
      </c>
      <c r="D175" t="s">
        <v>771</v>
      </c>
      <c r="E175">
        <v>496</v>
      </c>
      <c r="F175">
        <v>4</v>
      </c>
      <c r="G175" s="2">
        <v>8.0999999999999996E-3</v>
      </c>
      <c r="H175" t="s">
        <v>772</v>
      </c>
      <c r="I175" t="s">
        <v>773</v>
      </c>
      <c r="J175" t="s">
        <v>774</v>
      </c>
      <c r="K175">
        <v>21.87</v>
      </c>
    </row>
    <row r="176" spans="2:11" x14ac:dyDescent="0.25">
      <c r="B176">
        <f t="shared" si="2"/>
        <v>174</v>
      </c>
      <c r="C176" t="s">
        <v>775</v>
      </c>
      <c r="D176" t="s">
        <v>776</v>
      </c>
      <c r="E176" s="1">
        <v>1140</v>
      </c>
      <c r="F176">
        <v>0</v>
      </c>
      <c r="G176" s="2">
        <v>0</v>
      </c>
      <c r="H176" t="s">
        <v>777</v>
      </c>
      <c r="I176" t="s">
        <v>778</v>
      </c>
      <c r="J176" t="s">
        <v>779</v>
      </c>
      <c r="K176">
        <v>9.7200000000000006</v>
      </c>
    </row>
    <row r="177" spans="2:11" x14ac:dyDescent="0.25">
      <c r="B177">
        <f t="shared" si="2"/>
        <v>175</v>
      </c>
      <c r="C177" t="s">
        <v>780</v>
      </c>
      <c r="D177" t="s">
        <v>781</v>
      </c>
      <c r="E177">
        <v>645</v>
      </c>
      <c r="F177">
        <v>5</v>
      </c>
      <c r="G177" s="2">
        <v>7.7999999999999996E-3</v>
      </c>
      <c r="H177" s="3">
        <v>206400</v>
      </c>
      <c r="I177" s="3">
        <v>759195</v>
      </c>
      <c r="J177" t="s">
        <v>782</v>
      </c>
      <c r="K177">
        <v>7.06</v>
      </c>
    </row>
    <row r="178" spans="2:11" x14ac:dyDescent="0.25">
      <c r="B178">
        <f t="shared" si="2"/>
        <v>176</v>
      </c>
      <c r="C178" t="s">
        <v>783</v>
      </c>
      <c r="D178" t="s">
        <v>784</v>
      </c>
      <c r="E178">
        <v>372</v>
      </c>
      <c r="F178">
        <v>-8</v>
      </c>
      <c r="G178" s="2">
        <v>-2.1100000000000001E-2</v>
      </c>
      <c r="H178" t="s">
        <v>785</v>
      </c>
      <c r="I178" t="s">
        <v>786</v>
      </c>
      <c r="J178" t="s">
        <v>787</v>
      </c>
      <c r="K178" t="s">
        <v>50</v>
      </c>
    </row>
    <row r="179" spans="2:11" x14ac:dyDescent="0.25">
      <c r="B179">
        <f t="shared" si="2"/>
        <v>177</v>
      </c>
      <c r="C179" t="s">
        <v>788</v>
      </c>
      <c r="D179" t="s">
        <v>789</v>
      </c>
      <c r="E179" s="1">
        <v>2890</v>
      </c>
      <c r="F179">
        <v>-20</v>
      </c>
      <c r="G179" s="2">
        <v>-6.8999999999999999E-3</v>
      </c>
      <c r="H179" s="3">
        <v>140600</v>
      </c>
      <c r="I179" t="s">
        <v>790</v>
      </c>
      <c r="J179" t="s">
        <v>791</v>
      </c>
      <c r="K179">
        <v>30</v>
      </c>
    </row>
    <row r="180" spans="2:11" x14ac:dyDescent="0.25">
      <c r="B180">
        <f t="shared" si="2"/>
        <v>178</v>
      </c>
      <c r="C180" t="s">
        <v>792</v>
      </c>
      <c r="D180" t="s">
        <v>793</v>
      </c>
      <c r="E180">
        <v>745</v>
      </c>
      <c r="F180">
        <v>0</v>
      </c>
      <c r="G180" s="2">
        <v>0</v>
      </c>
      <c r="H180" t="s">
        <v>794</v>
      </c>
      <c r="I180" t="s">
        <v>795</v>
      </c>
      <c r="J180" t="s">
        <v>796</v>
      </c>
      <c r="K180">
        <v>12.82</v>
      </c>
    </row>
    <row r="181" spans="2:11" x14ac:dyDescent="0.25">
      <c r="B181">
        <f t="shared" si="2"/>
        <v>179</v>
      </c>
      <c r="C181" t="s">
        <v>797</v>
      </c>
      <c r="D181" t="s">
        <v>798</v>
      </c>
      <c r="E181" s="1">
        <v>2700</v>
      </c>
      <c r="F181">
        <v>-90</v>
      </c>
      <c r="G181" s="2">
        <v>-3.2300000000000002E-2</v>
      </c>
      <c r="H181" t="s">
        <v>799</v>
      </c>
      <c r="I181" s="3">
        <v>243534</v>
      </c>
      <c r="J181" t="s">
        <v>800</v>
      </c>
      <c r="K181">
        <v>185.11</v>
      </c>
    </row>
    <row r="182" spans="2:11" x14ac:dyDescent="0.25">
      <c r="B182">
        <f t="shared" si="2"/>
        <v>180</v>
      </c>
      <c r="C182" t="s">
        <v>801</v>
      </c>
      <c r="D182" t="s">
        <v>802</v>
      </c>
      <c r="E182" s="1">
        <v>1580</v>
      </c>
      <c r="F182">
        <v>5</v>
      </c>
      <c r="G182" s="2">
        <v>3.2000000000000002E-3</v>
      </c>
      <c r="H182" s="3">
        <v>180000</v>
      </c>
      <c r="I182" s="3">
        <v>323163</v>
      </c>
      <c r="J182" t="s">
        <v>803</v>
      </c>
      <c r="K182">
        <v>49.5</v>
      </c>
    </row>
    <row r="183" spans="2:11" x14ac:dyDescent="0.25">
      <c r="B183">
        <f t="shared" si="2"/>
        <v>181</v>
      </c>
      <c r="C183" t="s">
        <v>804</v>
      </c>
      <c r="D183" t="s">
        <v>805</v>
      </c>
      <c r="E183">
        <v>800</v>
      </c>
      <c r="F183">
        <v>35</v>
      </c>
      <c r="G183" s="2">
        <v>4.58E-2</v>
      </c>
      <c r="H183" t="s">
        <v>806</v>
      </c>
      <c r="I183" t="s">
        <v>807</v>
      </c>
      <c r="J183" t="s">
        <v>808</v>
      </c>
      <c r="K183" t="s">
        <v>50</v>
      </c>
    </row>
    <row r="184" spans="2:11" x14ac:dyDescent="0.25">
      <c r="B184">
        <f t="shared" si="2"/>
        <v>182</v>
      </c>
      <c r="C184" t="s">
        <v>809</v>
      </c>
      <c r="D184" t="s">
        <v>810</v>
      </c>
      <c r="E184">
        <v>132</v>
      </c>
      <c r="F184">
        <v>-1</v>
      </c>
      <c r="G184" s="2">
        <v>-7.4999999999999997E-3</v>
      </c>
      <c r="H184" t="s">
        <v>811</v>
      </c>
      <c r="I184" t="s">
        <v>812</v>
      </c>
      <c r="J184" t="s">
        <v>813</v>
      </c>
      <c r="K184">
        <v>64.77</v>
      </c>
    </row>
    <row r="185" spans="2:11" x14ac:dyDescent="0.25">
      <c r="B185">
        <f t="shared" si="2"/>
        <v>183</v>
      </c>
      <c r="C185" t="s">
        <v>814</v>
      </c>
      <c r="D185" t="s">
        <v>815</v>
      </c>
      <c r="E185">
        <v>630</v>
      </c>
      <c r="F185">
        <v>-25</v>
      </c>
      <c r="G185" s="2">
        <v>-3.8199999999999998E-2</v>
      </c>
      <c r="H185" t="s">
        <v>816</v>
      </c>
      <c r="I185" t="s">
        <v>817</v>
      </c>
      <c r="J185" t="s">
        <v>818</v>
      </c>
      <c r="K185" t="s">
        <v>50</v>
      </c>
    </row>
    <row r="186" spans="2:11" x14ac:dyDescent="0.25">
      <c r="B186">
        <f t="shared" si="2"/>
        <v>184</v>
      </c>
      <c r="C186" t="s">
        <v>819</v>
      </c>
      <c r="D186" t="s">
        <v>820</v>
      </c>
      <c r="E186">
        <v>895</v>
      </c>
      <c r="F186">
        <v>5</v>
      </c>
      <c r="G186" s="2">
        <v>5.5999999999999999E-3</v>
      </c>
      <c r="H186" t="s">
        <v>821</v>
      </c>
      <c r="I186" t="s">
        <v>822</v>
      </c>
      <c r="J186" t="s">
        <v>823</v>
      </c>
      <c r="K186">
        <v>6.32</v>
      </c>
    </row>
    <row r="187" spans="2:11" x14ac:dyDescent="0.25">
      <c r="B187">
        <f t="shared" si="2"/>
        <v>185</v>
      </c>
      <c r="C187" t="s">
        <v>824</v>
      </c>
      <c r="D187" t="s">
        <v>825</v>
      </c>
      <c r="E187" s="1">
        <v>3840</v>
      </c>
      <c r="F187">
        <v>40</v>
      </c>
      <c r="G187" s="2">
        <v>1.0500000000000001E-2</v>
      </c>
      <c r="H187" s="3">
        <v>320400</v>
      </c>
      <c r="I187" s="3">
        <v>396844</v>
      </c>
      <c r="J187" t="s">
        <v>826</v>
      </c>
      <c r="K187" s="1">
        <v>147692.29999999999</v>
      </c>
    </row>
    <row r="188" spans="2:11" x14ac:dyDescent="0.25">
      <c r="B188">
        <f t="shared" si="2"/>
        <v>186</v>
      </c>
      <c r="C188" t="s">
        <v>827</v>
      </c>
      <c r="D188" t="s">
        <v>828</v>
      </c>
      <c r="E188">
        <v>76</v>
      </c>
      <c r="F188">
        <v>0</v>
      </c>
      <c r="G188" s="2">
        <v>0</v>
      </c>
      <c r="H188" t="s">
        <v>829</v>
      </c>
      <c r="I188" t="s">
        <v>830</v>
      </c>
      <c r="J188" t="s">
        <v>831</v>
      </c>
      <c r="K188">
        <v>113.94</v>
      </c>
    </row>
    <row r="189" spans="2:11" x14ac:dyDescent="0.25">
      <c r="B189">
        <f t="shared" si="2"/>
        <v>187</v>
      </c>
      <c r="C189" t="s">
        <v>832</v>
      </c>
      <c r="D189" t="s">
        <v>833</v>
      </c>
      <c r="E189" s="1">
        <v>1515</v>
      </c>
      <c r="F189">
        <v>-20</v>
      </c>
      <c r="G189" s="2">
        <v>-1.2999999999999999E-2</v>
      </c>
      <c r="H189" t="s">
        <v>834</v>
      </c>
      <c r="I189" t="s">
        <v>835</v>
      </c>
      <c r="J189" t="s">
        <v>836</v>
      </c>
      <c r="K189">
        <v>26.38</v>
      </c>
    </row>
    <row r="190" spans="2:11" x14ac:dyDescent="0.25">
      <c r="B190">
        <f t="shared" si="2"/>
        <v>188</v>
      </c>
      <c r="C190" t="s">
        <v>837</v>
      </c>
      <c r="D190" t="s">
        <v>838</v>
      </c>
      <c r="E190">
        <v>575</v>
      </c>
      <c r="F190">
        <v>-5</v>
      </c>
      <c r="G190" s="2">
        <v>-8.6E-3</v>
      </c>
      <c r="H190" t="s">
        <v>839</v>
      </c>
      <c r="I190" t="s">
        <v>840</v>
      </c>
      <c r="J190" t="s">
        <v>841</v>
      </c>
      <c r="K190" s="1">
        <v>3422.62</v>
      </c>
    </row>
    <row r="191" spans="2:11" x14ac:dyDescent="0.25">
      <c r="B191">
        <f t="shared" si="2"/>
        <v>189</v>
      </c>
      <c r="C191" t="s">
        <v>842</v>
      </c>
      <c r="D191" t="s">
        <v>843</v>
      </c>
      <c r="E191">
        <v>565</v>
      </c>
      <c r="F191">
        <v>15</v>
      </c>
      <c r="G191" s="2">
        <v>2.7300000000000001E-2</v>
      </c>
      <c r="H191" t="s">
        <v>844</v>
      </c>
      <c r="I191" t="s">
        <v>845</v>
      </c>
      <c r="J191" t="s">
        <v>846</v>
      </c>
      <c r="K191" s="1">
        <v>188333.33</v>
      </c>
    </row>
    <row r="192" spans="2:11" x14ac:dyDescent="0.25">
      <c r="B192">
        <f t="shared" si="2"/>
        <v>190</v>
      </c>
      <c r="C192" t="s">
        <v>847</v>
      </c>
      <c r="D192" t="s">
        <v>848</v>
      </c>
      <c r="E192" s="1">
        <v>9350</v>
      </c>
      <c r="F192">
        <v>775</v>
      </c>
      <c r="G192" s="2">
        <v>9.0399999999999994E-2</v>
      </c>
      <c r="H192" s="3">
        <v>23700</v>
      </c>
      <c r="I192" s="3">
        <v>6244</v>
      </c>
      <c r="J192" t="s">
        <v>849</v>
      </c>
      <c r="K192" s="1">
        <v>155833.34</v>
      </c>
    </row>
    <row r="193" spans="2:12" x14ac:dyDescent="0.25">
      <c r="B193">
        <f t="shared" si="2"/>
        <v>191</v>
      </c>
      <c r="C193" t="s">
        <v>850</v>
      </c>
      <c r="D193" t="s">
        <v>851</v>
      </c>
      <c r="E193">
        <v>700</v>
      </c>
      <c r="F193">
        <v>-5</v>
      </c>
      <c r="G193" s="2">
        <v>-7.1000000000000004E-3</v>
      </c>
      <c r="H193" t="s">
        <v>852</v>
      </c>
      <c r="I193" t="s">
        <v>853</v>
      </c>
      <c r="J193" t="s">
        <v>854</v>
      </c>
      <c r="K193">
        <v>10.5</v>
      </c>
    </row>
    <row r="194" spans="2:12" x14ac:dyDescent="0.25">
      <c r="B194">
        <f t="shared" si="2"/>
        <v>192</v>
      </c>
      <c r="C194" t="s">
        <v>855</v>
      </c>
      <c r="D194" t="s">
        <v>856</v>
      </c>
      <c r="E194">
        <v>272</v>
      </c>
      <c r="F194">
        <v>-2</v>
      </c>
      <c r="G194" s="2">
        <v>-7.3000000000000001E-3</v>
      </c>
      <c r="H194" t="s">
        <v>857</v>
      </c>
      <c r="I194" t="s">
        <v>858</v>
      </c>
      <c r="J194" t="s">
        <v>859</v>
      </c>
      <c r="K194">
        <v>4.68</v>
      </c>
    </row>
    <row r="195" spans="2:12" x14ac:dyDescent="0.25">
      <c r="B195">
        <f t="shared" si="2"/>
        <v>193</v>
      </c>
      <c r="C195" t="s">
        <v>860</v>
      </c>
      <c r="D195" t="s">
        <v>861</v>
      </c>
      <c r="E195">
        <v>105</v>
      </c>
      <c r="F195">
        <v>1</v>
      </c>
      <c r="G195" s="2">
        <v>9.5999999999999992E-3</v>
      </c>
      <c r="H195" t="s">
        <v>862</v>
      </c>
      <c r="I195" t="s">
        <v>863</v>
      </c>
      <c r="J195" t="s">
        <v>864</v>
      </c>
      <c r="K195">
        <v>63.1</v>
      </c>
    </row>
    <row r="196" spans="2:12" x14ac:dyDescent="0.25">
      <c r="B196">
        <f t="shared" ref="B196:B259" si="3">ROW(B194)</f>
        <v>194</v>
      </c>
      <c r="C196" t="s">
        <v>865</v>
      </c>
      <c r="D196" t="s">
        <v>866</v>
      </c>
      <c r="E196">
        <v>995</v>
      </c>
      <c r="F196">
        <v>-5</v>
      </c>
      <c r="G196" s="2">
        <v>-5.0000000000000001E-3</v>
      </c>
      <c r="H196" s="3">
        <v>529300</v>
      </c>
      <c r="I196" t="s">
        <v>867</v>
      </c>
      <c r="J196" t="s">
        <v>868</v>
      </c>
      <c r="K196">
        <v>92.76</v>
      </c>
    </row>
    <row r="197" spans="2:12" x14ac:dyDescent="0.25">
      <c r="B197">
        <f t="shared" si="3"/>
        <v>195</v>
      </c>
      <c r="C197" t="s">
        <v>869</v>
      </c>
      <c r="D197" t="s">
        <v>870</v>
      </c>
      <c r="E197">
        <v>870</v>
      </c>
      <c r="F197">
        <v>-5</v>
      </c>
      <c r="G197" s="2">
        <v>-5.7000000000000002E-3</v>
      </c>
      <c r="H197" t="s">
        <v>871</v>
      </c>
      <c r="I197" t="s">
        <v>872</v>
      </c>
      <c r="J197" t="s">
        <v>873</v>
      </c>
      <c r="K197">
        <v>248.78</v>
      </c>
    </row>
    <row r="198" spans="2:12" x14ac:dyDescent="0.25">
      <c r="B198">
        <f t="shared" si="3"/>
        <v>196</v>
      </c>
      <c r="C198" t="s">
        <v>874</v>
      </c>
      <c r="D198" t="s">
        <v>875</v>
      </c>
      <c r="E198">
        <v>164</v>
      </c>
      <c r="F198">
        <v>0</v>
      </c>
      <c r="G198" s="2">
        <v>0</v>
      </c>
      <c r="H198" t="s">
        <v>876</v>
      </c>
      <c r="I198" t="s">
        <v>877</v>
      </c>
      <c r="J198" t="s">
        <v>878</v>
      </c>
      <c r="K198" t="s">
        <v>50</v>
      </c>
    </row>
    <row r="199" spans="2:12" x14ac:dyDescent="0.25">
      <c r="B199">
        <f t="shared" si="3"/>
        <v>197</v>
      </c>
      <c r="C199" t="s">
        <v>879</v>
      </c>
      <c r="D199" t="s">
        <v>880</v>
      </c>
      <c r="E199">
        <v>177</v>
      </c>
      <c r="F199">
        <v>3</v>
      </c>
      <c r="G199" s="2">
        <v>1.72E-2</v>
      </c>
      <c r="H199" t="s">
        <v>881</v>
      </c>
      <c r="I199" t="s">
        <v>882</v>
      </c>
      <c r="J199" t="s">
        <v>878</v>
      </c>
      <c r="K199" t="s">
        <v>50</v>
      </c>
    </row>
    <row r="200" spans="2:12" x14ac:dyDescent="0.25">
      <c r="B200">
        <f t="shared" si="3"/>
        <v>198</v>
      </c>
      <c r="C200" t="s">
        <v>883</v>
      </c>
      <c r="D200" t="s">
        <v>884</v>
      </c>
      <c r="E200" s="1">
        <v>3490</v>
      </c>
      <c r="F200">
        <v>0</v>
      </c>
      <c r="G200" s="2">
        <v>0</v>
      </c>
      <c r="H200" s="3">
        <v>4600</v>
      </c>
      <c r="I200" s="3">
        <v>140865</v>
      </c>
      <c r="J200" t="s">
        <v>885</v>
      </c>
      <c r="K200" t="s">
        <v>50</v>
      </c>
    </row>
    <row r="201" spans="2:12" x14ac:dyDescent="0.25">
      <c r="B201">
        <f t="shared" si="3"/>
        <v>199</v>
      </c>
      <c r="C201" t="s">
        <v>886</v>
      </c>
      <c r="D201" t="s">
        <v>887</v>
      </c>
      <c r="E201" s="1">
        <v>1505</v>
      </c>
      <c r="F201">
        <v>5</v>
      </c>
      <c r="G201" s="2">
        <v>3.3E-3</v>
      </c>
      <c r="H201" s="3">
        <v>215500</v>
      </c>
      <c r="I201" t="s">
        <v>888</v>
      </c>
      <c r="J201" t="s">
        <v>889</v>
      </c>
      <c r="K201">
        <v>135.38</v>
      </c>
    </row>
    <row r="202" spans="2:12" x14ac:dyDescent="0.25">
      <c r="B202">
        <f t="shared" si="3"/>
        <v>200</v>
      </c>
      <c r="C202" t="s">
        <v>890</v>
      </c>
      <c r="D202" t="s">
        <v>891</v>
      </c>
      <c r="E202" s="1">
        <v>1065</v>
      </c>
      <c r="F202">
        <v>-5</v>
      </c>
      <c r="G202" s="2">
        <v>-4.7000000000000002E-3</v>
      </c>
      <c r="H202" t="s">
        <v>892</v>
      </c>
      <c r="I202" t="s">
        <v>893</v>
      </c>
      <c r="J202" t="s">
        <v>894</v>
      </c>
      <c r="K202" t="s">
        <v>50</v>
      </c>
    </row>
    <row r="203" spans="2:12" x14ac:dyDescent="0.25">
      <c r="B203">
        <f t="shared" si="3"/>
        <v>201</v>
      </c>
      <c r="C203" t="s">
        <v>895</v>
      </c>
      <c r="D203" t="s">
        <v>896</v>
      </c>
      <c r="E203" s="1">
        <v>3820</v>
      </c>
      <c r="F203">
        <v>0</v>
      </c>
      <c r="G203" s="2">
        <v>0</v>
      </c>
      <c r="H203" s="3">
        <v>903600</v>
      </c>
      <c r="I203" t="s">
        <v>897</v>
      </c>
      <c r="J203" t="s">
        <v>898</v>
      </c>
      <c r="K203">
        <v>42.61</v>
      </c>
    </row>
    <row r="204" spans="2:12" x14ac:dyDescent="0.25">
      <c r="B204">
        <f t="shared" si="3"/>
        <v>202</v>
      </c>
      <c r="C204" t="s">
        <v>899</v>
      </c>
      <c r="D204" t="s">
        <v>900</v>
      </c>
      <c r="E204" s="1">
        <v>1185</v>
      </c>
      <c r="F204">
        <v>5</v>
      </c>
      <c r="G204" s="2">
        <v>4.1999999999999997E-3</v>
      </c>
      <c r="H204" t="s">
        <v>901</v>
      </c>
      <c r="I204" t="s">
        <v>902</v>
      </c>
      <c r="J204" t="s">
        <v>903</v>
      </c>
      <c r="K204">
        <v>166.43</v>
      </c>
    </row>
    <row r="205" spans="2:12" x14ac:dyDescent="0.25">
      <c r="B205">
        <f t="shared" si="3"/>
        <v>203</v>
      </c>
    </row>
    <row r="206" spans="2:12" x14ac:dyDescent="0.25">
      <c r="B206">
        <f t="shared" si="3"/>
        <v>204</v>
      </c>
      <c r="C206" t="s">
        <v>0</v>
      </c>
      <c r="D206" t="s">
        <v>1</v>
      </c>
      <c r="E206" t="s">
        <v>2</v>
      </c>
      <c r="F206" t="s">
        <v>3</v>
      </c>
      <c r="G206" t="s">
        <v>4</v>
      </c>
      <c r="H206" t="s">
        <v>5</v>
      </c>
      <c r="I206" t="s">
        <v>6</v>
      </c>
      <c r="J206" t="s">
        <v>7</v>
      </c>
      <c r="K206" t="s">
        <v>8</v>
      </c>
      <c r="L206" t="s">
        <v>9</v>
      </c>
    </row>
    <row r="207" spans="2:12" x14ac:dyDescent="0.25">
      <c r="B207">
        <f t="shared" si="3"/>
        <v>205</v>
      </c>
      <c r="C207" t="s">
        <v>479</v>
      </c>
      <c r="D207" t="s">
        <v>480</v>
      </c>
      <c r="E207" s="1">
        <v>4290</v>
      </c>
      <c r="F207">
        <v>-80</v>
      </c>
      <c r="G207" s="2">
        <v>-1.83E-2</v>
      </c>
      <c r="H207" s="3">
        <v>6800</v>
      </c>
      <c r="I207" s="3">
        <v>6618</v>
      </c>
      <c r="J207" t="s">
        <v>481</v>
      </c>
      <c r="K207">
        <v>4.87</v>
      </c>
    </row>
    <row r="208" spans="2:12" x14ac:dyDescent="0.25">
      <c r="B208">
        <f t="shared" si="3"/>
        <v>206</v>
      </c>
      <c r="C208" t="s">
        <v>482</v>
      </c>
      <c r="D208" t="s">
        <v>483</v>
      </c>
      <c r="E208">
        <v>925</v>
      </c>
      <c r="F208">
        <v>0</v>
      </c>
      <c r="G208" s="2">
        <v>0</v>
      </c>
      <c r="H208" t="s">
        <v>484</v>
      </c>
      <c r="I208" t="s">
        <v>485</v>
      </c>
      <c r="J208" t="s">
        <v>486</v>
      </c>
      <c r="K208">
        <v>6.1</v>
      </c>
    </row>
    <row r="209" spans="2:11" x14ac:dyDescent="0.25">
      <c r="B209">
        <f t="shared" si="3"/>
        <v>207</v>
      </c>
      <c r="C209" t="s">
        <v>487</v>
      </c>
      <c r="D209" t="s">
        <v>488</v>
      </c>
      <c r="E209" s="1">
        <v>3390</v>
      </c>
      <c r="F209">
        <v>-130</v>
      </c>
      <c r="G209" s="2">
        <v>-3.6900000000000002E-2</v>
      </c>
      <c r="H209" t="s">
        <v>489</v>
      </c>
      <c r="I209" t="s">
        <v>490</v>
      </c>
      <c r="J209" t="s">
        <v>491</v>
      </c>
      <c r="K209">
        <v>98.63</v>
      </c>
    </row>
    <row r="210" spans="2:11" x14ac:dyDescent="0.25">
      <c r="B210">
        <f t="shared" si="3"/>
        <v>208</v>
      </c>
      <c r="C210" t="s">
        <v>492</v>
      </c>
      <c r="D210" t="s">
        <v>493</v>
      </c>
      <c r="E210" s="1">
        <v>2280</v>
      </c>
      <c r="F210">
        <v>20</v>
      </c>
      <c r="G210" s="2">
        <v>8.8000000000000005E-3</v>
      </c>
      <c r="H210" t="s">
        <v>494</v>
      </c>
      <c r="I210" t="s">
        <v>495</v>
      </c>
      <c r="J210" t="s">
        <v>496</v>
      </c>
      <c r="K210" t="s">
        <v>50</v>
      </c>
    </row>
    <row r="211" spans="2:11" x14ac:dyDescent="0.25">
      <c r="B211">
        <f t="shared" si="3"/>
        <v>209</v>
      </c>
      <c r="C211" t="s">
        <v>497</v>
      </c>
      <c r="D211" t="s">
        <v>498</v>
      </c>
      <c r="E211">
        <v>775</v>
      </c>
      <c r="F211">
        <v>-5</v>
      </c>
      <c r="G211" s="2">
        <v>-6.4000000000000003E-3</v>
      </c>
      <c r="H211" t="s">
        <v>499</v>
      </c>
      <c r="I211" t="s">
        <v>500</v>
      </c>
      <c r="J211" t="s">
        <v>501</v>
      </c>
      <c r="K211">
        <v>7.64</v>
      </c>
    </row>
    <row r="212" spans="2:11" x14ac:dyDescent="0.25">
      <c r="B212">
        <f t="shared" si="3"/>
        <v>210</v>
      </c>
      <c r="C212" t="s">
        <v>502</v>
      </c>
      <c r="D212" t="s">
        <v>503</v>
      </c>
      <c r="E212">
        <v>161</v>
      </c>
      <c r="F212">
        <v>1</v>
      </c>
      <c r="G212" s="2">
        <v>6.3E-3</v>
      </c>
      <c r="H212" t="s">
        <v>504</v>
      </c>
      <c r="I212" t="s">
        <v>505</v>
      </c>
      <c r="J212" t="s">
        <v>506</v>
      </c>
      <c r="K212" t="s">
        <v>50</v>
      </c>
    </row>
    <row r="213" spans="2:11" x14ac:dyDescent="0.25">
      <c r="B213">
        <f t="shared" si="3"/>
        <v>211</v>
      </c>
      <c r="C213" t="s">
        <v>507</v>
      </c>
      <c r="D213" t="s">
        <v>508</v>
      </c>
      <c r="E213" s="1">
        <v>3100</v>
      </c>
      <c r="F213">
        <v>-20</v>
      </c>
      <c r="G213" s="2">
        <v>-6.4000000000000003E-3</v>
      </c>
      <c r="H213" s="3">
        <v>108400</v>
      </c>
      <c r="I213" s="3">
        <v>53023</v>
      </c>
      <c r="J213" t="s">
        <v>509</v>
      </c>
      <c r="K213" t="s">
        <v>50</v>
      </c>
    </row>
    <row r="214" spans="2:11" x14ac:dyDescent="0.25">
      <c r="B214">
        <f t="shared" si="3"/>
        <v>212</v>
      </c>
      <c r="C214" t="s">
        <v>510</v>
      </c>
      <c r="D214" t="s">
        <v>511</v>
      </c>
      <c r="E214" s="1">
        <v>2300</v>
      </c>
      <c r="F214">
        <v>-50</v>
      </c>
      <c r="G214" s="2">
        <v>-2.1299999999999999E-2</v>
      </c>
      <c r="H214" t="s">
        <v>512</v>
      </c>
      <c r="I214" t="s">
        <v>513</v>
      </c>
      <c r="J214" t="s">
        <v>514</v>
      </c>
      <c r="K214">
        <v>55.72</v>
      </c>
    </row>
    <row r="215" spans="2:11" x14ac:dyDescent="0.25">
      <c r="B215">
        <f t="shared" si="3"/>
        <v>213</v>
      </c>
      <c r="C215" t="s">
        <v>515</v>
      </c>
      <c r="D215" t="s">
        <v>516</v>
      </c>
      <c r="E215" s="1">
        <v>4000</v>
      </c>
      <c r="F215">
        <v>20</v>
      </c>
      <c r="G215" s="2">
        <v>5.0000000000000001E-3</v>
      </c>
      <c r="H215" t="s">
        <v>517</v>
      </c>
      <c r="I215" t="s">
        <v>518</v>
      </c>
      <c r="J215" t="s">
        <v>519</v>
      </c>
      <c r="K215">
        <v>11.07</v>
      </c>
    </row>
    <row r="216" spans="2:11" x14ac:dyDescent="0.25">
      <c r="B216">
        <f t="shared" si="3"/>
        <v>214</v>
      </c>
      <c r="C216" t="s">
        <v>520</v>
      </c>
      <c r="D216" t="s">
        <v>521</v>
      </c>
      <c r="E216" s="1">
        <v>12575</v>
      </c>
      <c r="F216">
        <v>150</v>
      </c>
      <c r="G216" s="2">
        <v>1.21E-2</v>
      </c>
      <c r="H216" s="3">
        <v>665400</v>
      </c>
      <c r="I216" t="s">
        <v>522</v>
      </c>
      <c r="J216" t="s">
        <v>523</v>
      </c>
      <c r="K216">
        <v>51.39</v>
      </c>
    </row>
    <row r="217" spans="2:11" x14ac:dyDescent="0.25">
      <c r="B217">
        <f t="shared" si="3"/>
        <v>215</v>
      </c>
      <c r="C217" t="s">
        <v>524</v>
      </c>
      <c r="D217" t="s">
        <v>525</v>
      </c>
      <c r="E217" s="1">
        <v>2750</v>
      </c>
      <c r="F217">
        <v>-90</v>
      </c>
      <c r="G217" s="2">
        <v>-3.1699999999999999E-2</v>
      </c>
      <c r="H217" s="3">
        <v>9000</v>
      </c>
      <c r="I217" s="3">
        <v>6823</v>
      </c>
      <c r="J217" t="s">
        <v>526</v>
      </c>
      <c r="K217">
        <v>18.239999999999998</v>
      </c>
    </row>
    <row r="218" spans="2:11" x14ac:dyDescent="0.25">
      <c r="B218">
        <f t="shared" si="3"/>
        <v>216</v>
      </c>
      <c r="C218" t="s">
        <v>527</v>
      </c>
      <c r="D218" t="s">
        <v>528</v>
      </c>
      <c r="E218">
        <v>910</v>
      </c>
      <c r="F218">
        <v>10</v>
      </c>
      <c r="G218" s="2">
        <v>1.11E-2</v>
      </c>
      <c r="H218" t="s">
        <v>529</v>
      </c>
      <c r="I218" t="s">
        <v>530</v>
      </c>
      <c r="J218" t="s">
        <v>531</v>
      </c>
      <c r="K218">
        <v>73.47</v>
      </c>
    </row>
    <row r="219" spans="2:11" x14ac:dyDescent="0.25">
      <c r="B219">
        <f t="shared" si="3"/>
        <v>217</v>
      </c>
      <c r="C219" t="s">
        <v>532</v>
      </c>
      <c r="D219" t="s">
        <v>533</v>
      </c>
      <c r="E219" s="1">
        <v>1120</v>
      </c>
      <c r="F219">
        <v>-5</v>
      </c>
      <c r="G219" s="2">
        <v>-4.4000000000000003E-3</v>
      </c>
      <c r="H219" t="s">
        <v>534</v>
      </c>
      <c r="I219" t="s">
        <v>535</v>
      </c>
      <c r="J219" t="s">
        <v>536</v>
      </c>
      <c r="K219">
        <v>9.1</v>
      </c>
    </row>
    <row r="220" spans="2:11" x14ac:dyDescent="0.25">
      <c r="B220">
        <f t="shared" si="3"/>
        <v>218</v>
      </c>
      <c r="C220" t="s">
        <v>537</v>
      </c>
      <c r="D220" t="s">
        <v>538</v>
      </c>
      <c r="E220">
        <v>550</v>
      </c>
      <c r="F220">
        <v>5</v>
      </c>
      <c r="G220" s="2">
        <v>9.1999999999999998E-3</v>
      </c>
      <c r="H220" t="s">
        <v>539</v>
      </c>
      <c r="I220" t="s">
        <v>540</v>
      </c>
      <c r="J220" t="s">
        <v>541</v>
      </c>
      <c r="K220" s="1">
        <v>183333.33</v>
      </c>
    </row>
    <row r="221" spans="2:11" x14ac:dyDescent="0.25">
      <c r="B221">
        <f t="shared" si="3"/>
        <v>219</v>
      </c>
      <c r="C221" t="s">
        <v>542</v>
      </c>
      <c r="D221" t="s">
        <v>543</v>
      </c>
      <c r="E221">
        <v>214</v>
      </c>
      <c r="F221">
        <v>0</v>
      </c>
      <c r="G221" s="2">
        <v>0</v>
      </c>
      <c r="H221" t="s">
        <v>544</v>
      </c>
      <c r="I221" t="s">
        <v>545</v>
      </c>
      <c r="J221" t="s">
        <v>546</v>
      </c>
      <c r="K221">
        <v>6.62</v>
      </c>
    </row>
    <row r="222" spans="2:11" x14ac:dyDescent="0.25">
      <c r="B222">
        <f t="shared" si="3"/>
        <v>220</v>
      </c>
      <c r="C222" t="s">
        <v>547</v>
      </c>
      <c r="D222" t="s">
        <v>548</v>
      </c>
      <c r="E222" s="1">
        <v>8200</v>
      </c>
      <c r="F222">
        <v>150</v>
      </c>
      <c r="G222" s="2">
        <v>1.8599999999999998E-2</v>
      </c>
      <c r="H222" t="s">
        <v>549</v>
      </c>
      <c r="I222" t="s">
        <v>151</v>
      </c>
      <c r="J222" t="s">
        <v>550</v>
      </c>
      <c r="K222" s="1">
        <v>8427.5400000000009</v>
      </c>
    </row>
    <row r="223" spans="2:11" x14ac:dyDescent="0.25">
      <c r="B223">
        <f t="shared" si="3"/>
        <v>221</v>
      </c>
      <c r="C223" t="s">
        <v>551</v>
      </c>
      <c r="D223" t="s">
        <v>552</v>
      </c>
      <c r="E223">
        <v>645</v>
      </c>
      <c r="F223">
        <v>0</v>
      </c>
      <c r="G223" s="2">
        <v>0</v>
      </c>
      <c r="H223" t="s">
        <v>553</v>
      </c>
      <c r="I223" t="s">
        <v>554</v>
      </c>
      <c r="J223" t="s">
        <v>555</v>
      </c>
      <c r="K223" s="1">
        <v>129000</v>
      </c>
    </row>
    <row r="224" spans="2:11" x14ac:dyDescent="0.25">
      <c r="B224">
        <f t="shared" si="3"/>
        <v>222</v>
      </c>
      <c r="C224" t="s">
        <v>556</v>
      </c>
      <c r="D224" t="s">
        <v>557</v>
      </c>
      <c r="E224">
        <v>244</v>
      </c>
      <c r="F224">
        <v>0</v>
      </c>
      <c r="G224" s="2">
        <v>0</v>
      </c>
      <c r="H224" t="s">
        <v>558</v>
      </c>
      <c r="I224" t="s">
        <v>559</v>
      </c>
      <c r="J224" t="s">
        <v>560</v>
      </c>
      <c r="K224">
        <v>33.96</v>
      </c>
    </row>
    <row r="225" spans="2:11" x14ac:dyDescent="0.25">
      <c r="B225">
        <f t="shared" si="3"/>
        <v>223</v>
      </c>
      <c r="C225" t="s">
        <v>561</v>
      </c>
      <c r="D225" t="s">
        <v>562</v>
      </c>
      <c r="E225" s="1">
        <v>1460</v>
      </c>
      <c r="F225">
        <v>20</v>
      </c>
      <c r="G225" s="2">
        <v>1.3899999999999999E-2</v>
      </c>
      <c r="H225" t="s">
        <v>563</v>
      </c>
      <c r="I225" t="s">
        <v>564</v>
      </c>
      <c r="J225" t="s">
        <v>565</v>
      </c>
      <c r="K225">
        <v>9.01</v>
      </c>
    </row>
    <row r="226" spans="2:11" x14ac:dyDescent="0.25">
      <c r="B226">
        <f t="shared" si="3"/>
        <v>224</v>
      </c>
      <c r="C226" t="s">
        <v>566</v>
      </c>
      <c r="D226" t="s">
        <v>567</v>
      </c>
      <c r="E226" s="1">
        <v>24525</v>
      </c>
      <c r="F226">
        <v>-150</v>
      </c>
      <c r="G226" s="2">
        <v>-6.1000000000000004E-3</v>
      </c>
      <c r="H226" s="3">
        <v>8700</v>
      </c>
      <c r="I226" s="3">
        <v>24541</v>
      </c>
      <c r="J226" t="s">
        <v>568</v>
      </c>
      <c r="K226">
        <v>67.75</v>
      </c>
    </row>
    <row r="227" spans="2:11" x14ac:dyDescent="0.25">
      <c r="B227">
        <f t="shared" si="3"/>
        <v>225</v>
      </c>
      <c r="C227" t="s">
        <v>569</v>
      </c>
      <c r="D227" t="s">
        <v>570</v>
      </c>
      <c r="E227">
        <v>600</v>
      </c>
      <c r="F227">
        <v>-10</v>
      </c>
      <c r="G227" s="2">
        <v>-1.6400000000000001E-2</v>
      </c>
      <c r="H227" t="s">
        <v>571</v>
      </c>
      <c r="I227" t="s">
        <v>572</v>
      </c>
      <c r="J227" t="s">
        <v>573</v>
      </c>
      <c r="K227">
        <v>9.02</v>
      </c>
    </row>
    <row r="228" spans="2:11" x14ac:dyDescent="0.25">
      <c r="B228">
        <f t="shared" si="3"/>
        <v>226</v>
      </c>
      <c r="C228" t="s">
        <v>574</v>
      </c>
      <c r="D228" t="s">
        <v>575</v>
      </c>
      <c r="E228">
        <v>101</v>
      </c>
      <c r="F228">
        <v>3</v>
      </c>
      <c r="G228" s="2">
        <v>3.0599999999999999E-2</v>
      </c>
      <c r="H228" t="s">
        <v>576</v>
      </c>
      <c r="I228" t="s">
        <v>577</v>
      </c>
      <c r="J228" t="s">
        <v>578</v>
      </c>
      <c r="K228" t="s">
        <v>50</v>
      </c>
    </row>
    <row r="229" spans="2:11" x14ac:dyDescent="0.25">
      <c r="B229">
        <f t="shared" si="3"/>
        <v>227</v>
      </c>
      <c r="C229" t="s">
        <v>579</v>
      </c>
      <c r="D229" t="s">
        <v>580</v>
      </c>
      <c r="E229">
        <v>300</v>
      </c>
      <c r="F229">
        <v>16</v>
      </c>
      <c r="G229" s="2">
        <v>5.6300000000000003E-2</v>
      </c>
      <c r="H229" t="s">
        <v>581</v>
      </c>
      <c r="I229" t="s">
        <v>582</v>
      </c>
      <c r="J229" t="s">
        <v>583</v>
      </c>
      <c r="K229" t="s">
        <v>50</v>
      </c>
    </row>
    <row r="230" spans="2:11" x14ac:dyDescent="0.25">
      <c r="B230">
        <f t="shared" si="3"/>
        <v>228</v>
      </c>
      <c r="C230" t="s">
        <v>584</v>
      </c>
      <c r="D230" t="s">
        <v>585</v>
      </c>
      <c r="E230" s="1">
        <v>6925</v>
      </c>
      <c r="F230">
        <v>0</v>
      </c>
      <c r="G230" s="2">
        <v>0</v>
      </c>
      <c r="H230">
        <v>400</v>
      </c>
      <c r="I230">
        <v>235</v>
      </c>
      <c r="J230" t="s">
        <v>583</v>
      </c>
      <c r="K230">
        <v>196.84</v>
      </c>
    </row>
    <row r="231" spans="2:11" x14ac:dyDescent="0.25">
      <c r="B231">
        <f t="shared" si="3"/>
        <v>229</v>
      </c>
      <c r="C231" t="s">
        <v>586</v>
      </c>
      <c r="D231" t="s">
        <v>587</v>
      </c>
      <c r="E231" s="1">
        <v>6900</v>
      </c>
      <c r="F231">
        <v>-50</v>
      </c>
      <c r="G231" s="2">
        <v>-7.1999999999999998E-3</v>
      </c>
      <c r="H231" s="3">
        <v>2600</v>
      </c>
      <c r="I231" s="3">
        <v>1938</v>
      </c>
      <c r="J231" t="s">
        <v>588</v>
      </c>
      <c r="K231">
        <v>14.72</v>
      </c>
    </row>
    <row r="232" spans="2:11" x14ac:dyDescent="0.25">
      <c r="B232">
        <f t="shared" si="3"/>
        <v>230</v>
      </c>
      <c r="C232" t="s">
        <v>589</v>
      </c>
      <c r="D232" t="s">
        <v>590</v>
      </c>
      <c r="E232" s="1">
        <v>1550</v>
      </c>
      <c r="F232">
        <v>-20</v>
      </c>
      <c r="G232" s="2">
        <v>-1.2699999999999999E-2</v>
      </c>
      <c r="H232" s="3">
        <v>325700</v>
      </c>
      <c r="I232" s="3">
        <v>404409</v>
      </c>
      <c r="J232" t="s">
        <v>591</v>
      </c>
      <c r="K232">
        <v>14.9</v>
      </c>
    </row>
    <row r="233" spans="2:11" x14ac:dyDescent="0.25">
      <c r="B233">
        <f t="shared" si="3"/>
        <v>231</v>
      </c>
      <c r="C233" t="s">
        <v>592</v>
      </c>
      <c r="D233" t="s">
        <v>593</v>
      </c>
      <c r="E233" s="1">
        <v>2190</v>
      </c>
      <c r="F233">
        <v>-30</v>
      </c>
      <c r="G233" s="2">
        <v>-1.35E-2</v>
      </c>
      <c r="H233">
        <v>900</v>
      </c>
      <c r="I233" s="3">
        <v>29400</v>
      </c>
      <c r="J233" t="s">
        <v>594</v>
      </c>
      <c r="K233">
        <v>19.579999999999998</v>
      </c>
    </row>
    <row r="234" spans="2:11" x14ac:dyDescent="0.25">
      <c r="B234">
        <f t="shared" si="3"/>
        <v>232</v>
      </c>
      <c r="C234" t="s">
        <v>595</v>
      </c>
      <c r="D234" t="s">
        <v>596</v>
      </c>
      <c r="E234">
        <v>885</v>
      </c>
      <c r="F234">
        <v>15</v>
      </c>
      <c r="G234" s="2">
        <v>1.72E-2</v>
      </c>
      <c r="H234" s="3">
        <v>88300</v>
      </c>
      <c r="I234" s="3">
        <v>47823</v>
      </c>
      <c r="J234" t="s">
        <v>597</v>
      </c>
      <c r="K234" s="1">
        <v>1695.4</v>
      </c>
    </row>
    <row r="235" spans="2:11" x14ac:dyDescent="0.25">
      <c r="B235">
        <f t="shared" si="3"/>
        <v>233</v>
      </c>
      <c r="C235" t="s">
        <v>598</v>
      </c>
      <c r="D235" t="s">
        <v>599</v>
      </c>
      <c r="E235">
        <v>905</v>
      </c>
      <c r="F235">
        <v>-30</v>
      </c>
      <c r="G235" s="2">
        <v>-3.2099999999999997E-2</v>
      </c>
      <c r="H235" s="3">
        <v>81800</v>
      </c>
      <c r="I235" s="3">
        <v>83423</v>
      </c>
      <c r="J235" t="s">
        <v>600</v>
      </c>
      <c r="K235">
        <v>36.28</v>
      </c>
    </row>
    <row r="236" spans="2:11" x14ac:dyDescent="0.25">
      <c r="B236">
        <f t="shared" si="3"/>
        <v>234</v>
      </c>
      <c r="C236" t="s">
        <v>601</v>
      </c>
      <c r="D236" t="s">
        <v>602</v>
      </c>
      <c r="E236" s="1">
        <v>5100</v>
      </c>
      <c r="F236">
        <v>75</v>
      </c>
      <c r="G236" s="2">
        <v>1.49E-2</v>
      </c>
      <c r="H236" s="3">
        <v>190200</v>
      </c>
      <c r="I236" t="s">
        <v>603</v>
      </c>
      <c r="J236" t="s">
        <v>604</v>
      </c>
      <c r="K236">
        <v>632.99</v>
      </c>
    </row>
    <row r="237" spans="2:11" x14ac:dyDescent="0.25">
      <c r="B237">
        <f t="shared" si="3"/>
        <v>235</v>
      </c>
      <c r="C237" t="s">
        <v>605</v>
      </c>
      <c r="D237" t="s">
        <v>606</v>
      </c>
      <c r="E237">
        <v>980</v>
      </c>
      <c r="F237">
        <v>0</v>
      </c>
      <c r="G237" s="2">
        <v>0</v>
      </c>
      <c r="H237" t="s">
        <v>607</v>
      </c>
      <c r="I237" t="s">
        <v>608</v>
      </c>
      <c r="J237" t="s">
        <v>609</v>
      </c>
      <c r="K237">
        <v>35.380000000000003</v>
      </c>
    </row>
    <row r="238" spans="2:11" x14ac:dyDescent="0.25">
      <c r="B238">
        <f t="shared" si="3"/>
        <v>236</v>
      </c>
      <c r="C238" t="s">
        <v>610</v>
      </c>
      <c r="D238" t="s">
        <v>611</v>
      </c>
      <c r="E238">
        <v>710</v>
      </c>
      <c r="F238">
        <v>0</v>
      </c>
      <c r="G238" s="2">
        <v>0</v>
      </c>
      <c r="H238" t="s">
        <v>612</v>
      </c>
      <c r="I238" t="s">
        <v>613</v>
      </c>
      <c r="J238" t="s">
        <v>614</v>
      </c>
      <c r="K238" t="s">
        <v>50</v>
      </c>
    </row>
    <row r="239" spans="2:11" x14ac:dyDescent="0.25">
      <c r="B239">
        <f t="shared" si="3"/>
        <v>237</v>
      </c>
      <c r="C239" t="s">
        <v>615</v>
      </c>
      <c r="D239" t="s">
        <v>616</v>
      </c>
      <c r="E239">
        <v>103</v>
      </c>
      <c r="F239">
        <v>-1</v>
      </c>
      <c r="G239" s="2">
        <v>-9.5999999999999992E-3</v>
      </c>
      <c r="H239" t="s">
        <v>617</v>
      </c>
      <c r="I239" t="s">
        <v>618</v>
      </c>
      <c r="J239" t="s">
        <v>619</v>
      </c>
      <c r="K239">
        <v>27.2</v>
      </c>
    </row>
    <row r="240" spans="2:11" x14ac:dyDescent="0.25">
      <c r="B240">
        <f t="shared" si="3"/>
        <v>238</v>
      </c>
      <c r="C240" t="s">
        <v>620</v>
      </c>
      <c r="D240" t="s">
        <v>621</v>
      </c>
      <c r="E240">
        <v>830</v>
      </c>
      <c r="F240">
        <v>-10</v>
      </c>
      <c r="G240" s="2">
        <v>-1.1900000000000001E-2</v>
      </c>
      <c r="H240" t="s">
        <v>622</v>
      </c>
      <c r="I240" t="s">
        <v>623</v>
      </c>
      <c r="J240" t="s">
        <v>624</v>
      </c>
      <c r="K240">
        <v>54.5</v>
      </c>
    </row>
    <row r="241" spans="2:11" x14ac:dyDescent="0.25">
      <c r="B241">
        <f t="shared" si="3"/>
        <v>239</v>
      </c>
      <c r="C241" t="s">
        <v>625</v>
      </c>
      <c r="D241" t="s">
        <v>626</v>
      </c>
      <c r="E241" s="1">
        <v>1330</v>
      </c>
      <c r="F241">
        <v>35</v>
      </c>
      <c r="G241" s="2">
        <v>2.7E-2</v>
      </c>
      <c r="H241" t="s">
        <v>627</v>
      </c>
      <c r="I241" t="s">
        <v>628</v>
      </c>
      <c r="J241" t="s">
        <v>629</v>
      </c>
      <c r="K241">
        <v>42.58</v>
      </c>
    </row>
    <row r="242" spans="2:11" x14ac:dyDescent="0.25">
      <c r="B242">
        <f t="shared" si="3"/>
        <v>240</v>
      </c>
      <c r="C242" t="s">
        <v>630</v>
      </c>
      <c r="D242" t="s">
        <v>631</v>
      </c>
      <c r="E242" s="1">
        <v>1225</v>
      </c>
      <c r="F242">
        <v>-15</v>
      </c>
      <c r="G242" s="2">
        <v>-1.21E-2</v>
      </c>
      <c r="H242" t="s">
        <v>632</v>
      </c>
      <c r="I242" t="s">
        <v>633</v>
      </c>
      <c r="J242" t="s">
        <v>634</v>
      </c>
      <c r="K242" t="s">
        <v>50</v>
      </c>
    </row>
    <row r="243" spans="2:11" x14ac:dyDescent="0.25">
      <c r="B243">
        <f t="shared" si="3"/>
        <v>241</v>
      </c>
      <c r="C243" t="s">
        <v>635</v>
      </c>
      <c r="D243" t="s">
        <v>636</v>
      </c>
      <c r="E243" s="1">
        <v>1305</v>
      </c>
      <c r="F243">
        <v>-5</v>
      </c>
      <c r="G243" s="2">
        <v>-3.8E-3</v>
      </c>
      <c r="H243" s="3">
        <v>518200</v>
      </c>
      <c r="I243" s="3">
        <v>962395</v>
      </c>
      <c r="J243" t="s">
        <v>637</v>
      </c>
      <c r="K243">
        <v>32.47</v>
      </c>
    </row>
    <row r="244" spans="2:11" x14ac:dyDescent="0.25">
      <c r="B244">
        <f t="shared" si="3"/>
        <v>242</v>
      </c>
      <c r="C244" t="s">
        <v>638</v>
      </c>
      <c r="D244" t="s">
        <v>639</v>
      </c>
      <c r="E244" s="1">
        <v>7975</v>
      </c>
      <c r="F244">
        <v>50</v>
      </c>
      <c r="G244" s="2">
        <v>6.3E-3</v>
      </c>
      <c r="H244" s="3">
        <v>70700</v>
      </c>
      <c r="I244" s="3">
        <v>134614</v>
      </c>
      <c r="J244" t="s">
        <v>640</v>
      </c>
      <c r="K244">
        <v>8.84</v>
      </c>
    </row>
    <row r="245" spans="2:11" x14ac:dyDescent="0.25">
      <c r="B245">
        <f t="shared" si="3"/>
        <v>243</v>
      </c>
      <c r="C245" t="s">
        <v>641</v>
      </c>
      <c r="D245" t="s">
        <v>642</v>
      </c>
      <c r="E245" s="1">
        <v>3220</v>
      </c>
      <c r="F245">
        <v>-20</v>
      </c>
      <c r="G245" s="2">
        <v>-6.1999999999999998E-3</v>
      </c>
      <c r="H245" t="s">
        <v>643</v>
      </c>
      <c r="I245" t="s">
        <v>644</v>
      </c>
      <c r="J245" t="s">
        <v>645</v>
      </c>
      <c r="K245">
        <v>17.5</v>
      </c>
    </row>
    <row r="246" spans="2:11" x14ac:dyDescent="0.25">
      <c r="B246">
        <f t="shared" si="3"/>
        <v>244</v>
      </c>
      <c r="C246" t="s">
        <v>646</v>
      </c>
      <c r="D246" t="s">
        <v>647</v>
      </c>
      <c r="E246">
        <v>705</v>
      </c>
      <c r="F246">
        <v>95</v>
      </c>
      <c r="G246" s="2">
        <v>0.15570000000000001</v>
      </c>
      <c r="H246" t="s">
        <v>648</v>
      </c>
      <c r="I246" s="3">
        <v>82612</v>
      </c>
      <c r="J246" t="s">
        <v>649</v>
      </c>
      <c r="K246" t="s">
        <v>50</v>
      </c>
    </row>
    <row r="247" spans="2:11" x14ac:dyDescent="0.25">
      <c r="B247">
        <f t="shared" si="3"/>
        <v>245</v>
      </c>
      <c r="C247" t="s">
        <v>650</v>
      </c>
      <c r="D247" t="s">
        <v>651</v>
      </c>
      <c r="E247" s="1">
        <v>2720</v>
      </c>
      <c r="F247">
        <v>-80</v>
      </c>
      <c r="G247" s="2">
        <v>-2.86E-2</v>
      </c>
      <c r="H247" s="3">
        <v>748600</v>
      </c>
      <c r="I247" t="s">
        <v>652</v>
      </c>
      <c r="J247" t="s">
        <v>653</v>
      </c>
      <c r="K247">
        <v>41.56</v>
      </c>
    </row>
    <row r="248" spans="2:11" x14ac:dyDescent="0.25">
      <c r="B248">
        <f t="shared" si="3"/>
        <v>246</v>
      </c>
      <c r="C248" t="s">
        <v>654</v>
      </c>
      <c r="D248" t="s">
        <v>655</v>
      </c>
      <c r="E248" s="1">
        <v>1380</v>
      </c>
      <c r="F248">
        <v>0</v>
      </c>
      <c r="G248" s="2">
        <v>0</v>
      </c>
      <c r="H248">
        <v>300</v>
      </c>
      <c r="I248" s="3">
        <v>152001</v>
      </c>
      <c r="J248" t="s">
        <v>656</v>
      </c>
      <c r="K248">
        <v>51.32</v>
      </c>
    </row>
    <row r="249" spans="2:11" x14ac:dyDescent="0.25">
      <c r="B249">
        <f t="shared" si="3"/>
        <v>247</v>
      </c>
      <c r="C249" t="s">
        <v>657</v>
      </c>
      <c r="D249" t="s">
        <v>658</v>
      </c>
      <c r="E249">
        <v>496</v>
      </c>
      <c r="F249">
        <v>0</v>
      </c>
      <c r="G249" s="2">
        <v>0</v>
      </c>
      <c r="H249" t="s">
        <v>659</v>
      </c>
      <c r="I249" t="s">
        <v>660</v>
      </c>
      <c r="J249" t="s">
        <v>661</v>
      </c>
      <c r="K249">
        <v>10.199999999999999</v>
      </c>
    </row>
    <row r="250" spans="2:11" x14ac:dyDescent="0.25">
      <c r="B250">
        <f t="shared" si="3"/>
        <v>248</v>
      </c>
      <c r="C250" t="s">
        <v>662</v>
      </c>
      <c r="D250" t="s">
        <v>663</v>
      </c>
      <c r="E250" s="1">
        <v>2480</v>
      </c>
      <c r="F250">
        <v>20</v>
      </c>
      <c r="G250" s="2">
        <v>8.0999999999999996E-3</v>
      </c>
      <c r="H250" s="3">
        <v>589300</v>
      </c>
      <c r="I250" s="3">
        <v>704163</v>
      </c>
      <c r="J250" t="s">
        <v>664</v>
      </c>
      <c r="K250" s="1">
        <v>1195.76</v>
      </c>
    </row>
    <row r="251" spans="2:11" x14ac:dyDescent="0.25">
      <c r="B251">
        <f t="shared" si="3"/>
        <v>249</v>
      </c>
      <c r="C251" t="s">
        <v>665</v>
      </c>
      <c r="D251" t="s">
        <v>666</v>
      </c>
      <c r="E251" s="1">
        <v>1810</v>
      </c>
      <c r="F251">
        <v>0</v>
      </c>
      <c r="G251" s="2">
        <v>0</v>
      </c>
      <c r="H251" s="3">
        <v>7300</v>
      </c>
      <c r="I251" s="3">
        <v>79198</v>
      </c>
      <c r="J251" t="s">
        <v>667</v>
      </c>
      <c r="K251" t="s">
        <v>50</v>
      </c>
    </row>
    <row r="252" spans="2:11" x14ac:dyDescent="0.25">
      <c r="B252">
        <f t="shared" si="3"/>
        <v>250</v>
      </c>
      <c r="C252" t="s">
        <v>668</v>
      </c>
      <c r="D252" t="s">
        <v>669</v>
      </c>
      <c r="E252" s="1">
        <v>1355</v>
      </c>
      <c r="F252">
        <v>15</v>
      </c>
      <c r="G252" s="2">
        <v>1.12E-2</v>
      </c>
      <c r="H252" s="3">
        <v>56300</v>
      </c>
      <c r="I252" s="3">
        <v>189782</v>
      </c>
      <c r="J252" t="s">
        <v>670</v>
      </c>
      <c r="K252">
        <v>12.5</v>
      </c>
    </row>
    <row r="253" spans="2:11" x14ac:dyDescent="0.25">
      <c r="B253">
        <f t="shared" si="3"/>
        <v>251</v>
      </c>
      <c r="C253" t="s">
        <v>671</v>
      </c>
      <c r="D253" t="s">
        <v>672</v>
      </c>
      <c r="E253" s="1">
        <v>2680</v>
      </c>
      <c r="F253">
        <v>-40</v>
      </c>
      <c r="G253" s="2">
        <v>-1.47E-2</v>
      </c>
      <c r="H253" t="s">
        <v>673</v>
      </c>
      <c r="I253" t="s">
        <v>674</v>
      </c>
      <c r="J253" t="s">
        <v>675</v>
      </c>
      <c r="K253">
        <v>410.35</v>
      </c>
    </row>
    <row r="254" spans="2:11" x14ac:dyDescent="0.25">
      <c r="B254">
        <f t="shared" si="3"/>
        <v>252</v>
      </c>
      <c r="C254" t="s">
        <v>676</v>
      </c>
      <c r="D254" t="s">
        <v>677</v>
      </c>
      <c r="E254" s="1">
        <v>2630</v>
      </c>
      <c r="F254">
        <v>0</v>
      </c>
      <c r="G254" s="2">
        <v>0</v>
      </c>
      <c r="H254" s="3">
        <v>23800</v>
      </c>
      <c r="I254" s="3">
        <v>121898</v>
      </c>
      <c r="J254" t="s">
        <v>678</v>
      </c>
      <c r="K254" s="1">
        <v>131500</v>
      </c>
    </row>
    <row r="255" spans="2:11" x14ac:dyDescent="0.25">
      <c r="B255">
        <f t="shared" si="3"/>
        <v>253</v>
      </c>
      <c r="C255" t="s">
        <v>679</v>
      </c>
      <c r="D255" t="s">
        <v>680</v>
      </c>
      <c r="E255">
        <v>494</v>
      </c>
      <c r="F255">
        <v>-6</v>
      </c>
      <c r="G255" s="2">
        <v>-1.2E-2</v>
      </c>
      <c r="H255" t="s">
        <v>681</v>
      </c>
      <c r="I255" t="s">
        <v>682</v>
      </c>
      <c r="J255" t="s">
        <v>683</v>
      </c>
      <c r="K255">
        <v>6.59</v>
      </c>
    </row>
    <row r="256" spans="2:11" x14ac:dyDescent="0.25">
      <c r="B256">
        <f t="shared" si="3"/>
        <v>254</v>
      </c>
      <c r="C256" t="s">
        <v>684</v>
      </c>
      <c r="D256" t="s">
        <v>685</v>
      </c>
      <c r="E256" s="1">
        <v>9950</v>
      </c>
      <c r="F256">
        <v>50</v>
      </c>
      <c r="G256" s="2">
        <v>5.1000000000000004E-3</v>
      </c>
      <c r="H256" s="3">
        <v>108500</v>
      </c>
      <c r="I256" t="s">
        <v>686</v>
      </c>
      <c r="J256" t="s">
        <v>687</v>
      </c>
      <c r="K256">
        <v>59.24</v>
      </c>
    </row>
    <row r="257" spans="2:11" x14ac:dyDescent="0.25">
      <c r="B257">
        <f t="shared" si="3"/>
        <v>255</v>
      </c>
      <c r="C257" t="s">
        <v>688</v>
      </c>
      <c r="D257" t="s">
        <v>689</v>
      </c>
      <c r="E257" s="1">
        <v>1585</v>
      </c>
      <c r="F257">
        <v>-10</v>
      </c>
      <c r="G257" s="2">
        <v>-6.3E-3</v>
      </c>
      <c r="H257" s="3">
        <v>530600</v>
      </c>
      <c r="I257" s="3">
        <v>172698</v>
      </c>
      <c r="J257" t="s">
        <v>690</v>
      </c>
      <c r="K257">
        <v>18.02</v>
      </c>
    </row>
    <row r="258" spans="2:11" x14ac:dyDescent="0.25">
      <c r="B258">
        <f t="shared" si="3"/>
        <v>256</v>
      </c>
      <c r="C258" t="s">
        <v>691</v>
      </c>
      <c r="D258" t="s">
        <v>692</v>
      </c>
      <c r="E258" s="1">
        <v>1445</v>
      </c>
      <c r="F258">
        <v>-25</v>
      </c>
      <c r="G258" s="2">
        <v>-1.7000000000000001E-2</v>
      </c>
      <c r="H258" s="3">
        <v>830200</v>
      </c>
      <c r="I258" t="s">
        <v>693</v>
      </c>
      <c r="J258" t="s">
        <v>694</v>
      </c>
      <c r="K258">
        <v>7.87</v>
      </c>
    </row>
    <row r="259" spans="2:11" x14ac:dyDescent="0.25">
      <c r="B259">
        <f t="shared" si="3"/>
        <v>257</v>
      </c>
      <c r="C259" t="s">
        <v>695</v>
      </c>
      <c r="D259" t="s">
        <v>696</v>
      </c>
      <c r="E259" s="1">
        <v>7050</v>
      </c>
      <c r="F259">
        <v>0</v>
      </c>
      <c r="G259" s="2">
        <v>0</v>
      </c>
      <c r="H259" s="3">
        <v>17400</v>
      </c>
      <c r="I259" s="3">
        <v>2653</v>
      </c>
      <c r="J259" t="s">
        <v>697</v>
      </c>
      <c r="K259">
        <v>13.14</v>
      </c>
    </row>
    <row r="260" spans="2:11" x14ac:dyDescent="0.25">
      <c r="B260">
        <f t="shared" ref="B260:B323" si="4">ROW(B258)</f>
        <v>258</v>
      </c>
      <c r="C260" t="s">
        <v>698</v>
      </c>
      <c r="D260" t="s">
        <v>699</v>
      </c>
      <c r="E260">
        <v>87</v>
      </c>
      <c r="F260">
        <v>-1</v>
      </c>
      <c r="G260" s="2">
        <v>-1.14E-2</v>
      </c>
      <c r="H260" t="s">
        <v>700</v>
      </c>
      <c r="I260" t="s">
        <v>701</v>
      </c>
      <c r="J260" t="s">
        <v>702</v>
      </c>
      <c r="K260" t="s">
        <v>50</v>
      </c>
    </row>
    <row r="261" spans="2:11" x14ac:dyDescent="0.25">
      <c r="B261">
        <f t="shared" si="4"/>
        <v>259</v>
      </c>
      <c r="C261" t="s">
        <v>703</v>
      </c>
      <c r="D261" t="s">
        <v>704</v>
      </c>
      <c r="E261">
        <v>244</v>
      </c>
      <c r="F261">
        <v>2</v>
      </c>
      <c r="G261" s="2">
        <v>8.3000000000000001E-3</v>
      </c>
      <c r="H261" t="s">
        <v>705</v>
      </c>
      <c r="I261" t="s">
        <v>706</v>
      </c>
      <c r="J261" t="s">
        <v>707</v>
      </c>
      <c r="K261">
        <v>640.41999999999996</v>
      </c>
    </row>
    <row r="262" spans="2:11" x14ac:dyDescent="0.25">
      <c r="B262">
        <f t="shared" si="4"/>
        <v>260</v>
      </c>
      <c r="C262" t="s">
        <v>708</v>
      </c>
      <c r="D262" t="s">
        <v>709</v>
      </c>
      <c r="E262" s="1">
        <v>3480</v>
      </c>
      <c r="F262">
        <v>20</v>
      </c>
      <c r="G262" s="2">
        <v>5.7999999999999996E-3</v>
      </c>
      <c r="H262">
        <v>900</v>
      </c>
      <c r="I262" s="3">
        <v>5017</v>
      </c>
      <c r="J262" t="s">
        <v>710</v>
      </c>
      <c r="K262">
        <v>9.73</v>
      </c>
    </row>
    <row r="263" spans="2:11" x14ac:dyDescent="0.25">
      <c r="B263">
        <f t="shared" si="4"/>
        <v>261</v>
      </c>
      <c r="C263" t="s">
        <v>711</v>
      </c>
      <c r="D263" t="s">
        <v>712</v>
      </c>
      <c r="E263">
        <v>615</v>
      </c>
      <c r="F263">
        <v>5</v>
      </c>
      <c r="G263" s="2">
        <v>8.2000000000000007E-3</v>
      </c>
      <c r="H263" t="s">
        <v>713</v>
      </c>
      <c r="I263" t="s">
        <v>714</v>
      </c>
      <c r="J263" t="s">
        <v>715</v>
      </c>
      <c r="K263">
        <v>12.98</v>
      </c>
    </row>
    <row r="264" spans="2:11" x14ac:dyDescent="0.25">
      <c r="B264">
        <f t="shared" si="4"/>
        <v>262</v>
      </c>
      <c r="C264" t="s">
        <v>716</v>
      </c>
      <c r="D264" t="s">
        <v>717</v>
      </c>
      <c r="E264" s="1">
        <v>5050</v>
      </c>
      <c r="F264">
        <v>-25</v>
      </c>
      <c r="G264" s="2">
        <v>-4.8999999999999998E-3</v>
      </c>
      <c r="H264" s="3">
        <v>2400</v>
      </c>
      <c r="I264" s="3">
        <v>19712</v>
      </c>
      <c r="J264" t="s">
        <v>718</v>
      </c>
      <c r="K264">
        <v>26.1</v>
      </c>
    </row>
    <row r="265" spans="2:11" x14ac:dyDescent="0.25">
      <c r="B265">
        <f t="shared" si="4"/>
        <v>263</v>
      </c>
      <c r="C265" t="s">
        <v>719</v>
      </c>
      <c r="D265" t="s">
        <v>720</v>
      </c>
      <c r="E265" s="1">
        <v>1785</v>
      </c>
      <c r="F265">
        <v>5</v>
      </c>
      <c r="G265" s="2">
        <v>2.8E-3</v>
      </c>
      <c r="H265" s="3">
        <v>348400</v>
      </c>
      <c r="I265" t="s">
        <v>721</v>
      </c>
      <c r="J265" t="s">
        <v>722</v>
      </c>
      <c r="K265" s="1">
        <v>137307.69</v>
      </c>
    </row>
    <row r="266" spans="2:11" x14ac:dyDescent="0.25">
      <c r="B266">
        <f t="shared" si="4"/>
        <v>264</v>
      </c>
      <c r="C266" t="s">
        <v>723</v>
      </c>
      <c r="D266" t="s">
        <v>724</v>
      </c>
      <c r="E266" s="1">
        <v>2180</v>
      </c>
      <c r="F266">
        <v>-20</v>
      </c>
      <c r="G266" s="2">
        <v>-9.1000000000000004E-3</v>
      </c>
      <c r="H266" s="3">
        <v>3900</v>
      </c>
      <c r="I266" t="s">
        <v>725</v>
      </c>
      <c r="J266" t="s">
        <v>726</v>
      </c>
      <c r="K266">
        <v>27.63</v>
      </c>
    </row>
    <row r="267" spans="2:11" x14ac:dyDescent="0.25">
      <c r="B267">
        <f t="shared" si="4"/>
        <v>265</v>
      </c>
      <c r="C267" t="s">
        <v>727</v>
      </c>
      <c r="D267" t="s">
        <v>728</v>
      </c>
      <c r="E267" s="1">
        <v>2270</v>
      </c>
      <c r="F267">
        <v>-40</v>
      </c>
      <c r="G267" s="2">
        <v>-1.7299999999999999E-2</v>
      </c>
      <c r="H267" s="3">
        <v>167500</v>
      </c>
      <c r="I267" s="3">
        <v>96219</v>
      </c>
      <c r="J267" t="s">
        <v>729</v>
      </c>
      <c r="K267">
        <v>7.95</v>
      </c>
    </row>
    <row r="268" spans="2:11" x14ac:dyDescent="0.25">
      <c r="B268">
        <f t="shared" si="4"/>
        <v>266</v>
      </c>
      <c r="C268" t="s">
        <v>730</v>
      </c>
      <c r="D268" t="s">
        <v>731</v>
      </c>
      <c r="E268">
        <v>450</v>
      </c>
      <c r="F268">
        <v>2</v>
      </c>
      <c r="G268" s="2">
        <v>4.4999999999999997E-3</v>
      </c>
      <c r="H268" t="s">
        <v>732</v>
      </c>
      <c r="I268" t="s">
        <v>733</v>
      </c>
      <c r="J268" t="s">
        <v>734</v>
      </c>
      <c r="K268" t="s">
        <v>50</v>
      </c>
    </row>
    <row r="269" spans="2:11" x14ac:dyDescent="0.25">
      <c r="B269">
        <f t="shared" si="4"/>
        <v>267</v>
      </c>
      <c r="C269" t="s">
        <v>735</v>
      </c>
      <c r="D269" t="s">
        <v>736</v>
      </c>
      <c r="E269" s="1">
        <v>6375</v>
      </c>
      <c r="F269">
        <v>-100</v>
      </c>
      <c r="G269" s="2">
        <v>-1.54E-2</v>
      </c>
      <c r="H269" s="3">
        <v>553100</v>
      </c>
      <c r="I269" t="s">
        <v>737</v>
      </c>
      <c r="J269" t="s">
        <v>738</v>
      </c>
      <c r="K269">
        <v>10.27</v>
      </c>
    </row>
    <row r="270" spans="2:11" x14ac:dyDescent="0.25">
      <c r="B270">
        <f t="shared" si="4"/>
        <v>268</v>
      </c>
      <c r="C270" t="s">
        <v>739</v>
      </c>
      <c r="D270" t="s">
        <v>740</v>
      </c>
      <c r="E270">
        <v>69</v>
      </c>
      <c r="F270">
        <v>0</v>
      </c>
      <c r="G270" s="2">
        <v>0</v>
      </c>
      <c r="H270" t="s">
        <v>741</v>
      </c>
      <c r="I270" t="s">
        <v>742</v>
      </c>
      <c r="J270" t="s">
        <v>743</v>
      </c>
      <c r="K270">
        <v>6.31</v>
      </c>
    </row>
    <row r="271" spans="2:11" x14ac:dyDescent="0.25">
      <c r="B271">
        <f t="shared" si="4"/>
        <v>269</v>
      </c>
      <c r="C271" t="s">
        <v>744</v>
      </c>
      <c r="D271" t="s">
        <v>745</v>
      </c>
      <c r="E271">
        <v>185</v>
      </c>
      <c r="F271">
        <v>-2</v>
      </c>
      <c r="G271" s="2">
        <v>-1.0699999999999999E-2</v>
      </c>
      <c r="H271" t="s">
        <v>746</v>
      </c>
      <c r="I271" t="s">
        <v>747</v>
      </c>
      <c r="J271" t="s">
        <v>748</v>
      </c>
      <c r="K271">
        <v>3.12</v>
      </c>
    </row>
    <row r="272" spans="2:11" x14ac:dyDescent="0.25">
      <c r="B272">
        <f t="shared" si="4"/>
        <v>270</v>
      </c>
      <c r="C272" t="s">
        <v>749</v>
      </c>
      <c r="D272" t="s">
        <v>750</v>
      </c>
      <c r="E272">
        <v>480</v>
      </c>
      <c r="F272">
        <v>-2</v>
      </c>
      <c r="G272" s="2">
        <v>-4.1000000000000003E-3</v>
      </c>
      <c r="H272" s="3">
        <v>36200</v>
      </c>
      <c r="I272" s="3">
        <v>208171</v>
      </c>
      <c r="J272" t="s">
        <v>751</v>
      </c>
      <c r="K272" s="1">
        <v>239999.98</v>
      </c>
    </row>
    <row r="273" spans="2:11" x14ac:dyDescent="0.25">
      <c r="B273">
        <f t="shared" si="4"/>
        <v>271</v>
      </c>
      <c r="C273" t="s">
        <v>752</v>
      </c>
      <c r="D273" t="s">
        <v>753</v>
      </c>
      <c r="E273" s="1">
        <v>1280</v>
      </c>
      <c r="F273">
        <v>5</v>
      </c>
      <c r="G273" s="2">
        <v>3.8999999999999998E-3</v>
      </c>
      <c r="H273" s="3">
        <v>4100</v>
      </c>
      <c r="I273" s="3">
        <v>126379</v>
      </c>
      <c r="J273" t="s">
        <v>754</v>
      </c>
      <c r="K273">
        <v>76.12</v>
      </c>
    </row>
    <row r="274" spans="2:11" x14ac:dyDescent="0.25">
      <c r="B274">
        <f t="shared" si="4"/>
        <v>272</v>
      </c>
      <c r="C274" t="s">
        <v>755</v>
      </c>
      <c r="D274" t="s">
        <v>756</v>
      </c>
      <c r="E274">
        <v>472</v>
      </c>
      <c r="F274">
        <v>-4</v>
      </c>
      <c r="G274" s="2">
        <v>-8.3999999999999995E-3</v>
      </c>
      <c r="H274" t="s">
        <v>757</v>
      </c>
      <c r="I274" t="s">
        <v>758</v>
      </c>
      <c r="J274" t="s">
        <v>759</v>
      </c>
      <c r="K274">
        <v>35.44</v>
      </c>
    </row>
    <row r="275" spans="2:11" x14ac:dyDescent="0.25">
      <c r="B275">
        <f t="shared" si="4"/>
        <v>273</v>
      </c>
      <c r="C275" t="s">
        <v>760</v>
      </c>
      <c r="D275" t="s">
        <v>761</v>
      </c>
      <c r="E275" s="1">
        <v>1485</v>
      </c>
      <c r="F275">
        <v>-20</v>
      </c>
      <c r="G275" s="2">
        <v>-1.3299999999999999E-2</v>
      </c>
      <c r="H275" t="s">
        <v>762</v>
      </c>
      <c r="I275" t="s">
        <v>763</v>
      </c>
      <c r="J275" t="s">
        <v>764</v>
      </c>
      <c r="K275">
        <v>337.65</v>
      </c>
    </row>
    <row r="276" spans="2:11" x14ac:dyDescent="0.25">
      <c r="B276">
        <f t="shared" si="4"/>
        <v>274</v>
      </c>
      <c r="C276" t="s">
        <v>765</v>
      </c>
      <c r="D276" t="s">
        <v>766</v>
      </c>
      <c r="E276">
        <v>360</v>
      </c>
      <c r="F276">
        <v>50</v>
      </c>
      <c r="G276" s="2">
        <v>0.1613</v>
      </c>
      <c r="H276" t="s">
        <v>767</v>
      </c>
      <c r="I276" t="s">
        <v>768</v>
      </c>
      <c r="J276" t="s">
        <v>769</v>
      </c>
      <c r="K276" t="s">
        <v>50</v>
      </c>
    </row>
    <row r="277" spans="2:11" x14ac:dyDescent="0.25">
      <c r="B277">
        <f t="shared" si="4"/>
        <v>275</v>
      </c>
      <c r="C277" t="s">
        <v>770</v>
      </c>
      <c r="D277" t="s">
        <v>771</v>
      </c>
      <c r="E277">
        <v>496</v>
      </c>
      <c r="F277">
        <v>4</v>
      </c>
      <c r="G277" s="2">
        <v>8.0999999999999996E-3</v>
      </c>
      <c r="H277" t="s">
        <v>772</v>
      </c>
      <c r="I277" t="s">
        <v>773</v>
      </c>
      <c r="J277" t="s">
        <v>774</v>
      </c>
      <c r="K277">
        <v>21.87</v>
      </c>
    </row>
    <row r="278" spans="2:11" x14ac:dyDescent="0.25">
      <c r="B278">
        <f t="shared" si="4"/>
        <v>276</v>
      </c>
      <c r="C278" t="s">
        <v>775</v>
      </c>
      <c r="D278" t="s">
        <v>776</v>
      </c>
      <c r="E278" s="1">
        <v>1140</v>
      </c>
      <c r="F278">
        <v>0</v>
      </c>
      <c r="G278" s="2">
        <v>0</v>
      </c>
      <c r="H278" t="s">
        <v>777</v>
      </c>
      <c r="I278" t="s">
        <v>778</v>
      </c>
      <c r="J278" t="s">
        <v>779</v>
      </c>
      <c r="K278">
        <v>9.7200000000000006</v>
      </c>
    </row>
    <row r="279" spans="2:11" x14ac:dyDescent="0.25">
      <c r="B279">
        <f t="shared" si="4"/>
        <v>277</v>
      </c>
      <c r="C279" t="s">
        <v>780</v>
      </c>
      <c r="D279" t="s">
        <v>781</v>
      </c>
      <c r="E279">
        <v>645</v>
      </c>
      <c r="F279">
        <v>5</v>
      </c>
      <c r="G279" s="2">
        <v>7.7999999999999996E-3</v>
      </c>
      <c r="H279" s="3">
        <v>206400</v>
      </c>
      <c r="I279" s="3">
        <v>759195</v>
      </c>
      <c r="J279" t="s">
        <v>782</v>
      </c>
      <c r="K279">
        <v>7.06</v>
      </c>
    </row>
    <row r="280" spans="2:11" x14ac:dyDescent="0.25">
      <c r="B280">
        <f t="shared" si="4"/>
        <v>278</v>
      </c>
      <c r="C280" t="s">
        <v>783</v>
      </c>
      <c r="D280" t="s">
        <v>784</v>
      </c>
      <c r="E280">
        <v>372</v>
      </c>
      <c r="F280">
        <v>-8</v>
      </c>
      <c r="G280" s="2">
        <v>-2.1100000000000001E-2</v>
      </c>
      <c r="H280" t="s">
        <v>785</v>
      </c>
      <c r="I280" t="s">
        <v>786</v>
      </c>
      <c r="J280" t="s">
        <v>787</v>
      </c>
      <c r="K280" t="s">
        <v>50</v>
      </c>
    </row>
    <row r="281" spans="2:11" x14ac:dyDescent="0.25">
      <c r="B281">
        <f t="shared" si="4"/>
        <v>279</v>
      </c>
      <c r="C281" t="s">
        <v>788</v>
      </c>
      <c r="D281" t="s">
        <v>789</v>
      </c>
      <c r="E281" s="1">
        <v>2890</v>
      </c>
      <c r="F281">
        <v>-20</v>
      </c>
      <c r="G281" s="2">
        <v>-6.8999999999999999E-3</v>
      </c>
      <c r="H281" s="3">
        <v>140600</v>
      </c>
      <c r="I281" t="s">
        <v>790</v>
      </c>
      <c r="J281" t="s">
        <v>791</v>
      </c>
      <c r="K281">
        <v>30</v>
      </c>
    </row>
    <row r="282" spans="2:11" x14ac:dyDescent="0.25">
      <c r="B282">
        <f t="shared" si="4"/>
        <v>280</v>
      </c>
      <c r="C282" t="s">
        <v>792</v>
      </c>
      <c r="D282" t="s">
        <v>793</v>
      </c>
      <c r="E282">
        <v>745</v>
      </c>
      <c r="F282">
        <v>0</v>
      </c>
      <c r="G282" s="2">
        <v>0</v>
      </c>
      <c r="H282" t="s">
        <v>794</v>
      </c>
      <c r="I282" t="s">
        <v>795</v>
      </c>
      <c r="J282" t="s">
        <v>796</v>
      </c>
      <c r="K282">
        <v>12.82</v>
      </c>
    </row>
    <row r="283" spans="2:11" x14ac:dyDescent="0.25">
      <c r="B283">
        <f t="shared" si="4"/>
        <v>281</v>
      </c>
      <c r="C283" t="s">
        <v>797</v>
      </c>
      <c r="D283" t="s">
        <v>798</v>
      </c>
      <c r="E283" s="1">
        <v>2700</v>
      </c>
      <c r="F283">
        <v>-90</v>
      </c>
      <c r="G283" s="2">
        <v>-3.2300000000000002E-2</v>
      </c>
      <c r="H283" t="s">
        <v>799</v>
      </c>
      <c r="I283" s="3">
        <v>243534</v>
      </c>
      <c r="J283" t="s">
        <v>800</v>
      </c>
      <c r="K283">
        <v>185.11</v>
      </c>
    </row>
    <row r="284" spans="2:11" x14ac:dyDescent="0.25">
      <c r="B284">
        <f t="shared" si="4"/>
        <v>282</v>
      </c>
      <c r="C284" t="s">
        <v>801</v>
      </c>
      <c r="D284" t="s">
        <v>802</v>
      </c>
      <c r="E284" s="1">
        <v>1580</v>
      </c>
      <c r="F284">
        <v>5</v>
      </c>
      <c r="G284" s="2">
        <v>3.2000000000000002E-3</v>
      </c>
      <c r="H284" s="3">
        <v>180000</v>
      </c>
      <c r="I284" s="3">
        <v>323163</v>
      </c>
      <c r="J284" t="s">
        <v>803</v>
      </c>
      <c r="K284">
        <v>49.5</v>
      </c>
    </row>
    <row r="285" spans="2:11" x14ac:dyDescent="0.25">
      <c r="B285">
        <f t="shared" si="4"/>
        <v>283</v>
      </c>
      <c r="C285" t="s">
        <v>804</v>
      </c>
      <c r="D285" t="s">
        <v>805</v>
      </c>
      <c r="E285">
        <v>800</v>
      </c>
      <c r="F285">
        <v>35</v>
      </c>
      <c r="G285" s="2">
        <v>4.58E-2</v>
      </c>
      <c r="H285" t="s">
        <v>806</v>
      </c>
      <c r="I285" t="s">
        <v>807</v>
      </c>
      <c r="J285" t="s">
        <v>808</v>
      </c>
      <c r="K285" t="s">
        <v>50</v>
      </c>
    </row>
    <row r="286" spans="2:11" x14ac:dyDescent="0.25">
      <c r="B286">
        <f t="shared" si="4"/>
        <v>284</v>
      </c>
      <c r="C286" t="s">
        <v>809</v>
      </c>
      <c r="D286" t="s">
        <v>810</v>
      </c>
      <c r="E286">
        <v>132</v>
      </c>
      <c r="F286">
        <v>-1</v>
      </c>
      <c r="G286" s="2">
        <v>-7.4999999999999997E-3</v>
      </c>
      <c r="H286" t="s">
        <v>811</v>
      </c>
      <c r="I286" t="s">
        <v>812</v>
      </c>
      <c r="J286" t="s">
        <v>813</v>
      </c>
      <c r="K286">
        <v>64.77</v>
      </c>
    </row>
    <row r="287" spans="2:11" x14ac:dyDescent="0.25">
      <c r="B287">
        <f t="shared" si="4"/>
        <v>285</v>
      </c>
      <c r="C287" t="s">
        <v>814</v>
      </c>
      <c r="D287" t="s">
        <v>815</v>
      </c>
      <c r="E287">
        <v>630</v>
      </c>
      <c r="F287">
        <v>-25</v>
      </c>
      <c r="G287" s="2">
        <v>-3.8199999999999998E-2</v>
      </c>
      <c r="H287" t="s">
        <v>816</v>
      </c>
      <c r="I287" t="s">
        <v>817</v>
      </c>
      <c r="J287" t="s">
        <v>818</v>
      </c>
      <c r="K287" t="s">
        <v>50</v>
      </c>
    </row>
    <row r="288" spans="2:11" x14ac:dyDescent="0.25">
      <c r="B288">
        <f t="shared" si="4"/>
        <v>286</v>
      </c>
      <c r="C288" t="s">
        <v>819</v>
      </c>
      <c r="D288" t="s">
        <v>820</v>
      </c>
      <c r="E288">
        <v>895</v>
      </c>
      <c r="F288">
        <v>5</v>
      </c>
      <c r="G288" s="2">
        <v>5.5999999999999999E-3</v>
      </c>
      <c r="H288" t="s">
        <v>821</v>
      </c>
      <c r="I288" t="s">
        <v>822</v>
      </c>
      <c r="J288" t="s">
        <v>823</v>
      </c>
      <c r="K288">
        <v>6.32</v>
      </c>
    </row>
    <row r="289" spans="2:11" x14ac:dyDescent="0.25">
      <c r="B289">
        <f t="shared" si="4"/>
        <v>287</v>
      </c>
      <c r="C289" t="s">
        <v>824</v>
      </c>
      <c r="D289" t="s">
        <v>825</v>
      </c>
      <c r="E289" s="1">
        <v>3840</v>
      </c>
      <c r="F289">
        <v>40</v>
      </c>
      <c r="G289" s="2">
        <v>1.0500000000000001E-2</v>
      </c>
      <c r="H289" s="3">
        <v>320400</v>
      </c>
      <c r="I289" s="3">
        <v>396844</v>
      </c>
      <c r="J289" t="s">
        <v>826</v>
      </c>
      <c r="K289" s="1">
        <v>147692.29999999999</v>
      </c>
    </row>
    <row r="290" spans="2:11" x14ac:dyDescent="0.25">
      <c r="B290">
        <f t="shared" si="4"/>
        <v>288</v>
      </c>
      <c r="C290" t="s">
        <v>827</v>
      </c>
      <c r="D290" t="s">
        <v>828</v>
      </c>
      <c r="E290">
        <v>76</v>
      </c>
      <c r="F290">
        <v>0</v>
      </c>
      <c r="G290" s="2">
        <v>0</v>
      </c>
      <c r="H290" t="s">
        <v>829</v>
      </c>
      <c r="I290" t="s">
        <v>830</v>
      </c>
      <c r="J290" t="s">
        <v>831</v>
      </c>
      <c r="K290">
        <v>113.94</v>
      </c>
    </row>
    <row r="291" spans="2:11" x14ac:dyDescent="0.25">
      <c r="B291">
        <f t="shared" si="4"/>
        <v>289</v>
      </c>
      <c r="C291" t="s">
        <v>832</v>
      </c>
      <c r="D291" t="s">
        <v>833</v>
      </c>
      <c r="E291" s="1">
        <v>1515</v>
      </c>
      <c r="F291">
        <v>-20</v>
      </c>
      <c r="G291" s="2">
        <v>-1.2999999999999999E-2</v>
      </c>
      <c r="H291" t="s">
        <v>834</v>
      </c>
      <c r="I291" t="s">
        <v>835</v>
      </c>
      <c r="J291" t="s">
        <v>836</v>
      </c>
      <c r="K291">
        <v>26.38</v>
      </c>
    </row>
    <row r="292" spans="2:11" x14ac:dyDescent="0.25">
      <c r="B292">
        <f t="shared" si="4"/>
        <v>290</v>
      </c>
      <c r="C292" t="s">
        <v>837</v>
      </c>
      <c r="D292" t="s">
        <v>838</v>
      </c>
      <c r="E292">
        <v>575</v>
      </c>
      <c r="F292">
        <v>-5</v>
      </c>
      <c r="G292" s="2">
        <v>-8.6E-3</v>
      </c>
      <c r="H292" t="s">
        <v>839</v>
      </c>
      <c r="I292" t="s">
        <v>840</v>
      </c>
      <c r="J292" t="s">
        <v>841</v>
      </c>
      <c r="K292" s="1">
        <v>3422.62</v>
      </c>
    </row>
    <row r="293" spans="2:11" x14ac:dyDescent="0.25">
      <c r="B293">
        <f t="shared" si="4"/>
        <v>291</v>
      </c>
      <c r="C293" t="s">
        <v>842</v>
      </c>
      <c r="D293" t="s">
        <v>843</v>
      </c>
      <c r="E293">
        <v>565</v>
      </c>
      <c r="F293">
        <v>15</v>
      </c>
      <c r="G293" s="2">
        <v>2.7300000000000001E-2</v>
      </c>
      <c r="H293" t="s">
        <v>844</v>
      </c>
      <c r="I293" t="s">
        <v>845</v>
      </c>
      <c r="J293" t="s">
        <v>846</v>
      </c>
      <c r="K293" s="1">
        <v>188333.33</v>
      </c>
    </row>
    <row r="294" spans="2:11" x14ac:dyDescent="0.25">
      <c r="B294">
        <f t="shared" si="4"/>
        <v>292</v>
      </c>
      <c r="C294" t="s">
        <v>847</v>
      </c>
      <c r="D294" t="s">
        <v>848</v>
      </c>
      <c r="E294" s="1">
        <v>9350</v>
      </c>
      <c r="F294">
        <v>775</v>
      </c>
      <c r="G294" s="2">
        <v>9.0399999999999994E-2</v>
      </c>
      <c r="H294" s="3">
        <v>23700</v>
      </c>
      <c r="I294" s="3">
        <v>6244</v>
      </c>
      <c r="J294" t="s">
        <v>849</v>
      </c>
      <c r="K294" s="1">
        <v>155833.34</v>
      </c>
    </row>
    <row r="295" spans="2:11" x14ac:dyDescent="0.25">
      <c r="B295">
        <f t="shared" si="4"/>
        <v>293</v>
      </c>
      <c r="C295" t="s">
        <v>850</v>
      </c>
      <c r="D295" t="s">
        <v>851</v>
      </c>
      <c r="E295">
        <v>700</v>
      </c>
      <c r="F295">
        <v>-5</v>
      </c>
      <c r="G295" s="2">
        <v>-7.1000000000000004E-3</v>
      </c>
      <c r="H295" t="s">
        <v>852</v>
      </c>
      <c r="I295" t="s">
        <v>853</v>
      </c>
      <c r="J295" t="s">
        <v>854</v>
      </c>
      <c r="K295">
        <v>10.5</v>
      </c>
    </row>
    <row r="296" spans="2:11" x14ac:dyDescent="0.25">
      <c r="B296">
        <f t="shared" si="4"/>
        <v>294</v>
      </c>
      <c r="C296" t="s">
        <v>855</v>
      </c>
      <c r="D296" t="s">
        <v>856</v>
      </c>
      <c r="E296">
        <v>272</v>
      </c>
      <c r="F296">
        <v>-2</v>
      </c>
      <c r="G296" s="2">
        <v>-7.3000000000000001E-3</v>
      </c>
      <c r="H296" t="s">
        <v>857</v>
      </c>
      <c r="I296" t="s">
        <v>858</v>
      </c>
      <c r="J296" t="s">
        <v>859</v>
      </c>
      <c r="K296">
        <v>4.68</v>
      </c>
    </row>
    <row r="297" spans="2:11" x14ac:dyDescent="0.25">
      <c r="B297">
        <f t="shared" si="4"/>
        <v>295</v>
      </c>
      <c r="C297" t="s">
        <v>860</v>
      </c>
      <c r="D297" t="s">
        <v>861</v>
      </c>
      <c r="E297">
        <v>105</v>
      </c>
      <c r="F297">
        <v>1</v>
      </c>
      <c r="G297" s="2">
        <v>9.5999999999999992E-3</v>
      </c>
      <c r="H297" t="s">
        <v>862</v>
      </c>
      <c r="I297" t="s">
        <v>863</v>
      </c>
      <c r="J297" t="s">
        <v>864</v>
      </c>
      <c r="K297">
        <v>63.1</v>
      </c>
    </row>
    <row r="298" spans="2:11" x14ac:dyDescent="0.25">
      <c r="B298">
        <f t="shared" si="4"/>
        <v>296</v>
      </c>
      <c r="C298" t="s">
        <v>865</v>
      </c>
      <c r="D298" t="s">
        <v>866</v>
      </c>
      <c r="E298">
        <v>995</v>
      </c>
      <c r="F298">
        <v>-5</v>
      </c>
      <c r="G298" s="2">
        <v>-5.0000000000000001E-3</v>
      </c>
      <c r="H298" s="3">
        <v>529300</v>
      </c>
      <c r="I298" t="s">
        <v>867</v>
      </c>
      <c r="J298" t="s">
        <v>868</v>
      </c>
      <c r="K298">
        <v>92.76</v>
      </c>
    </row>
    <row r="299" spans="2:11" x14ac:dyDescent="0.25">
      <c r="B299">
        <f t="shared" si="4"/>
        <v>297</v>
      </c>
      <c r="C299" t="s">
        <v>869</v>
      </c>
      <c r="D299" t="s">
        <v>870</v>
      </c>
      <c r="E299">
        <v>870</v>
      </c>
      <c r="F299">
        <v>-5</v>
      </c>
      <c r="G299" s="2">
        <v>-5.7000000000000002E-3</v>
      </c>
      <c r="H299" t="s">
        <v>871</v>
      </c>
      <c r="I299" t="s">
        <v>872</v>
      </c>
      <c r="J299" t="s">
        <v>873</v>
      </c>
      <c r="K299">
        <v>248.78</v>
      </c>
    </row>
    <row r="300" spans="2:11" x14ac:dyDescent="0.25">
      <c r="B300">
        <f t="shared" si="4"/>
        <v>298</v>
      </c>
      <c r="C300" t="s">
        <v>874</v>
      </c>
      <c r="D300" t="s">
        <v>875</v>
      </c>
      <c r="E300">
        <v>164</v>
      </c>
      <c r="F300">
        <v>0</v>
      </c>
      <c r="G300" s="2">
        <v>0</v>
      </c>
      <c r="H300" t="s">
        <v>876</v>
      </c>
      <c r="I300" t="s">
        <v>877</v>
      </c>
      <c r="J300" t="s">
        <v>878</v>
      </c>
      <c r="K300" t="s">
        <v>50</v>
      </c>
    </row>
    <row r="301" spans="2:11" x14ac:dyDescent="0.25">
      <c r="B301">
        <f t="shared" si="4"/>
        <v>299</v>
      </c>
      <c r="C301" t="s">
        <v>879</v>
      </c>
      <c r="D301" t="s">
        <v>880</v>
      </c>
      <c r="E301">
        <v>177</v>
      </c>
      <c r="F301">
        <v>3</v>
      </c>
      <c r="G301" s="2">
        <v>1.72E-2</v>
      </c>
      <c r="H301" t="s">
        <v>881</v>
      </c>
      <c r="I301" t="s">
        <v>882</v>
      </c>
      <c r="J301" t="s">
        <v>878</v>
      </c>
      <c r="K301" t="s">
        <v>50</v>
      </c>
    </row>
    <row r="302" spans="2:11" x14ac:dyDescent="0.25">
      <c r="B302">
        <f t="shared" si="4"/>
        <v>300</v>
      </c>
      <c r="C302" t="s">
        <v>883</v>
      </c>
      <c r="D302" t="s">
        <v>884</v>
      </c>
      <c r="E302" s="1">
        <v>3490</v>
      </c>
      <c r="F302">
        <v>0</v>
      </c>
      <c r="G302" s="2">
        <v>0</v>
      </c>
      <c r="H302" s="3">
        <v>4600</v>
      </c>
      <c r="I302" s="3">
        <v>140865</v>
      </c>
      <c r="J302" t="s">
        <v>885</v>
      </c>
      <c r="K302" t="s">
        <v>50</v>
      </c>
    </row>
    <row r="303" spans="2:11" x14ac:dyDescent="0.25">
      <c r="B303">
        <f t="shared" si="4"/>
        <v>301</v>
      </c>
      <c r="C303" t="s">
        <v>886</v>
      </c>
      <c r="D303" t="s">
        <v>887</v>
      </c>
      <c r="E303" s="1">
        <v>1505</v>
      </c>
      <c r="F303">
        <v>5</v>
      </c>
      <c r="G303" s="2">
        <v>3.3E-3</v>
      </c>
      <c r="H303" s="3">
        <v>215500</v>
      </c>
      <c r="I303" t="s">
        <v>888</v>
      </c>
      <c r="J303" t="s">
        <v>889</v>
      </c>
      <c r="K303">
        <v>135.38</v>
      </c>
    </row>
    <row r="304" spans="2:11" x14ac:dyDescent="0.25">
      <c r="B304">
        <f t="shared" si="4"/>
        <v>302</v>
      </c>
      <c r="C304" t="s">
        <v>890</v>
      </c>
      <c r="D304" t="s">
        <v>891</v>
      </c>
      <c r="E304" s="1">
        <v>1065</v>
      </c>
      <c r="F304">
        <v>-5</v>
      </c>
      <c r="G304" s="2">
        <v>-4.7000000000000002E-3</v>
      </c>
      <c r="H304" t="s">
        <v>892</v>
      </c>
      <c r="I304" t="s">
        <v>893</v>
      </c>
      <c r="J304" t="s">
        <v>894</v>
      </c>
      <c r="K304" t="s">
        <v>50</v>
      </c>
    </row>
    <row r="305" spans="2:12" x14ac:dyDescent="0.25">
      <c r="B305">
        <f t="shared" si="4"/>
        <v>303</v>
      </c>
      <c r="C305" t="s">
        <v>895</v>
      </c>
      <c r="D305" t="s">
        <v>896</v>
      </c>
      <c r="E305" s="1">
        <v>3820</v>
      </c>
      <c r="F305">
        <v>0</v>
      </c>
      <c r="G305" s="2">
        <v>0</v>
      </c>
      <c r="H305" s="3">
        <v>903600</v>
      </c>
      <c r="I305" t="s">
        <v>897</v>
      </c>
      <c r="J305" t="s">
        <v>898</v>
      </c>
      <c r="K305">
        <v>42.61</v>
      </c>
    </row>
    <row r="306" spans="2:12" x14ac:dyDescent="0.25">
      <c r="B306">
        <f t="shared" si="4"/>
        <v>304</v>
      </c>
      <c r="C306" t="s">
        <v>899</v>
      </c>
      <c r="D306" t="s">
        <v>900</v>
      </c>
      <c r="E306" s="1">
        <v>1185</v>
      </c>
      <c r="F306">
        <v>5</v>
      </c>
      <c r="G306" s="2">
        <v>4.1999999999999997E-3</v>
      </c>
      <c r="H306" t="s">
        <v>901</v>
      </c>
      <c r="I306" t="s">
        <v>902</v>
      </c>
      <c r="J306" t="s">
        <v>903</v>
      </c>
      <c r="K306">
        <v>166.43</v>
      </c>
    </row>
    <row r="307" spans="2:12" x14ac:dyDescent="0.25">
      <c r="B307">
        <f t="shared" si="4"/>
        <v>305</v>
      </c>
    </row>
    <row r="308" spans="2:12" x14ac:dyDescent="0.25">
      <c r="B308">
        <f t="shared" si="4"/>
        <v>306</v>
      </c>
      <c r="C308" t="s">
        <v>0</v>
      </c>
      <c r="D308" t="s">
        <v>1</v>
      </c>
      <c r="E308" t="s">
        <v>2</v>
      </c>
      <c r="F308" t="s">
        <v>3</v>
      </c>
      <c r="G308" t="s">
        <v>4</v>
      </c>
      <c r="H308" t="s">
        <v>5</v>
      </c>
      <c r="I308" t="s">
        <v>6</v>
      </c>
      <c r="J308" t="s">
        <v>7</v>
      </c>
      <c r="K308" t="s">
        <v>8</v>
      </c>
      <c r="L308" t="s">
        <v>9</v>
      </c>
    </row>
    <row r="309" spans="2:12" x14ac:dyDescent="0.25">
      <c r="B309">
        <f t="shared" si="4"/>
        <v>307</v>
      </c>
      <c r="C309" t="s">
        <v>904</v>
      </c>
      <c r="D309" t="s">
        <v>905</v>
      </c>
      <c r="E309">
        <v>50</v>
      </c>
      <c r="F309">
        <v>0</v>
      </c>
      <c r="G309" s="2">
        <v>0</v>
      </c>
      <c r="H309" s="3">
        <v>512900</v>
      </c>
      <c r="I309" t="s">
        <v>906</v>
      </c>
      <c r="J309" t="s">
        <v>907</v>
      </c>
      <c r="K309">
        <v>14.48</v>
      </c>
    </row>
    <row r="310" spans="2:12" x14ac:dyDescent="0.25">
      <c r="B310">
        <f t="shared" si="4"/>
        <v>308</v>
      </c>
      <c r="C310" t="s">
        <v>908</v>
      </c>
      <c r="D310" t="s">
        <v>909</v>
      </c>
      <c r="E310">
        <v>188</v>
      </c>
      <c r="F310">
        <v>-1</v>
      </c>
      <c r="G310" s="2">
        <v>-5.3E-3</v>
      </c>
      <c r="H310" t="s">
        <v>910</v>
      </c>
      <c r="I310" t="s">
        <v>911</v>
      </c>
      <c r="J310" t="s">
        <v>912</v>
      </c>
      <c r="K310" t="s">
        <v>50</v>
      </c>
    </row>
    <row r="311" spans="2:12" x14ac:dyDescent="0.25">
      <c r="B311">
        <f t="shared" si="4"/>
        <v>309</v>
      </c>
      <c r="C311" t="s">
        <v>913</v>
      </c>
      <c r="D311" t="s">
        <v>914</v>
      </c>
      <c r="E311">
        <v>199</v>
      </c>
      <c r="F311">
        <v>-1</v>
      </c>
      <c r="G311" s="2">
        <v>-5.0000000000000001E-3</v>
      </c>
      <c r="H311" t="s">
        <v>915</v>
      </c>
      <c r="I311" t="s">
        <v>916</v>
      </c>
      <c r="J311" t="s">
        <v>917</v>
      </c>
      <c r="K311">
        <v>88.29</v>
      </c>
    </row>
    <row r="312" spans="2:12" x14ac:dyDescent="0.25">
      <c r="B312">
        <f t="shared" si="4"/>
        <v>310</v>
      </c>
      <c r="C312" t="s">
        <v>918</v>
      </c>
      <c r="D312" t="s">
        <v>919</v>
      </c>
      <c r="E312">
        <v>172</v>
      </c>
      <c r="F312">
        <v>1</v>
      </c>
      <c r="G312" s="2">
        <v>5.7999999999999996E-3</v>
      </c>
      <c r="H312" t="s">
        <v>920</v>
      </c>
      <c r="I312" t="s">
        <v>921</v>
      </c>
      <c r="J312" t="s">
        <v>922</v>
      </c>
      <c r="K312" t="s">
        <v>50</v>
      </c>
    </row>
    <row r="313" spans="2:12" x14ac:dyDescent="0.25">
      <c r="B313">
        <f t="shared" si="4"/>
        <v>311</v>
      </c>
      <c r="C313" t="s">
        <v>923</v>
      </c>
      <c r="D313" t="s">
        <v>924</v>
      </c>
      <c r="E313">
        <v>50</v>
      </c>
      <c r="F313">
        <v>0</v>
      </c>
      <c r="G313" s="2">
        <v>0</v>
      </c>
      <c r="H313" s="3">
        <v>5100</v>
      </c>
      <c r="I313" s="3">
        <v>120612</v>
      </c>
      <c r="J313" t="s">
        <v>925</v>
      </c>
      <c r="K313" t="s">
        <v>50</v>
      </c>
    </row>
    <row r="314" spans="2:12" x14ac:dyDescent="0.25">
      <c r="B314">
        <f t="shared" si="4"/>
        <v>312</v>
      </c>
      <c r="C314" t="s">
        <v>926</v>
      </c>
      <c r="D314" t="s">
        <v>927</v>
      </c>
      <c r="E314">
        <v>955</v>
      </c>
      <c r="F314">
        <v>5</v>
      </c>
      <c r="G314" s="2">
        <v>5.3E-3</v>
      </c>
      <c r="H314" t="s">
        <v>928</v>
      </c>
      <c r="I314" t="s">
        <v>929</v>
      </c>
      <c r="J314" t="s">
        <v>930</v>
      </c>
      <c r="K314">
        <v>56.41</v>
      </c>
    </row>
    <row r="315" spans="2:12" x14ac:dyDescent="0.25">
      <c r="B315">
        <f t="shared" si="4"/>
        <v>313</v>
      </c>
      <c r="C315" t="s">
        <v>931</v>
      </c>
      <c r="D315" t="s">
        <v>932</v>
      </c>
      <c r="E315">
        <v>520</v>
      </c>
      <c r="F315">
        <v>10</v>
      </c>
      <c r="G315" s="2">
        <v>1.9599999999999999E-2</v>
      </c>
      <c r="H315" s="3">
        <v>36300</v>
      </c>
      <c r="I315" s="3">
        <v>482576</v>
      </c>
      <c r="J315" t="s">
        <v>933</v>
      </c>
      <c r="K315">
        <v>33.520000000000003</v>
      </c>
    </row>
    <row r="316" spans="2:12" x14ac:dyDescent="0.25">
      <c r="B316">
        <f t="shared" si="4"/>
        <v>314</v>
      </c>
      <c r="C316" t="s">
        <v>934</v>
      </c>
      <c r="D316" t="s">
        <v>935</v>
      </c>
      <c r="E316">
        <v>476</v>
      </c>
      <c r="F316">
        <v>0</v>
      </c>
      <c r="G316" s="2">
        <v>0</v>
      </c>
      <c r="H316" t="s">
        <v>936</v>
      </c>
      <c r="I316" t="s">
        <v>937</v>
      </c>
      <c r="J316" t="s">
        <v>938</v>
      </c>
      <c r="K316">
        <v>83.95</v>
      </c>
    </row>
    <row r="317" spans="2:12" x14ac:dyDescent="0.25">
      <c r="B317">
        <f t="shared" si="4"/>
        <v>315</v>
      </c>
      <c r="C317" t="s">
        <v>939</v>
      </c>
      <c r="D317" t="s">
        <v>940</v>
      </c>
      <c r="E317">
        <v>348</v>
      </c>
      <c r="F317">
        <v>0</v>
      </c>
      <c r="G317" s="2">
        <v>0</v>
      </c>
      <c r="H317" t="s">
        <v>941</v>
      </c>
      <c r="I317" t="s">
        <v>942</v>
      </c>
      <c r="J317" t="s">
        <v>943</v>
      </c>
      <c r="K317">
        <v>21.22</v>
      </c>
    </row>
    <row r="318" spans="2:12" x14ac:dyDescent="0.25">
      <c r="B318">
        <f t="shared" si="4"/>
        <v>316</v>
      </c>
      <c r="C318" t="s">
        <v>944</v>
      </c>
      <c r="D318" t="s">
        <v>945</v>
      </c>
      <c r="E318" s="1">
        <v>1070</v>
      </c>
      <c r="F318">
        <v>0</v>
      </c>
      <c r="G318" s="2">
        <v>0</v>
      </c>
      <c r="H318" s="3">
        <v>122700</v>
      </c>
      <c r="I318" s="3">
        <v>203939</v>
      </c>
      <c r="J318" t="s">
        <v>946</v>
      </c>
      <c r="K318">
        <v>19</v>
      </c>
    </row>
    <row r="319" spans="2:12" x14ac:dyDescent="0.25">
      <c r="B319">
        <f t="shared" si="4"/>
        <v>317</v>
      </c>
      <c r="C319" t="s">
        <v>947</v>
      </c>
      <c r="D319" t="s">
        <v>948</v>
      </c>
      <c r="E319" s="1">
        <v>1220</v>
      </c>
      <c r="F319">
        <v>-5</v>
      </c>
      <c r="G319" s="2">
        <v>-4.1000000000000003E-3</v>
      </c>
      <c r="H319" s="3">
        <v>40400</v>
      </c>
      <c r="I319" s="3">
        <v>122749</v>
      </c>
      <c r="J319" t="s">
        <v>949</v>
      </c>
      <c r="K319">
        <v>13.46</v>
      </c>
    </row>
    <row r="320" spans="2:12" x14ac:dyDescent="0.25">
      <c r="B320">
        <f t="shared" si="4"/>
        <v>318</v>
      </c>
      <c r="C320" t="s">
        <v>950</v>
      </c>
      <c r="D320" t="s">
        <v>951</v>
      </c>
      <c r="E320" s="1">
        <v>6800</v>
      </c>
      <c r="F320">
        <v>-175</v>
      </c>
      <c r="G320" s="2">
        <v>-2.5100000000000001E-2</v>
      </c>
      <c r="H320" s="3">
        <v>5700</v>
      </c>
      <c r="I320" s="3">
        <v>3864</v>
      </c>
      <c r="J320" t="s">
        <v>952</v>
      </c>
      <c r="K320">
        <v>9.2799999999999994</v>
      </c>
    </row>
    <row r="321" spans="2:11" x14ac:dyDescent="0.25">
      <c r="B321">
        <f t="shared" si="4"/>
        <v>319</v>
      </c>
      <c r="C321" t="s">
        <v>953</v>
      </c>
      <c r="D321" t="s">
        <v>954</v>
      </c>
      <c r="E321">
        <v>810</v>
      </c>
      <c r="F321">
        <v>0</v>
      </c>
      <c r="G321" s="2">
        <v>0</v>
      </c>
      <c r="H321" t="s">
        <v>955</v>
      </c>
      <c r="I321" t="s">
        <v>956</v>
      </c>
      <c r="J321" t="s">
        <v>957</v>
      </c>
      <c r="K321">
        <v>13.53</v>
      </c>
    </row>
    <row r="322" spans="2:11" x14ac:dyDescent="0.25">
      <c r="B322">
        <f t="shared" si="4"/>
        <v>320</v>
      </c>
      <c r="C322" t="s">
        <v>958</v>
      </c>
      <c r="D322" t="s">
        <v>959</v>
      </c>
      <c r="E322">
        <v>282</v>
      </c>
      <c r="F322">
        <v>4</v>
      </c>
      <c r="G322" s="2">
        <v>1.44E-2</v>
      </c>
      <c r="H322" t="s">
        <v>960</v>
      </c>
      <c r="I322" t="s">
        <v>961</v>
      </c>
      <c r="J322" t="s">
        <v>962</v>
      </c>
      <c r="K322" t="s">
        <v>50</v>
      </c>
    </row>
    <row r="323" spans="2:11" x14ac:dyDescent="0.25">
      <c r="B323">
        <f t="shared" si="4"/>
        <v>321</v>
      </c>
      <c r="C323" t="s">
        <v>963</v>
      </c>
      <c r="D323" t="s">
        <v>964</v>
      </c>
      <c r="E323">
        <v>775</v>
      </c>
      <c r="F323">
        <v>0</v>
      </c>
      <c r="G323" s="2">
        <v>0</v>
      </c>
      <c r="H323">
        <v>300</v>
      </c>
      <c r="I323" s="3">
        <v>1007</v>
      </c>
      <c r="J323" t="s">
        <v>965</v>
      </c>
      <c r="K323" t="s">
        <v>50</v>
      </c>
    </row>
    <row r="324" spans="2:11" x14ac:dyDescent="0.25">
      <c r="B324">
        <f t="shared" ref="B324:B387" si="5">ROW(B322)</f>
        <v>322</v>
      </c>
      <c r="C324" t="s">
        <v>966</v>
      </c>
      <c r="D324" t="s">
        <v>967</v>
      </c>
      <c r="E324">
        <v>312</v>
      </c>
      <c r="F324">
        <v>-6</v>
      </c>
      <c r="G324" s="2">
        <v>-1.89E-2</v>
      </c>
      <c r="H324" t="s">
        <v>968</v>
      </c>
      <c r="I324" t="s">
        <v>969</v>
      </c>
      <c r="J324" t="s">
        <v>970</v>
      </c>
      <c r="K324">
        <v>5.29</v>
      </c>
    </row>
    <row r="325" spans="2:11" x14ac:dyDescent="0.25">
      <c r="B325">
        <f t="shared" si="5"/>
        <v>323</v>
      </c>
      <c r="C325" t="s">
        <v>971</v>
      </c>
      <c r="D325" t="s">
        <v>972</v>
      </c>
      <c r="E325">
        <v>114</v>
      </c>
      <c r="F325">
        <v>-7</v>
      </c>
      <c r="G325" s="2">
        <v>-5.79E-2</v>
      </c>
      <c r="H325" t="s">
        <v>973</v>
      </c>
      <c r="I325" t="s">
        <v>974</v>
      </c>
      <c r="J325" t="s">
        <v>975</v>
      </c>
      <c r="K325" t="s">
        <v>50</v>
      </c>
    </row>
    <row r="326" spans="2:11" x14ac:dyDescent="0.25">
      <c r="B326">
        <f t="shared" si="5"/>
        <v>324</v>
      </c>
      <c r="C326" t="s">
        <v>976</v>
      </c>
      <c r="D326" t="s">
        <v>977</v>
      </c>
      <c r="E326">
        <v>298</v>
      </c>
      <c r="F326">
        <v>0</v>
      </c>
      <c r="G326" s="2">
        <v>0</v>
      </c>
      <c r="H326" s="3">
        <v>888100</v>
      </c>
      <c r="I326" t="s">
        <v>978</v>
      </c>
      <c r="J326" t="s">
        <v>979</v>
      </c>
      <c r="K326">
        <v>22.19</v>
      </c>
    </row>
    <row r="327" spans="2:11" x14ac:dyDescent="0.25">
      <c r="B327">
        <f t="shared" si="5"/>
        <v>325</v>
      </c>
      <c r="C327" t="s">
        <v>980</v>
      </c>
      <c r="D327" t="s">
        <v>981</v>
      </c>
      <c r="E327">
        <v>318</v>
      </c>
      <c r="F327">
        <v>6</v>
      </c>
      <c r="G327" s="2">
        <v>1.9199999999999998E-2</v>
      </c>
      <c r="H327" t="s">
        <v>982</v>
      </c>
      <c r="I327" t="s">
        <v>983</v>
      </c>
      <c r="J327" t="s">
        <v>984</v>
      </c>
      <c r="K327" s="1">
        <v>159000</v>
      </c>
    </row>
    <row r="328" spans="2:11" x14ac:dyDescent="0.25">
      <c r="B328">
        <f t="shared" si="5"/>
        <v>326</v>
      </c>
      <c r="C328" t="s">
        <v>985</v>
      </c>
      <c r="D328" t="s">
        <v>986</v>
      </c>
      <c r="E328">
        <v>610</v>
      </c>
      <c r="F328">
        <v>10</v>
      </c>
      <c r="G328" s="2">
        <v>1.67E-2</v>
      </c>
      <c r="H328" s="3">
        <v>10800</v>
      </c>
      <c r="I328" s="3">
        <v>32249</v>
      </c>
      <c r="J328" t="s">
        <v>987</v>
      </c>
      <c r="K328" t="s">
        <v>50</v>
      </c>
    </row>
    <row r="329" spans="2:11" x14ac:dyDescent="0.25">
      <c r="B329">
        <f t="shared" si="5"/>
        <v>327</v>
      </c>
      <c r="C329" t="s">
        <v>988</v>
      </c>
      <c r="D329" t="s">
        <v>989</v>
      </c>
      <c r="E329">
        <v>197</v>
      </c>
      <c r="F329">
        <v>4</v>
      </c>
      <c r="G329" s="2">
        <v>2.07E-2</v>
      </c>
      <c r="H329" s="3">
        <v>1200</v>
      </c>
      <c r="I329" s="3">
        <v>332368</v>
      </c>
      <c r="J329" t="s">
        <v>990</v>
      </c>
      <c r="K329" t="s">
        <v>50</v>
      </c>
    </row>
    <row r="330" spans="2:11" x14ac:dyDescent="0.25">
      <c r="B330">
        <f t="shared" si="5"/>
        <v>328</v>
      </c>
      <c r="C330" t="s">
        <v>991</v>
      </c>
      <c r="D330" t="s">
        <v>992</v>
      </c>
      <c r="E330">
        <v>124</v>
      </c>
      <c r="F330">
        <v>1</v>
      </c>
      <c r="G330" s="2">
        <v>8.0999999999999996E-3</v>
      </c>
      <c r="H330" s="3">
        <v>2300</v>
      </c>
      <c r="I330" s="3">
        <v>192766</v>
      </c>
      <c r="J330" t="s">
        <v>993</v>
      </c>
      <c r="K330">
        <v>20.27</v>
      </c>
    </row>
    <row r="331" spans="2:11" x14ac:dyDescent="0.25">
      <c r="B331">
        <f t="shared" si="5"/>
        <v>329</v>
      </c>
      <c r="C331" t="s">
        <v>994</v>
      </c>
      <c r="D331" t="s">
        <v>995</v>
      </c>
      <c r="E331">
        <v>620</v>
      </c>
      <c r="F331">
        <v>-15</v>
      </c>
      <c r="G331" s="2">
        <v>-2.3599999999999999E-2</v>
      </c>
      <c r="H331" s="3">
        <v>61600</v>
      </c>
      <c r="I331" s="3">
        <v>42944</v>
      </c>
      <c r="J331" t="s">
        <v>996</v>
      </c>
      <c r="K331">
        <v>38.340000000000003</v>
      </c>
    </row>
    <row r="332" spans="2:11" x14ac:dyDescent="0.25">
      <c r="B332">
        <f t="shared" si="5"/>
        <v>330</v>
      </c>
      <c r="C332" t="s">
        <v>997</v>
      </c>
      <c r="D332" t="s">
        <v>998</v>
      </c>
      <c r="E332">
        <v>159</v>
      </c>
      <c r="F332">
        <v>-3</v>
      </c>
      <c r="G332" s="2">
        <v>-1.8499999999999999E-2</v>
      </c>
      <c r="H332" t="s">
        <v>999</v>
      </c>
      <c r="I332" t="s">
        <v>1000</v>
      </c>
      <c r="J332" t="s">
        <v>1001</v>
      </c>
      <c r="K332" t="s">
        <v>50</v>
      </c>
    </row>
    <row r="333" spans="2:11" x14ac:dyDescent="0.25">
      <c r="B333">
        <f t="shared" si="5"/>
        <v>331</v>
      </c>
      <c r="C333" t="s">
        <v>1002</v>
      </c>
      <c r="D333" t="s">
        <v>1003</v>
      </c>
      <c r="E333" s="1">
        <v>3850</v>
      </c>
      <c r="F333">
        <v>-50</v>
      </c>
      <c r="G333" s="2">
        <v>-1.2800000000000001E-2</v>
      </c>
      <c r="H333" s="3">
        <v>7200</v>
      </c>
      <c r="I333" s="3">
        <v>26622</v>
      </c>
      <c r="J333" t="s">
        <v>1004</v>
      </c>
      <c r="K333" t="s">
        <v>50</v>
      </c>
    </row>
    <row r="334" spans="2:11" x14ac:dyDescent="0.25">
      <c r="B334">
        <f t="shared" si="5"/>
        <v>332</v>
      </c>
      <c r="C334" t="s">
        <v>1005</v>
      </c>
      <c r="D334" t="s">
        <v>1006</v>
      </c>
      <c r="E334">
        <v>50</v>
      </c>
      <c r="F334">
        <v>0</v>
      </c>
      <c r="G334" s="2">
        <v>0</v>
      </c>
      <c r="H334" s="3">
        <v>13000</v>
      </c>
      <c r="I334" s="3">
        <v>122009</v>
      </c>
      <c r="J334" t="s">
        <v>1007</v>
      </c>
      <c r="K334" t="s">
        <v>50</v>
      </c>
    </row>
    <row r="335" spans="2:11" x14ac:dyDescent="0.25">
      <c r="B335">
        <f t="shared" si="5"/>
        <v>333</v>
      </c>
      <c r="C335" t="s">
        <v>1008</v>
      </c>
      <c r="D335" t="s">
        <v>1009</v>
      </c>
      <c r="E335">
        <v>332</v>
      </c>
      <c r="F335">
        <v>-6</v>
      </c>
      <c r="G335" s="2">
        <v>-1.78E-2</v>
      </c>
      <c r="H335" s="3">
        <v>14700</v>
      </c>
      <c r="I335" s="3">
        <v>417236</v>
      </c>
      <c r="J335" t="s">
        <v>1010</v>
      </c>
      <c r="K335">
        <v>11.49</v>
      </c>
    </row>
    <row r="336" spans="2:11" x14ac:dyDescent="0.25">
      <c r="B336">
        <f t="shared" si="5"/>
        <v>334</v>
      </c>
      <c r="C336" t="s">
        <v>1011</v>
      </c>
      <c r="D336" t="s">
        <v>1012</v>
      </c>
      <c r="E336">
        <v>610</v>
      </c>
      <c r="F336">
        <v>20</v>
      </c>
      <c r="G336" s="2">
        <v>3.39E-2</v>
      </c>
      <c r="H336" t="s">
        <v>1013</v>
      </c>
      <c r="I336" s="3">
        <v>802633</v>
      </c>
      <c r="J336" t="s">
        <v>1014</v>
      </c>
      <c r="K336">
        <v>9.83</v>
      </c>
    </row>
    <row r="337" spans="2:11" x14ac:dyDescent="0.25">
      <c r="B337">
        <f t="shared" si="5"/>
        <v>335</v>
      </c>
      <c r="C337" t="s">
        <v>1015</v>
      </c>
      <c r="D337" t="s">
        <v>1016</v>
      </c>
      <c r="E337">
        <v>585</v>
      </c>
      <c r="F337">
        <v>0</v>
      </c>
      <c r="G337" s="2">
        <v>0</v>
      </c>
      <c r="H337" s="3">
        <v>434500</v>
      </c>
      <c r="I337" s="3">
        <v>88196</v>
      </c>
      <c r="J337" t="s">
        <v>1017</v>
      </c>
      <c r="K337">
        <v>11.22</v>
      </c>
    </row>
    <row r="338" spans="2:11" x14ac:dyDescent="0.25">
      <c r="B338">
        <f t="shared" si="5"/>
        <v>336</v>
      </c>
      <c r="C338" t="s">
        <v>1018</v>
      </c>
      <c r="D338" t="s">
        <v>1019</v>
      </c>
      <c r="E338">
        <v>705</v>
      </c>
      <c r="F338">
        <v>-20</v>
      </c>
      <c r="G338" s="2">
        <v>-2.76E-2</v>
      </c>
      <c r="H338" s="3">
        <v>391100</v>
      </c>
      <c r="I338" s="3">
        <v>604139</v>
      </c>
      <c r="J338" t="s">
        <v>1020</v>
      </c>
      <c r="K338">
        <v>104.63</v>
      </c>
    </row>
    <row r="339" spans="2:11" x14ac:dyDescent="0.25">
      <c r="B339">
        <f t="shared" si="5"/>
        <v>337</v>
      </c>
      <c r="C339" t="s">
        <v>1021</v>
      </c>
      <c r="D339" t="s">
        <v>1022</v>
      </c>
      <c r="E339">
        <v>915</v>
      </c>
      <c r="F339">
        <v>-65</v>
      </c>
      <c r="G339" s="2">
        <v>-6.6299999999999998E-2</v>
      </c>
      <c r="H339" s="3">
        <v>2900</v>
      </c>
      <c r="I339" s="3">
        <v>15582</v>
      </c>
      <c r="J339" t="s">
        <v>1023</v>
      </c>
      <c r="K339" t="s">
        <v>50</v>
      </c>
    </row>
    <row r="340" spans="2:11" x14ac:dyDescent="0.25">
      <c r="B340">
        <f t="shared" si="5"/>
        <v>338</v>
      </c>
      <c r="C340" t="s">
        <v>1024</v>
      </c>
      <c r="D340" t="s">
        <v>1025</v>
      </c>
      <c r="E340">
        <v>50</v>
      </c>
      <c r="F340">
        <v>0</v>
      </c>
      <c r="G340" s="2">
        <v>0</v>
      </c>
      <c r="H340">
        <v>100</v>
      </c>
      <c r="I340" s="3">
        <v>40073</v>
      </c>
      <c r="J340" t="s">
        <v>1026</v>
      </c>
      <c r="K340" t="s">
        <v>50</v>
      </c>
    </row>
    <row r="341" spans="2:11" x14ac:dyDescent="0.25">
      <c r="B341">
        <f t="shared" si="5"/>
        <v>339</v>
      </c>
      <c r="C341" t="s">
        <v>1027</v>
      </c>
      <c r="D341" t="s">
        <v>1028</v>
      </c>
      <c r="E341">
        <v>432</v>
      </c>
      <c r="F341">
        <v>0</v>
      </c>
      <c r="G341" s="2">
        <v>0</v>
      </c>
      <c r="H341" t="s">
        <v>1029</v>
      </c>
      <c r="I341" t="s">
        <v>1030</v>
      </c>
      <c r="J341" t="s">
        <v>1031</v>
      </c>
      <c r="K341" s="1">
        <v>215999.98</v>
      </c>
    </row>
    <row r="342" spans="2:11" x14ac:dyDescent="0.25">
      <c r="B342">
        <f t="shared" si="5"/>
        <v>340</v>
      </c>
      <c r="C342" t="s">
        <v>1032</v>
      </c>
      <c r="D342" t="s">
        <v>1033</v>
      </c>
      <c r="E342">
        <v>174</v>
      </c>
      <c r="F342">
        <v>14</v>
      </c>
      <c r="G342" s="2">
        <v>8.7499999999999994E-2</v>
      </c>
      <c r="H342" t="s">
        <v>1034</v>
      </c>
      <c r="I342" t="s">
        <v>1035</v>
      </c>
      <c r="J342" t="s">
        <v>1036</v>
      </c>
      <c r="K342" t="s">
        <v>50</v>
      </c>
    </row>
    <row r="343" spans="2:11" x14ac:dyDescent="0.25">
      <c r="B343">
        <f t="shared" si="5"/>
        <v>341</v>
      </c>
      <c r="C343" t="s">
        <v>1037</v>
      </c>
      <c r="D343" t="s">
        <v>1038</v>
      </c>
      <c r="E343" s="1">
        <v>3500</v>
      </c>
      <c r="F343">
        <v>0</v>
      </c>
      <c r="G343" s="2">
        <v>0</v>
      </c>
      <c r="H343" s="3">
        <v>70900</v>
      </c>
      <c r="I343" s="3">
        <v>121468</v>
      </c>
      <c r="J343" t="s">
        <v>1039</v>
      </c>
      <c r="K343">
        <v>12.92</v>
      </c>
    </row>
    <row r="344" spans="2:11" x14ac:dyDescent="0.25">
      <c r="B344">
        <f t="shared" si="5"/>
        <v>342</v>
      </c>
      <c r="C344" t="s">
        <v>1040</v>
      </c>
      <c r="D344" t="s">
        <v>1041</v>
      </c>
      <c r="E344">
        <v>885</v>
      </c>
      <c r="F344">
        <v>-65</v>
      </c>
      <c r="G344" s="2">
        <v>-6.8400000000000002E-2</v>
      </c>
      <c r="H344" t="s">
        <v>1042</v>
      </c>
      <c r="I344" t="s">
        <v>1043</v>
      </c>
      <c r="J344" t="s">
        <v>1044</v>
      </c>
      <c r="K344" t="s">
        <v>50</v>
      </c>
    </row>
    <row r="345" spans="2:11" x14ac:dyDescent="0.25">
      <c r="B345">
        <f t="shared" si="5"/>
        <v>343</v>
      </c>
      <c r="C345" t="s">
        <v>1045</v>
      </c>
      <c r="D345" t="s">
        <v>1046</v>
      </c>
      <c r="E345" s="1">
        <v>1665</v>
      </c>
      <c r="F345">
        <v>-5</v>
      </c>
      <c r="G345" s="2">
        <v>-3.0000000000000001E-3</v>
      </c>
      <c r="H345" s="3">
        <v>272700</v>
      </c>
      <c r="I345" t="s">
        <v>1047</v>
      </c>
      <c r="J345" t="s">
        <v>1048</v>
      </c>
      <c r="K345" t="s">
        <v>50</v>
      </c>
    </row>
    <row r="346" spans="2:11" x14ac:dyDescent="0.25">
      <c r="B346">
        <f t="shared" si="5"/>
        <v>344</v>
      </c>
      <c r="C346" t="s">
        <v>1049</v>
      </c>
      <c r="D346" t="s">
        <v>1050</v>
      </c>
      <c r="E346">
        <v>660</v>
      </c>
      <c r="F346">
        <v>-5</v>
      </c>
      <c r="G346" s="2">
        <v>-7.4999999999999997E-3</v>
      </c>
      <c r="H346">
        <v>800</v>
      </c>
      <c r="I346" s="3">
        <v>13452</v>
      </c>
      <c r="J346" t="s">
        <v>1051</v>
      </c>
      <c r="K346" t="s">
        <v>50</v>
      </c>
    </row>
    <row r="347" spans="2:11" x14ac:dyDescent="0.25">
      <c r="B347">
        <f t="shared" si="5"/>
        <v>345</v>
      </c>
      <c r="C347" t="s">
        <v>1052</v>
      </c>
      <c r="D347" t="s">
        <v>1053</v>
      </c>
      <c r="E347">
        <v>308</v>
      </c>
      <c r="F347">
        <v>2</v>
      </c>
      <c r="G347" s="2">
        <v>6.4999999999999997E-3</v>
      </c>
      <c r="H347" s="3">
        <v>11100</v>
      </c>
      <c r="I347" s="3">
        <v>288522</v>
      </c>
      <c r="J347" t="s">
        <v>1054</v>
      </c>
      <c r="K347" t="s">
        <v>50</v>
      </c>
    </row>
    <row r="348" spans="2:11" x14ac:dyDescent="0.25">
      <c r="B348">
        <f t="shared" si="5"/>
        <v>346</v>
      </c>
      <c r="C348" t="s">
        <v>1055</v>
      </c>
      <c r="D348" t="s">
        <v>1056</v>
      </c>
      <c r="E348">
        <v>214</v>
      </c>
      <c r="F348">
        <v>10</v>
      </c>
      <c r="G348" s="2">
        <v>4.9000000000000002E-2</v>
      </c>
      <c r="H348" t="s">
        <v>1057</v>
      </c>
      <c r="I348" t="s">
        <v>1058</v>
      </c>
      <c r="J348" t="s">
        <v>1059</v>
      </c>
      <c r="K348" s="1">
        <v>53500</v>
      </c>
    </row>
    <row r="349" spans="2:11" x14ac:dyDescent="0.25">
      <c r="B349">
        <f t="shared" si="5"/>
        <v>347</v>
      </c>
      <c r="C349" t="s">
        <v>1060</v>
      </c>
      <c r="D349" t="s">
        <v>1061</v>
      </c>
      <c r="E349" s="1">
        <v>2550</v>
      </c>
      <c r="F349">
        <v>0</v>
      </c>
      <c r="G349" s="2">
        <v>0</v>
      </c>
      <c r="H349" s="3">
        <v>151200</v>
      </c>
      <c r="I349" s="3">
        <v>324001</v>
      </c>
      <c r="J349" t="s">
        <v>1062</v>
      </c>
      <c r="K349">
        <v>8.1</v>
      </c>
    </row>
    <row r="350" spans="2:11" x14ac:dyDescent="0.25">
      <c r="B350">
        <f t="shared" si="5"/>
        <v>348</v>
      </c>
      <c r="C350" t="s">
        <v>1063</v>
      </c>
      <c r="D350" t="s">
        <v>1064</v>
      </c>
      <c r="E350">
        <v>316</v>
      </c>
      <c r="F350">
        <v>2</v>
      </c>
      <c r="G350" s="2">
        <v>6.4000000000000003E-3</v>
      </c>
      <c r="H350" s="3">
        <v>394300</v>
      </c>
      <c r="I350" s="3">
        <v>509041</v>
      </c>
      <c r="J350" t="s">
        <v>1065</v>
      </c>
      <c r="K350" t="s">
        <v>50</v>
      </c>
    </row>
    <row r="351" spans="2:11" x14ac:dyDescent="0.25">
      <c r="B351">
        <f t="shared" si="5"/>
        <v>349</v>
      </c>
      <c r="C351" t="s">
        <v>1066</v>
      </c>
      <c r="D351" t="s">
        <v>1067</v>
      </c>
      <c r="E351" s="1">
        <v>2380</v>
      </c>
      <c r="F351">
        <v>30</v>
      </c>
      <c r="G351" s="2">
        <v>1.2800000000000001E-2</v>
      </c>
      <c r="H351" s="3">
        <v>9700</v>
      </c>
      <c r="I351" s="3">
        <v>4653</v>
      </c>
      <c r="J351" t="s">
        <v>1068</v>
      </c>
      <c r="K351">
        <v>28.21</v>
      </c>
    </row>
    <row r="352" spans="2:11" x14ac:dyDescent="0.25">
      <c r="B352">
        <f t="shared" si="5"/>
        <v>350</v>
      </c>
      <c r="C352" t="s">
        <v>1069</v>
      </c>
      <c r="D352" t="s">
        <v>1070</v>
      </c>
      <c r="E352">
        <v>630</v>
      </c>
      <c r="F352">
        <v>5</v>
      </c>
      <c r="G352" s="2">
        <v>8.0000000000000002E-3</v>
      </c>
      <c r="H352" s="3">
        <v>135900</v>
      </c>
      <c r="I352" t="s">
        <v>1071</v>
      </c>
      <c r="J352" t="s">
        <v>1072</v>
      </c>
      <c r="K352" t="s">
        <v>50</v>
      </c>
    </row>
    <row r="353" spans="2:11" x14ac:dyDescent="0.25">
      <c r="B353">
        <f t="shared" si="5"/>
        <v>351</v>
      </c>
      <c r="C353" t="s">
        <v>1073</v>
      </c>
      <c r="D353" t="s">
        <v>1074</v>
      </c>
      <c r="E353">
        <v>159</v>
      </c>
      <c r="F353">
        <v>0</v>
      </c>
      <c r="G353" s="2">
        <v>0</v>
      </c>
      <c r="H353" s="3">
        <v>454100</v>
      </c>
      <c r="I353" t="s">
        <v>1075</v>
      </c>
      <c r="J353" t="s">
        <v>1076</v>
      </c>
      <c r="K353" t="s">
        <v>50</v>
      </c>
    </row>
    <row r="354" spans="2:11" x14ac:dyDescent="0.25">
      <c r="B354">
        <f t="shared" si="5"/>
        <v>352</v>
      </c>
      <c r="C354" t="s">
        <v>1077</v>
      </c>
      <c r="D354" t="s">
        <v>1078</v>
      </c>
      <c r="E354">
        <v>545</v>
      </c>
      <c r="F354">
        <v>-5</v>
      </c>
      <c r="G354" s="2">
        <v>-9.1000000000000004E-3</v>
      </c>
      <c r="H354" s="3">
        <v>26800</v>
      </c>
      <c r="I354" s="3">
        <v>58088</v>
      </c>
      <c r="J354" t="s">
        <v>1079</v>
      </c>
      <c r="K354" s="1">
        <v>25952.38</v>
      </c>
    </row>
    <row r="355" spans="2:11" x14ac:dyDescent="0.25">
      <c r="B355">
        <f t="shared" si="5"/>
        <v>353</v>
      </c>
      <c r="C355" t="s">
        <v>1080</v>
      </c>
      <c r="D355" t="s">
        <v>1081</v>
      </c>
      <c r="E355">
        <v>153</v>
      </c>
      <c r="F355">
        <v>0</v>
      </c>
      <c r="G355" s="2">
        <v>0</v>
      </c>
      <c r="H355" s="3">
        <v>130100</v>
      </c>
      <c r="I355" s="3">
        <v>929107</v>
      </c>
      <c r="J355" t="s">
        <v>1082</v>
      </c>
      <c r="K355">
        <v>20.41</v>
      </c>
    </row>
    <row r="356" spans="2:11" x14ac:dyDescent="0.25">
      <c r="B356">
        <f t="shared" si="5"/>
        <v>354</v>
      </c>
      <c r="C356" t="s">
        <v>1083</v>
      </c>
      <c r="D356" t="s">
        <v>1084</v>
      </c>
      <c r="E356" s="1">
        <v>4300</v>
      </c>
      <c r="F356">
        <v>0</v>
      </c>
      <c r="G356" s="2">
        <v>0</v>
      </c>
      <c r="H356">
        <v>600</v>
      </c>
      <c r="I356">
        <v>56</v>
      </c>
      <c r="J356" t="s">
        <v>1085</v>
      </c>
      <c r="K356" t="s">
        <v>50</v>
      </c>
    </row>
    <row r="357" spans="2:11" x14ac:dyDescent="0.25">
      <c r="B357">
        <f t="shared" si="5"/>
        <v>355</v>
      </c>
      <c r="C357" t="s">
        <v>1086</v>
      </c>
      <c r="D357" t="s">
        <v>1087</v>
      </c>
      <c r="E357">
        <v>103</v>
      </c>
      <c r="F357">
        <v>-4</v>
      </c>
      <c r="G357" s="2">
        <v>-3.7400000000000003E-2</v>
      </c>
      <c r="H357" t="s">
        <v>1088</v>
      </c>
      <c r="I357" t="s">
        <v>1089</v>
      </c>
      <c r="J357" t="s">
        <v>1090</v>
      </c>
      <c r="K357" t="s">
        <v>50</v>
      </c>
    </row>
    <row r="358" spans="2:11" x14ac:dyDescent="0.25">
      <c r="B358">
        <f t="shared" si="5"/>
        <v>356</v>
      </c>
      <c r="C358" t="s">
        <v>1091</v>
      </c>
      <c r="D358" t="s">
        <v>1092</v>
      </c>
      <c r="E358">
        <v>230</v>
      </c>
      <c r="F358">
        <v>-6</v>
      </c>
      <c r="G358" s="2">
        <v>-2.5399999999999999E-2</v>
      </c>
      <c r="H358" t="s">
        <v>1093</v>
      </c>
      <c r="I358" t="s">
        <v>1094</v>
      </c>
      <c r="J358" t="s">
        <v>1095</v>
      </c>
      <c r="K358">
        <v>50.46</v>
      </c>
    </row>
    <row r="359" spans="2:11" x14ac:dyDescent="0.25">
      <c r="B359">
        <f t="shared" si="5"/>
        <v>357</v>
      </c>
      <c r="C359" t="s">
        <v>1096</v>
      </c>
      <c r="D359" t="s">
        <v>1097</v>
      </c>
      <c r="E359">
        <v>262</v>
      </c>
      <c r="F359">
        <v>-4</v>
      </c>
      <c r="G359" s="2">
        <v>-1.4999999999999999E-2</v>
      </c>
      <c r="H359" s="3">
        <v>884700</v>
      </c>
      <c r="I359" t="s">
        <v>1098</v>
      </c>
      <c r="J359" t="s">
        <v>1099</v>
      </c>
      <c r="K359" s="1">
        <v>261999.98</v>
      </c>
    </row>
    <row r="360" spans="2:11" x14ac:dyDescent="0.25">
      <c r="B360">
        <f t="shared" si="5"/>
        <v>358</v>
      </c>
      <c r="C360" t="s">
        <v>1100</v>
      </c>
      <c r="D360" t="s">
        <v>1101</v>
      </c>
      <c r="E360">
        <v>760</v>
      </c>
      <c r="F360">
        <v>0</v>
      </c>
      <c r="G360" s="2">
        <v>0</v>
      </c>
      <c r="H360" s="3">
        <v>2300</v>
      </c>
      <c r="I360" s="3">
        <v>20241</v>
      </c>
      <c r="J360" t="s">
        <v>1102</v>
      </c>
      <c r="K360">
        <v>7.26</v>
      </c>
    </row>
    <row r="361" spans="2:11" x14ac:dyDescent="0.25">
      <c r="B361">
        <f t="shared" si="5"/>
        <v>359</v>
      </c>
      <c r="C361" t="s">
        <v>1103</v>
      </c>
      <c r="D361" t="s">
        <v>1104</v>
      </c>
      <c r="E361" s="1">
        <v>1120</v>
      </c>
      <c r="F361">
        <v>-75</v>
      </c>
      <c r="G361" s="2">
        <v>-6.2799999999999995E-2</v>
      </c>
      <c r="H361">
        <v>100</v>
      </c>
      <c r="I361" s="3">
        <v>30740</v>
      </c>
      <c r="J361" t="s">
        <v>1105</v>
      </c>
      <c r="K361" t="s">
        <v>50</v>
      </c>
    </row>
    <row r="362" spans="2:11" x14ac:dyDescent="0.25">
      <c r="B362">
        <f t="shared" si="5"/>
        <v>360</v>
      </c>
      <c r="C362" t="s">
        <v>1106</v>
      </c>
      <c r="D362" t="s">
        <v>1107</v>
      </c>
      <c r="E362" s="1">
        <v>1710</v>
      </c>
      <c r="F362">
        <v>-20</v>
      </c>
      <c r="G362" s="2">
        <v>-1.1599999999999999E-2</v>
      </c>
      <c r="H362" s="3">
        <v>469800</v>
      </c>
      <c r="I362" s="3">
        <v>123074</v>
      </c>
      <c r="J362" t="s">
        <v>1108</v>
      </c>
      <c r="K362">
        <v>693.71</v>
      </c>
    </row>
    <row r="363" spans="2:11" x14ac:dyDescent="0.25">
      <c r="B363">
        <f t="shared" si="5"/>
        <v>361</v>
      </c>
      <c r="C363" t="s">
        <v>1109</v>
      </c>
      <c r="D363" t="s">
        <v>1110</v>
      </c>
      <c r="E363">
        <v>138</v>
      </c>
      <c r="F363">
        <v>-1</v>
      </c>
      <c r="G363" s="2">
        <v>-7.1999999999999998E-3</v>
      </c>
      <c r="H363" t="s">
        <v>1111</v>
      </c>
      <c r="I363" t="s">
        <v>1112</v>
      </c>
      <c r="J363" t="s">
        <v>1113</v>
      </c>
      <c r="K363" t="s">
        <v>50</v>
      </c>
    </row>
    <row r="364" spans="2:11" x14ac:dyDescent="0.25">
      <c r="B364">
        <f t="shared" si="5"/>
        <v>362</v>
      </c>
      <c r="C364" t="s">
        <v>1114</v>
      </c>
      <c r="D364" t="s">
        <v>1115</v>
      </c>
      <c r="E364">
        <v>236</v>
      </c>
      <c r="F364">
        <v>0</v>
      </c>
      <c r="G364" s="2">
        <v>0</v>
      </c>
      <c r="H364" t="s">
        <v>1116</v>
      </c>
      <c r="I364" t="s">
        <v>1117</v>
      </c>
      <c r="J364" t="s">
        <v>1118</v>
      </c>
      <c r="K364" t="s">
        <v>50</v>
      </c>
    </row>
    <row r="365" spans="2:11" x14ac:dyDescent="0.25">
      <c r="B365">
        <f t="shared" si="5"/>
        <v>363</v>
      </c>
      <c r="C365" t="s">
        <v>1119</v>
      </c>
      <c r="D365" t="s">
        <v>1120</v>
      </c>
      <c r="E365">
        <v>670</v>
      </c>
      <c r="F365">
        <v>-15</v>
      </c>
      <c r="G365" s="2">
        <v>-2.1899999999999999E-2</v>
      </c>
      <c r="H365" t="s">
        <v>1121</v>
      </c>
      <c r="I365" t="s">
        <v>1122</v>
      </c>
      <c r="J365" t="s">
        <v>1123</v>
      </c>
      <c r="K365">
        <v>79.16</v>
      </c>
    </row>
    <row r="366" spans="2:11" x14ac:dyDescent="0.25">
      <c r="B366">
        <f t="shared" si="5"/>
        <v>364</v>
      </c>
      <c r="C366" t="s">
        <v>1124</v>
      </c>
      <c r="D366" t="s">
        <v>1125</v>
      </c>
      <c r="E366">
        <v>50</v>
      </c>
      <c r="F366">
        <v>0</v>
      </c>
      <c r="G366" s="2">
        <v>0</v>
      </c>
      <c r="H366" s="3">
        <v>16600</v>
      </c>
      <c r="I366" s="3">
        <v>45082</v>
      </c>
      <c r="J366" t="s">
        <v>1126</v>
      </c>
      <c r="K366" t="s">
        <v>50</v>
      </c>
    </row>
    <row r="367" spans="2:11" x14ac:dyDescent="0.25">
      <c r="B367">
        <f t="shared" si="5"/>
        <v>365</v>
      </c>
      <c r="C367" t="s">
        <v>1127</v>
      </c>
      <c r="D367" t="s">
        <v>1128</v>
      </c>
      <c r="E367">
        <v>488</v>
      </c>
      <c r="F367">
        <v>8</v>
      </c>
      <c r="G367" s="2">
        <v>1.67E-2</v>
      </c>
      <c r="H367" s="3">
        <v>525000</v>
      </c>
      <c r="I367" t="s">
        <v>1129</v>
      </c>
      <c r="J367" t="s">
        <v>1130</v>
      </c>
      <c r="K367" s="1">
        <v>487999.97</v>
      </c>
    </row>
    <row r="368" spans="2:11" x14ac:dyDescent="0.25">
      <c r="B368">
        <f t="shared" si="5"/>
        <v>366</v>
      </c>
      <c r="C368" t="s">
        <v>1131</v>
      </c>
      <c r="D368" t="s">
        <v>1132</v>
      </c>
      <c r="E368" s="1">
        <v>1135</v>
      </c>
      <c r="F368">
        <v>15</v>
      </c>
      <c r="G368" s="2">
        <v>1.34E-2</v>
      </c>
      <c r="H368" s="3">
        <v>36300</v>
      </c>
      <c r="I368" s="3">
        <v>368411</v>
      </c>
      <c r="J368" t="s">
        <v>1133</v>
      </c>
      <c r="K368" t="s">
        <v>50</v>
      </c>
    </row>
    <row r="369" spans="2:11" x14ac:dyDescent="0.25">
      <c r="B369">
        <f t="shared" si="5"/>
        <v>367</v>
      </c>
      <c r="C369" t="s">
        <v>1134</v>
      </c>
      <c r="D369" t="s">
        <v>1135</v>
      </c>
      <c r="E369" s="1">
        <v>1915</v>
      </c>
      <c r="F369">
        <v>-5</v>
      </c>
      <c r="G369" s="2">
        <v>-2.5999999999999999E-3</v>
      </c>
      <c r="H369">
        <v>500</v>
      </c>
      <c r="I369" s="3">
        <v>2888</v>
      </c>
      <c r="J369" t="s">
        <v>1136</v>
      </c>
      <c r="K369">
        <v>10.31</v>
      </c>
    </row>
    <row r="370" spans="2:11" x14ac:dyDescent="0.25">
      <c r="B370">
        <f t="shared" si="5"/>
        <v>368</v>
      </c>
      <c r="C370" t="s">
        <v>1137</v>
      </c>
      <c r="D370" t="s">
        <v>1138</v>
      </c>
      <c r="E370">
        <v>720</v>
      </c>
      <c r="F370">
        <v>10</v>
      </c>
      <c r="G370" s="2">
        <v>1.41E-2</v>
      </c>
      <c r="H370">
        <v>800</v>
      </c>
      <c r="I370" s="3">
        <v>227292</v>
      </c>
      <c r="J370" t="s">
        <v>1139</v>
      </c>
      <c r="K370">
        <v>4.6900000000000004</v>
      </c>
    </row>
    <row r="371" spans="2:11" x14ac:dyDescent="0.25">
      <c r="B371">
        <f t="shared" si="5"/>
        <v>369</v>
      </c>
      <c r="C371" t="s">
        <v>1140</v>
      </c>
      <c r="D371" t="s">
        <v>1141</v>
      </c>
      <c r="E371">
        <v>121</v>
      </c>
      <c r="F371">
        <v>-3</v>
      </c>
      <c r="G371" s="2">
        <v>-2.4199999999999999E-2</v>
      </c>
      <c r="H371" t="s">
        <v>1142</v>
      </c>
      <c r="I371" t="s">
        <v>1143</v>
      </c>
      <c r="J371" t="s">
        <v>1144</v>
      </c>
      <c r="K371" s="1">
        <v>30250</v>
      </c>
    </row>
    <row r="372" spans="2:11" x14ac:dyDescent="0.25">
      <c r="B372">
        <f t="shared" si="5"/>
        <v>370</v>
      </c>
      <c r="C372" t="s">
        <v>1145</v>
      </c>
      <c r="D372" t="s">
        <v>1146</v>
      </c>
      <c r="E372">
        <v>170</v>
      </c>
      <c r="F372">
        <v>3</v>
      </c>
      <c r="G372" s="2">
        <v>1.7999999999999999E-2</v>
      </c>
      <c r="H372" s="3">
        <v>203900</v>
      </c>
      <c r="I372" t="s">
        <v>1147</v>
      </c>
      <c r="J372" t="s">
        <v>1148</v>
      </c>
      <c r="K372" t="s">
        <v>50</v>
      </c>
    </row>
    <row r="373" spans="2:11" x14ac:dyDescent="0.25">
      <c r="B373">
        <f t="shared" si="5"/>
        <v>371</v>
      </c>
      <c r="C373" t="s">
        <v>1149</v>
      </c>
      <c r="D373" t="s">
        <v>1150</v>
      </c>
      <c r="E373" s="1">
        <v>6025</v>
      </c>
      <c r="F373">
        <v>325</v>
      </c>
      <c r="G373" s="2">
        <v>5.7000000000000002E-2</v>
      </c>
      <c r="H373" s="3">
        <v>44600</v>
      </c>
      <c r="I373" s="3">
        <v>25031</v>
      </c>
      <c r="J373" t="s">
        <v>1151</v>
      </c>
      <c r="K373" t="s">
        <v>50</v>
      </c>
    </row>
    <row r="374" spans="2:11" x14ac:dyDescent="0.25">
      <c r="B374">
        <f t="shared" si="5"/>
        <v>372</v>
      </c>
      <c r="C374" t="s">
        <v>1152</v>
      </c>
      <c r="D374" t="s">
        <v>1153</v>
      </c>
      <c r="E374">
        <v>76</v>
      </c>
      <c r="F374">
        <v>3</v>
      </c>
      <c r="G374" s="2">
        <v>4.1099999999999998E-2</v>
      </c>
      <c r="H374" t="s">
        <v>1154</v>
      </c>
      <c r="I374" t="s">
        <v>1155</v>
      </c>
      <c r="J374" t="s">
        <v>1156</v>
      </c>
      <c r="K374" t="s">
        <v>50</v>
      </c>
    </row>
    <row r="375" spans="2:11" x14ac:dyDescent="0.25">
      <c r="B375">
        <f t="shared" si="5"/>
        <v>373</v>
      </c>
      <c r="C375" t="s">
        <v>1157</v>
      </c>
      <c r="D375" t="s">
        <v>1158</v>
      </c>
      <c r="E375">
        <v>300</v>
      </c>
      <c r="F375">
        <v>2</v>
      </c>
      <c r="G375" s="2">
        <v>6.7000000000000002E-3</v>
      </c>
      <c r="H375" t="s">
        <v>1159</v>
      </c>
      <c r="I375" t="s">
        <v>1160</v>
      </c>
      <c r="J375" t="s">
        <v>1156</v>
      </c>
      <c r="K375">
        <v>20.96</v>
      </c>
    </row>
    <row r="376" spans="2:11" x14ac:dyDescent="0.25">
      <c r="B376">
        <f t="shared" si="5"/>
        <v>374</v>
      </c>
      <c r="C376" t="s">
        <v>1161</v>
      </c>
      <c r="D376" t="s">
        <v>1162</v>
      </c>
      <c r="E376">
        <v>134</v>
      </c>
      <c r="F376">
        <v>4</v>
      </c>
      <c r="G376" s="2">
        <v>3.0800000000000001E-2</v>
      </c>
      <c r="H376" t="s">
        <v>1163</v>
      </c>
      <c r="I376" t="s">
        <v>1164</v>
      </c>
      <c r="J376" t="s">
        <v>1165</v>
      </c>
      <c r="K376" t="s">
        <v>50</v>
      </c>
    </row>
    <row r="377" spans="2:11" x14ac:dyDescent="0.25">
      <c r="B377">
        <f t="shared" si="5"/>
        <v>375</v>
      </c>
      <c r="C377" t="s">
        <v>1166</v>
      </c>
      <c r="D377" t="s">
        <v>1167</v>
      </c>
      <c r="E377" s="1">
        <v>2180</v>
      </c>
      <c r="F377">
        <v>-20</v>
      </c>
      <c r="G377" s="2">
        <v>-9.1000000000000004E-3</v>
      </c>
      <c r="H377" s="3">
        <v>4900</v>
      </c>
      <c r="I377" s="3">
        <v>13209</v>
      </c>
      <c r="J377" t="s">
        <v>1168</v>
      </c>
      <c r="K377">
        <v>13.9</v>
      </c>
    </row>
    <row r="378" spans="2:11" x14ac:dyDescent="0.25">
      <c r="B378">
        <f t="shared" si="5"/>
        <v>376</v>
      </c>
      <c r="C378" t="s">
        <v>1169</v>
      </c>
      <c r="D378" t="s">
        <v>1170</v>
      </c>
      <c r="E378" s="1">
        <v>1500</v>
      </c>
      <c r="F378">
        <v>0</v>
      </c>
      <c r="G378" s="2">
        <v>0</v>
      </c>
      <c r="H378">
        <v>200</v>
      </c>
      <c r="I378" s="3">
        <v>4179</v>
      </c>
      <c r="J378" t="s">
        <v>1171</v>
      </c>
      <c r="K378">
        <v>5.76</v>
      </c>
    </row>
    <row r="379" spans="2:11" x14ac:dyDescent="0.25">
      <c r="B379">
        <f t="shared" si="5"/>
        <v>377</v>
      </c>
      <c r="C379" t="s">
        <v>1172</v>
      </c>
      <c r="D379" t="s">
        <v>1173</v>
      </c>
      <c r="E379">
        <v>424</v>
      </c>
      <c r="F379">
        <v>-6</v>
      </c>
      <c r="G379" s="2">
        <v>-1.4E-2</v>
      </c>
      <c r="H379" t="s">
        <v>1174</v>
      </c>
      <c r="I379" t="s">
        <v>1175</v>
      </c>
      <c r="J379" t="s">
        <v>1176</v>
      </c>
      <c r="K379" t="s">
        <v>50</v>
      </c>
    </row>
    <row r="380" spans="2:11" x14ac:dyDescent="0.25">
      <c r="B380">
        <f t="shared" si="5"/>
        <v>378</v>
      </c>
      <c r="C380" t="s">
        <v>1177</v>
      </c>
      <c r="D380" t="s">
        <v>1178</v>
      </c>
      <c r="E380" s="1">
        <v>1190</v>
      </c>
      <c r="F380">
        <v>-30</v>
      </c>
      <c r="G380" s="2">
        <v>-2.46E-2</v>
      </c>
      <c r="H380" s="3">
        <v>66200</v>
      </c>
      <c r="I380" s="3">
        <v>5806</v>
      </c>
      <c r="J380" t="s">
        <v>1179</v>
      </c>
      <c r="K380" t="s">
        <v>50</v>
      </c>
    </row>
    <row r="381" spans="2:11" x14ac:dyDescent="0.25">
      <c r="B381">
        <f t="shared" si="5"/>
        <v>379</v>
      </c>
      <c r="C381" t="s">
        <v>1180</v>
      </c>
      <c r="D381" t="s">
        <v>1181</v>
      </c>
      <c r="E381">
        <v>190</v>
      </c>
      <c r="F381">
        <v>0</v>
      </c>
      <c r="G381" s="2">
        <v>0</v>
      </c>
      <c r="H381">
        <v>300</v>
      </c>
      <c r="I381" s="3">
        <v>230085</v>
      </c>
      <c r="J381" t="s">
        <v>1182</v>
      </c>
      <c r="K381" t="s">
        <v>50</v>
      </c>
    </row>
    <row r="382" spans="2:11" x14ac:dyDescent="0.25">
      <c r="B382">
        <f t="shared" si="5"/>
        <v>380</v>
      </c>
      <c r="C382" t="s">
        <v>1183</v>
      </c>
      <c r="D382" t="s">
        <v>1184</v>
      </c>
      <c r="E382">
        <v>985</v>
      </c>
      <c r="F382">
        <v>5</v>
      </c>
      <c r="G382" s="2">
        <v>5.1000000000000004E-3</v>
      </c>
      <c r="H382" s="3">
        <v>30100</v>
      </c>
      <c r="I382" s="3">
        <v>17654</v>
      </c>
      <c r="J382" t="s">
        <v>1185</v>
      </c>
      <c r="K382">
        <v>52.08</v>
      </c>
    </row>
    <row r="383" spans="2:11" x14ac:dyDescent="0.25">
      <c r="B383">
        <f t="shared" si="5"/>
        <v>381</v>
      </c>
      <c r="C383" t="s">
        <v>1186</v>
      </c>
      <c r="D383" t="s">
        <v>1187</v>
      </c>
      <c r="E383">
        <v>565</v>
      </c>
      <c r="F383">
        <v>-15</v>
      </c>
      <c r="G383" s="2">
        <v>-2.5899999999999999E-2</v>
      </c>
      <c r="H383" t="s">
        <v>1188</v>
      </c>
      <c r="I383" t="s">
        <v>1189</v>
      </c>
      <c r="J383" t="s">
        <v>1190</v>
      </c>
      <c r="K383" t="s">
        <v>50</v>
      </c>
    </row>
    <row r="384" spans="2:11" x14ac:dyDescent="0.25">
      <c r="B384">
        <f t="shared" si="5"/>
        <v>382</v>
      </c>
      <c r="C384" t="s">
        <v>1191</v>
      </c>
      <c r="D384" t="s">
        <v>1192</v>
      </c>
      <c r="E384">
        <v>50</v>
      </c>
      <c r="F384">
        <v>0</v>
      </c>
      <c r="G384" s="2">
        <v>0</v>
      </c>
      <c r="H384" s="3">
        <v>2700</v>
      </c>
      <c r="I384" s="3">
        <v>5149</v>
      </c>
      <c r="J384" t="s">
        <v>1193</v>
      </c>
      <c r="K384" t="s">
        <v>50</v>
      </c>
    </row>
    <row r="385" spans="2:11" x14ac:dyDescent="0.25">
      <c r="B385">
        <f t="shared" si="5"/>
        <v>383</v>
      </c>
      <c r="C385" t="s">
        <v>1194</v>
      </c>
      <c r="D385" t="s">
        <v>1195</v>
      </c>
      <c r="E385">
        <v>328</v>
      </c>
      <c r="F385">
        <v>-2</v>
      </c>
      <c r="G385" s="2">
        <v>-6.1000000000000004E-3</v>
      </c>
      <c r="H385" t="s">
        <v>1196</v>
      </c>
      <c r="I385" t="s">
        <v>1197</v>
      </c>
      <c r="J385" t="s">
        <v>1198</v>
      </c>
      <c r="K385">
        <v>10.16</v>
      </c>
    </row>
    <row r="386" spans="2:11" x14ac:dyDescent="0.25">
      <c r="B386">
        <f t="shared" si="5"/>
        <v>384</v>
      </c>
      <c r="C386" t="s">
        <v>1199</v>
      </c>
      <c r="D386" t="s">
        <v>1200</v>
      </c>
      <c r="E386">
        <v>328</v>
      </c>
      <c r="F386">
        <v>-18</v>
      </c>
      <c r="G386" s="2">
        <v>-5.1999999999999998E-2</v>
      </c>
      <c r="H386" t="s">
        <v>1201</v>
      </c>
      <c r="I386" s="3">
        <v>950553</v>
      </c>
      <c r="J386" t="s">
        <v>1202</v>
      </c>
      <c r="K386">
        <v>18.399999999999999</v>
      </c>
    </row>
    <row r="387" spans="2:11" x14ac:dyDescent="0.25">
      <c r="B387">
        <f t="shared" si="5"/>
        <v>385</v>
      </c>
      <c r="C387" t="s">
        <v>1203</v>
      </c>
      <c r="D387" t="s">
        <v>1204</v>
      </c>
      <c r="E387">
        <v>408</v>
      </c>
      <c r="F387">
        <v>-4</v>
      </c>
      <c r="G387" s="2">
        <v>-9.7000000000000003E-3</v>
      </c>
      <c r="H387" s="3">
        <v>3300</v>
      </c>
      <c r="I387" s="3">
        <v>38842</v>
      </c>
      <c r="J387" t="s">
        <v>1205</v>
      </c>
      <c r="K387">
        <v>406.37</v>
      </c>
    </row>
    <row r="388" spans="2:11" x14ac:dyDescent="0.25">
      <c r="B388">
        <f t="shared" ref="B388:B451" si="6">ROW(B386)</f>
        <v>386</v>
      </c>
      <c r="C388" t="s">
        <v>1206</v>
      </c>
      <c r="D388" t="s">
        <v>1207</v>
      </c>
      <c r="E388" s="1">
        <v>1865</v>
      </c>
      <c r="F388">
        <v>25</v>
      </c>
      <c r="G388" s="2">
        <v>1.3599999999999999E-2</v>
      </c>
      <c r="H388" s="3">
        <v>183300</v>
      </c>
      <c r="I388" s="3">
        <v>41666</v>
      </c>
      <c r="J388" t="s">
        <v>1205</v>
      </c>
      <c r="K388">
        <v>5.81</v>
      </c>
    </row>
    <row r="389" spans="2:11" x14ac:dyDescent="0.25">
      <c r="B389">
        <f t="shared" si="6"/>
        <v>387</v>
      </c>
      <c r="C389" t="s">
        <v>1208</v>
      </c>
      <c r="D389" t="s">
        <v>1209</v>
      </c>
      <c r="E389">
        <v>525</v>
      </c>
      <c r="F389">
        <v>0</v>
      </c>
      <c r="G389" s="2">
        <v>0</v>
      </c>
      <c r="H389" t="s">
        <v>1210</v>
      </c>
      <c r="I389" t="s">
        <v>1211</v>
      </c>
      <c r="J389" t="s">
        <v>1212</v>
      </c>
      <c r="K389">
        <v>5.75</v>
      </c>
    </row>
    <row r="390" spans="2:11" x14ac:dyDescent="0.25">
      <c r="B390">
        <f t="shared" si="6"/>
        <v>388</v>
      </c>
      <c r="C390" t="s">
        <v>1213</v>
      </c>
      <c r="D390" t="s">
        <v>1214</v>
      </c>
      <c r="E390" s="1">
        <v>1695</v>
      </c>
      <c r="F390">
        <v>75</v>
      </c>
      <c r="G390" s="2">
        <v>4.6300000000000001E-2</v>
      </c>
      <c r="H390" s="3">
        <v>1500</v>
      </c>
      <c r="I390" s="3">
        <v>4055</v>
      </c>
      <c r="J390" t="s">
        <v>1212</v>
      </c>
      <c r="K390" t="s">
        <v>50</v>
      </c>
    </row>
    <row r="391" spans="2:11" x14ac:dyDescent="0.25">
      <c r="B391">
        <f t="shared" si="6"/>
        <v>389</v>
      </c>
      <c r="C391" t="s">
        <v>1215</v>
      </c>
      <c r="D391" t="s">
        <v>1216</v>
      </c>
      <c r="E391">
        <v>730</v>
      </c>
      <c r="F391">
        <v>0</v>
      </c>
      <c r="G391" s="2">
        <v>0</v>
      </c>
      <c r="H391" t="s">
        <v>1217</v>
      </c>
      <c r="I391" t="s">
        <v>1218</v>
      </c>
      <c r="J391" t="s">
        <v>1219</v>
      </c>
      <c r="K391">
        <v>48.99</v>
      </c>
    </row>
    <row r="392" spans="2:11" x14ac:dyDescent="0.25">
      <c r="B392">
        <f t="shared" si="6"/>
        <v>390</v>
      </c>
      <c r="C392" t="s">
        <v>1220</v>
      </c>
      <c r="D392" t="s">
        <v>1221</v>
      </c>
      <c r="E392">
        <v>50</v>
      </c>
      <c r="F392">
        <v>0</v>
      </c>
      <c r="G392" s="2">
        <v>0</v>
      </c>
      <c r="H392" s="3">
        <v>689200</v>
      </c>
      <c r="I392" t="s">
        <v>1222</v>
      </c>
      <c r="J392" t="s">
        <v>1223</v>
      </c>
      <c r="K392" t="s">
        <v>50</v>
      </c>
    </row>
    <row r="393" spans="2:11" x14ac:dyDescent="0.25">
      <c r="B393">
        <f t="shared" si="6"/>
        <v>391</v>
      </c>
      <c r="C393" t="s">
        <v>1224</v>
      </c>
      <c r="D393" t="s">
        <v>1225</v>
      </c>
      <c r="E393">
        <v>915</v>
      </c>
      <c r="F393">
        <v>45</v>
      </c>
      <c r="G393" s="2">
        <v>5.1700000000000003E-2</v>
      </c>
      <c r="H393" s="3">
        <v>17000</v>
      </c>
      <c r="I393" s="3">
        <v>16371</v>
      </c>
      <c r="J393" t="s">
        <v>1226</v>
      </c>
      <c r="K393">
        <v>30.37</v>
      </c>
    </row>
    <row r="394" spans="2:11" x14ac:dyDescent="0.25">
      <c r="B394">
        <f t="shared" si="6"/>
        <v>392</v>
      </c>
      <c r="C394" t="s">
        <v>1227</v>
      </c>
      <c r="D394" t="s">
        <v>1228</v>
      </c>
      <c r="E394">
        <v>314</v>
      </c>
      <c r="F394">
        <v>4</v>
      </c>
      <c r="G394" s="2">
        <v>1.29E-2</v>
      </c>
      <c r="H394" t="s">
        <v>1229</v>
      </c>
      <c r="I394" t="s">
        <v>1230</v>
      </c>
      <c r="J394" t="s">
        <v>1231</v>
      </c>
      <c r="K394">
        <v>10.76</v>
      </c>
    </row>
    <row r="395" spans="2:11" x14ac:dyDescent="0.25">
      <c r="B395">
        <f t="shared" si="6"/>
        <v>393</v>
      </c>
      <c r="C395" t="s">
        <v>1232</v>
      </c>
      <c r="D395" t="s">
        <v>1233</v>
      </c>
      <c r="E395">
        <v>266</v>
      </c>
      <c r="F395">
        <v>0</v>
      </c>
      <c r="G395" s="2">
        <v>0</v>
      </c>
      <c r="H395" t="s">
        <v>1234</v>
      </c>
      <c r="I395" t="s">
        <v>1235</v>
      </c>
      <c r="J395" t="s">
        <v>1236</v>
      </c>
      <c r="K395">
        <v>31.16</v>
      </c>
    </row>
    <row r="396" spans="2:11" x14ac:dyDescent="0.25">
      <c r="B396">
        <f t="shared" si="6"/>
        <v>394</v>
      </c>
      <c r="C396" t="s">
        <v>1237</v>
      </c>
      <c r="D396" t="s">
        <v>1238</v>
      </c>
      <c r="E396">
        <v>50</v>
      </c>
      <c r="F396">
        <v>0</v>
      </c>
      <c r="G396" s="2">
        <v>0</v>
      </c>
      <c r="H396" s="3">
        <v>11900</v>
      </c>
      <c r="I396" s="3">
        <v>37414</v>
      </c>
      <c r="J396" t="s">
        <v>1239</v>
      </c>
      <c r="K396" t="s">
        <v>50</v>
      </c>
    </row>
    <row r="397" spans="2:11" x14ac:dyDescent="0.25">
      <c r="B397">
        <f t="shared" si="6"/>
        <v>395</v>
      </c>
      <c r="C397" t="s">
        <v>1240</v>
      </c>
      <c r="D397" t="s">
        <v>1241</v>
      </c>
      <c r="E397">
        <v>163</v>
      </c>
      <c r="F397">
        <v>1</v>
      </c>
      <c r="G397" s="2">
        <v>6.1999999999999998E-3</v>
      </c>
      <c r="H397" s="3">
        <v>801000</v>
      </c>
      <c r="I397" t="s">
        <v>1242</v>
      </c>
      <c r="J397" t="s">
        <v>1243</v>
      </c>
      <c r="K397" s="1">
        <v>81500</v>
      </c>
    </row>
    <row r="398" spans="2:11" x14ac:dyDescent="0.25">
      <c r="B398">
        <f t="shared" si="6"/>
        <v>396</v>
      </c>
      <c r="C398" t="s">
        <v>1244</v>
      </c>
      <c r="D398" t="s">
        <v>1245</v>
      </c>
      <c r="E398">
        <v>745</v>
      </c>
      <c r="F398">
        <v>60</v>
      </c>
      <c r="G398" s="2">
        <v>8.7599999999999997E-2</v>
      </c>
      <c r="H398" s="3">
        <v>22900</v>
      </c>
      <c r="I398" s="3">
        <v>5410</v>
      </c>
      <c r="J398" t="s">
        <v>1246</v>
      </c>
      <c r="K398" s="1">
        <v>106428.57</v>
      </c>
    </row>
    <row r="399" spans="2:11" x14ac:dyDescent="0.25">
      <c r="B399">
        <f t="shared" si="6"/>
        <v>397</v>
      </c>
      <c r="C399" t="s">
        <v>1247</v>
      </c>
      <c r="D399" t="s">
        <v>1248</v>
      </c>
      <c r="E399">
        <v>330</v>
      </c>
      <c r="F399">
        <v>0</v>
      </c>
      <c r="G399" s="2">
        <v>0</v>
      </c>
      <c r="H399" s="3">
        <v>72000</v>
      </c>
      <c r="I399" s="3">
        <v>203174</v>
      </c>
      <c r="J399" t="s">
        <v>1249</v>
      </c>
      <c r="K399" t="s">
        <v>50</v>
      </c>
    </row>
    <row r="400" spans="2:11" x14ac:dyDescent="0.25">
      <c r="B400">
        <f t="shared" si="6"/>
        <v>398</v>
      </c>
      <c r="C400" t="s">
        <v>1250</v>
      </c>
      <c r="D400" t="s">
        <v>1251</v>
      </c>
      <c r="E400">
        <v>132</v>
      </c>
      <c r="F400">
        <v>-2</v>
      </c>
      <c r="G400" s="2">
        <v>-1.49E-2</v>
      </c>
      <c r="H400" s="3">
        <v>584400</v>
      </c>
      <c r="I400" t="s">
        <v>1252</v>
      </c>
      <c r="J400" t="s">
        <v>1253</v>
      </c>
      <c r="K400" t="s">
        <v>50</v>
      </c>
    </row>
    <row r="401" spans="2:12" x14ac:dyDescent="0.25">
      <c r="B401">
        <f t="shared" si="6"/>
        <v>399</v>
      </c>
      <c r="C401" t="s">
        <v>1254</v>
      </c>
      <c r="D401" t="s">
        <v>1255</v>
      </c>
      <c r="E401">
        <v>442</v>
      </c>
      <c r="F401">
        <v>14</v>
      </c>
      <c r="G401" s="2">
        <v>3.27E-2</v>
      </c>
      <c r="H401" s="3">
        <v>980500</v>
      </c>
      <c r="I401" s="3">
        <v>33250</v>
      </c>
      <c r="J401" t="s">
        <v>1256</v>
      </c>
      <c r="K401" t="s">
        <v>50</v>
      </c>
    </row>
    <row r="402" spans="2:12" x14ac:dyDescent="0.25">
      <c r="B402">
        <f t="shared" si="6"/>
        <v>400</v>
      </c>
      <c r="C402" t="s">
        <v>1257</v>
      </c>
      <c r="D402" t="s">
        <v>1258</v>
      </c>
      <c r="E402">
        <v>436</v>
      </c>
      <c r="F402">
        <v>6</v>
      </c>
      <c r="G402" s="2">
        <v>1.4E-2</v>
      </c>
      <c r="H402" t="s">
        <v>1259</v>
      </c>
      <c r="I402" t="s">
        <v>1260</v>
      </c>
      <c r="J402" t="s">
        <v>1261</v>
      </c>
      <c r="K402" s="1">
        <v>87200</v>
      </c>
    </row>
    <row r="403" spans="2:12" x14ac:dyDescent="0.25">
      <c r="B403">
        <f t="shared" si="6"/>
        <v>401</v>
      </c>
      <c r="C403" t="s">
        <v>1262</v>
      </c>
      <c r="D403" t="s">
        <v>1263</v>
      </c>
      <c r="E403">
        <v>560</v>
      </c>
      <c r="F403">
        <v>5</v>
      </c>
      <c r="G403" s="2">
        <v>8.9999999999999993E-3</v>
      </c>
      <c r="H403" t="s">
        <v>1264</v>
      </c>
      <c r="I403" t="s">
        <v>1265</v>
      </c>
      <c r="J403" t="s">
        <v>1266</v>
      </c>
      <c r="K403" t="s">
        <v>50</v>
      </c>
    </row>
    <row r="404" spans="2:12" x14ac:dyDescent="0.25">
      <c r="B404">
        <f t="shared" si="6"/>
        <v>402</v>
      </c>
      <c r="C404" t="s">
        <v>1267</v>
      </c>
      <c r="D404" t="s">
        <v>1268</v>
      </c>
      <c r="E404">
        <v>220</v>
      </c>
      <c r="F404">
        <v>-4</v>
      </c>
      <c r="G404" s="2">
        <v>-1.7899999999999999E-2</v>
      </c>
      <c r="H404" t="s">
        <v>1269</v>
      </c>
      <c r="I404" t="s">
        <v>1270</v>
      </c>
      <c r="J404" t="s">
        <v>1271</v>
      </c>
      <c r="K404">
        <v>5.49</v>
      </c>
    </row>
    <row r="405" spans="2:12" x14ac:dyDescent="0.25">
      <c r="B405">
        <f t="shared" si="6"/>
        <v>403</v>
      </c>
      <c r="C405" t="s">
        <v>1272</v>
      </c>
      <c r="D405" t="s">
        <v>1273</v>
      </c>
      <c r="E405">
        <v>362</v>
      </c>
      <c r="F405">
        <v>-2</v>
      </c>
      <c r="G405" s="2">
        <v>-5.4999999999999997E-3</v>
      </c>
      <c r="H405" s="3">
        <v>136800</v>
      </c>
      <c r="I405" t="s">
        <v>1274</v>
      </c>
      <c r="J405" t="s">
        <v>1275</v>
      </c>
      <c r="K405">
        <v>5.88</v>
      </c>
    </row>
    <row r="406" spans="2:12" x14ac:dyDescent="0.25">
      <c r="B406">
        <f t="shared" si="6"/>
        <v>404</v>
      </c>
      <c r="C406" t="s">
        <v>1276</v>
      </c>
      <c r="D406" t="s">
        <v>1277</v>
      </c>
      <c r="E406" s="1">
        <v>6675</v>
      </c>
      <c r="F406">
        <v>200</v>
      </c>
      <c r="G406" s="2">
        <v>3.09E-2</v>
      </c>
      <c r="H406" s="3">
        <v>4500</v>
      </c>
      <c r="I406" s="3">
        <v>1930</v>
      </c>
      <c r="J406" t="s">
        <v>1278</v>
      </c>
      <c r="K406" t="s">
        <v>50</v>
      </c>
    </row>
    <row r="407" spans="2:12" x14ac:dyDescent="0.25">
      <c r="B407">
        <f t="shared" si="6"/>
        <v>405</v>
      </c>
      <c r="C407" t="s">
        <v>1279</v>
      </c>
      <c r="D407" t="s">
        <v>1280</v>
      </c>
      <c r="E407">
        <v>685</v>
      </c>
      <c r="F407">
        <v>5</v>
      </c>
      <c r="G407" s="2">
        <v>7.4000000000000003E-3</v>
      </c>
      <c r="H407" t="s">
        <v>1281</v>
      </c>
      <c r="I407" t="s">
        <v>1282</v>
      </c>
      <c r="J407" t="s">
        <v>1283</v>
      </c>
      <c r="K407">
        <v>59.61</v>
      </c>
    </row>
    <row r="408" spans="2:12" x14ac:dyDescent="0.25">
      <c r="B408">
        <f t="shared" si="6"/>
        <v>406</v>
      </c>
      <c r="C408" t="s">
        <v>1284</v>
      </c>
      <c r="D408" t="s">
        <v>1285</v>
      </c>
      <c r="E408" s="1">
        <v>1425</v>
      </c>
      <c r="F408">
        <v>0</v>
      </c>
      <c r="G408" s="2">
        <v>0</v>
      </c>
      <c r="H408" s="3">
        <v>152400</v>
      </c>
      <c r="I408" s="3">
        <v>319239</v>
      </c>
      <c r="J408" t="s">
        <v>1286</v>
      </c>
      <c r="K408">
        <v>9.89</v>
      </c>
    </row>
    <row r="409" spans="2:12" x14ac:dyDescent="0.25">
      <c r="B409">
        <f t="shared" si="6"/>
        <v>407</v>
      </c>
    </row>
    <row r="410" spans="2:12" x14ac:dyDescent="0.25">
      <c r="B410">
        <f t="shared" si="6"/>
        <v>408</v>
      </c>
      <c r="C410" t="s">
        <v>0</v>
      </c>
      <c r="D410" t="s">
        <v>1</v>
      </c>
      <c r="E410" t="s">
        <v>2</v>
      </c>
      <c r="F410" t="s">
        <v>3</v>
      </c>
      <c r="G410" t="s">
        <v>4</v>
      </c>
      <c r="H410" t="s">
        <v>5</v>
      </c>
      <c r="I410" t="s">
        <v>6</v>
      </c>
      <c r="J410" t="s">
        <v>7</v>
      </c>
      <c r="K410" t="s">
        <v>8</v>
      </c>
      <c r="L410" t="s">
        <v>9</v>
      </c>
    </row>
    <row r="411" spans="2:12" x14ac:dyDescent="0.25">
      <c r="B411">
        <f t="shared" si="6"/>
        <v>409</v>
      </c>
      <c r="C411" t="s">
        <v>1287</v>
      </c>
      <c r="D411" t="s">
        <v>1288</v>
      </c>
      <c r="E411">
        <v>226</v>
      </c>
      <c r="F411">
        <v>-2</v>
      </c>
      <c r="G411" s="2">
        <v>-8.8000000000000005E-3</v>
      </c>
      <c r="H411" t="s">
        <v>1289</v>
      </c>
      <c r="I411" t="s">
        <v>1290</v>
      </c>
      <c r="J411" t="s">
        <v>1291</v>
      </c>
      <c r="K411">
        <v>178.66</v>
      </c>
    </row>
    <row r="412" spans="2:12" x14ac:dyDescent="0.25">
      <c r="B412">
        <f t="shared" si="6"/>
        <v>410</v>
      </c>
      <c r="C412" t="s">
        <v>1292</v>
      </c>
      <c r="D412" t="s">
        <v>1293</v>
      </c>
      <c r="E412" s="1">
        <v>4450</v>
      </c>
      <c r="F412">
        <v>20</v>
      </c>
      <c r="G412" s="2">
        <v>4.4999999999999997E-3</v>
      </c>
      <c r="H412">
        <v>500</v>
      </c>
      <c r="I412" s="3">
        <v>1398</v>
      </c>
      <c r="J412" t="s">
        <v>1294</v>
      </c>
      <c r="K412" t="s">
        <v>50</v>
      </c>
    </row>
    <row r="413" spans="2:12" x14ac:dyDescent="0.25">
      <c r="B413">
        <f t="shared" si="6"/>
        <v>411</v>
      </c>
      <c r="C413" t="s">
        <v>1295</v>
      </c>
      <c r="D413" t="s">
        <v>1296</v>
      </c>
      <c r="E413">
        <v>470</v>
      </c>
      <c r="F413">
        <v>0</v>
      </c>
      <c r="G413" s="2">
        <v>0</v>
      </c>
      <c r="H413" s="3">
        <v>466900</v>
      </c>
      <c r="I413" t="s">
        <v>1297</v>
      </c>
      <c r="J413" t="s">
        <v>1298</v>
      </c>
      <c r="K413" t="s">
        <v>50</v>
      </c>
    </row>
    <row r="414" spans="2:12" x14ac:dyDescent="0.25">
      <c r="B414">
        <f t="shared" si="6"/>
        <v>412</v>
      </c>
      <c r="C414" t="s">
        <v>1299</v>
      </c>
      <c r="D414" t="s">
        <v>1300</v>
      </c>
      <c r="E414" s="1">
        <v>1165</v>
      </c>
      <c r="F414">
        <v>-5</v>
      </c>
      <c r="G414" s="2">
        <v>-4.3E-3</v>
      </c>
      <c r="H414" s="3">
        <v>100600</v>
      </c>
      <c r="I414" s="3">
        <v>260847</v>
      </c>
      <c r="J414" t="s">
        <v>1301</v>
      </c>
      <c r="K414">
        <v>14.09</v>
      </c>
    </row>
    <row r="415" spans="2:12" x14ac:dyDescent="0.25">
      <c r="B415">
        <f t="shared" si="6"/>
        <v>413</v>
      </c>
      <c r="C415" t="s">
        <v>1302</v>
      </c>
      <c r="D415" t="s">
        <v>1303</v>
      </c>
      <c r="E415">
        <v>650</v>
      </c>
      <c r="F415">
        <v>-5</v>
      </c>
      <c r="G415" s="2">
        <v>-7.6E-3</v>
      </c>
      <c r="H415" s="3">
        <v>8400</v>
      </c>
      <c r="I415" s="3">
        <v>31960</v>
      </c>
      <c r="J415" t="s">
        <v>1304</v>
      </c>
      <c r="K415">
        <v>41.49</v>
      </c>
    </row>
    <row r="416" spans="2:12" x14ac:dyDescent="0.25">
      <c r="B416">
        <f t="shared" si="6"/>
        <v>414</v>
      </c>
      <c r="C416" t="s">
        <v>1305</v>
      </c>
      <c r="D416" t="s">
        <v>1306</v>
      </c>
      <c r="E416">
        <v>780</v>
      </c>
      <c r="F416">
        <v>-5</v>
      </c>
      <c r="G416" s="2">
        <v>-6.4000000000000003E-3</v>
      </c>
      <c r="H416" t="s">
        <v>1307</v>
      </c>
      <c r="I416" t="s">
        <v>1308</v>
      </c>
      <c r="J416" t="s">
        <v>1304</v>
      </c>
      <c r="K416">
        <v>9.69</v>
      </c>
    </row>
    <row r="417" spans="2:11" x14ac:dyDescent="0.25">
      <c r="B417">
        <f t="shared" si="6"/>
        <v>415</v>
      </c>
      <c r="C417" t="s">
        <v>1309</v>
      </c>
      <c r="D417" t="s">
        <v>1310</v>
      </c>
      <c r="E417">
        <v>720</v>
      </c>
      <c r="F417">
        <v>-10</v>
      </c>
      <c r="G417" s="2">
        <v>-1.37E-2</v>
      </c>
      <c r="H417" t="s">
        <v>1201</v>
      </c>
      <c r="I417" s="3">
        <v>991522</v>
      </c>
      <c r="J417" t="s">
        <v>1311</v>
      </c>
      <c r="K417">
        <v>21.64</v>
      </c>
    </row>
    <row r="418" spans="2:11" x14ac:dyDescent="0.25">
      <c r="B418">
        <f t="shared" si="6"/>
        <v>416</v>
      </c>
      <c r="C418" t="s">
        <v>1312</v>
      </c>
      <c r="D418" t="s">
        <v>1313</v>
      </c>
      <c r="E418">
        <v>595</v>
      </c>
      <c r="F418">
        <v>10</v>
      </c>
      <c r="G418" s="2">
        <v>1.7100000000000001E-2</v>
      </c>
      <c r="H418" s="3">
        <v>419900</v>
      </c>
      <c r="I418" s="3">
        <v>227300</v>
      </c>
      <c r="J418" t="s">
        <v>1314</v>
      </c>
      <c r="K418" t="s">
        <v>50</v>
      </c>
    </row>
    <row r="419" spans="2:11" x14ac:dyDescent="0.25">
      <c r="B419">
        <f t="shared" si="6"/>
        <v>417</v>
      </c>
      <c r="C419" t="s">
        <v>1315</v>
      </c>
      <c r="D419" t="s">
        <v>1316</v>
      </c>
      <c r="E419" s="1">
        <v>1320</v>
      </c>
      <c r="F419">
        <v>0</v>
      </c>
      <c r="G419" s="2">
        <v>0</v>
      </c>
      <c r="H419" s="3">
        <v>67000</v>
      </c>
      <c r="I419" s="3">
        <v>262926</v>
      </c>
      <c r="J419" t="s">
        <v>1317</v>
      </c>
      <c r="K419">
        <v>3.7</v>
      </c>
    </row>
    <row r="420" spans="2:11" x14ac:dyDescent="0.25">
      <c r="B420">
        <f t="shared" si="6"/>
        <v>418</v>
      </c>
      <c r="C420" t="s">
        <v>1318</v>
      </c>
      <c r="D420" t="s">
        <v>1319</v>
      </c>
      <c r="E420">
        <v>615</v>
      </c>
      <c r="F420">
        <v>0</v>
      </c>
      <c r="G420" s="2">
        <v>0</v>
      </c>
      <c r="H420" s="3">
        <v>90500</v>
      </c>
      <c r="I420" s="3">
        <v>629141</v>
      </c>
      <c r="J420" t="s">
        <v>1320</v>
      </c>
      <c r="K420">
        <v>6.48</v>
      </c>
    </row>
    <row r="421" spans="2:11" x14ac:dyDescent="0.25">
      <c r="B421">
        <f t="shared" si="6"/>
        <v>419</v>
      </c>
      <c r="C421" t="s">
        <v>1321</v>
      </c>
      <c r="D421" t="s">
        <v>1322</v>
      </c>
      <c r="E421">
        <v>222</v>
      </c>
      <c r="F421">
        <v>2</v>
      </c>
      <c r="G421" s="2">
        <v>9.1000000000000004E-3</v>
      </c>
      <c r="H421" t="s">
        <v>1323</v>
      </c>
      <c r="I421" t="s">
        <v>1324</v>
      </c>
      <c r="J421" t="s">
        <v>1325</v>
      </c>
      <c r="K421" t="s">
        <v>50</v>
      </c>
    </row>
    <row r="422" spans="2:11" x14ac:dyDescent="0.25">
      <c r="B422">
        <f t="shared" si="6"/>
        <v>420</v>
      </c>
      <c r="C422" t="s">
        <v>1326</v>
      </c>
      <c r="D422" t="s">
        <v>1327</v>
      </c>
      <c r="E422">
        <v>715</v>
      </c>
      <c r="F422">
        <v>0</v>
      </c>
      <c r="G422" s="2">
        <v>0</v>
      </c>
      <c r="H422" s="3">
        <v>84100</v>
      </c>
      <c r="I422" s="3">
        <v>803646</v>
      </c>
      <c r="J422" t="s">
        <v>1328</v>
      </c>
      <c r="K422">
        <v>15.67</v>
      </c>
    </row>
    <row r="423" spans="2:11" x14ac:dyDescent="0.25">
      <c r="B423">
        <f t="shared" si="6"/>
        <v>421</v>
      </c>
      <c r="C423" t="s">
        <v>1329</v>
      </c>
      <c r="D423" t="s">
        <v>1330</v>
      </c>
      <c r="E423">
        <v>240</v>
      </c>
      <c r="F423">
        <v>2</v>
      </c>
      <c r="G423" s="2">
        <v>8.3999999999999995E-3</v>
      </c>
      <c r="H423" t="s">
        <v>1331</v>
      </c>
      <c r="I423" t="s">
        <v>1332</v>
      </c>
      <c r="J423" t="s">
        <v>1333</v>
      </c>
      <c r="K423">
        <v>1.44</v>
      </c>
    </row>
    <row r="424" spans="2:11" x14ac:dyDescent="0.25">
      <c r="B424">
        <f t="shared" si="6"/>
        <v>422</v>
      </c>
      <c r="C424" t="s">
        <v>1334</v>
      </c>
      <c r="D424" t="s">
        <v>1335</v>
      </c>
      <c r="E424">
        <v>700</v>
      </c>
      <c r="F424">
        <v>0</v>
      </c>
      <c r="G424" s="2">
        <v>0</v>
      </c>
      <c r="H424" s="3">
        <v>20900</v>
      </c>
      <c r="I424" s="3">
        <v>5187</v>
      </c>
      <c r="J424" t="s">
        <v>1336</v>
      </c>
      <c r="K424" t="s">
        <v>50</v>
      </c>
    </row>
    <row r="425" spans="2:11" x14ac:dyDescent="0.25">
      <c r="B425">
        <f t="shared" si="6"/>
        <v>423</v>
      </c>
      <c r="C425" t="s">
        <v>1337</v>
      </c>
      <c r="D425" t="s">
        <v>1338</v>
      </c>
      <c r="E425" s="1">
        <v>1080</v>
      </c>
      <c r="F425">
        <v>15</v>
      </c>
      <c r="G425" s="2">
        <v>1.41E-2</v>
      </c>
      <c r="H425" s="3">
        <v>179100</v>
      </c>
      <c r="I425" s="3">
        <v>48065</v>
      </c>
      <c r="J425" t="s">
        <v>1339</v>
      </c>
      <c r="K425">
        <v>28.79</v>
      </c>
    </row>
    <row r="426" spans="2:11" x14ac:dyDescent="0.25">
      <c r="B426">
        <f t="shared" si="6"/>
        <v>424</v>
      </c>
      <c r="C426" t="s">
        <v>1340</v>
      </c>
      <c r="D426" t="s">
        <v>1341</v>
      </c>
      <c r="E426">
        <v>620</v>
      </c>
      <c r="F426">
        <v>15</v>
      </c>
      <c r="G426" s="2">
        <v>2.4799999999999999E-2</v>
      </c>
      <c r="H426">
        <v>600</v>
      </c>
      <c r="I426" s="3">
        <v>3156</v>
      </c>
      <c r="J426" t="s">
        <v>1342</v>
      </c>
      <c r="K426" t="s">
        <v>50</v>
      </c>
    </row>
    <row r="427" spans="2:11" x14ac:dyDescent="0.25">
      <c r="B427">
        <f t="shared" si="6"/>
        <v>425</v>
      </c>
      <c r="C427" t="s">
        <v>1343</v>
      </c>
      <c r="D427" t="s">
        <v>1344</v>
      </c>
      <c r="E427">
        <v>228</v>
      </c>
      <c r="F427">
        <v>6</v>
      </c>
      <c r="G427" s="2">
        <v>2.7E-2</v>
      </c>
      <c r="H427" t="s">
        <v>1345</v>
      </c>
      <c r="I427" t="s">
        <v>1346</v>
      </c>
      <c r="J427" t="s">
        <v>1347</v>
      </c>
      <c r="K427" t="s">
        <v>50</v>
      </c>
    </row>
    <row r="428" spans="2:11" x14ac:dyDescent="0.25">
      <c r="B428">
        <f t="shared" si="6"/>
        <v>426</v>
      </c>
      <c r="C428" t="s">
        <v>1348</v>
      </c>
      <c r="D428" t="s">
        <v>1349</v>
      </c>
      <c r="E428">
        <v>101</v>
      </c>
      <c r="F428">
        <v>1</v>
      </c>
      <c r="G428" s="2">
        <v>0.01</v>
      </c>
      <c r="H428" t="s">
        <v>1350</v>
      </c>
      <c r="I428" t="s">
        <v>1351</v>
      </c>
      <c r="J428" t="s">
        <v>1352</v>
      </c>
      <c r="K428">
        <v>635.22</v>
      </c>
    </row>
    <row r="429" spans="2:11" x14ac:dyDescent="0.25">
      <c r="B429">
        <f t="shared" si="6"/>
        <v>427</v>
      </c>
      <c r="C429" t="s">
        <v>1353</v>
      </c>
      <c r="D429" t="s">
        <v>1354</v>
      </c>
      <c r="E429">
        <v>128</v>
      </c>
      <c r="F429">
        <v>2</v>
      </c>
      <c r="G429" s="2">
        <v>1.5900000000000001E-2</v>
      </c>
      <c r="H429" t="s">
        <v>1355</v>
      </c>
      <c r="I429" t="s">
        <v>1356</v>
      </c>
      <c r="J429" t="s">
        <v>1357</v>
      </c>
      <c r="K429" s="1">
        <v>32000</v>
      </c>
    </row>
    <row r="430" spans="2:11" x14ac:dyDescent="0.25">
      <c r="B430">
        <f t="shared" si="6"/>
        <v>428</v>
      </c>
      <c r="C430" t="s">
        <v>1358</v>
      </c>
      <c r="D430" t="s">
        <v>1359</v>
      </c>
      <c r="E430">
        <v>50</v>
      </c>
      <c r="F430">
        <v>0</v>
      </c>
      <c r="G430" s="2">
        <v>0</v>
      </c>
      <c r="H430" t="s">
        <v>1360</v>
      </c>
      <c r="I430" t="s">
        <v>1361</v>
      </c>
      <c r="J430" t="s">
        <v>1362</v>
      </c>
      <c r="K430" t="s">
        <v>50</v>
      </c>
    </row>
    <row r="431" spans="2:11" x14ac:dyDescent="0.25">
      <c r="B431">
        <f t="shared" si="6"/>
        <v>429</v>
      </c>
      <c r="C431" t="s">
        <v>1363</v>
      </c>
      <c r="D431" t="s">
        <v>1364</v>
      </c>
      <c r="E431">
        <v>236</v>
      </c>
      <c r="F431">
        <v>2</v>
      </c>
      <c r="G431" s="2">
        <v>8.5000000000000006E-3</v>
      </c>
      <c r="H431" s="3">
        <v>76400</v>
      </c>
      <c r="I431" s="3">
        <v>346285</v>
      </c>
      <c r="J431" t="s">
        <v>1365</v>
      </c>
      <c r="K431">
        <v>21.9</v>
      </c>
    </row>
    <row r="432" spans="2:11" x14ac:dyDescent="0.25">
      <c r="B432">
        <f t="shared" si="6"/>
        <v>430</v>
      </c>
      <c r="C432" t="s">
        <v>1366</v>
      </c>
      <c r="D432" t="s">
        <v>1367</v>
      </c>
      <c r="E432">
        <v>500</v>
      </c>
      <c r="F432">
        <v>-15</v>
      </c>
      <c r="G432" s="2">
        <v>-2.9100000000000001E-2</v>
      </c>
      <c r="H432" t="s">
        <v>1368</v>
      </c>
      <c r="I432" t="s">
        <v>1369</v>
      </c>
      <c r="J432" t="s">
        <v>1370</v>
      </c>
      <c r="K432" t="s">
        <v>50</v>
      </c>
    </row>
    <row r="433" spans="2:11" x14ac:dyDescent="0.25">
      <c r="B433">
        <f t="shared" si="6"/>
        <v>431</v>
      </c>
      <c r="C433" t="s">
        <v>1371</v>
      </c>
      <c r="D433" t="s">
        <v>1372</v>
      </c>
      <c r="E433">
        <v>141</v>
      </c>
      <c r="F433">
        <v>-1</v>
      </c>
      <c r="G433" s="2">
        <v>-7.0000000000000001E-3</v>
      </c>
      <c r="H433" s="3">
        <v>63300</v>
      </c>
      <c r="I433" t="s">
        <v>1373</v>
      </c>
      <c r="J433" t="s">
        <v>1374</v>
      </c>
      <c r="K433">
        <v>26.71</v>
      </c>
    </row>
    <row r="434" spans="2:11" x14ac:dyDescent="0.25">
      <c r="B434">
        <f t="shared" si="6"/>
        <v>432</v>
      </c>
      <c r="C434" t="s">
        <v>1375</v>
      </c>
      <c r="D434" t="s">
        <v>1376</v>
      </c>
      <c r="E434">
        <v>178</v>
      </c>
      <c r="F434">
        <v>-2</v>
      </c>
      <c r="G434" s="2">
        <v>-1.11E-2</v>
      </c>
      <c r="H434" t="s">
        <v>1377</v>
      </c>
      <c r="I434" t="s">
        <v>1378</v>
      </c>
      <c r="J434" t="s">
        <v>1379</v>
      </c>
      <c r="K434">
        <v>8.41</v>
      </c>
    </row>
    <row r="435" spans="2:11" x14ac:dyDescent="0.25">
      <c r="B435">
        <f t="shared" si="6"/>
        <v>433</v>
      </c>
      <c r="C435" t="s">
        <v>1380</v>
      </c>
      <c r="D435" t="s">
        <v>1381</v>
      </c>
      <c r="E435">
        <v>910</v>
      </c>
      <c r="F435">
        <v>0</v>
      </c>
      <c r="G435" s="2">
        <v>0</v>
      </c>
      <c r="H435" s="3">
        <v>558200</v>
      </c>
      <c r="I435" s="3">
        <v>340684</v>
      </c>
      <c r="J435" t="s">
        <v>1382</v>
      </c>
      <c r="K435">
        <v>31.32</v>
      </c>
    </row>
    <row r="436" spans="2:11" x14ac:dyDescent="0.25">
      <c r="B436">
        <f t="shared" si="6"/>
        <v>434</v>
      </c>
      <c r="C436" t="s">
        <v>1383</v>
      </c>
      <c r="D436" t="s">
        <v>1384</v>
      </c>
      <c r="E436">
        <v>246</v>
      </c>
      <c r="F436">
        <v>-18</v>
      </c>
      <c r="G436" s="2">
        <v>-6.8199999999999997E-2</v>
      </c>
      <c r="H436" t="s">
        <v>1385</v>
      </c>
      <c r="I436" s="3">
        <v>742896</v>
      </c>
      <c r="J436" t="s">
        <v>1386</v>
      </c>
      <c r="K436" t="s">
        <v>50</v>
      </c>
    </row>
    <row r="437" spans="2:11" x14ac:dyDescent="0.25">
      <c r="B437">
        <f t="shared" si="6"/>
        <v>435</v>
      </c>
      <c r="C437" t="s">
        <v>1387</v>
      </c>
      <c r="D437" t="s">
        <v>1388</v>
      </c>
      <c r="E437">
        <v>141</v>
      </c>
      <c r="F437">
        <v>4</v>
      </c>
      <c r="G437" s="2">
        <v>2.92E-2</v>
      </c>
      <c r="H437" t="s">
        <v>1389</v>
      </c>
      <c r="I437" t="s">
        <v>1390</v>
      </c>
      <c r="J437" t="s">
        <v>1391</v>
      </c>
      <c r="K437" t="s">
        <v>50</v>
      </c>
    </row>
    <row r="438" spans="2:11" x14ac:dyDescent="0.25">
      <c r="B438">
        <f t="shared" si="6"/>
        <v>436</v>
      </c>
      <c r="C438" t="s">
        <v>1392</v>
      </c>
      <c r="D438" t="s">
        <v>1393</v>
      </c>
      <c r="E438">
        <v>376</v>
      </c>
      <c r="F438">
        <v>-16</v>
      </c>
      <c r="G438" s="2">
        <v>-4.0800000000000003E-2</v>
      </c>
      <c r="H438" t="s">
        <v>1394</v>
      </c>
      <c r="I438" t="s">
        <v>1395</v>
      </c>
      <c r="J438" t="s">
        <v>1396</v>
      </c>
      <c r="K438">
        <v>6.84</v>
      </c>
    </row>
    <row r="439" spans="2:11" x14ac:dyDescent="0.25">
      <c r="B439">
        <f t="shared" si="6"/>
        <v>437</v>
      </c>
      <c r="C439" t="s">
        <v>1397</v>
      </c>
      <c r="D439" t="s">
        <v>1398</v>
      </c>
      <c r="E439">
        <v>185</v>
      </c>
      <c r="F439">
        <v>-1</v>
      </c>
      <c r="G439" s="2">
        <v>-5.4000000000000003E-3</v>
      </c>
      <c r="H439" s="3">
        <v>97800</v>
      </c>
      <c r="I439" s="3">
        <v>54903</v>
      </c>
      <c r="J439" t="s">
        <v>1399</v>
      </c>
      <c r="K439" t="s">
        <v>50</v>
      </c>
    </row>
    <row r="440" spans="2:11" x14ac:dyDescent="0.25">
      <c r="B440">
        <f t="shared" si="6"/>
        <v>438</v>
      </c>
      <c r="C440" t="s">
        <v>1400</v>
      </c>
      <c r="D440" t="s">
        <v>1401</v>
      </c>
      <c r="E440">
        <v>705</v>
      </c>
      <c r="F440">
        <v>-10</v>
      </c>
      <c r="G440" s="2">
        <v>-1.4E-2</v>
      </c>
      <c r="H440" t="s">
        <v>1402</v>
      </c>
      <c r="I440" t="s">
        <v>1403</v>
      </c>
      <c r="J440" t="s">
        <v>1404</v>
      </c>
      <c r="K440">
        <v>12.46</v>
      </c>
    </row>
    <row r="441" spans="2:11" x14ac:dyDescent="0.25">
      <c r="B441">
        <f t="shared" si="6"/>
        <v>439</v>
      </c>
      <c r="C441" t="s">
        <v>1405</v>
      </c>
      <c r="D441" t="s">
        <v>1406</v>
      </c>
      <c r="E441" s="1">
        <v>1710</v>
      </c>
      <c r="F441">
        <v>-35</v>
      </c>
      <c r="G441" s="2">
        <v>-2.01E-2</v>
      </c>
      <c r="H441" s="3">
        <v>106600</v>
      </c>
      <c r="I441" s="3">
        <v>301050</v>
      </c>
      <c r="J441" t="s">
        <v>1407</v>
      </c>
      <c r="K441" t="s">
        <v>50</v>
      </c>
    </row>
    <row r="442" spans="2:11" x14ac:dyDescent="0.25">
      <c r="B442">
        <f t="shared" si="6"/>
        <v>440</v>
      </c>
      <c r="C442" t="s">
        <v>1408</v>
      </c>
      <c r="D442" t="s">
        <v>1409</v>
      </c>
      <c r="E442">
        <v>69</v>
      </c>
      <c r="F442">
        <v>1</v>
      </c>
      <c r="G442" s="2">
        <v>1.47E-2</v>
      </c>
      <c r="H442" t="s">
        <v>1410</v>
      </c>
      <c r="I442" t="s">
        <v>1411</v>
      </c>
      <c r="J442" t="s">
        <v>1412</v>
      </c>
      <c r="K442" t="s">
        <v>50</v>
      </c>
    </row>
    <row r="443" spans="2:11" x14ac:dyDescent="0.25">
      <c r="B443">
        <f t="shared" si="6"/>
        <v>441</v>
      </c>
      <c r="C443" t="s">
        <v>1413</v>
      </c>
      <c r="D443" t="s">
        <v>1414</v>
      </c>
      <c r="E443">
        <v>139</v>
      </c>
      <c r="F443">
        <v>1</v>
      </c>
      <c r="G443" s="2">
        <v>7.1999999999999998E-3</v>
      </c>
      <c r="H443" s="3">
        <v>41000</v>
      </c>
      <c r="I443" s="3">
        <v>302103</v>
      </c>
      <c r="J443" t="s">
        <v>1415</v>
      </c>
      <c r="K443">
        <v>12.15</v>
      </c>
    </row>
    <row r="444" spans="2:11" x14ac:dyDescent="0.25">
      <c r="B444">
        <f t="shared" si="6"/>
        <v>442</v>
      </c>
      <c r="C444" t="s">
        <v>1416</v>
      </c>
      <c r="D444" t="s">
        <v>1417</v>
      </c>
      <c r="E444">
        <v>50</v>
      </c>
      <c r="F444">
        <v>0</v>
      </c>
      <c r="G444" s="2">
        <v>0</v>
      </c>
      <c r="H444" s="3">
        <v>258300</v>
      </c>
      <c r="I444" s="3">
        <v>63369</v>
      </c>
      <c r="J444" t="s">
        <v>1418</v>
      </c>
      <c r="K444" t="s">
        <v>50</v>
      </c>
    </row>
    <row r="445" spans="2:11" x14ac:dyDescent="0.25">
      <c r="B445">
        <f t="shared" si="6"/>
        <v>443</v>
      </c>
      <c r="C445" t="s">
        <v>1419</v>
      </c>
      <c r="D445" t="s">
        <v>1420</v>
      </c>
      <c r="E445">
        <v>50</v>
      </c>
      <c r="F445">
        <v>0</v>
      </c>
      <c r="G445" s="2">
        <v>0</v>
      </c>
      <c r="H445" s="3">
        <v>70500</v>
      </c>
      <c r="I445" t="s">
        <v>1421</v>
      </c>
      <c r="J445" t="s">
        <v>1422</v>
      </c>
      <c r="K445" t="s">
        <v>50</v>
      </c>
    </row>
    <row r="446" spans="2:11" x14ac:dyDescent="0.25">
      <c r="B446">
        <f t="shared" si="6"/>
        <v>444</v>
      </c>
      <c r="C446" t="s">
        <v>1423</v>
      </c>
      <c r="D446" t="s">
        <v>1424</v>
      </c>
      <c r="E446">
        <v>300</v>
      </c>
      <c r="F446">
        <v>0</v>
      </c>
      <c r="G446" s="2">
        <v>0</v>
      </c>
      <c r="H446" s="3">
        <v>324900</v>
      </c>
      <c r="I446" s="3">
        <v>466004</v>
      </c>
      <c r="J446" t="s">
        <v>1425</v>
      </c>
      <c r="K446">
        <v>35.47</v>
      </c>
    </row>
    <row r="447" spans="2:11" x14ac:dyDescent="0.25">
      <c r="B447">
        <f t="shared" si="6"/>
        <v>445</v>
      </c>
      <c r="C447" t="s">
        <v>1426</v>
      </c>
      <c r="D447" t="s">
        <v>1427</v>
      </c>
      <c r="E447">
        <v>168</v>
      </c>
      <c r="F447">
        <v>5</v>
      </c>
      <c r="G447" s="2">
        <v>3.0700000000000002E-2</v>
      </c>
      <c r="H447" s="3">
        <v>842700</v>
      </c>
      <c r="I447" t="s">
        <v>1428</v>
      </c>
      <c r="J447" t="s">
        <v>1429</v>
      </c>
      <c r="K447">
        <v>41.79</v>
      </c>
    </row>
    <row r="448" spans="2:11" x14ac:dyDescent="0.25">
      <c r="B448">
        <f t="shared" si="6"/>
        <v>446</v>
      </c>
      <c r="C448" t="s">
        <v>1430</v>
      </c>
      <c r="D448" t="s">
        <v>1431</v>
      </c>
      <c r="E448">
        <v>398</v>
      </c>
      <c r="F448">
        <v>-2</v>
      </c>
      <c r="G448" s="2">
        <v>-5.0000000000000001E-3</v>
      </c>
      <c r="H448">
        <v>200</v>
      </c>
      <c r="I448" s="3">
        <v>49919</v>
      </c>
      <c r="J448" t="s">
        <v>1432</v>
      </c>
      <c r="K448" t="s">
        <v>50</v>
      </c>
    </row>
    <row r="449" spans="2:11" x14ac:dyDescent="0.25">
      <c r="B449">
        <f t="shared" si="6"/>
        <v>447</v>
      </c>
      <c r="C449" t="s">
        <v>1433</v>
      </c>
      <c r="D449" t="s">
        <v>1434</v>
      </c>
      <c r="E449">
        <v>74</v>
      </c>
      <c r="F449">
        <v>1</v>
      </c>
      <c r="G449" s="2">
        <v>1.37E-2</v>
      </c>
      <c r="H449" t="s">
        <v>1435</v>
      </c>
      <c r="I449" t="s">
        <v>1436</v>
      </c>
      <c r="J449" t="s">
        <v>1437</v>
      </c>
      <c r="K449">
        <v>9.5500000000000007</v>
      </c>
    </row>
    <row r="450" spans="2:11" x14ac:dyDescent="0.25">
      <c r="B450">
        <f t="shared" si="6"/>
        <v>448</v>
      </c>
      <c r="C450" t="s">
        <v>1438</v>
      </c>
      <c r="D450" t="s">
        <v>1439</v>
      </c>
      <c r="E450">
        <v>372</v>
      </c>
      <c r="F450">
        <v>6</v>
      </c>
      <c r="G450" s="2">
        <v>1.6400000000000001E-2</v>
      </c>
      <c r="H450" s="3">
        <v>170200</v>
      </c>
      <c r="I450" t="s">
        <v>910</v>
      </c>
      <c r="J450" t="s">
        <v>1440</v>
      </c>
      <c r="K450" t="s">
        <v>50</v>
      </c>
    </row>
    <row r="451" spans="2:11" x14ac:dyDescent="0.25">
      <c r="B451">
        <f t="shared" si="6"/>
        <v>449</v>
      </c>
      <c r="C451" t="s">
        <v>1441</v>
      </c>
      <c r="D451" t="s">
        <v>1442</v>
      </c>
      <c r="E451">
        <v>147</v>
      </c>
      <c r="F451">
        <v>-1</v>
      </c>
      <c r="G451" s="2">
        <v>-6.7999999999999996E-3</v>
      </c>
      <c r="H451" s="3">
        <v>161900</v>
      </c>
      <c r="I451" s="3">
        <v>509106</v>
      </c>
      <c r="J451" t="s">
        <v>1443</v>
      </c>
      <c r="K451">
        <v>62.74</v>
      </c>
    </row>
    <row r="452" spans="2:11" x14ac:dyDescent="0.25">
      <c r="B452">
        <f t="shared" ref="B452:B515" si="7">ROW(B450)</f>
        <v>450</v>
      </c>
      <c r="C452" t="s">
        <v>1444</v>
      </c>
      <c r="D452" t="s">
        <v>1445</v>
      </c>
      <c r="E452">
        <v>105</v>
      </c>
      <c r="F452">
        <v>4</v>
      </c>
      <c r="G452" s="2">
        <v>3.9600000000000003E-2</v>
      </c>
      <c r="H452" t="s">
        <v>1446</v>
      </c>
      <c r="I452" t="s">
        <v>1447</v>
      </c>
      <c r="J452" t="s">
        <v>1448</v>
      </c>
      <c r="K452">
        <v>423.39</v>
      </c>
    </row>
    <row r="453" spans="2:11" x14ac:dyDescent="0.25">
      <c r="B453">
        <f t="shared" si="7"/>
        <v>451</v>
      </c>
      <c r="C453" t="s">
        <v>1449</v>
      </c>
      <c r="D453" t="s">
        <v>1450</v>
      </c>
      <c r="E453">
        <v>159</v>
      </c>
      <c r="F453">
        <v>-11</v>
      </c>
      <c r="G453" s="2">
        <v>-6.4699999999999994E-2</v>
      </c>
      <c r="H453" t="s">
        <v>1451</v>
      </c>
      <c r="I453" t="s">
        <v>1452</v>
      </c>
      <c r="J453" t="s">
        <v>1453</v>
      </c>
      <c r="K453" t="s">
        <v>50</v>
      </c>
    </row>
    <row r="454" spans="2:11" x14ac:dyDescent="0.25">
      <c r="B454">
        <f t="shared" si="7"/>
        <v>452</v>
      </c>
      <c r="C454" t="s">
        <v>1454</v>
      </c>
      <c r="D454" t="s">
        <v>1455</v>
      </c>
      <c r="E454" s="1">
        <v>1000</v>
      </c>
      <c r="F454">
        <v>-45</v>
      </c>
      <c r="G454" s="2">
        <v>-4.3099999999999999E-2</v>
      </c>
      <c r="H454" s="3">
        <v>6200</v>
      </c>
      <c r="I454" s="3">
        <v>67584</v>
      </c>
      <c r="J454" t="s">
        <v>1456</v>
      </c>
      <c r="K454" t="s">
        <v>50</v>
      </c>
    </row>
    <row r="455" spans="2:11" x14ac:dyDescent="0.25">
      <c r="B455">
        <f t="shared" si="7"/>
        <v>453</v>
      </c>
      <c r="C455" t="s">
        <v>1457</v>
      </c>
      <c r="D455" t="s">
        <v>1458</v>
      </c>
      <c r="E455">
        <v>308</v>
      </c>
      <c r="F455">
        <v>8</v>
      </c>
      <c r="G455" s="2">
        <v>2.6700000000000002E-2</v>
      </c>
      <c r="H455" s="3">
        <v>10800</v>
      </c>
      <c r="I455" s="3">
        <v>22771</v>
      </c>
      <c r="J455" t="s">
        <v>1459</v>
      </c>
      <c r="K455" t="s">
        <v>50</v>
      </c>
    </row>
    <row r="456" spans="2:11" x14ac:dyDescent="0.25">
      <c r="B456">
        <f t="shared" si="7"/>
        <v>454</v>
      </c>
      <c r="C456" t="s">
        <v>1460</v>
      </c>
      <c r="D456" t="s">
        <v>1461</v>
      </c>
      <c r="E456">
        <v>50</v>
      </c>
      <c r="F456">
        <v>0</v>
      </c>
      <c r="G456" s="2">
        <v>0</v>
      </c>
      <c r="H456" s="3">
        <v>3600</v>
      </c>
      <c r="I456" s="3">
        <v>23618</v>
      </c>
      <c r="J456" t="s">
        <v>1462</v>
      </c>
      <c r="K456" t="s">
        <v>50</v>
      </c>
    </row>
    <row r="457" spans="2:11" x14ac:dyDescent="0.25">
      <c r="B457">
        <f t="shared" si="7"/>
        <v>455</v>
      </c>
      <c r="C457" t="s">
        <v>1463</v>
      </c>
      <c r="D457" t="s">
        <v>1464</v>
      </c>
      <c r="E457">
        <v>196</v>
      </c>
      <c r="F457">
        <v>0</v>
      </c>
      <c r="G457" s="2">
        <v>0</v>
      </c>
      <c r="H457" s="3">
        <v>70000</v>
      </c>
      <c r="I457" s="3">
        <v>10306</v>
      </c>
      <c r="J457" t="s">
        <v>1465</v>
      </c>
      <c r="K457" t="s">
        <v>50</v>
      </c>
    </row>
    <row r="458" spans="2:11" x14ac:dyDescent="0.25">
      <c r="B458">
        <f t="shared" si="7"/>
        <v>456</v>
      </c>
      <c r="C458" t="s">
        <v>1466</v>
      </c>
      <c r="D458" t="s">
        <v>1467</v>
      </c>
      <c r="E458">
        <v>394</v>
      </c>
      <c r="F458">
        <v>-4</v>
      </c>
      <c r="G458" s="2">
        <v>-1.01E-2</v>
      </c>
      <c r="H458">
        <v>200</v>
      </c>
      <c r="I458" s="3">
        <v>14409</v>
      </c>
      <c r="J458" t="s">
        <v>1468</v>
      </c>
      <c r="K458">
        <v>65.099999999999994</v>
      </c>
    </row>
    <row r="459" spans="2:11" x14ac:dyDescent="0.25">
      <c r="B459">
        <f t="shared" si="7"/>
        <v>457</v>
      </c>
      <c r="C459" t="s">
        <v>1469</v>
      </c>
      <c r="D459" t="s">
        <v>1470</v>
      </c>
      <c r="E459">
        <v>845</v>
      </c>
      <c r="F459">
        <v>35</v>
      </c>
      <c r="G459" s="2">
        <v>4.3200000000000002E-2</v>
      </c>
      <c r="H459" s="3">
        <v>3800</v>
      </c>
      <c r="I459" s="3">
        <v>87909</v>
      </c>
      <c r="J459" t="s">
        <v>1471</v>
      </c>
      <c r="K459">
        <v>17.41</v>
      </c>
    </row>
    <row r="460" spans="2:11" x14ac:dyDescent="0.25">
      <c r="B460">
        <f t="shared" si="7"/>
        <v>458</v>
      </c>
      <c r="C460" t="s">
        <v>1472</v>
      </c>
      <c r="D460" t="s">
        <v>1473</v>
      </c>
      <c r="E460">
        <v>194</v>
      </c>
      <c r="F460">
        <v>-2</v>
      </c>
      <c r="G460" s="2">
        <v>-1.0200000000000001E-2</v>
      </c>
      <c r="H460" t="s">
        <v>1474</v>
      </c>
      <c r="I460" t="s">
        <v>1475</v>
      </c>
      <c r="J460" t="s">
        <v>1476</v>
      </c>
      <c r="K460">
        <v>17.64</v>
      </c>
    </row>
    <row r="461" spans="2:11" x14ac:dyDescent="0.25">
      <c r="B461">
        <f t="shared" si="7"/>
        <v>459</v>
      </c>
      <c r="C461" t="s">
        <v>1477</v>
      </c>
      <c r="D461" t="s">
        <v>1478</v>
      </c>
      <c r="E461">
        <v>350</v>
      </c>
      <c r="F461">
        <v>-4</v>
      </c>
      <c r="G461" s="2">
        <v>-1.1299999999999999E-2</v>
      </c>
      <c r="H461" s="3">
        <v>1400</v>
      </c>
      <c r="I461" s="3">
        <v>12531</v>
      </c>
      <c r="J461" t="s">
        <v>1479</v>
      </c>
      <c r="K461">
        <v>34.9</v>
      </c>
    </row>
    <row r="462" spans="2:11" x14ac:dyDescent="0.25">
      <c r="B462">
        <f t="shared" si="7"/>
        <v>460</v>
      </c>
      <c r="C462" t="s">
        <v>1480</v>
      </c>
      <c r="D462" t="s">
        <v>1481</v>
      </c>
      <c r="E462">
        <v>250</v>
      </c>
      <c r="F462">
        <v>0</v>
      </c>
      <c r="G462" s="2">
        <v>0</v>
      </c>
      <c r="H462" s="3">
        <v>610300</v>
      </c>
      <c r="I462" s="3">
        <v>877639</v>
      </c>
      <c r="J462" t="s">
        <v>1482</v>
      </c>
      <c r="K462" t="s">
        <v>50</v>
      </c>
    </row>
    <row r="463" spans="2:11" x14ac:dyDescent="0.25">
      <c r="B463">
        <f t="shared" si="7"/>
        <v>461</v>
      </c>
      <c r="C463" t="s">
        <v>1483</v>
      </c>
      <c r="D463" t="s">
        <v>1484</v>
      </c>
      <c r="E463" s="1">
        <v>1640</v>
      </c>
      <c r="F463">
        <v>0</v>
      </c>
      <c r="G463" s="2">
        <v>0</v>
      </c>
      <c r="H463" s="3">
        <v>11400</v>
      </c>
      <c r="I463" s="3">
        <v>18141</v>
      </c>
      <c r="J463" t="s">
        <v>1485</v>
      </c>
      <c r="K463" s="1">
        <v>109333.34</v>
      </c>
    </row>
    <row r="464" spans="2:11" x14ac:dyDescent="0.25">
      <c r="B464">
        <f t="shared" si="7"/>
        <v>462</v>
      </c>
      <c r="C464" t="s">
        <v>1486</v>
      </c>
      <c r="D464" t="s">
        <v>1487</v>
      </c>
      <c r="E464">
        <v>332</v>
      </c>
      <c r="F464">
        <v>8</v>
      </c>
      <c r="G464" s="2">
        <v>2.47E-2</v>
      </c>
      <c r="H464" t="s">
        <v>1488</v>
      </c>
      <c r="I464" t="s">
        <v>1489</v>
      </c>
      <c r="J464" t="s">
        <v>1490</v>
      </c>
      <c r="K464">
        <v>4.2699999999999996</v>
      </c>
    </row>
    <row r="465" spans="2:11" x14ac:dyDescent="0.25">
      <c r="B465">
        <f t="shared" si="7"/>
        <v>463</v>
      </c>
      <c r="C465" t="s">
        <v>1491</v>
      </c>
      <c r="D465" t="s">
        <v>1492</v>
      </c>
      <c r="E465" s="1">
        <v>1450</v>
      </c>
      <c r="F465">
        <v>0</v>
      </c>
      <c r="G465" s="2">
        <v>0</v>
      </c>
      <c r="H465" s="3">
        <v>9300</v>
      </c>
      <c r="I465" s="3">
        <v>60473</v>
      </c>
      <c r="J465" t="s">
        <v>1493</v>
      </c>
      <c r="K465" s="1">
        <v>483333.34</v>
      </c>
    </row>
    <row r="466" spans="2:11" x14ac:dyDescent="0.25">
      <c r="B466">
        <f t="shared" si="7"/>
        <v>464</v>
      </c>
      <c r="C466" t="s">
        <v>1494</v>
      </c>
      <c r="D466" t="s">
        <v>1495</v>
      </c>
      <c r="E466">
        <v>236</v>
      </c>
      <c r="F466">
        <v>0</v>
      </c>
      <c r="G466" s="2">
        <v>0</v>
      </c>
      <c r="H466" s="3">
        <v>903700</v>
      </c>
      <c r="I466" t="s">
        <v>1496</v>
      </c>
      <c r="J466" t="s">
        <v>1497</v>
      </c>
      <c r="K466" t="s">
        <v>50</v>
      </c>
    </row>
    <row r="467" spans="2:11" x14ac:dyDescent="0.25">
      <c r="B467">
        <f t="shared" si="7"/>
        <v>465</v>
      </c>
      <c r="C467" t="s">
        <v>1498</v>
      </c>
      <c r="D467" t="s">
        <v>1499</v>
      </c>
      <c r="E467">
        <v>155</v>
      </c>
      <c r="F467">
        <v>-9</v>
      </c>
      <c r="G467" s="2">
        <v>-5.4899999999999997E-2</v>
      </c>
      <c r="H467" t="s">
        <v>1500</v>
      </c>
      <c r="I467" t="s">
        <v>1501</v>
      </c>
      <c r="J467" t="s">
        <v>1502</v>
      </c>
      <c r="K467" t="s">
        <v>50</v>
      </c>
    </row>
    <row r="468" spans="2:11" x14ac:dyDescent="0.25">
      <c r="B468">
        <f t="shared" si="7"/>
        <v>466</v>
      </c>
      <c r="C468" t="s">
        <v>1503</v>
      </c>
      <c r="D468" t="s">
        <v>1504</v>
      </c>
      <c r="E468">
        <v>105</v>
      </c>
      <c r="F468">
        <v>0</v>
      </c>
      <c r="G468" s="2">
        <v>0</v>
      </c>
      <c r="H468" t="s">
        <v>1505</v>
      </c>
      <c r="I468" t="s">
        <v>1506</v>
      </c>
      <c r="J468" t="s">
        <v>1507</v>
      </c>
      <c r="K468">
        <v>297.45</v>
      </c>
    </row>
    <row r="469" spans="2:11" x14ac:dyDescent="0.25">
      <c r="B469">
        <f t="shared" si="7"/>
        <v>467</v>
      </c>
      <c r="C469" t="s">
        <v>1508</v>
      </c>
      <c r="D469" t="s">
        <v>1509</v>
      </c>
      <c r="E469">
        <v>450</v>
      </c>
      <c r="F469">
        <v>24</v>
      </c>
      <c r="G469" s="2">
        <v>5.6300000000000003E-2</v>
      </c>
      <c r="H469" s="3">
        <v>32500</v>
      </c>
      <c r="I469" s="3">
        <v>97606</v>
      </c>
      <c r="J469" t="s">
        <v>1510</v>
      </c>
      <c r="K469">
        <v>40.28</v>
      </c>
    </row>
    <row r="470" spans="2:11" x14ac:dyDescent="0.25">
      <c r="B470">
        <f t="shared" si="7"/>
        <v>468</v>
      </c>
      <c r="C470" t="s">
        <v>1511</v>
      </c>
      <c r="D470" t="s">
        <v>1512</v>
      </c>
      <c r="E470" s="1">
        <v>1070</v>
      </c>
      <c r="F470">
        <v>-10</v>
      </c>
      <c r="G470" s="2">
        <v>-9.2999999999999992E-3</v>
      </c>
      <c r="H470" s="3">
        <v>74100</v>
      </c>
      <c r="I470" s="3">
        <v>692844</v>
      </c>
      <c r="J470" t="s">
        <v>1513</v>
      </c>
      <c r="K470">
        <v>20.61</v>
      </c>
    </row>
    <row r="471" spans="2:11" x14ac:dyDescent="0.25">
      <c r="B471">
        <f t="shared" si="7"/>
        <v>469</v>
      </c>
      <c r="C471" t="s">
        <v>1514</v>
      </c>
      <c r="D471" t="s">
        <v>1515</v>
      </c>
      <c r="E471" s="1">
        <v>1705</v>
      </c>
      <c r="F471">
        <v>-45</v>
      </c>
      <c r="G471" s="2">
        <v>-2.5700000000000001E-2</v>
      </c>
      <c r="H471" s="3">
        <v>8500</v>
      </c>
      <c r="I471" s="3">
        <v>10688</v>
      </c>
      <c r="J471" t="s">
        <v>1516</v>
      </c>
      <c r="K471" t="s">
        <v>50</v>
      </c>
    </row>
    <row r="472" spans="2:11" x14ac:dyDescent="0.25">
      <c r="B472">
        <f t="shared" si="7"/>
        <v>470</v>
      </c>
      <c r="C472" t="s">
        <v>1517</v>
      </c>
      <c r="D472" t="s">
        <v>1518</v>
      </c>
      <c r="E472" s="1">
        <v>3800</v>
      </c>
      <c r="F472">
        <v>-60</v>
      </c>
      <c r="G472" s="2">
        <v>-1.55E-2</v>
      </c>
      <c r="H472">
        <v>300</v>
      </c>
      <c r="I472" s="3">
        <v>3834</v>
      </c>
      <c r="J472" t="s">
        <v>1519</v>
      </c>
      <c r="K472">
        <v>6.48</v>
      </c>
    </row>
    <row r="473" spans="2:11" x14ac:dyDescent="0.25">
      <c r="B473">
        <f t="shared" si="7"/>
        <v>471</v>
      </c>
      <c r="C473" t="s">
        <v>1520</v>
      </c>
      <c r="D473" t="s">
        <v>1521</v>
      </c>
      <c r="E473">
        <v>356</v>
      </c>
      <c r="F473">
        <v>-26</v>
      </c>
      <c r="G473" s="2">
        <v>-6.8099999999999994E-2</v>
      </c>
      <c r="H473" s="3">
        <v>4400</v>
      </c>
      <c r="I473" s="3">
        <v>9623</v>
      </c>
      <c r="J473" t="s">
        <v>1522</v>
      </c>
      <c r="K473">
        <v>86.14</v>
      </c>
    </row>
    <row r="474" spans="2:11" x14ac:dyDescent="0.25">
      <c r="B474">
        <f t="shared" si="7"/>
        <v>472</v>
      </c>
      <c r="C474" t="s">
        <v>1523</v>
      </c>
      <c r="D474" t="s">
        <v>1524</v>
      </c>
      <c r="E474">
        <v>119</v>
      </c>
      <c r="F474">
        <v>0</v>
      </c>
      <c r="G474" s="2">
        <v>0</v>
      </c>
      <c r="H474" s="3">
        <v>337600</v>
      </c>
      <c r="I474" s="3">
        <v>573112</v>
      </c>
      <c r="J474" t="s">
        <v>1525</v>
      </c>
      <c r="K474">
        <v>12.46</v>
      </c>
    </row>
    <row r="475" spans="2:11" x14ac:dyDescent="0.25">
      <c r="B475">
        <f t="shared" si="7"/>
        <v>473</v>
      </c>
      <c r="C475" t="s">
        <v>1526</v>
      </c>
      <c r="D475" t="s">
        <v>1527</v>
      </c>
      <c r="E475">
        <v>73</v>
      </c>
      <c r="F475">
        <v>0</v>
      </c>
      <c r="G475" s="2">
        <v>0</v>
      </c>
      <c r="H475" s="3">
        <v>87000</v>
      </c>
      <c r="I475" t="s">
        <v>1528</v>
      </c>
      <c r="J475" t="s">
        <v>1529</v>
      </c>
      <c r="K475" t="s">
        <v>50</v>
      </c>
    </row>
    <row r="476" spans="2:11" x14ac:dyDescent="0.25">
      <c r="B476">
        <f t="shared" si="7"/>
        <v>474</v>
      </c>
      <c r="C476" t="s">
        <v>1530</v>
      </c>
      <c r="D476" t="s">
        <v>1531</v>
      </c>
      <c r="E476">
        <v>50</v>
      </c>
      <c r="F476">
        <v>0</v>
      </c>
      <c r="G476" s="2">
        <v>0</v>
      </c>
      <c r="H476" s="3">
        <v>76200</v>
      </c>
      <c r="I476" t="s">
        <v>1532</v>
      </c>
      <c r="J476" t="s">
        <v>1533</v>
      </c>
      <c r="K476" t="s">
        <v>50</v>
      </c>
    </row>
    <row r="477" spans="2:11" x14ac:dyDescent="0.25">
      <c r="B477">
        <f t="shared" si="7"/>
        <v>475</v>
      </c>
      <c r="C477" t="s">
        <v>1534</v>
      </c>
      <c r="D477" t="s">
        <v>1535</v>
      </c>
      <c r="E477" s="1">
        <v>1845</v>
      </c>
      <c r="F477">
        <v>0</v>
      </c>
      <c r="G477" s="2">
        <v>0</v>
      </c>
      <c r="H477" s="3">
        <v>64500</v>
      </c>
      <c r="I477" s="3">
        <v>6544</v>
      </c>
      <c r="J477" t="s">
        <v>1536</v>
      </c>
      <c r="K477">
        <v>7.82</v>
      </c>
    </row>
    <row r="478" spans="2:11" x14ac:dyDescent="0.25">
      <c r="B478">
        <f t="shared" si="7"/>
        <v>476</v>
      </c>
      <c r="C478" t="s">
        <v>1537</v>
      </c>
      <c r="D478" t="s">
        <v>1538</v>
      </c>
      <c r="E478">
        <v>50</v>
      </c>
      <c r="F478">
        <v>0</v>
      </c>
      <c r="G478" s="2">
        <v>0</v>
      </c>
      <c r="H478" t="s">
        <v>1539</v>
      </c>
      <c r="I478" s="3">
        <v>520566</v>
      </c>
      <c r="J478" t="s">
        <v>1540</v>
      </c>
      <c r="K478" t="s">
        <v>50</v>
      </c>
    </row>
    <row r="479" spans="2:11" x14ac:dyDescent="0.25">
      <c r="B479">
        <f t="shared" si="7"/>
        <v>477</v>
      </c>
      <c r="C479" t="s">
        <v>1541</v>
      </c>
      <c r="D479" t="s">
        <v>1542</v>
      </c>
      <c r="E479">
        <v>530</v>
      </c>
      <c r="F479">
        <v>-25</v>
      </c>
      <c r="G479" s="2">
        <v>-4.4999999999999998E-2</v>
      </c>
      <c r="H479" t="s">
        <v>1543</v>
      </c>
      <c r="I479" t="s">
        <v>1544</v>
      </c>
      <c r="J479" t="s">
        <v>1545</v>
      </c>
      <c r="K479">
        <v>11.47</v>
      </c>
    </row>
    <row r="480" spans="2:11" x14ac:dyDescent="0.25">
      <c r="B480">
        <f t="shared" si="7"/>
        <v>478</v>
      </c>
      <c r="C480" t="s">
        <v>1546</v>
      </c>
      <c r="D480" t="s">
        <v>1547</v>
      </c>
      <c r="E480">
        <v>412</v>
      </c>
      <c r="F480">
        <v>-18</v>
      </c>
      <c r="G480" s="2">
        <v>-4.19E-2</v>
      </c>
      <c r="H480">
        <v>300</v>
      </c>
      <c r="I480" s="3">
        <v>8623</v>
      </c>
      <c r="J480" t="s">
        <v>1548</v>
      </c>
      <c r="K480" t="s">
        <v>50</v>
      </c>
    </row>
    <row r="481" spans="2:11" x14ac:dyDescent="0.25">
      <c r="B481">
        <f t="shared" si="7"/>
        <v>479</v>
      </c>
      <c r="C481" t="s">
        <v>1549</v>
      </c>
      <c r="D481" t="s">
        <v>1550</v>
      </c>
      <c r="E481">
        <v>206</v>
      </c>
      <c r="F481">
        <v>-2</v>
      </c>
      <c r="G481" s="2">
        <v>-9.5999999999999992E-3</v>
      </c>
      <c r="H481" s="3">
        <v>532000</v>
      </c>
      <c r="I481" t="s">
        <v>1551</v>
      </c>
      <c r="J481" t="s">
        <v>1552</v>
      </c>
      <c r="K481">
        <v>12.82</v>
      </c>
    </row>
    <row r="482" spans="2:11" x14ac:dyDescent="0.25">
      <c r="B482">
        <f t="shared" si="7"/>
        <v>480</v>
      </c>
      <c r="C482" t="s">
        <v>1553</v>
      </c>
      <c r="D482" t="s">
        <v>1554</v>
      </c>
      <c r="E482">
        <v>50</v>
      </c>
      <c r="F482">
        <v>0</v>
      </c>
      <c r="G482" s="2">
        <v>0</v>
      </c>
      <c r="H482" s="3">
        <v>80000</v>
      </c>
      <c r="I482" s="3">
        <v>12415</v>
      </c>
      <c r="J482" t="s">
        <v>1555</v>
      </c>
      <c r="K482" t="s">
        <v>50</v>
      </c>
    </row>
    <row r="483" spans="2:11" x14ac:dyDescent="0.25">
      <c r="B483">
        <f t="shared" si="7"/>
        <v>481</v>
      </c>
      <c r="C483" t="s">
        <v>1556</v>
      </c>
      <c r="D483" t="s">
        <v>1557</v>
      </c>
      <c r="E483">
        <v>79</v>
      </c>
      <c r="F483">
        <v>1</v>
      </c>
      <c r="G483" s="2">
        <v>1.2800000000000001E-2</v>
      </c>
      <c r="H483" t="s">
        <v>1558</v>
      </c>
      <c r="I483" t="s">
        <v>1559</v>
      </c>
      <c r="J483" t="s">
        <v>1560</v>
      </c>
      <c r="K483" t="s">
        <v>50</v>
      </c>
    </row>
    <row r="484" spans="2:11" x14ac:dyDescent="0.25">
      <c r="B484">
        <f t="shared" si="7"/>
        <v>482</v>
      </c>
      <c r="C484" t="s">
        <v>1561</v>
      </c>
      <c r="D484" t="s">
        <v>1562</v>
      </c>
      <c r="E484">
        <v>50</v>
      </c>
      <c r="F484">
        <v>0</v>
      </c>
      <c r="G484" s="2">
        <v>0</v>
      </c>
      <c r="H484" s="3">
        <v>5500</v>
      </c>
      <c r="I484" s="3">
        <v>5874</v>
      </c>
      <c r="J484" t="s">
        <v>1563</v>
      </c>
      <c r="K484" t="s">
        <v>50</v>
      </c>
    </row>
    <row r="485" spans="2:11" x14ac:dyDescent="0.25">
      <c r="B485">
        <f t="shared" si="7"/>
        <v>483</v>
      </c>
      <c r="C485" t="s">
        <v>1564</v>
      </c>
      <c r="D485" t="s">
        <v>1565</v>
      </c>
      <c r="E485">
        <v>640</v>
      </c>
      <c r="F485">
        <v>-45</v>
      </c>
      <c r="G485" s="2">
        <v>-6.5699999999999995E-2</v>
      </c>
      <c r="H485" s="3">
        <v>4200</v>
      </c>
      <c r="I485" s="3">
        <v>38676</v>
      </c>
      <c r="J485" t="s">
        <v>1566</v>
      </c>
      <c r="K485" t="s">
        <v>50</v>
      </c>
    </row>
    <row r="486" spans="2:11" x14ac:dyDescent="0.25">
      <c r="B486">
        <f t="shared" si="7"/>
        <v>484</v>
      </c>
      <c r="C486" t="s">
        <v>1567</v>
      </c>
      <c r="D486" t="s">
        <v>1568</v>
      </c>
      <c r="E486">
        <v>334</v>
      </c>
      <c r="F486">
        <v>16</v>
      </c>
      <c r="G486" s="2">
        <v>5.0299999999999997E-2</v>
      </c>
      <c r="H486" t="s">
        <v>1569</v>
      </c>
      <c r="I486" t="s">
        <v>1570</v>
      </c>
      <c r="J486" t="s">
        <v>1571</v>
      </c>
      <c r="K486" t="s">
        <v>50</v>
      </c>
    </row>
    <row r="487" spans="2:11" x14ac:dyDescent="0.25">
      <c r="B487">
        <f t="shared" si="7"/>
        <v>485</v>
      </c>
      <c r="C487" t="s">
        <v>1572</v>
      </c>
      <c r="D487" t="s">
        <v>1573</v>
      </c>
      <c r="E487">
        <v>152</v>
      </c>
      <c r="F487">
        <v>-5</v>
      </c>
      <c r="G487" s="2">
        <v>-3.1800000000000002E-2</v>
      </c>
      <c r="H487" s="3">
        <v>154600</v>
      </c>
      <c r="I487" s="3">
        <v>403326</v>
      </c>
      <c r="J487" t="s">
        <v>1574</v>
      </c>
      <c r="K487" t="s">
        <v>50</v>
      </c>
    </row>
    <row r="488" spans="2:11" x14ac:dyDescent="0.25">
      <c r="B488">
        <f t="shared" si="7"/>
        <v>486</v>
      </c>
      <c r="C488" t="s">
        <v>1575</v>
      </c>
      <c r="D488" t="s">
        <v>1576</v>
      </c>
      <c r="E488">
        <v>216</v>
      </c>
      <c r="F488">
        <v>2</v>
      </c>
      <c r="G488" s="2">
        <v>9.2999999999999992E-3</v>
      </c>
      <c r="H488" t="s">
        <v>1577</v>
      </c>
      <c r="I488" t="s">
        <v>1578</v>
      </c>
      <c r="J488" t="s">
        <v>1579</v>
      </c>
      <c r="K488">
        <v>11.8</v>
      </c>
    </row>
    <row r="489" spans="2:11" x14ac:dyDescent="0.25">
      <c r="B489">
        <f t="shared" si="7"/>
        <v>487</v>
      </c>
      <c r="C489" t="s">
        <v>1580</v>
      </c>
      <c r="D489" t="s">
        <v>1581</v>
      </c>
      <c r="E489" s="1">
        <v>1120</v>
      </c>
      <c r="F489">
        <v>-10</v>
      </c>
      <c r="G489" s="2">
        <v>-8.8000000000000005E-3</v>
      </c>
      <c r="H489" t="s">
        <v>1582</v>
      </c>
      <c r="I489" t="s">
        <v>1583</v>
      </c>
      <c r="J489" t="s">
        <v>1584</v>
      </c>
      <c r="K489">
        <v>22.61</v>
      </c>
    </row>
    <row r="490" spans="2:11" x14ac:dyDescent="0.25">
      <c r="B490">
        <f t="shared" si="7"/>
        <v>488</v>
      </c>
      <c r="C490" t="s">
        <v>1585</v>
      </c>
      <c r="D490" t="s">
        <v>1586</v>
      </c>
      <c r="E490">
        <v>50</v>
      </c>
      <c r="F490">
        <v>0</v>
      </c>
      <c r="G490" s="2">
        <v>0</v>
      </c>
      <c r="H490" s="3">
        <v>2300</v>
      </c>
      <c r="I490" s="3">
        <v>138931</v>
      </c>
      <c r="J490" t="s">
        <v>1587</v>
      </c>
      <c r="K490" t="s">
        <v>50</v>
      </c>
    </row>
    <row r="491" spans="2:11" x14ac:dyDescent="0.25">
      <c r="B491">
        <f t="shared" si="7"/>
        <v>489</v>
      </c>
      <c r="C491" t="s">
        <v>1588</v>
      </c>
      <c r="D491" t="s">
        <v>1589</v>
      </c>
      <c r="E491">
        <v>700</v>
      </c>
      <c r="F491">
        <v>-45</v>
      </c>
      <c r="G491" s="2">
        <v>-6.0400000000000002E-2</v>
      </c>
      <c r="H491" t="s">
        <v>1590</v>
      </c>
      <c r="I491" t="s">
        <v>1591</v>
      </c>
      <c r="J491" t="s">
        <v>1592</v>
      </c>
      <c r="K491" t="s">
        <v>50</v>
      </c>
    </row>
    <row r="492" spans="2:11" x14ac:dyDescent="0.25">
      <c r="B492">
        <f t="shared" si="7"/>
        <v>490</v>
      </c>
      <c r="C492" t="s">
        <v>1593</v>
      </c>
      <c r="D492" t="s">
        <v>1594</v>
      </c>
      <c r="E492">
        <v>50</v>
      </c>
      <c r="F492">
        <v>0</v>
      </c>
      <c r="G492" s="2">
        <v>0</v>
      </c>
      <c r="H492" s="3">
        <v>2200</v>
      </c>
      <c r="I492" t="s">
        <v>1595</v>
      </c>
      <c r="J492" t="s">
        <v>1596</v>
      </c>
      <c r="K492" t="s">
        <v>50</v>
      </c>
    </row>
    <row r="493" spans="2:11" x14ac:dyDescent="0.25">
      <c r="B493">
        <f t="shared" si="7"/>
        <v>491</v>
      </c>
      <c r="C493" t="s">
        <v>1597</v>
      </c>
      <c r="D493" t="s">
        <v>1598</v>
      </c>
      <c r="E493">
        <v>570</v>
      </c>
      <c r="F493">
        <v>-10</v>
      </c>
      <c r="G493" s="2">
        <v>-1.72E-2</v>
      </c>
      <c r="H493" s="3">
        <v>78500</v>
      </c>
      <c r="I493" s="3">
        <v>132715</v>
      </c>
      <c r="J493" t="s">
        <v>1599</v>
      </c>
      <c r="K493" s="1">
        <v>33529.410000000003</v>
      </c>
    </row>
    <row r="494" spans="2:11" x14ac:dyDescent="0.25">
      <c r="B494">
        <f t="shared" si="7"/>
        <v>492</v>
      </c>
      <c r="C494" t="s">
        <v>1600</v>
      </c>
      <c r="D494" t="s">
        <v>1601</v>
      </c>
      <c r="E494">
        <v>340</v>
      </c>
      <c r="F494">
        <v>-14</v>
      </c>
      <c r="G494" s="2">
        <v>-3.95E-2</v>
      </c>
      <c r="H494" t="s">
        <v>1602</v>
      </c>
      <c r="I494" t="s">
        <v>1603</v>
      </c>
      <c r="J494" t="s">
        <v>1604</v>
      </c>
      <c r="K494">
        <v>150.11000000000001</v>
      </c>
    </row>
    <row r="495" spans="2:11" x14ac:dyDescent="0.25">
      <c r="B495">
        <f t="shared" si="7"/>
        <v>493</v>
      </c>
      <c r="C495" t="s">
        <v>1605</v>
      </c>
      <c r="D495" t="s">
        <v>1606</v>
      </c>
      <c r="E495">
        <v>50</v>
      </c>
      <c r="F495">
        <v>0</v>
      </c>
      <c r="G495" s="2">
        <v>0</v>
      </c>
      <c r="H495" s="3">
        <v>176900</v>
      </c>
      <c r="I495" t="s">
        <v>1607</v>
      </c>
      <c r="J495" t="s">
        <v>1608</v>
      </c>
      <c r="K495" t="s">
        <v>50</v>
      </c>
    </row>
    <row r="496" spans="2:11" x14ac:dyDescent="0.25">
      <c r="B496">
        <f t="shared" si="7"/>
        <v>494</v>
      </c>
      <c r="C496" t="s">
        <v>1609</v>
      </c>
      <c r="D496" t="s">
        <v>1610</v>
      </c>
      <c r="E496">
        <v>50</v>
      </c>
      <c r="F496">
        <v>0</v>
      </c>
      <c r="G496" s="2">
        <v>0</v>
      </c>
      <c r="H496">
        <v>500</v>
      </c>
      <c r="I496" s="3">
        <v>5946</v>
      </c>
      <c r="J496" t="s">
        <v>1611</v>
      </c>
      <c r="K496" t="s">
        <v>50</v>
      </c>
    </row>
    <row r="497" spans="2:12" x14ac:dyDescent="0.25">
      <c r="B497">
        <f t="shared" si="7"/>
        <v>495</v>
      </c>
      <c r="C497" t="s">
        <v>1612</v>
      </c>
      <c r="D497" t="s">
        <v>1613</v>
      </c>
      <c r="E497">
        <v>50</v>
      </c>
      <c r="F497">
        <v>0</v>
      </c>
      <c r="G497" s="2">
        <v>0</v>
      </c>
      <c r="H497" s="3">
        <v>1300</v>
      </c>
      <c r="I497" s="3">
        <v>51513</v>
      </c>
      <c r="J497" t="s">
        <v>1614</v>
      </c>
      <c r="K497" t="s">
        <v>50</v>
      </c>
    </row>
    <row r="498" spans="2:12" x14ac:dyDescent="0.25">
      <c r="B498">
        <f t="shared" si="7"/>
        <v>496</v>
      </c>
      <c r="C498" t="s">
        <v>1615</v>
      </c>
      <c r="D498" t="s">
        <v>1616</v>
      </c>
      <c r="E498">
        <v>805</v>
      </c>
      <c r="F498">
        <v>-10</v>
      </c>
      <c r="G498" s="2">
        <v>-1.23E-2</v>
      </c>
      <c r="H498" t="s">
        <v>1617</v>
      </c>
      <c r="I498" t="s">
        <v>1618</v>
      </c>
      <c r="J498" t="s">
        <v>1619</v>
      </c>
      <c r="K498" s="1">
        <v>1788.89</v>
      </c>
    </row>
    <row r="499" spans="2:12" x14ac:dyDescent="0.25">
      <c r="B499">
        <f t="shared" si="7"/>
        <v>497</v>
      </c>
      <c r="C499" t="s">
        <v>1620</v>
      </c>
      <c r="D499" t="s">
        <v>1621</v>
      </c>
      <c r="E499">
        <v>610</v>
      </c>
      <c r="F499">
        <v>-10</v>
      </c>
      <c r="G499" s="2">
        <v>-1.61E-2</v>
      </c>
      <c r="H499" s="3">
        <v>38000</v>
      </c>
      <c r="I499" s="3">
        <v>42623</v>
      </c>
      <c r="J499" t="s">
        <v>1622</v>
      </c>
      <c r="K499" t="s">
        <v>50</v>
      </c>
    </row>
    <row r="500" spans="2:12" x14ac:dyDescent="0.25">
      <c r="B500">
        <f t="shared" si="7"/>
        <v>498</v>
      </c>
      <c r="C500" t="s">
        <v>1623</v>
      </c>
      <c r="D500" t="s">
        <v>1624</v>
      </c>
      <c r="E500">
        <v>212</v>
      </c>
      <c r="F500">
        <v>-2</v>
      </c>
      <c r="G500" s="2">
        <v>-9.2999999999999992E-3</v>
      </c>
      <c r="H500" t="s">
        <v>1625</v>
      </c>
      <c r="I500" t="s">
        <v>1626</v>
      </c>
      <c r="J500" t="s">
        <v>1627</v>
      </c>
      <c r="K500" t="s">
        <v>50</v>
      </c>
    </row>
    <row r="501" spans="2:12" x14ac:dyDescent="0.25">
      <c r="B501">
        <f t="shared" si="7"/>
        <v>499</v>
      </c>
      <c r="C501" t="s">
        <v>1628</v>
      </c>
      <c r="D501" t="s">
        <v>1629</v>
      </c>
      <c r="E501">
        <v>133</v>
      </c>
      <c r="F501">
        <v>-2</v>
      </c>
      <c r="G501" s="2">
        <v>-1.4800000000000001E-2</v>
      </c>
      <c r="H501" t="s">
        <v>1630</v>
      </c>
      <c r="I501" t="s">
        <v>1631</v>
      </c>
      <c r="J501" t="s">
        <v>1632</v>
      </c>
      <c r="K501" t="s">
        <v>50</v>
      </c>
    </row>
    <row r="502" spans="2:12" x14ac:dyDescent="0.25">
      <c r="B502">
        <f t="shared" si="7"/>
        <v>500</v>
      </c>
      <c r="C502" t="s">
        <v>1633</v>
      </c>
      <c r="D502" t="s">
        <v>1634</v>
      </c>
      <c r="E502">
        <v>426</v>
      </c>
      <c r="F502">
        <v>2</v>
      </c>
      <c r="G502" s="2">
        <v>4.7000000000000002E-3</v>
      </c>
      <c r="H502" s="3">
        <v>591200</v>
      </c>
      <c r="I502" s="3">
        <v>220790</v>
      </c>
      <c r="J502" t="s">
        <v>1635</v>
      </c>
      <c r="K502">
        <v>7.58</v>
      </c>
    </row>
    <row r="503" spans="2:12" x14ac:dyDescent="0.25">
      <c r="B503">
        <f t="shared" si="7"/>
        <v>501</v>
      </c>
      <c r="C503" t="s">
        <v>1636</v>
      </c>
      <c r="D503" t="s">
        <v>1637</v>
      </c>
      <c r="E503">
        <v>304</v>
      </c>
      <c r="F503">
        <v>4</v>
      </c>
      <c r="G503" s="2">
        <v>1.3299999999999999E-2</v>
      </c>
      <c r="H503" s="3">
        <v>12400</v>
      </c>
      <c r="I503" s="3">
        <v>40476</v>
      </c>
      <c r="J503" t="s">
        <v>1638</v>
      </c>
      <c r="K503">
        <v>27.4</v>
      </c>
    </row>
    <row r="504" spans="2:12" x14ac:dyDescent="0.25">
      <c r="B504">
        <f t="shared" si="7"/>
        <v>502</v>
      </c>
      <c r="C504" t="s">
        <v>1639</v>
      </c>
      <c r="D504" t="s">
        <v>1640</v>
      </c>
      <c r="E504">
        <v>135</v>
      </c>
      <c r="F504">
        <v>-8</v>
      </c>
      <c r="G504" s="2">
        <v>-5.5899999999999998E-2</v>
      </c>
      <c r="H504" t="s">
        <v>1641</v>
      </c>
      <c r="I504" t="s">
        <v>1642</v>
      </c>
      <c r="J504" t="s">
        <v>1643</v>
      </c>
      <c r="K504">
        <v>50.77</v>
      </c>
    </row>
    <row r="505" spans="2:12" x14ac:dyDescent="0.25">
      <c r="B505">
        <f t="shared" si="7"/>
        <v>503</v>
      </c>
      <c r="C505" t="s">
        <v>1644</v>
      </c>
      <c r="D505" t="s">
        <v>1645</v>
      </c>
      <c r="E505">
        <v>57</v>
      </c>
      <c r="F505">
        <v>3</v>
      </c>
      <c r="G505" s="2">
        <v>5.5599999999999997E-2</v>
      </c>
      <c r="H505" t="s">
        <v>1646</v>
      </c>
      <c r="I505" t="s">
        <v>1647</v>
      </c>
      <c r="J505" t="s">
        <v>1648</v>
      </c>
      <c r="K505" t="s">
        <v>50</v>
      </c>
    </row>
    <row r="506" spans="2:12" x14ac:dyDescent="0.25">
      <c r="B506">
        <f t="shared" si="7"/>
        <v>504</v>
      </c>
      <c r="C506" t="s">
        <v>1649</v>
      </c>
      <c r="D506" t="s">
        <v>1650</v>
      </c>
      <c r="E506">
        <v>214</v>
      </c>
      <c r="F506">
        <v>-20</v>
      </c>
      <c r="G506" s="2">
        <v>-8.5500000000000007E-2</v>
      </c>
      <c r="H506" t="s">
        <v>1651</v>
      </c>
      <c r="I506" s="3">
        <v>403676</v>
      </c>
      <c r="J506" t="s">
        <v>1652</v>
      </c>
      <c r="K506">
        <v>79.55</v>
      </c>
    </row>
    <row r="507" spans="2:12" x14ac:dyDescent="0.25">
      <c r="B507">
        <f t="shared" si="7"/>
        <v>505</v>
      </c>
      <c r="C507" t="s">
        <v>1653</v>
      </c>
      <c r="D507" t="s">
        <v>1654</v>
      </c>
      <c r="E507">
        <v>270</v>
      </c>
      <c r="F507">
        <v>2</v>
      </c>
      <c r="G507" s="2">
        <v>7.4999999999999997E-3</v>
      </c>
      <c r="H507" s="3">
        <v>48300</v>
      </c>
      <c r="I507" s="3">
        <v>345436</v>
      </c>
      <c r="J507" t="s">
        <v>1655</v>
      </c>
      <c r="K507">
        <v>12.92</v>
      </c>
    </row>
    <row r="508" spans="2:12" x14ac:dyDescent="0.25">
      <c r="B508">
        <f t="shared" si="7"/>
        <v>506</v>
      </c>
      <c r="C508" t="s">
        <v>1656</v>
      </c>
      <c r="D508" t="s">
        <v>1657</v>
      </c>
      <c r="E508">
        <v>308</v>
      </c>
      <c r="F508">
        <v>8</v>
      </c>
      <c r="G508" s="2">
        <v>2.6700000000000002E-2</v>
      </c>
      <c r="H508" s="3">
        <v>16000</v>
      </c>
      <c r="I508" t="s">
        <v>1658</v>
      </c>
      <c r="J508" t="s">
        <v>1659</v>
      </c>
      <c r="K508">
        <v>51.21</v>
      </c>
    </row>
    <row r="509" spans="2:12" x14ac:dyDescent="0.25">
      <c r="B509">
        <f t="shared" si="7"/>
        <v>507</v>
      </c>
      <c r="C509" t="s">
        <v>1660</v>
      </c>
      <c r="D509" t="s">
        <v>1661</v>
      </c>
      <c r="E509">
        <v>496</v>
      </c>
      <c r="F509">
        <v>0</v>
      </c>
      <c r="G509" s="2">
        <v>0</v>
      </c>
      <c r="H509" s="3">
        <v>110900</v>
      </c>
      <c r="I509" s="3">
        <v>79980</v>
      </c>
      <c r="J509" t="s">
        <v>1662</v>
      </c>
      <c r="K509">
        <v>17.55</v>
      </c>
    </row>
    <row r="510" spans="2:12" x14ac:dyDescent="0.25">
      <c r="B510">
        <f t="shared" si="7"/>
        <v>508</v>
      </c>
      <c r="C510" t="s">
        <v>1663</v>
      </c>
      <c r="D510" t="s">
        <v>1664</v>
      </c>
      <c r="E510">
        <v>50</v>
      </c>
      <c r="F510">
        <v>0</v>
      </c>
      <c r="G510" s="2">
        <v>0</v>
      </c>
      <c r="H510" s="3">
        <v>2900</v>
      </c>
      <c r="I510" s="3">
        <v>46529</v>
      </c>
      <c r="J510" t="s">
        <v>1665</v>
      </c>
      <c r="K510" t="s">
        <v>50</v>
      </c>
    </row>
    <row r="511" spans="2:12" x14ac:dyDescent="0.25">
      <c r="B511">
        <f t="shared" si="7"/>
        <v>509</v>
      </c>
    </row>
    <row r="512" spans="2:12" x14ac:dyDescent="0.25">
      <c r="B512">
        <f t="shared" si="7"/>
        <v>510</v>
      </c>
      <c r="C512" t="s">
        <v>0</v>
      </c>
      <c r="D512" t="s">
        <v>1</v>
      </c>
      <c r="E512" t="s">
        <v>2</v>
      </c>
      <c r="F512" t="s">
        <v>3</v>
      </c>
      <c r="G512" t="s">
        <v>4</v>
      </c>
      <c r="H512" t="s">
        <v>5</v>
      </c>
      <c r="I512" t="s">
        <v>6</v>
      </c>
      <c r="J512" t="s">
        <v>7</v>
      </c>
      <c r="K512" t="s">
        <v>8</v>
      </c>
      <c r="L512" t="s">
        <v>9</v>
      </c>
    </row>
    <row r="513" spans="2:11" x14ac:dyDescent="0.25">
      <c r="B513">
        <f t="shared" si="7"/>
        <v>511</v>
      </c>
      <c r="C513" t="s">
        <v>1666</v>
      </c>
      <c r="D513" t="s">
        <v>1667</v>
      </c>
      <c r="E513">
        <v>172</v>
      </c>
      <c r="F513">
        <v>0</v>
      </c>
      <c r="G513" s="2">
        <v>0</v>
      </c>
      <c r="H513" s="3">
        <v>399200</v>
      </c>
      <c r="I513" t="s">
        <v>1668</v>
      </c>
      <c r="J513" t="s">
        <v>1669</v>
      </c>
      <c r="K513" t="s">
        <v>50</v>
      </c>
    </row>
    <row r="514" spans="2:11" x14ac:dyDescent="0.25">
      <c r="B514">
        <f t="shared" si="7"/>
        <v>512</v>
      </c>
      <c r="C514" t="s">
        <v>1670</v>
      </c>
      <c r="D514" t="s">
        <v>1671</v>
      </c>
      <c r="E514">
        <v>216</v>
      </c>
      <c r="F514">
        <v>0</v>
      </c>
      <c r="G514" s="2">
        <v>0</v>
      </c>
      <c r="H514" t="s">
        <v>1672</v>
      </c>
      <c r="I514" t="s">
        <v>1673</v>
      </c>
      <c r="J514" t="s">
        <v>1674</v>
      </c>
      <c r="K514">
        <v>57.32</v>
      </c>
    </row>
    <row r="515" spans="2:11" x14ac:dyDescent="0.25">
      <c r="B515">
        <f t="shared" si="7"/>
        <v>513</v>
      </c>
      <c r="C515" t="s">
        <v>1675</v>
      </c>
      <c r="D515" t="s">
        <v>1676</v>
      </c>
      <c r="E515">
        <v>635</v>
      </c>
      <c r="F515">
        <v>5</v>
      </c>
      <c r="G515" s="2">
        <v>7.9000000000000008E-3</v>
      </c>
      <c r="H515" s="3">
        <v>3000</v>
      </c>
      <c r="I515" s="3">
        <v>23625</v>
      </c>
      <c r="J515" t="s">
        <v>1677</v>
      </c>
      <c r="K515">
        <v>5.0199999999999996</v>
      </c>
    </row>
    <row r="516" spans="2:11" x14ac:dyDescent="0.25">
      <c r="B516">
        <f t="shared" ref="B516:B579" si="8">ROW(B514)</f>
        <v>514</v>
      </c>
      <c r="C516" t="s">
        <v>1678</v>
      </c>
      <c r="D516" t="s">
        <v>1679</v>
      </c>
      <c r="E516">
        <v>940</v>
      </c>
      <c r="F516">
        <v>185</v>
      </c>
      <c r="G516" s="2">
        <v>0.245</v>
      </c>
      <c r="H516" t="s">
        <v>1680</v>
      </c>
      <c r="I516" s="3">
        <v>866344</v>
      </c>
      <c r="J516" t="s">
        <v>1681</v>
      </c>
      <c r="K516">
        <v>369.21</v>
      </c>
    </row>
    <row r="517" spans="2:11" x14ac:dyDescent="0.25">
      <c r="B517">
        <f t="shared" si="8"/>
        <v>515</v>
      </c>
      <c r="C517" t="s">
        <v>1682</v>
      </c>
      <c r="D517" t="s">
        <v>1683</v>
      </c>
      <c r="E517">
        <v>50</v>
      </c>
      <c r="F517">
        <v>0</v>
      </c>
      <c r="G517" s="2">
        <v>0</v>
      </c>
      <c r="H517" s="3">
        <v>2900</v>
      </c>
      <c r="I517" s="3">
        <v>42770</v>
      </c>
      <c r="J517" t="s">
        <v>1684</v>
      </c>
      <c r="K517" t="s">
        <v>50</v>
      </c>
    </row>
    <row r="518" spans="2:11" x14ac:dyDescent="0.25">
      <c r="B518">
        <f t="shared" si="8"/>
        <v>516</v>
      </c>
      <c r="C518" t="s">
        <v>1685</v>
      </c>
      <c r="D518" t="s">
        <v>1686</v>
      </c>
      <c r="E518">
        <v>252</v>
      </c>
      <c r="F518">
        <v>-2</v>
      </c>
      <c r="G518" s="2">
        <v>-7.9000000000000008E-3</v>
      </c>
      <c r="H518" t="s">
        <v>1687</v>
      </c>
      <c r="I518" t="s">
        <v>1688</v>
      </c>
      <c r="J518" t="s">
        <v>1689</v>
      </c>
      <c r="K518">
        <v>12.88</v>
      </c>
    </row>
    <row r="519" spans="2:11" x14ac:dyDescent="0.25">
      <c r="B519">
        <f t="shared" si="8"/>
        <v>517</v>
      </c>
      <c r="C519" t="s">
        <v>1690</v>
      </c>
      <c r="D519" t="s">
        <v>1691</v>
      </c>
      <c r="E519">
        <v>380</v>
      </c>
      <c r="F519">
        <v>38</v>
      </c>
      <c r="G519" s="2">
        <v>0.1111</v>
      </c>
      <c r="H519" s="3">
        <v>23600</v>
      </c>
      <c r="I519" s="3">
        <v>14541</v>
      </c>
      <c r="J519" t="s">
        <v>1692</v>
      </c>
      <c r="K519">
        <v>47.18</v>
      </c>
    </row>
    <row r="520" spans="2:11" x14ac:dyDescent="0.25">
      <c r="B520">
        <f t="shared" si="8"/>
        <v>518</v>
      </c>
      <c r="C520" t="s">
        <v>1693</v>
      </c>
      <c r="D520" t="s">
        <v>1694</v>
      </c>
      <c r="E520">
        <v>50</v>
      </c>
      <c r="F520">
        <v>0</v>
      </c>
      <c r="G520" s="2">
        <v>0</v>
      </c>
      <c r="H520" s="3">
        <v>84500</v>
      </c>
      <c r="I520" t="s">
        <v>1695</v>
      </c>
      <c r="J520" t="s">
        <v>1696</v>
      </c>
      <c r="K520" t="s">
        <v>50</v>
      </c>
    </row>
    <row r="521" spans="2:11" x14ac:dyDescent="0.25">
      <c r="B521">
        <f t="shared" si="8"/>
        <v>519</v>
      </c>
      <c r="C521" t="s">
        <v>1697</v>
      </c>
      <c r="D521" t="s">
        <v>1698</v>
      </c>
      <c r="E521">
        <v>400</v>
      </c>
      <c r="F521">
        <v>8</v>
      </c>
      <c r="G521" s="2">
        <v>2.0400000000000001E-2</v>
      </c>
      <c r="H521" t="s">
        <v>1699</v>
      </c>
      <c r="I521" t="s">
        <v>1700</v>
      </c>
      <c r="J521" t="s">
        <v>1701</v>
      </c>
      <c r="K521" t="s">
        <v>50</v>
      </c>
    </row>
    <row r="522" spans="2:11" x14ac:dyDescent="0.25">
      <c r="B522">
        <f t="shared" si="8"/>
        <v>520</v>
      </c>
      <c r="C522" t="s">
        <v>1702</v>
      </c>
      <c r="D522" t="s">
        <v>1703</v>
      </c>
      <c r="E522">
        <v>545</v>
      </c>
      <c r="F522">
        <v>25</v>
      </c>
      <c r="G522" s="2">
        <v>4.8099999999999997E-2</v>
      </c>
      <c r="H522" s="3">
        <v>60400</v>
      </c>
      <c r="I522" s="3">
        <v>22025</v>
      </c>
      <c r="J522" t="s">
        <v>1704</v>
      </c>
      <c r="K522">
        <v>50.44</v>
      </c>
    </row>
    <row r="523" spans="2:11" x14ac:dyDescent="0.25">
      <c r="B523">
        <f t="shared" si="8"/>
        <v>521</v>
      </c>
      <c r="C523" t="s">
        <v>1705</v>
      </c>
      <c r="D523" t="s">
        <v>1706</v>
      </c>
      <c r="E523">
        <v>895</v>
      </c>
      <c r="F523">
        <v>-20</v>
      </c>
      <c r="G523" s="2">
        <v>-2.1899999999999999E-2</v>
      </c>
      <c r="H523" s="3">
        <v>8200</v>
      </c>
      <c r="I523" s="3">
        <v>26223</v>
      </c>
      <c r="J523" t="s">
        <v>1707</v>
      </c>
      <c r="K523">
        <v>4.6100000000000003</v>
      </c>
    </row>
    <row r="524" spans="2:11" x14ac:dyDescent="0.25">
      <c r="B524">
        <f t="shared" si="8"/>
        <v>522</v>
      </c>
      <c r="C524" t="s">
        <v>1708</v>
      </c>
      <c r="D524" t="s">
        <v>1709</v>
      </c>
      <c r="E524">
        <v>164</v>
      </c>
      <c r="F524">
        <v>0</v>
      </c>
      <c r="G524" s="2">
        <v>0</v>
      </c>
      <c r="H524" t="s">
        <v>1710</v>
      </c>
      <c r="I524" s="3">
        <v>521552</v>
      </c>
      <c r="J524" t="s">
        <v>1711</v>
      </c>
      <c r="K524" t="s">
        <v>50</v>
      </c>
    </row>
    <row r="525" spans="2:11" x14ac:dyDescent="0.25">
      <c r="B525">
        <f t="shared" si="8"/>
        <v>523</v>
      </c>
      <c r="C525" t="s">
        <v>1712</v>
      </c>
      <c r="D525" t="s">
        <v>1713</v>
      </c>
      <c r="E525">
        <v>50</v>
      </c>
      <c r="F525">
        <v>0</v>
      </c>
      <c r="G525" s="2">
        <v>0</v>
      </c>
      <c r="H525" s="3">
        <v>430700</v>
      </c>
      <c r="I525" t="s">
        <v>1714</v>
      </c>
      <c r="J525" t="s">
        <v>1715</v>
      </c>
      <c r="K525">
        <v>18.190000000000001</v>
      </c>
    </row>
    <row r="526" spans="2:11" x14ac:dyDescent="0.25">
      <c r="B526">
        <f t="shared" si="8"/>
        <v>524</v>
      </c>
      <c r="C526" t="s">
        <v>1716</v>
      </c>
      <c r="D526" t="s">
        <v>1717</v>
      </c>
      <c r="E526">
        <v>298</v>
      </c>
      <c r="F526">
        <v>8</v>
      </c>
      <c r="G526" s="2">
        <v>2.76E-2</v>
      </c>
      <c r="H526" t="s">
        <v>1718</v>
      </c>
      <c r="I526" t="s">
        <v>1719</v>
      </c>
      <c r="J526" t="s">
        <v>1720</v>
      </c>
      <c r="K526" t="s">
        <v>50</v>
      </c>
    </row>
    <row r="527" spans="2:11" x14ac:dyDescent="0.25">
      <c r="B527">
        <f t="shared" si="8"/>
        <v>525</v>
      </c>
      <c r="C527" t="s">
        <v>1721</v>
      </c>
      <c r="D527" t="s">
        <v>1722</v>
      </c>
      <c r="E527" s="1">
        <v>1005</v>
      </c>
      <c r="F527">
        <v>5</v>
      </c>
      <c r="G527" s="2">
        <v>5.0000000000000001E-3</v>
      </c>
      <c r="H527">
        <v>100</v>
      </c>
      <c r="I527" s="3">
        <v>2146</v>
      </c>
      <c r="J527" t="s">
        <v>1723</v>
      </c>
      <c r="K527" t="s">
        <v>50</v>
      </c>
    </row>
    <row r="528" spans="2:11" x14ac:dyDescent="0.25">
      <c r="B528">
        <f t="shared" si="8"/>
        <v>526</v>
      </c>
      <c r="C528" t="s">
        <v>1724</v>
      </c>
      <c r="D528" t="s">
        <v>1725</v>
      </c>
      <c r="E528">
        <v>404</v>
      </c>
      <c r="F528">
        <v>0</v>
      </c>
      <c r="G528" s="2">
        <v>0</v>
      </c>
      <c r="H528" s="3">
        <v>285500</v>
      </c>
      <c r="I528" s="3">
        <v>260482</v>
      </c>
      <c r="J528" t="s">
        <v>1726</v>
      </c>
      <c r="K528">
        <v>48.99</v>
      </c>
    </row>
    <row r="529" spans="2:11" x14ac:dyDescent="0.25">
      <c r="B529">
        <f t="shared" si="8"/>
        <v>527</v>
      </c>
      <c r="C529" t="s">
        <v>1727</v>
      </c>
      <c r="D529" t="s">
        <v>1728</v>
      </c>
      <c r="E529">
        <v>356</v>
      </c>
      <c r="F529">
        <v>32</v>
      </c>
      <c r="G529" s="2">
        <v>9.8799999999999999E-2</v>
      </c>
      <c r="H529" t="s">
        <v>1729</v>
      </c>
      <c r="I529" t="s">
        <v>1730</v>
      </c>
      <c r="J529" t="s">
        <v>1731</v>
      </c>
      <c r="K529">
        <v>44.31</v>
      </c>
    </row>
    <row r="530" spans="2:11" x14ac:dyDescent="0.25">
      <c r="B530">
        <f t="shared" si="8"/>
        <v>528</v>
      </c>
      <c r="C530" t="s">
        <v>1732</v>
      </c>
      <c r="D530" t="s">
        <v>1733</v>
      </c>
      <c r="E530">
        <v>346</v>
      </c>
      <c r="F530">
        <v>-4</v>
      </c>
      <c r="G530" s="2">
        <v>-1.14E-2</v>
      </c>
      <c r="H530" s="3">
        <v>16800</v>
      </c>
      <c r="I530" s="3">
        <v>48260</v>
      </c>
      <c r="J530" t="s">
        <v>1734</v>
      </c>
      <c r="K530" t="s">
        <v>50</v>
      </c>
    </row>
    <row r="531" spans="2:11" x14ac:dyDescent="0.25">
      <c r="B531">
        <f t="shared" si="8"/>
        <v>529</v>
      </c>
      <c r="C531" t="s">
        <v>1735</v>
      </c>
      <c r="D531" t="s">
        <v>1736</v>
      </c>
      <c r="E531">
        <v>296</v>
      </c>
      <c r="F531">
        <v>-2</v>
      </c>
      <c r="G531" s="2">
        <v>-6.7000000000000002E-3</v>
      </c>
      <c r="H531" s="3">
        <v>60200</v>
      </c>
      <c r="I531" s="3">
        <v>226701</v>
      </c>
      <c r="J531" t="s">
        <v>1737</v>
      </c>
      <c r="K531" t="s">
        <v>50</v>
      </c>
    </row>
    <row r="532" spans="2:11" x14ac:dyDescent="0.25">
      <c r="B532">
        <f t="shared" si="8"/>
        <v>530</v>
      </c>
      <c r="C532" t="s">
        <v>1738</v>
      </c>
      <c r="D532" t="s">
        <v>1739</v>
      </c>
      <c r="E532">
        <v>466</v>
      </c>
      <c r="F532">
        <v>-12</v>
      </c>
      <c r="G532" s="2">
        <v>-2.5100000000000001E-2</v>
      </c>
      <c r="H532" s="3">
        <v>63400</v>
      </c>
      <c r="I532" s="3">
        <v>72609</v>
      </c>
      <c r="J532" t="s">
        <v>1740</v>
      </c>
      <c r="K532">
        <v>29.45</v>
      </c>
    </row>
    <row r="533" spans="2:11" x14ac:dyDescent="0.25">
      <c r="B533">
        <f t="shared" si="8"/>
        <v>531</v>
      </c>
      <c r="C533" t="s">
        <v>1741</v>
      </c>
      <c r="D533" t="s">
        <v>1742</v>
      </c>
      <c r="E533">
        <v>51</v>
      </c>
      <c r="F533">
        <v>0</v>
      </c>
      <c r="G533" s="2">
        <v>0</v>
      </c>
      <c r="H533" t="s">
        <v>1743</v>
      </c>
      <c r="I533" t="s">
        <v>1744</v>
      </c>
      <c r="J533" t="s">
        <v>1745</v>
      </c>
      <c r="K533" t="s">
        <v>50</v>
      </c>
    </row>
    <row r="534" spans="2:11" x14ac:dyDescent="0.25">
      <c r="B534">
        <f t="shared" si="8"/>
        <v>532</v>
      </c>
      <c r="C534" t="s">
        <v>1746</v>
      </c>
      <c r="D534" t="s">
        <v>1747</v>
      </c>
      <c r="E534">
        <v>56</v>
      </c>
      <c r="F534">
        <v>0</v>
      </c>
      <c r="G534" s="2">
        <v>0</v>
      </c>
      <c r="H534" t="s">
        <v>1748</v>
      </c>
      <c r="I534" t="s">
        <v>1749</v>
      </c>
      <c r="J534" t="s">
        <v>1750</v>
      </c>
      <c r="K534" t="s">
        <v>50</v>
      </c>
    </row>
    <row r="535" spans="2:11" x14ac:dyDescent="0.25">
      <c r="B535">
        <f t="shared" si="8"/>
        <v>533</v>
      </c>
      <c r="C535" t="s">
        <v>1751</v>
      </c>
      <c r="D535" t="s">
        <v>1752</v>
      </c>
      <c r="E535">
        <v>78</v>
      </c>
      <c r="F535">
        <v>3</v>
      </c>
      <c r="G535" s="2">
        <v>0.04</v>
      </c>
      <c r="H535" t="s">
        <v>1753</v>
      </c>
      <c r="I535" t="s">
        <v>1754</v>
      </c>
      <c r="J535" t="s">
        <v>1755</v>
      </c>
      <c r="K535" t="s">
        <v>50</v>
      </c>
    </row>
    <row r="536" spans="2:11" x14ac:dyDescent="0.25">
      <c r="B536">
        <f t="shared" si="8"/>
        <v>534</v>
      </c>
      <c r="C536" t="s">
        <v>1756</v>
      </c>
      <c r="D536" t="s">
        <v>1757</v>
      </c>
      <c r="E536">
        <v>266</v>
      </c>
      <c r="F536">
        <v>52</v>
      </c>
      <c r="G536" s="2">
        <v>0.24299999999999999</v>
      </c>
      <c r="H536" t="s">
        <v>1758</v>
      </c>
      <c r="I536" s="3">
        <v>263126</v>
      </c>
      <c r="J536" t="s">
        <v>1759</v>
      </c>
      <c r="K536" t="s">
        <v>50</v>
      </c>
    </row>
    <row r="537" spans="2:11" x14ac:dyDescent="0.25">
      <c r="B537">
        <f t="shared" si="8"/>
        <v>535</v>
      </c>
      <c r="C537" t="s">
        <v>1760</v>
      </c>
      <c r="D537" t="s">
        <v>1761</v>
      </c>
      <c r="E537">
        <v>55</v>
      </c>
      <c r="F537">
        <v>1</v>
      </c>
      <c r="G537" s="2">
        <v>1.8499999999999999E-2</v>
      </c>
      <c r="H537" t="s">
        <v>1762</v>
      </c>
      <c r="I537" t="s">
        <v>1763</v>
      </c>
      <c r="J537" t="s">
        <v>1764</v>
      </c>
      <c r="K537">
        <v>11.59</v>
      </c>
    </row>
    <row r="538" spans="2:11" x14ac:dyDescent="0.25">
      <c r="B538">
        <f t="shared" si="8"/>
        <v>536</v>
      </c>
      <c r="C538" t="s">
        <v>1765</v>
      </c>
      <c r="D538" t="s">
        <v>1766</v>
      </c>
      <c r="E538">
        <v>99</v>
      </c>
      <c r="F538">
        <v>2</v>
      </c>
      <c r="G538" s="2">
        <v>2.06E-2</v>
      </c>
      <c r="H538" s="3">
        <v>147500</v>
      </c>
      <c r="I538" s="3">
        <v>314066</v>
      </c>
      <c r="J538" t="s">
        <v>1767</v>
      </c>
      <c r="K538" t="s">
        <v>50</v>
      </c>
    </row>
    <row r="539" spans="2:11" x14ac:dyDescent="0.25">
      <c r="B539">
        <f t="shared" si="8"/>
        <v>537</v>
      </c>
      <c r="C539" t="s">
        <v>1768</v>
      </c>
      <c r="D539" t="s">
        <v>1769</v>
      </c>
      <c r="E539">
        <v>77</v>
      </c>
      <c r="F539">
        <v>0</v>
      </c>
      <c r="G539" s="2">
        <v>0</v>
      </c>
      <c r="H539" t="s">
        <v>1770</v>
      </c>
      <c r="I539" t="s">
        <v>1771</v>
      </c>
      <c r="J539" t="s">
        <v>1772</v>
      </c>
      <c r="K539">
        <v>6.61</v>
      </c>
    </row>
    <row r="540" spans="2:11" x14ac:dyDescent="0.25">
      <c r="B540">
        <f t="shared" si="8"/>
        <v>538</v>
      </c>
      <c r="C540" t="s">
        <v>1773</v>
      </c>
      <c r="D540" t="s">
        <v>1774</v>
      </c>
      <c r="E540">
        <v>101</v>
      </c>
      <c r="F540">
        <v>1</v>
      </c>
      <c r="G540" s="2">
        <v>0.01</v>
      </c>
      <c r="H540" t="s">
        <v>1775</v>
      </c>
      <c r="I540" t="s">
        <v>1776</v>
      </c>
      <c r="J540" t="s">
        <v>1777</v>
      </c>
      <c r="K540">
        <v>22.27</v>
      </c>
    </row>
    <row r="541" spans="2:11" x14ac:dyDescent="0.25">
      <c r="B541">
        <f t="shared" si="8"/>
        <v>539</v>
      </c>
      <c r="C541" t="s">
        <v>1778</v>
      </c>
      <c r="D541" t="s">
        <v>1779</v>
      </c>
      <c r="E541">
        <v>765</v>
      </c>
      <c r="F541">
        <v>-30</v>
      </c>
      <c r="G541" s="2">
        <v>-3.7699999999999997E-2</v>
      </c>
      <c r="H541" s="3">
        <v>512100</v>
      </c>
      <c r="I541" t="s">
        <v>1780</v>
      </c>
      <c r="J541" t="s">
        <v>1781</v>
      </c>
      <c r="K541">
        <v>247.81</v>
      </c>
    </row>
    <row r="542" spans="2:11" x14ac:dyDescent="0.25">
      <c r="B542">
        <f t="shared" si="8"/>
        <v>540</v>
      </c>
      <c r="C542" t="s">
        <v>1782</v>
      </c>
      <c r="D542" t="s">
        <v>1783</v>
      </c>
      <c r="E542">
        <v>50</v>
      </c>
      <c r="F542">
        <v>0</v>
      </c>
      <c r="G542" s="2">
        <v>0</v>
      </c>
      <c r="H542" s="3">
        <v>3500</v>
      </c>
      <c r="I542" s="3">
        <v>384682</v>
      </c>
      <c r="J542" t="s">
        <v>1784</v>
      </c>
      <c r="K542" t="s">
        <v>50</v>
      </c>
    </row>
    <row r="543" spans="2:11" x14ac:dyDescent="0.25">
      <c r="B543">
        <f t="shared" si="8"/>
        <v>541</v>
      </c>
      <c r="C543" t="s">
        <v>1785</v>
      </c>
      <c r="D543" t="s">
        <v>1786</v>
      </c>
      <c r="E543" s="1">
        <v>1040</v>
      </c>
      <c r="F543">
        <v>0</v>
      </c>
      <c r="G543" s="2">
        <v>0</v>
      </c>
      <c r="H543" s="3">
        <v>96500</v>
      </c>
      <c r="I543" s="3">
        <v>186926</v>
      </c>
      <c r="J543" t="s">
        <v>1787</v>
      </c>
      <c r="K543">
        <v>7.67</v>
      </c>
    </row>
    <row r="544" spans="2:11" x14ac:dyDescent="0.25">
      <c r="B544">
        <f t="shared" si="8"/>
        <v>542</v>
      </c>
      <c r="C544" t="s">
        <v>1788</v>
      </c>
      <c r="D544" t="s">
        <v>1789</v>
      </c>
      <c r="E544">
        <v>318</v>
      </c>
      <c r="F544">
        <v>-2</v>
      </c>
      <c r="G544" s="2">
        <v>-6.3E-3</v>
      </c>
      <c r="H544" s="3">
        <v>3900</v>
      </c>
      <c r="I544" s="3">
        <v>6017</v>
      </c>
      <c r="J544" t="s">
        <v>1790</v>
      </c>
      <c r="K544">
        <v>50.84</v>
      </c>
    </row>
    <row r="545" spans="2:11" x14ac:dyDescent="0.25">
      <c r="B545">
        <f t="shared" si="8"/>
        <v>543</v>
      </c>
      <c r="C545" t="s">
        <v>1791</v>
      </c>
      <c r="D545" t="s">
        <v>1792</v>
      </c>
      <c r="E545">
        <v>53</v>
      </c>
      <c r="F545">
        <v>0</v>
      </c>
      <c r="G545" s="2">
        <v>0</v>
      </c>
      <c r="H545" t="s">
        <v>1793</v>
      </c>
      <c r="I545" t="s">
        <v>1794</v>
      </c>
      <c r="J545" t="s">
        <v>1790</v>
      </c>
      <c r="K545" t="s">
        <v>50</v>
      </c>
    </row>
    <row r="546" spans="2:11" x14ac:dyDescent="0.25">
      <c r="B546">
        <f t="shared" si="8"/>
        <v>544</v>
      </c>
      <c r="C546" t="s">
        <v>1795</v>
      </c>
      <c r="D546" t="s">
        <v>1796</v>
      </c>
      <c r="E546">
        <v>318</v>
      </c>
      <c r="F546">
        <v>-22</v>
      </c>
      <c r="G546" s="2">
        <v>-6.4699999999999994E-2</v>
      </c>
      <c r="H546" s="3">
        <v>58700</v>
      </c>
      <c r="I546" s="3">
        <v>336007</v>
      </c>
      <c r="J546" t="s">
        <v>1790</v>
      </c>
      <c r="K546" t="s">
        <v>50</v>
      </c>
    </row>
    <row r="547" spans="2:11" x14ac:dyDescent="0.25">
      <c r="B547">
        <f t="shared" si="8"/>
        <v>545</v>
      </c>
      <c r="C547" t="s">
        <v>1797</v>
      </c>
      <c r="D547" t="s">
        <v>1798</v>
      </c>
      <c r="E547">
        <v>66</v>
      </c>
      <c r="F547">
        <v>-1</v>
      </c>
      <c r="G547" s="2">
        <v>-1.49E-2</v>
      </c>
      <c r="H547" t="s">
        <v>1799</v>
      </c>
      <c r="I547" t="s">
        <v>1800</v>
      </c>
      <c r="J547" t="s">
        <v>1801</v>
      </c>
      <c r="K547" s="1">
        <v>2000</v>
      </c>
    </row>
    <row r="548" spans="2:11" x14ac:dyDescent="0.25">
      <c r="B548">
        <f t="shared" si="8"/>
        <v>546</v>
      </c>
      <c r="C548" t="s">
        <v>1802</v>
      </c>
      <c r="D548" t="s">
        <v>1803</v>
      </c>
      <c r="E548">
        <v>755</v>
      </c>
      <c r="F548">
        <v>0</v>
      </c>
      <c r="G548" s="2">
        <v>0</v>
      </c>
      <c r="H548" s="3">
        <v>126100</v>
      </c>
      <c r="I548" s="3">
        <v>150363</v>
      </c>
      <c r="J548" t="s">
        <v>1804</v>
      </c>
      <c r="K548">
        <v>37.770000000000003</v>
      </c>
    </row>
    <row r="549" spans="2:11" x14ac:dyDescent="0.25">
      <c r="B549">
        <f t="shared" si="8"/>
        <v>547</v>
      </c>
      <c r="C549" t="s">
        <v>1805</v>
      </c>
      <c r="D549" t="s">
        <v>1806</v>
      </c>
      <c r="E549">
        <v>256</v>
      </c>
      <c r="F549">
        <v>4</v>
      </c>
      <c r="G549" s="2">
        <v>1.5900000000000001E-2</v>
      </c>
      <c r="H549" s="3">
        <v>15400</v>
      </c>
      <c r="I549" s="3">
        <v>48225</v>
      </c>
      <c r="J549" t="s">
        <v>1807</v>
      </c>
      <c r="K549" t="s">
        <v>50</v>
      </c>
    </row>
    <row r="550" spans="2:11" x14ac:dyDescent="0.25">
      <c r="B550">
        <f t="shared" si="8"/>
        <v>548</v>
      </c>
      <c r="C550" t="s">
        <v>1808</v>
      </c>
      <c r="D550" t="s">
        <v>1809</v>
      </c>
      <c r="E550">
        <v>200</v>
      </c>
      <c r="F550">
        <v>37</v>
      </c>
      <c r="G550" s="2">
        <v>0.22700000000000001</v>
      </c>
      <c r="H550" t="s">
        <v>1810</v>
      </c>
      <c r="I550" t="s">
        <v>1811</v>
      </c>
      <c r="J550" t="s">
        <v>1812</v>
      </c>
      <c r="K550">
        <v>40.79</v>
      </c>
    </row>
    <row r="551" spans="2:11" x14ac:dyDescent="0.25">
      <c r="B551">
        <f t="shared" si="8"/>
        <v>549</v>
      </c>
      <c r="C551" t="s">
        <v>1813</v>
      </c>
      <c r="D551" t="s">
        <v>1814</v>
      </c>
      <c r="E551">
        <v>430</v>
      </c>
      <c r="F551">
        <v>6</v>
      </c>
      <c r="G551" s="2">
        <v>1.4200000000000001E-2</v>
      </c>
      <c r="H551" s="3">
        <v>9500</v>
      </c>
      <c r="I551" s="3">
        <v>13634</v>
      </c>
      <c r="J551" t="s">
        <v>1815</v>
      </c>
      <c r="K551">
        <v>6.57</v>
      </c>
    </row>
    <row r="552" spans="2:11" x14ac:dyDescent="0.25">
      <c r="B552">
        <f t="shared" si="8"/>
        <v>550</v>
      </c>
      <c r="C552" t="s">
        <v>1816</v>
      </c>
      <c r="D552" t="s">
        <v>1817</v>
      </c>
      <c r="E552">
        <v>75</v>
      </c>
      <c r="F552">
        <v>-1</v>
      </c>
      <c r="G552" s="2">
        <v>-1.32E-2</v>
      </c>
      <c r="H552" t="s">
        <v>1818</v>
      </c>
      <c r="I552" t="s">
        <v>1819</v>
      </c>
      <c r="J552" t="s">
        <v>1820</v>
      </c>
      <c r="K552">
        <v>30.1</v>
      </c>
    </row>
    <row r="553" spans="2:11" x14ac:dyDescent="0.25">
      <c r="B553">
        <f t="shared" si="8"/>
        <v>551</v>
      </c>
      <c r="C553" t="s">
        <v>1821</v>
      </c>
      <c r="D553" t="s">
        <v>1822</v>
      </c>
      <c r="E553">
        <v>53</v>
      </c>
      <c r="F553">
        <v>-1</v>
      </c>
      <c r="G553" s="2">
        <v>-1.8499999999999999E-2</v>
      </c>
      <c r="H553" t="s">
        <v>1823</v>
      </c>
      <c r="I553" t="s">
        <v>1824</v>
      </c>
      <c r="J553" t="s">
        <v>1825</v>
      </c>
      <c r="K553">
        <v>42.91</v>
      </c>
    </row>
    <row r="554" spans="2:11" x14ac:dyDescent="0.25">
      <c r="B554">
        <f t="shared" si="8"/>
        <v>552</v>
      </c>
      <c r="C554" t="s">
        <v>1826</v>
      </c>
      <c r="D554" t="s">
        <v>1827</v>
      </c>
      <c r="E554">
        <v>260</v>
      </c>
      <c r="F554">
        <v>0</v>
      </c>
      <c r="G554" s="2">
        <v>0</v>
      </c>
      <c r="H554" s="3">
        <v>128300</v>
      </c>
      <c r="I554" s="3">
        <v>442736</v>
      </c>
      <c r="J554" t="s">
        <v>1828</v>
      </c>
      <c r="K554">
        <v>0.82</v>
      </c>
    </row>
    <row r="555" spans="2:11" x14ac:dyDescent="0.25">
      <c r="B555">
        <f t="shared" si="8"/>
        <v>553</v>
      </c>
      <c r="C555" t="s">
        <v>1829</v>
      </c>
      <c r="D555" t="s">
        <v>1830</v>
      </c>
      <c r="E555">
        <v>322</v>
      </c>
      <c r="F555">
        <v>0</v>
      </c>
      <c r="G555" s="2">
        <v>0</v>
      </c>
      <c r="H555" t="s">
        <v>1831</v>
      </c>
      <c r="I555" t="s">
        <v>1832</v>
      </c>
      <c r="J555" t="s">
        <v>1833</v>
      </c>
      <c r="K555">
        <v>38.49</v>
      </c>
    </row>
    <row r="556" spans="2:11" x14ac:dyDescent="0.25">
      <c r="B556">
        <f t="shared" si="8"/>
        <v>554</v>
      </c>
      <c r="C556" t="s">
        <v>1834</v>
      </c>
      <c r="D556" t="s">
        <v>1835</v>
      </c>
      <c r="E556">
        <v>120</v>
      </c>
      <c r="F556">
        <v>-4</v>
      </c>
      <c r="G556" s="2">
        <v>-3.2300000000000002E-2</v>
      </c>
      <c r="H556" s="3">
        <v>636400</v>
      </c>
      <c r="I556" t="s">
        <v>1836</v>
      </c>
      <c r="J556" t="s">
        <v>1837</v>
      </c>
      <c r="K556" t="s">
        <v>50</v>
      </c>
    </row>
    <row r="557" spans="2:11" x14ac:dyDescent="0.25">
      <c r="B557">
        <f t="shared" si="8"/>
        <v>555</v>
      </c>
      <c r="C557" t="s">
        <v>1838</v>
      </c>
      <c r="D557" t="s">
        <v>1839</v>
      </c>
      <c r="E557">
        <v>358</v>
      </c>
      <c r="F557">
        <v>12</v>
      </c>
      <c r="G557" s="2">
        <v>3.4700000000000002E-2</v>
      </c>
      <c r="H557" s="3">
        <v>15700</v>
      </c>
      <c r="I557" s="3">
        <v>34853</v>
      </c>
      <c r="J557" t="s">
        <v>1840</v>
      </c>
      <c r="K557">
        <v>45.62</v>
      </c>
    </row>
    <row r="558" spans="2:11" x14ac:dyDescent="0.25">
      <c r="B558">
        <f t="shared" si="8"/>
        <v>556</v>
      </c>
      <c r="C558" t="s">
        <v>1841</v>
      </c>
      <c r="D558" t="s">
        <v>1842</v>
      </c>
      <c r="E558">
        <v>93</v>
      </c>
      <c r="F558">
        <v>0</v>
      </c>
      <c r="G558" s="2">
        <v>0</v>
      </c>
      <c r="H558" t="s">
        <v>1843</v>
      </c>
      <c r="I558" t="s">
        <v>1844</v>
      </c>
      <c r="J558" t="s">
        <v>1845</v>
      </c>
      <c r="K558" t="s">
        <v>50</v>
      </c>
    </row>
    <row r="559" spans="2:11" x14ac:dyDescent="0.25">
      <c r="B559">
        <f t="shared" si="8"/>
        <v>557</v>
      </c>
      <c r="C559" t="s">
        <v>1846</v>
      </c>
      <c r="D559" t="s">
        <v>1847</v>
      </c>
      <c r="E559">
        <v>194</v>
      </c>
      <c r="F559">
        <v>1</v>
      </c>
      <c r="G559" s="2">
        <v>5.1999999999999998E-3</v>
      </c>
      <c r="H559" t="s">
        <v>1848</v>
      </c>
      <c r="I559" t="s">
        <v>1849</v>
      </c>
      <c r="J559" t="s">
        <v>1850</v>
      </c>
      <c r="K559" t="s">
        <v>50</v>
      </c>
    </row>
    <row r="560" spans="2:11" x14ac:dyDescent="0.25">
      <c r="B560">
        <f t="shared" si="8"/>
        <v>558</v>
      </c>
      <c r="C560" t="s">
        <v>1851</v>
      </c>
      <c r="D560" t="s">
        <v>1852</v>
      </c>
      <c r="E560">
        <v>434</v>
      </c>
      <c r="F560">
        <v>0</v>
      </c>
      <c r="G560" s="2">
        <v>0</v>
      </c>
      <c r="H560" t="s">
        <v>1853</v>
      </c>
      <c r="I560" s="3">
        <v>749342</v>
      </c>
      <c r="J560" t="s">
        <v>1854</v>
      </c>
      <c r="K560">
        <v>4.67</v>
      </c>
    </row>
    <row r="561" spans="2:11" x14ac:dyDescent="0.25">
      <c r="B561">
        <f t="shared" si="8"/>
        <v>559</v>
      </c>
      <c r="C561" t="s">
        <v>1855</v>
      </c>
      <c r="D561" t="s">
        <v>1856</v>
      </c>
      <c r="E561">
        <v>50</v>
      </c>
      <c r="F561">
        <v>0</v>
      </c>
      <c r="G561" s="2">
        <v>0</v>
      </c>
      <c r="H561" s="3">
        <v>3100</v>
      </c>
      <c r="I561" s="3">
        <v>229668</v>
      </c>
      <c r="J561" t="s">
        <v>1857</v>
      </c>
      <c r="K561" t="s">
        <v>50</v>
      </c>
    </row>
    <row r="562" spans="2:11" x14ac:dyDescent="0.25">
      <c r="B562">
        <f t="shared" si="8"/>
        <v>560</v>
      </c>
      <c r="C562" t="s">
        <v>1858</v>
      </c>
      <c r="D562" t="s">
        <v>1859</v>
      </c>
      <c r="E562">
        <v>108</v>
      </c>
      <c r="F562">
        <v>1</v>
      </c>
      <c r="G562" s="2">
        <v>9.2999999999999992E-3</v>
      </c>
      <c r="H562" s="3">
        <v>54200</v>
      </c>
      <c r="I562" t="s">
        <v>1860</v>
      </c>
      <c r="J562" t="s">
        <v>1861</v>
      </c>
      <c r="K562">
        <v>1.38</v>
      </c>
    </row>
    <row r="563" spans="2:11" x14ac:dyDescent="0.25">
      <c r="B563">
        <f t="shared" si="8"/>
        <v>561</v>
      </c>
      <c r="C563" t="s">
        <v>1862</v>
      </c>
      <c r="D563" t="s">
        <v>1863</v>
      </c>
      <c r="E563">
        <v>202</v>
      </c>
      <c r="F563">
        <v>-2</v>
      </c>
      <c r="G563" s="2">
        <v>-9.7999999999999997E-3</v>
      </c>
      <c r="H563" s="3">
        <v>55800</v>
      </c>
      <c r="I563" s="3">
        <v>120361</v>
      </c>
      <c r="J563" t="s">
        <v>1864</v>
      </c>
      <c r="K563">
        <v>419.96</v>
      </c>
    </row>
    <row r="564" spans="2:11" x14ac:dyDescent="0.25">
      <c r="B564">
        <f t="shared" si="8"/>
        <v>562</v>
      </c>
      <c r="C564" t="s">
        <v>1865</v>
      </c>
      <c r="D564" t="s">
        <v>1866</v>
      </c>
      <c r="E564">
        <v>342</v>
      </c>
      <c r="F564">
        <v>-4</v>
      </c>
      <c r="G564" s="2">
        <v>-1.1599999999999999E-2</v>
      </c>
      <c r="H564">
        <v>500</v>
      </c>
      <c r="I564" s="3">
        <v>29222</v>
      </c>
      <c r="J564" t="s">
        <v>1867</v>
      </c>
      <c r="K564">
        <v>11.36</v>
      </c>
    </row>
    <row r="565" spans="2:11" x14ac:dyDescent="0.25">
      <c r="B565">
        <f t="shared" si="8"/>
        <v>563</v>
      </c>
      <c r="C565" t="s">
        <v>1868</v>
      </c>
      <c r="D565" t="s">
        <v>1869</v>
      </c>
      <c r="E565">
        <v>130</v>
      </c>
      <c r="F565">
        <v>0</v>
      </c>
      <c r="G565" s="2">
        <v>0</v>
      </c>
      <c r="H565" t="s">
        <v>1870</v>
      </c>
      <c r="I565" t="s">
        <v>1871</v>
      </c>
      <c r="J565" t="s">
        <v>1872</v>
      </c>
      <c r="K565" t="s">
        <v>50</v>
      </c>
    </row>
    <row r="566" spans="2:11" x14ac:dyDescent="0.25">
      <c r="B566">
        <f t="shared" si="8"/>
        <v>564</v>
      </c>
      <c r="C566" t="s">
        <v>1873</v>
      </c>
      <c r="D566" t="s">
        <v>1874</v>
      </c>
      <c r="E566">
        <v>110</v>
      </c>
      <c r="F566">
        <v>8</v>
      </c>
      <c r="G566" s="2">
        <v>7.8399999999999997E-2</v>
      </c>
      <c r="H566" t="s">
        <v>1875</v>
      </c>
      <c r="I566" t="s">
        <v>1876</v>
      </c>
      <c r="J566" t="s">
        <v>1877</v>
      </c>
      <c r="K566">
        <v>109.34</v>
      </c>
    </row>
    <row r="567" spans="2:11" x14ac:dyDescent="0.25">
      <c r="B567">
        <f t="shared" si="8"/>
        <v>565</v>
      </c>
      <c r="C567" t="s">
        <v>1878</v>
      </c>
      <c r="D567" t="s">
        <v>1879</v>
      </c>
      <c r="E567">
        <v>53</v>
      </c>
      <c r="F567">
        <v>0</v>
      </c>
      <c r="G567" s="2">
        <v>0</v>
      </c>
      <c r="H567" t="s">
        <v>1880</v>
      </c>
      <c r="I567" t="s">
        <v>1881</v>
      </c>
      <c r="J567" t="s">
        <v>1882</v>
      </c>
      <c r="K567">
        <v>12.41</v>
      </c>
    </row>
    <row r="568" spans="2:11" x14ac:dyDescent="0.25">
      <c r="B568">
        <f t="shared" si="8"/>
        <v>566</v>
      </c>
      <c r="C568" t="s">
        <v>1883</v>
      </c>
      <c r="D568" t="s">
        <v>1884</v>
      </c>
      <c r="E568">
        <v>84</v>
      </c>
      <c r="F568">
        <v>-4</v>
      </c>
      <c r="G568" s="2">
        <v>-4.5499999999999999E-2</v>
      </c>
      <c r="H568" t="s">
        <v>1885</v>
      </c>
      <c r="I568" t="s">
        <v>1886</v>
      </c>
      <c r="J568" t="s">
        <v>1887</v>
      </c>
      <c r="K568" t="s">
        <v>50</v>
      </c>
    </row>
    <row r="569" spans="2:11" x14ac:dyDescent="0.25">
      <c r="B569">
        <f t="shared" si="8"/>
        <v>567</v>
      </c>
      <c r="C569" t="s">
        <v>1888</v>
      </c>
      <c r="D569" t="s">
        <v>1889</v>
      </c>
      <c r="E569">
        <v>179</v>
      </c>
      <c r="F569">
        <v>-4</v>
      </c>
      <c r="G569" s="2">
        <v>-2.1899999999999999E-2</v>
      </c>
      <c r="H569" s="3">
        <v>248300</v>
      </c>
      <c r="I569" s="3">
        <v>600190</v>
      </c>
      <c r="J569" t="s">
        <v>1890</v>
      </c>
      <c r="K569" t="s">
        <v>50</v>
      </c>
    </row>
    <row r="570" spans="2:11" x14ac:dyDescent="0.25">
      <c r="B570">
        <f t="shared" si="8"/>
        <v>568</v>
      </c>
      <c r="C570" t="s">
        <v>1891</v>
      </c>
      <c r="D570" t="s">
        <v>1892</v>
      </c>
      <c r="E570">
        <v>126</v>
      </c>
      <c r="F570">
        <v>-3</v>
      </c>
      <c r="G570" s="2">
        <v>-2.3300000000000001E-2</v>
      </c>
      <c r="H570" t="s">
        <v>1893</v>
      </c>
      <c r="I570" t="s">
        <v>1894</v>
      </c>
      <c r="J570" t="s">
        <v>1895</v>
      </c>
      <c r="K570" t="s">
        <v>50</v>
      </c>
    </row>
    <row r="571" spans="2:11" x14ac:dyDescent="0.25">
      <c r="B571">
        <f t="shared" si="8"/>
        <v>569</v>
      </c>
      <c r="C571" t="s">
        <v>1896</v>
      </c>
      <c r="D571" t="s">
        <v>1897</v>
      </c>
      <c r="E571">
        <v>90</v>
      </c>
      <c r="F571">
        <v>1</v>
      </c>
      <c r="G571" s="2">
        <v>1.12E-2</v>
      </c>
      <c r="H571" t="s">
        <v>1898</v>
      </c>
      <c r="I571" t="s">
        <v>1899</v>
      </c>
      <c r="J571" t="s">
        <v>1900</v>
      </c>
      <c r="K571" t="s">
        <v>50</v>
      </c>
    </row>
    <row r="572" spans="2:11" x14ac:dyDescent="0.25">
      <c r="B572">
        <f t="shared" si="8"/>
        <v>570</v>
      </c>
      <c r="C572" t="s">
        <v>1901</v>
      </c>
      <c r="D572" t="s">
        <v>1902</v>
      </c>
      <c r="E572">
        <v>380</v>
      </c>
      <c r="F572">
        <v>-4</v>
      </c>
      <c r="G572" s="2">
        <v>-1.04E-2</v>
      </c>
      <c r="H572" s="3">
        <v>60800</v>
      </c>
      <c r="I572" s="3">
        <v>77090</v>
      </c>
      <c r="J572" t="s">
        <v>1903</v>
      </c>
      <c r="K572">
        <v>11.38</v>
      </c>
    </row>
    <row r="573" spans="2:11" x14ac:dyDescent="0.25">
      <c r="B573">
        <f t="shared" si="8"/>
        <v>571</v>
      </c>
      <c r="C573" t="s">
        <v>1904</v>
      </c>
      <c r="D573" t="s">
        <v>1905</v>
      </c>
      <c r="E573">
        <v>50</v>
      </c>
      <c r="F573">
        <v>0</v>
      </c>
      <c r="G573" s="2">
        <v>0</v>
      </c>
      <c r="H573" s="3">
        <v>31800</v>
      </c>
      <c r="I573" t="s">
        <v>1906</v>
      </c>
      <c r="J573" t="s">
        <v>1907</v>
      </c>
      <c r="K573" t="s">
        <v>50</v>
      </c>
    </row>
    <row r="574" spans="2:11" x14ac:dyDescent="0.25">
      <c r="B574">
        <f t="shared" si="8"/>
        <v>572</v>
      </c>
      <c r="C574" t="s">
        <v>1908</v>
      </c>
      <c r="D574" t="s">
        <v>1909</v>
      </c>
      <c r="E574">
        <v>171</v>
      </c>
      <c r="F574">
        <v>-1</v>
      </c>
      <c r="G574" s="2">
        <v>-5.7999999999999996E-3</v>
      </c>
      <c r="H574" t="s">
        <v>1910</v>
      </c>
      <c r="I574" t="s">
        <v>1911</v>
      </c>
      <c r="J574" t="s">
        <v>1912</v>
      </c>
      <c r="K574" t="s">
        <v>50</v>
      </c>
    </row>
    <row r="575" spans="2:11" x14ac:dyDescent="0.25">
      <c r="B575">
        <f t="shared" si="8"/>
        <v>573</v>
      </c>
      <c r="C575" t="s">
        <v>1913</v>
      </c>
      <c r="D575" t="s">
        <v>1914</v>
      </c>
      <c r="E575">
        <v>490</v>
      </c>
      <c r="F575">
        <v>-30</v>
      </c>
      <c r="G575" s="2">
        <v>-5.7700000000000001E-2</v>
      </c>
      <c r="H575" s="3">
        <v>31200</v>
      </c>
      <c r="I575" s="3">
        <v>40782</v>
      </c>
      <c r="J575" t="s">
        <v>1915</v>
      </c>
      <c r="K575">
        <v>428.32</v>
      </c>
    </row>
    <row r="576" spans="2:11" x14ac:dyDescent="0.25">
      <c r="B576">
        <f t="shared" si="8"/>
        <v>574</v>
      </c>
      <c r="C576" t="s">
        <v>1916</v>
      </c>
      <c r="D576" t="s">
        <v>1917</v>
      </c>
      <c r="E576">
        <v>120</v>
      </c>
      <c r="F576">
        <v>-1</v>
      </c>
      <c r="G576" s="2">
        <v>-8.3000000000000001E-3</v>
      </c>
      <c r="H576" t="s">
        <v>1918</v>
      </c>
      <c r="I576" t="s">
        <v>1919</v>
      </c>
      <c r="J576" t="s">
        <v>1920</v>
      </c>
      <c r="K576">
        <v>104.17</v>
      </c>
    </row>
    <row r="577" spans="2:11" x14ac:dyDescent="0.25">
      <c r="B577">
        <f t="shared" si="8"/>
        <v>575</v>
      </c>
      <c r="C577" t="s">
        <v>1921</v>
      </c>
      <c r="D577" t="s">
        <v>1922</v>
      </c>
      <c r="E577">
        <v>340</v>
      </c>
      <c r="F577">
        <v>8</v>
      </c>
      <c r="G577" s="2">
        <v>2.41E-2</v>
      </c>
      <c r="H577" t="s">
        <v>1923</v>
      </c>
      <c r="I577" s="3">
        <v>969952</v>
      </c>
      <c r="J577" t="s">
        <v>1924</v>
      </c>
      <c r="K577" t="s">
        <v>50</v>
      </c>
    </row>
    <row r="578" spans="2:11" x14ac:dyDescent="0.25">
      <c r="B578">
        <f t="shared" si="8"/>
        <v>576</v>
      </c>
      <c r="C578" t="s">
        <v>1925</v>
      </c>
      <c r="D578" t="s">
        <v>1926</v>
      </c>
      <c r="E578">
        <v>242</v>
      </c>
      <c r="F578">
        <v>-12</v>
      </c>
      <c r="G578" s="2">
        <v>-4.7199999999999999E-2</v>
      </c>
      <c r="H578" t="s">
        <v>1927</v>
      </c>
      <c r="I578" s="3">
        <v>409185</v>
      </c>
      <c r="J578" t="s">
        <v>1928</v>
      </c>
      <c r="K578" s="1">
        <v>3408.45</v>
      </c>
    </row>
    <row r="579" spans="2:11" x14ac:dyDescent="0.25">
      <c r="B579">
        <f t="shared" si="8"/>
        <v>577</v>
      </c>
      <c r="C579" t="s">
        <v>1929</v>
      </c>
      <c r="D579" t="s">
        <v>1930</v>
      </c>
      <c r="E579">
        <v>169</v>
      </c>
      <c r="F579">
        <v>3</v>
      </c>
      <c r="G579" s="2">
        <v>1.8100000000000002E-2</v>
      </c>
      <c r="H579" t="s">
        <v>1931</v>
      </c>
      <c r="I579" t="s">
        <v>1932</v>
      </c>
      <c r="J579" t="s">
        <v>1933</v>
      </c>
      <c r="K579" t="s">
        <v>50</v>
      </c>
    </row>
    <row r="580" spans="2:11" x14ac:dyDescent="0.25">
      <c r="B580">
        <f t="shared" ref="B580:B643" si="9">ROW(B578)</f>
        <v>578</v>
      </c>
      <c r="C580" t="s">
        <v>1934</v>
      </c>
      <c r="D580" t="s">
        <v>1935</v>
      </c>
      <c r="E580">
        <v>185</v>
      </c>
      <c r="F580">
        <v>2</v>
      </c>
      <c r="G580" s="2">
        <v>1.09E-2</v>
      </c>
      <c r="H580" s="3">
        <v>130800</v>
      </c>
      <c r="I580" t="s">
        <v>1936</v>
      </c>
      <c r="J580" t="s">
        <v>1937</v>
      </c>
      <c r="K580" t="s">
        <v>50</v>
      </c>
    </row>
    <row r="581" spans="2:11" x14ac:dyDescent="0.25">
      <c r="B581">
        <f t="shared" si="9"/>
        <v>579</v>
      </c>
      <c r="C581" t="s">
        <v>1938</v>
      </c>
      <c r="D581" t="s">
        <v>1939</v>
      </c>
      <c r="E581">
        <v>86</v>
      </c>
      <c r="F581">
        <v>0</v>
      </c>
      <c r="G581" s="2">
        <v>0</v>
      </c>
      <c r="H581" t="s">
        <v>1940</v>
      </c>
      <c r="I581" t="s">
        <v>1941</v>
      </c>
      <c r="J581" t="s">
        <v>1942</v>
      </c>
      <c r="K581" t="s">
        <v>50</v>
      </c>
    </row>
    <row r="582" spans="2:11" x14ac:dyDescent="0.25">
      <c r="B582">
        <f t="shared" si="9"/>
        <v>580</v>
      </c>
      <c r="C582" t="s">
        <v>1943</v>
      </c>
      <c r="D582" t="s">
        <v>1944</v>
      </c>
      <c r="E582">
        <v>208</v>
      </c>
      <c r="F582">
        <v>0</v>
      </c>
      <c r="G582" s="2">
        <v>0</v>
      </c>
      <c r="H582" s="3">
        <v>3000</v>
      </c>
      <c r="I582" s="3">
        <v>40423</v>
      </c>
      <c r="J582" t="s">
        <v>1945</v>
      </c>
      <c r="K582" t="s">
        <v>50</v>
      </c>
    </row>
    <row r="583" spans="2:11" x14ac:dyDescent="0.25">
      <c r="B583">
        <f t="shared" si="9"/>
        <v>581</v>
      </c>
      <c r="C583" t="s">
        <v>1946</v>
      </c>
      <c r="D583" t="s">
        <v>1947</v>
      </c>
      <c r="E583">
        <v>298</v>
      </c>
      <c r="F583">
        <v>0</v>
      </c>
      <c r="G583" s="2">
        <v>0</v>
      </c>
      <c r="H583" s="3">
        <v>517000</v>
      </c>
      <c r="I583" t="s">
        <v>1948</v>
      </c>
      <c r="J583" t="s">
        <v>1949</v>
      </c>
      <c r="K583" t="s">
        <v>50</v>
      </c>
    </row>
    <row r="584" spans="2:11" x14ac:dyDescent="0.25">
      <c r="B584">
        <f t="shared" si="9"/>
        <v>582</v>
      </c>
      <c r="C584" t="s">
        <v>1950</v>
      </c>
      <c r="D584" t="s">
        <v>1951</v>
      </c>
      <c r="E584">
        <v>104</v>
      </c>
      <c r="F584">
        <v>0</v>
      </c>
      <c r="G584" s="2">
        <v>0</v>
      </c>
      <c r="H584" t="s">
        <v>1952</v>
      </c>
      <c r="I584" t="s">
        <v>1953</v>
      </c>
      <c r="J584" t="s">
        <v>1954</v>
      </c>
      <c r="K584" t="s">
        <v>50</v>
      </c>
    </row>
    <row r="585" spans="2:11" x14ac:dyDescent="0.25">
      <c r="B585">
        <f t="shared" si="9"/>
        <v>583</v>
      </c>
      <c r="C585" t="s">
        <v>1955</v>
      </c>
      <c r="D585" t="s">
        <v>1956</v>
      </c>
      <c r="E585">
        <v>368</v>
      </c>
      <c r="F585">
        <v>4</v>
      </c>
      <c r="G585" s="2">
        <v>1.0999999999999999E-2</v>
      </c>
      <c r="H585" s="3">
        <v>151700</v>
      </c>
      <c r="I585" s="3">
        <v>316250</v>
      </c>
      <c r="J585" t="s">
        <v>1957</v>
      </c>
      <c r="K585">
        <v>14.69</v>
      </c>
    </row>
    <row r="586" spans="2:11" x14ac:dyDescent="0.25">
      <c r="B586">
        <f t="shared" si="9"/>
        <v>584</v>
      </c>
      <c r="C586" t="s">
        <v>1958</v>
      </c>
      <c r="D586" t="s">
        <v>1959</v>
      </c>
      <c r="E586">
        <v>348</v>
      </c>
      <c r="F586">
        <v>-10</v>
      </c>
      <c r="G586" s="2">
        <v>-2.7900000000000001E-2</v>
      </c>
      <c r="H586" s="3">
        <v>163800</v>
      </c>
      <c r="I586" s="3">
        <v>91255</v>
      </c>
      <c r="J586" t="s">
        <v>1960</v>
      </c>
      <c r="K586">
        <v>94.67</v>
      </c>
    </row>
    <row r="587" spans="2:11" x14ac:dyDescent="0.25">
      <c r="B587">
        <f t="shared" si="9"/>
        <v>585</v>
      </c>
      <c r="C587" t="s">
        <v>1961</v>
      </c>
      <c r="D587" t="s">
        <v>1962</v>
      </c>
      <c r="E587">
        <v>188</v>
      </c>
      <c r="F587">
        <v>0</v>
      </c>
      <c r="G587" s="2">
        <v>0</v>
      </c>
      <c r="H587" s="3">
        <v>3700</v>
      </c>
      <c r="I587" s="3">
        <v>93596</v>
      </c>
      <c r="J587" t="s">
        <v>1963</v>
      </c>
      <c r="K587" t="s">
        <v>50</v>
      </c>
    </row>
    <row r="588" spans="2:11" x14ac:dyDescent="0.25">
      <c r="B588">
        <f t="shared" si="9"/>
        <v>586</v>
      </c>
      <c r="C588" t="s">
        <v>1964</v>
      </c>
      <c r="D588" t="s">
        <v>1965</v>
      </c>
      <c r="E588">
        <v>50</v>
      </c>
      <c r="F588">
        <v>0</v>
      </c>
      <c r="G588" s="2">
        <v>0</v>
      </c>
      <c r="H588" s="3">
        <v>312000</v>
      </c>
      <c r="I588" s="3">
        <v>139111</v>
      </c>
      <c r="J588" t="s">
        <v>1966</v>
      </c>
      <c r="K588" t="s">
        <v>50</v>
      </c>
    </row>
    <row r="589" spans="2:11" x14ac:dyDescent="0.25">
      <c r="B589">
        <f t="shared" si="9"/>
        <v>587</v>
      </c>
      <c r="C589" t="s">
        <v>1967</v>
      </c>
      <c r="D589" t="s">
        <v>1968</v>
      </c>
      <c r="E589">
        <v>50</v>
      </c>
      <c r="F589">
        <v>0</v>
      </c>
      <c r="G589" s="2">
        <v>0</v>
      </c>
      <c r="H589" s="3">
        <v>101800</v>
      </c>
      <c r="I589" t="s">
        <v>1969</v>
      </c>
      <c r="J589" t="s">
        <v>1970</v>
      </c>
      <c r="K589" t="s">
        <v>50</v>
      </c>
    </row>
    <row r="590" spans="2:11" x14ac:dyDescent="0.25">
      <c r="B590">
        <f t="shared" si="9"/>
        <v>588</v>
      </c>
      <c r="C590" t="s">
        <v>1971</v>
      </c>
      <c r="D590" t="s">
        <v>1972</v>
      </c>
      <c r="E590">
        <v>179</v>
      </c>
      <c r="F590">
        <v>-1</v>
      </c>
      <c r="G590" s="2">
        <v>-5.5999999999999999E-3</v>
      </c>
      <c r="H590" s="3">
        <v>3600</v>
      </c>
      <c r="I590" s="3">
        <v>130350</v>
      </c>
      <c r="J590" t="s">
        <v>1973</v>
      </c>
      <c r="K590" t="s">
        <v>50</v>
      </c>
    </row>
    <row r="591" spans="2:11" x14ac:dyDescent="0.25">
      <c r="B591">
        <f t="shared" si="9"/>
        <v>589</v>
      </c>
      <c r="C591" t="s">
        <v>1974</v>
      </c>
      <c r="D591" t="s">
        <v>1975</v>
      </c>
      <c r="E591">
        <v>171</v>
      </c>
      <c r="F591">
        <v>15</v>
      </c>
      <c r="G591" s="2">
        <v>9.6199999999999994E-2</v>
      </c>
      <c r="H591" t="s">
        <v>1976</v>
      </c>
      <c r="I591" t="s">
        <v>1977</v>
      </c>
      <c r="J591" t="s">
        <v>1978</v>
      </c>
      <c r="K591">
        <v>6.38</v>
      </c>
    </row>
    <row r="592" spans="2:11" x14ac:dyDescent="0.25">
      <c r="B592">
        <f t="shared" si="9"/>
        <v>590</v>
      </c>
      <c r="C592" t="s">
        <v>1979</v>
      </c>
      <c r="D592" t="s">
        <v>1980</v>
      </c>
      <c r="E592">
        <v>50</v>
      </c>
      <c r="F592">
        <v>0</v>
      </c>
      <c r="G592" s="2">
        <v>0</v>
      </c>
      <c r="H592">
        <v>200</v>
      </c>
      <c r="I592" s="3">
        <v>12442</v>
      </c>
      <c r="J592" t="s">
        <v>1981</v>
      </c>
      <c r="K592" t="s">
        <v>50</v>
      </c>
    </row>
    <row r="593" spans="2:11" x14ac:dyDescent="0.25">
      <c r="B593">
        <f t="shared" si="9"/>
        <v>591</v>
      </c>
      <c r="C593" t="s">
        <v>1982</v>
      </c>
      <c r="D593" t="s">
        <v>1983</v>
      </c>
      <c r="E593">
        <v>262</v>
      </c>
      <c r="F593">
        <v>-18</v>
      </c>
      <c r="G593" s="2">
        <v>-6.4299999999999996E-2</v>
      </c>
      <c r="H593" s="3">
        <v>1100</v>
      </c>
      <c r="I593" s="3">
        <v>18966</v>
      </c>
      <c r="J593" t="s">
        <v>1984</v>
      </c>
      <c r="K593" t="s">
        <v>50</v>
      </c>
    </row>
    <row r="594" spans="2:11" x14ac:dyDescent="0.25">
      <c r="B594">
        <f t="shared" si="9"/>
        <v>592</v>
      </c>
      <c r="C594" t="s">
        <v>1985</v>
      </c>
      <c r="D594" t="s">
        <v>1986</v>
      </c>
      <c r="E594">
        <v>181</v>
      </c>
      <c r="F594">
        <v>-4</v>
      </c>
      <c r="G594" s="2">
        <v>-2.1600000000000001E-2</v>
      </c>
      <c r="H594" s="3">
        <v>567800</v>
      </c>
      <c r="I594" s="3">
        <v>312028</v>
      </c>
      <c r="J594" t="s">
        <v>1987</v>
      </c>
      <c r="K594">
        <v>7.75</v>
      </c>
    </row>
    <row r="595" spans="2:11" x14ac:dyDescent="0.25">
      <c r="B595">
        <f t="shared" si="9"/>
        <v>593</v>
      </c>
      <c r="C595" t="s">
        <v>1988</v>
      </c>
      <c r="D595" t="s">
        <v>1989</v>
      </c>
      <c r="E595">
        <v>352</v>
      </c>
      <c r="F595">
        <v>70</v>
      </c>
      <c r="G595" s="2">
        <v>0.2482</v>
      </c>
      <c r="H595" s="3">
        <v>120500</v>
      </c>
      <c r="I595" s="3">
        <v>44711</v>
      </c>
      <c r="J595" t="s">
        <v>1990</v>
      </c>
      <c r="K595" t="s">
        <v>50</v>
      </c>
    </row>
    <row r="596" spans="2:11" x14ac:dyDescent="0.25">
      <c r="B596">
        <f t="shared" si="9"/>
        <v>594</v>
      </c>
      <c r="C596" t="s">
        <v>1991</v>
      </c>
      <c r="D596" t="s">
        <v>1992</v>
      </c>
      <c r="E596">
        <v>298</v>
      </c>
      <c r="F596">
        <v>-8</v>
      </c>
      <c r="G596" s="2">
        <v>-2.6100000000000002E-2</v>
      </c>
      <c r="H596" s="3">
        <v>25600</v>
      </c>
      <c r="I596" s="3">
        <v>39633</v>
      </c>
      <c r="J596" t="s">
        <v>1993</v>
      </c>
      <c r="K596" t="s">
        <v>50</v>
      </c>
    </row>
    <row r="597" spans="2:11" x14ac:dyDescent="0.25">
      <c r="B597">
        <f t="shared" si="9"/>
        <v>595</v>
      </c>
      <c r="C597" t="s">
        <v>1994</v>
      </c>
      <c r="D597" t="s">
        <v>1995</v>
      </c>
      <c r="E597">
        <v>64</v>
      </c>
      <c r="F597">
        <v>-1</v>
      </c>
      <c r="G597" s="2">
        <v>-1.54E-2</v>
      </c>
      <c r="H597" t="s">
        <v>1996</v>
      </c>
      <c r="I597" t="s">
        <v>1997</v>
      </c>
      <c r="J597" t="s">
        <v>1998</v>
      </c>
      <c r="K597" t="s">
        <v>50</v>
      </c>
    </row>
    <row r="598" spans="2:11" x14ac:dyDescent="0.25">
      <c r="B598">
        <f t="shared" si="9"/>
        <v>596</v>
      </c>
      <c r="C598" t="s">
        <v>1999</v>
      </c>
      <c r="D598" t="s">
        <v>2000</v>
      </c>
      <c r="E598">
        <v>185</v>
      </c>
      <c r="F598">
        <v>-2</v>
      </c>
      <c r="G598" s="2">
        <v>-1.0699999999999999E-2</v>
      </c>
      <c r="H598" s="3">
        <v>130800</v>
      </c>
      <c r="I598" t="s">
        <v>2001</v>
      </c>
      <c r="J598" t="s">
        <v>2002</v>
      </c>
      <c r="K598" t="s">
        <v>50</v>
      </c>
    </row>
    <row r="599" spans="2:11" x14ac:dyDescent="0.25">
      <c r="B599">
        <f t="shared" si="9"/>
        <v>597</v>
      </c>
      <c r="C599" t="s">
        <v>2003</v>
      </c>
      <c r="D599" t="s">
        <v>2004</v>
      </c>
      <c r="E599">
        <v>210</v>
      </c>
      <c r="F599">
        <v>-4</v>
      </c>
      <c r="G599" s="2">
        <v>-1.8700000000000001E-2</v>
      </c>
      <c r="H599" t="s">
        <v>2005</v>
      </c>
      <c r="I599" t="s">
        <v>2006</v>
      </c>
      <c r="J599" t="s">
        <v>2007</v>
      </c>
      <c r="K599" t="s">
        <v>50</v>
      </c>
    </row>
    <row r="600" spans="2:11" x14ac:dyDescent="0.25">
      <c r="B600">
        <f t="shared" si="9"/>
        <v>598</v>
      </c>
      <c r="C600" t="s">
        <v>2008</v>
      </c>
      <c r="D600" t="s">
        <v>2009</v>
      </c>
      <c r="E600">
        <v>350</v>
      </c>
      <c r="F600">
        <v>6</v>
      </c>
      <c r="G600" s="2">
        <v>1.7399999999999999E-2</v>
      </c>
      <c r="H600" s="3">
        <v>67400</v>
      </c>
      <c r="I600" s="3">
        <v>613968</v>
      </c>
      <c r="J600" t="s">
        <v>2010</v>
      </c>
      <c r="K600" t="s">
        <v>50</v>
      </c>
    </row>
    <row r="601" spans="2:11" x14ac:dyDescent="0.25">
      <c r="B601">
        <f t="shared" si="9"/>
        <v>599</v>
      </c>
      <c r="C601" t="s">
        <v>2011</v>
      </c>
      <c r="D601" t="s">
        <v>2012</v>
      </c>
      <c r="E601">
        <v>98</v>
      </c>
      <c r="F601">
        <v>0</v>
      </c>
      <c r="G601" s="2">
        <v>0</v>
      </c>
      <c r="H601" t="s">
        <v>2013</v>
      </c>
      <c r="I601" t="s">
        <v>2014</v>
      </c>
      <c r="J601" t="s">
        <v>2015</v>
      </c>
      <c r="K601">
        <v>17.64</v>
      </c>
    </row>
    <row r="602" spans="2:11" x14ac:dyDescent="0.25">
      <c r="B602">
        <f t="shared" si="9"/>
        <v>600</v>
      </c>
      <c r="C602" t="s">
        <v>2016</v>
      </c>
      <c r="D602" t="s">
        <v>2017</v>
      </c>
      <c r="E602">
        <v>50</v>
      </c>
      <c r="F602">
        <v>0</v>
      </c>
      <c r="G602" s="2">
        <v>0</v>
      </c>
      <c r="H602" s="3">
        <v>7500</v>
      </c>
      <c r="I602" s="3">
        <v>750281</v>
      </c>
      <c r="J602" t="s">
        <v>2018</v>
      </c>
      <c r="K602" t="s">
        <v>50</v>
      </c>
    </row>
    <row r="603" spans="2:11" x14ac:dyDescent="0.25">
      <c r="B603">
        <f t="shared" si="9"/>
        <v>601</v>
      </c>
      <c r="C603" t="s">
        <v>2019</v>
      </c>
      <c r="D603" t="s">
        <v>2020</v>
      </c>
      <c r="E603">
        <v>50</v>
      </c>
      <c r="F603">
        <v>0</v>
      </c>
      <c r="G603" s="2">
        <v>0</v>
      </c>
      <c r="H603">
        <v>300</v>
      </c>
      <c r="I603" s="3">
        <v>8947</v>
      </c>
      <c r="J603" t="s">
        <v>2021</v>
      </c>
      <c r="K603" t="s">
        <v>50</v>
      </c>
    </row>
    <row r="604" spans="2:11" x14ac:dyDescent="0.25">
      <c r="B604">
        <f t="shared" si="9"/>
        <v>602</v>
      </c>
      <c r="C604" t="s">
        <v>2022</v>
      </c>
      <c r="D604" t="s">
        <v>2023</v>
      </c>
      <c r="E604">
        <v>915</v>
      </c>
      <c r="F604">
        <v>5</v>
      </c>
      <c r="G604" s="2">
        <v>5.4999999999999997E-3</v>
      </c>
      <c r="H604" s="3">
        <v>20900</v>
      </c>
      <c r="I604" s="3">
        <v>53565</v>
      </c>
      <c r="J604" t="s">
        <v>2024</v>
      </c>
      <c r="K604">
        <v>6.47</v>
      </c>
    </row>
    <row r="605" spans="2:11" x14ac:dyDescent="0.25">
      <c r="B605">
        <f t="shared" si="9"/>
        <v>603</v>
      </c>
      <c r="C605" t="s">
        <v>2025</v>
      </c>
      <c r="D605" t="s">
        <v>2026</v>
      </c>
      <c r="E605">
        <v>292</v>
      </c>
      <c r="F605">
        <v>0</v>
      </c>
      <c r="G605" s="2">
        <v>0</v>
      </c>
      <c r="H605" t="s">
        <v>2027</v>
      </c>
      <c r="I605" t="s">
        <v>2028</v>
      </c>
      <c r="J605" t="s">
        <v>2029</v>
      </c>
      <c r="K605" t="s">
        <v>50</v>
      </c>
    </row>
    <row r="606" spans="2:11" x14ac:dyDescent="0.25">
      <c r="B606">
        <f t="shared" si="9"/>
        <v>604</v>
      </c>
      <c r="C606" t="s">
        <v>2030</v>
      </c>
      <c r="D606" t="s">
        <v>2031</v>
      </c>
      <c r="E606">
        <v>160</v>
      </c>
      <c r="F606">
        <v>-2</v>
      </c>
      <c r="G606" s="2">
        <v>-1.23E-2</v>
      </c>
      <c r="H606" t="s">
        <v>2032</v>
      </c>
      <c r="I606" t="s">
        <v>2033</v>
      </c>
      <c r="J606" t="s">
        <v>2034</v>
      </c>
      <c r="K606">
        <v>0</v>
      </c>
    </row>
    <row r="607" spans="2:11" x14ac:dyDescent="0.25">
      <c r="B607">
        <f t="shared" si="9"/>
        <v>605</v>
      </c>
      <c r="C607" t="s">
        <v>2035</v>
      </c>
      <c r="D607" t="s">
        <v>2036</v>
      </c>
      <c r="E607">
        <v>278</v>
      </c>
      <c r="F607">
        <v>2</v>
      </c>
      <c r="G607" s="2">
        <v>7.1999999999999998E-3</v>
      </c>
      <c r="H607" s="3">
        <v>503000</v>
      </c>
      <c r="I607" t="s">
        <v>2037</v>
      </c>
      <c r="J607" t="s">
        <v>2038</v>
      </c>
      <c r="K607" s="1">
        <v>139000</v>
      </c>
    </row>
    <row r="608" spans="2:11" x14ac:dyDescent="0.25">
      <c r="B608">
        <f t="shared" si="9"/>
        <v>606</v>
      </c>
      <c r="C608" t="s">
        <v>2039</v>
      </c>
      <c r="D608" t="s">
        <v>2040</v>
      </c>
      <c r="E608">
        <v>51</v>
      </c>
      <c r="F608">
        <v>0</v>
      </c>
      <c r="G608" s="2">
        <v>0</v>
      </c>
      <c r="H608" t="s">
        <v>2041</v>
      </c>
      <c r="I608" t="s">
        <v>2042</v>
      </c>
      <c r="J608" t="s">
        <v>2043</v>
      </c>
      <c r="K608">
        <v>32.97</v>
      </c>
    </row>
    <row r="609" spans="2:12" x14ac:dyDescent="0.25">
      <c r="B609">
        <f t="shared" si="9"/>
        <v>607</v>
      </c>
      <c r="C609" t="s">
        <v>2044</v>
      </c>
      <c r="D609" t="s">
        <v>2045</v>
      </c>
      <c r="E609">
        <v>132</v>
      </c>
      <c r="F609">
        <v>2</v>
      </c>
      <c r="G609" s="2">
        <v>1.54E-2</v>
      </c>
      <c r="H609" s="3">
        <v>572800</v>
      </c>
      <c r="I609" s="3">
        <v>577498</v>
      </c>
      <c r="J609" t="s">
        <v>2046</v>
      </c>
      <c r="K609">
        <v>74.28</v>
      </c>
    </row>
    <row r="610" spans="2:12" x14ac:dyDescent="0.25">
      <c r="B610">
        <f t="shared" si="9"/>
        <v>608</v>
      </c>
      <c r="C610" t="s">
        <v>2047</v>
      </c>
      <c r="D610" t="s">
        <v>2048</v>
      </c>
      <c r="E610">
        <v>110</v>
      </c>
      <c r="F610">
        <v>-1</v>
      </c>
      <c r="G610" s="2">
        <v>-8.9999999999999993E-3</v>
      </c>
      <c r="H610" t="s">
        <v>2049</v>
      </c>
      <c r="I610" t="s">
        <v>2050</v>
      </c>
      <c r="J610" t="s">
        <v>2051</v>
      </c>
      <c r="K610" t="s">
        <v>50</v>
      </c>
    </row>
    <row r="611" spans="2:12" x14ac:dyDescent="0.25">
      <c r="B611">
        <f t="shared" si="9"/>
        <v>609</v>
      </c>
      <c r="C611" t="s">
        <v>2052</v>
      </c>
      <c r="D611" t="s">
        <v>2053</v>
      </c>
      <c r="E611">
        <v>52</v>
      </c>
      <c r="F611">
        <v>0</v>
      </c>
      <c r="G611" s="2">
        <v>0</v>
      </c>
      <c r="H611" t="s">
        <v>2054</v>
      </c>
      <c r="I611" t="s">
        <v>2055</v>
      </c>
      <c r="J611" t="s">
        <v>2056</v>
      </c>
      <c r="K611" t="s">
        <v>50</v>
      </c>
    </row>
    <row r="612" spans="2:12" x14ac:dyDescent="0.25">
      <c r="B612">
        <f t="shared" si="9"/>
        <v>610</v>
      </c>
      <c r="C612" t="s">
        <v>2057</v>
      </c>
      <c r="D612" t="s">
        <v>2058</v>
      </c>
      <c r="E612">
        <v>238</v>
      </c>
      <c r="F612">
        <v>-6</v>
      </c>
      <c r="G612" s="2">
        <v>-2.46E-2</v>
      </c>
      <c r="H612" s="3">
        <v>463700</v>
      </c>
      <c r="I612" t="s">
        <v>2059</v>
      </c>
      <c r="J612" t="s">
        <v>2060</v>
      </c>
      <c r="K612" t="s">
        <v>50</v>
      </c>
    </row>
    <row r="613" spans="2:12" x14ac:dyDescent="0.25">
      <c r="B613">
        <f t="shared" si="9"/>
        <v>611</v>
      </c>
    </row>
    <row r="614" spans="2:12" x14ac:dyDescent="0.25">
      <c r="B614">
        <f t="shared" si="9"/>
        <v>612</v>
      </c>
      <c r="C614" t="s">
        <v>0</v>
      </c>
      <c r="D614" t="s">
        <v>1</v>
      </c>
      <c r="E614" t="s">
        <v>2</v>
      </c>
      <c r="F614" t="s">
        <v>3</v>
      </c>
      <c r="G614" t="s">
        <v>4</v>
      </c>
      <c r="H614" t="s">
        <v>5</v>
      </c>
      <c r="I614" t="s">
        <v>6</v>
      </c>
      <c r="J614" t="s">
        <v>7</v>
      </c>
      <c r="K614" t="s">
        <v>8</v>
      </c>
      <c r="L614" t="s">
        <v>9</v>
      </c>
    </row>
    <row r="615" spans="2:12" x14ac:dyDescent="0.25">
      <c r="B615">
        <f t="shared" si="9"/>
        <v>613</v>
      </c>
      <c r="C615" t="s">
        <v>2061</v>
      </c>
      <c r="D615" t="s">
        <v>2062</v>
      </c>
      <c r="E615">
        <v>111</v>
      </c>
      <c r="F615">
        <v>1</v>
      </c>
      <c r="G615" s="2">
        <v>9.1000000000000004E-3</v>
      </c>
      <c r="H615" s="3">
        <v>255900</v>
      </c>
      <c r="I615" t="s">
        <v>2063</v>
      </c>
      <c r="J615" t="s">
        <v>2064</v>
      </c>
      <c r="K615">
        <v>20.350000000000001</v>
      </c>
    </row>
    <row r="616" spans="2:12" x14ac:dyDescent="0.25">
      <c r="B616">
        <f t="shared" si="9"/>
        <v>614</v>
      </c>
      <c r="C616" t="s">
        <v>2065</v>
      </c>
      <c r="D616" t="s">
        <v>2066</v>
      </c>
      <c r="E616">
        <v>424</v>
      </c>
      <c r="F616">
        <v>28</v>
      </c>
      <c r="G616" s="2">
        <v>7.0699999999999999E-2</v>
      </c>
      <c r="H616" t="s">
        <v>2067</v>
      </c>
      <c r="I616" t="s">
        <v>2068</v>
      </c>
      <c r="J616" t="s">
        <v>2069</v>
      </c>
      <c r="K616" t="s">
        <v>50</v>
      </c>
    </row>
    <row r="617" spans="2:12" x14ac:dyDescent="0.25">
      <c r="B617">
        <f t="shared" si="9"/>
        <v>615</v>
      </c>
      <c r="C617" t="s">
        <v>2070</v>
      </c>
      <c r="D617" t="s">
        <v>2071</v>
      </c>
      <c r="E617">
        <v>380</v>
      </c>
      <c r="F617">
        <v>0</v>
      </c>
      <c r="G617" s="2">
        <v>0</v>
      </c>
      <c r="H617" s="3">
        <v>186900</v>
      </c>
      <c r="I617" t="s">
        <v>2072</v>
      </c>
      <c r="J617" t="s">
        <v>2073</v>
      </c>
      <c r="K617">
        <v>15.08</v>
      </c>
    </row>
    <row r="618" spans="2:12" x14ac:dyDescent="0.25">
      <c r="B618">
        <f t="shared" si="9"/>
        <v>616</v>
      </c>
      <c r="C618" t="s">
        <v>2074</v>
      </c>
      <c r="D618" t="s">
        <v>2075</v>
      </c>
      <c r="E618">
        <v>272</v>
      </c>
      <c r="F618">
        <v>-18</v>
      </c>
      <c r="G618" s="2">
        <v>-6.2100000000000002E-2</v>
      </c>
      <c r="H618" t="s">
        <v>2076</v>
      </c>
      <c r="I618" t="s">
        <v>2077</v>
      </c>
      <c r="J618" t="s">
        <v>2078</v>
      </c>
      <c r="K618">
        <v>16.57</v>
      </c>
    </row>
    <row r="619" spans="2:12" x14ac:dyDescent="0.25">
      <c r="B619">
        <f t="shared" si="9"/>
        <v>617</v>
      </c>
      <c r="C619" t="s">
        <v>2079</v>
      </c>
      <c r="D619" t="s">
        <v>2080</v>
      </c>
      <c r="E619">
        <v>164</v>
      </c>
      <c r="F619">
        <v>5</v>
      </c>
      <c r="G619" s="2">
        <v>3.1399999999999997E-2</v>
      </c>
      <c r="H619" s="3">
        <v>2000</v>
      </c>
      <c r="I619" s="3">
        <v>143831</v>
      </c>
      <c r="J619" t="s">
        <v>2081</v>
      </c>
      <c r="K619">
        <v>5.22</v>
      </c>
    </row>
    <row r="620" spans="2:12" x14ac:dyDescent="0.25">
      <c r="B620">
        <f t="shared" si="9"/>
        <v>618</v>
      </c>
      <c r="C620" t="s">
        <v>2082</v>
      </c>
      <c r="D620" t="s">
        <v>2083</v>
      </c>
      <c r="E620">
        <v>84</v>
      </c>
      <c r="F620">
        <v>0</v>
      </c>
      <c r="G620" s="2">
        <v>0</v>
      </c>
      <c r="H620" t="s">
        <v>2084</v>
      </c>
      <c r="I620" t="s">
        <v>2085</v>
      </c>
      <c r="J620" t="s">
        <v>2086</v>
      </c>
      <c r="K620" t="s">
        <v>50</v>
      </c>
    </row>
    <row r="621" spans="2:12" x14ac:dyDescent="0.25">
      <c r="B621">
        <f t="shared" si="9"/>
        <v>619</v>
      </c>
      <c r="C621" t="s">
        <v>2087</v>
      </c>
      <c r="D621" t="s">
        <v>2088</v>
      </c>
      <c r="E621">
        <v>158</v>
      </c>
      <c r="F621">
        <v>-3</v>
      </c>
      <c r="G621" s="2">
        <v>-1.8599999999999998E-2</v>
      </c>
      <c r="H621" s="3">
        <v>382600</v>
      </c>
      <c r="I621" s="3">
        <v>918438</v>
      </c>
      <c r="J621" t="s">
        <v>2089</v>
      </c>
      <c r="K621" t="s">
        <v>50</v>
      </c>
    </row>
    <row r="622" spans="2:12" x14ac:dyDescent="0.25">
      <c r="B622">
        <f t="shared" si="9"/>
        <v>620</v>
      </c>
      <c r="C622" t="s">
        <v>2090</v>
      </c>
      <c r="D622" t="s">
        <v>2091</v>
      </c>
      <c r="E622">
        <v>204</v>
      </c>
      <c r="F622">
        <v>0</v>
      </c>
      <c r="G622" s="2">
        <v>0</v>
      </c>
      <c r="H622" s="3">
        <v>41600</v>
      </c>
      <c r="I622" s="3">
        <v>130768</v>
      </c>
      <c r="J622" t="s">
        <v>2092</v>
      </c>
      <c r="K622">
        <v>7.81</v>
      </c>
    </row>
    <row r="623" spans="2:12" x14ac:dyDescent="0.25">
      <c r="B623">
        <f t="shared" si="9"/>
        <v>621</v>
      </c>
      <c r="C623" t="s">
        <v>2093</v>
      </c>
      <c r="D623" t="s">
        <v>2094</v>
      </c>
      <c r="E623">
        <v>218</v>
      </c>
      <c r="F623">
        <v>4</v>
      </c>
      <c r="G623" s="2">
        <v>1.8700000000000001E-2</v>
      </c>
      <c r="H623" t="s">
        <v>2095</v>
      </c>
      <c r="I623" t="s">
        <v>2096</v>
      </c>
      <c r="J623" t="s">
        <v>2097</v>
      </c>
      <c r="K623" t="s">
        <v>50</v>
      </c>
    </row>
    <row r="624" spans="2:12" x14ac:dyDescent="0.25">
      <c r="B624">
        <f t="shared" si="9"/>
        <v>622</v>
      </c>
      <c r="C624" t="s">
        <v>2098</v>
      </c>
      <c r="D624" t="s">
        <v>2099</v>
      </c>
      <c r="E624">
        <v>181</v>
      </c>
      <c r="F624">
        <v>-13</v>
      </c>
      <c r="G624" s="2">
        <v>-6.7000000000000004E-2</v>
      </c>
      <c r="H624" t="s">
        <v>2100</v>
      </c>
      <c r="I624" t="s">
        <v>2101</v>
      </c>
      <c r="J624" t="s">
        <v>2102</v>
      </c>
      <c r="K624" t="s">
        <v>50</v>
      </c>
    </row>
    <row r="625" spans="2:11" x14ac:dyDescent="0.25">
      <c r="B625">
        <f t="shared" si="9"/>
        <v>623</v>
      </c>
      <c r="C625" t="s">
        <v>2103</v>
      </c>
      <c r="D625" t="s">
        <v>2104</v>
      </c>
      <c r="E625">
        <v>100</v>
      </c>
      <c r="F625">
        <v>5</v>
      </c>
      <c r="G625" s="2">
        <v>5.2600000000000001E-2</v>
      </c>
      <c r="H625" s="3">
        <v>904400</v>
      </c>
      <c r="I625" s="3">
        <v>981684</v>
      </c>
      <c r="J625" t="s">
        <v>2105</v>
      </c>
      <c r="K625" t="s">
        <v>50</v>
      </c>
    </row>
    <row r="626" spans="2:11" x14ac:dyDescent="0.25">
      <c r="B626">
        <f t="shared" si="9"/>
        <v>624</v>
      </c>
      <c r="C626" t="s">
        <v>2106</v>
      </c>
      <c r="D626" t="s">
        <v>2107</v>
      </c>
      <c r="E626">
        <v>139</v>
      </c>
      <c r="F626">
        <v>-1</v>
      </c>
      <c r="G626" s="2">
        <v>-7.1000000000000004E-3</v>
      </c>
      <c r="H626" s="3">
        <v>13100</v>
      </c>
      <c r="I626" s="3">
        <v>191790</v>
      </c>
      <c r="J626" t="s">
        <v>2108</v>
      </c>
      <c r="K626" t="s">
        <v>50</v>
      </c>
    </row>
    <row r="627" spans="2:11" x14ac:dyDescent="0.25">
      <c r="B627">
        <f t="shared" si="9"/>
        <v>625</v>
      </c>
      <c r="C627" t="s">
        <v>2109</v>
      </c>
      <c r="D627" t="s">
        <v>2110</v>
      </c>
      <c r="E627">
        <v>234</v>
      </c>
      <c r="F627">
        <v>-4</v>
      </c>
      <c r="G627" s="2">
        <v>-1.6799999999999999E-2</v>
      </c>
      <c r="H627" s="3">
        <v>1100</v>
      </c>
      <c r="I627" s="3">
        <v>31761</v>
      </c>
      <c r="J627" t="s">
        <v>2111</v>
      </c>
      <c r="K627" t="s">
        <v>50</v>
      </c>
    </row>
    <row r="628" spans="2:11" x14ac:dyDescent="0.25">
      <c r="B628">
        <f t="shared" si="9"/>
        <v>626</v>
      </c>
      <c r="C628" t="s">
        <v>2112</v>
      </c>
      <c r="D628" t="s">
        <v>2113</v>
      </c>
      <c r="E628">
        <v>256</v>
      </c>
      <c r="F628">
        <v>2</v>
      </c>
      <c r="G628" s="2">
        <v>7.9000000000000008E-3</v>
      </c>
      <c r="H628" t="s">
        <v>2114</v>
      </c>
      <c r="I628" t="s">
        <v>2115</v>
      </c>
      <c r="J628" t="s">
        <v>2116</v>
      </c>
      <c r="K628">
        <v>31.76</v>
      </c>
    </row>
    <row r="629" spans="2:11" x14ac:dyDescent="0.25">
      <c r="B629">
        <f t="shared" si="9"/>
        <v>627</v>
      </c>
      <c r="C629" t="s">
        <v>2117</v>
      </c>
      <c r="D629" t="s">
        <v>2118</v>
      </c>
      <c r="E629">
        <v>76</v>
      </c>
      <c r="F629">
        <v>-5</v>
      </c>
      <c r="G629" s="2">
        <v>-6.1699999999999998E-2</v>
      </c>
      <c r="H629" t="s">
        <v>2119</v>
      </c>
      <c r="I629" t="s">
        <v>2120</v>
      </c>
      <c r="J629" t="s">
        <v>2121</v>
      </c>
      <c r="K629">
        <v>225.52</v>
      </c>
    </row>
    <row r="630" spans="2:11" x14ac:dyDescent="0.25">
      <c r="B630">
        <f t="shared" si="9"/>
        <v>628</v>
      </c>
      <c r="C630" t="s">
        <v>2122</v>
      </c>
      <c r="D630" t="s">
        <v>2123</v>
      </c>
      <c r="E630">
        <v>79</v>
      </c>
      <c r="F630">
        <v>0</v>
      </c>
      <c r="G630" s="2">
        <v>0</v>
      </c>
      <c r="H630" t="s">
        <v>2124</v>
      </c>
      <c r="I630" t="s">
        <v>2125</v>
      </c>
      <c r="J630" t="s">
        <v>2126</v>
      </c>
      <c r="K630" t="s">
        <v>50</v>
      </c>
    </row>
    <row r="631" spans="2:11" x14ac:dyDescent="0.25">
      <c r="B631">
        <f t="shared" si="9"/>
        <v>629</v>
      </c>
      <c r="C631" t="s">
        <v>2127</v>
      </c>
      <c r="D631" t="s">
        <v>2128</v>
      </c>
      <c r="E631">
        <v>99</v>
      </c>
      <c r="F631">
        <v>-1</v>
      </c>
      <c r="G631" s="2">
        <v>-0.01</v>
      </c>
      <c r="H631" t="s">
        <v>2129</v>
      </c>
      <c r="I631" t="s">
        <v>2130</v>
      </c>
      <c r="J631" t="s">
        <v>2131</v>
      </c>
      <c r="K631" t="s">
        <v>50</v>
      </c>
    </row>
    <row r="632" spans="2:11" x14ac:dyDescent="0.25">
      <c r="B632">
        <f t="shared" si="9"/>
        <v>630</v>
      </c>
      <c r="C632" t="s">
        <v>2132</v>
      </c>
      <c r="D632" t="s">
        <v>2133</v>
      </c>
      <c r="E632">
        <v>54</v>
      </c>
      <c r="F632">
        <v>-1</v>
      </c>
      <c r="G632" s="2">
        <v>-1.8200000000000001E-2</v>
      </c>
      <c r="H632" s="3">
        <v>340600</v>
      </c>
      <c r="I632" t="s">
        <v>2134</v>
      </c>
      <c r="J632" t="s">
        <v>2135</v>
      </c>
      <c r="K632" t="s">
        <v>50</v>
      </c>
    </row>
    <row r="633" spans="2:11" x14ac:dyDescent="0.25">
      <c r="B633">
        <f t="shared" si="9"/>
        <v>631</v>
      </c>
      <c r="C633" t="s">
        <v>2136</v>
      </c>
      <c r="D633" t="s">
        <v>2137</v>
      </c>
      <c r="E633">
        <v>134</v>
      </c>
      <c r="F633">
        <v>-4</v>
      </c>
      <c r="G633" s="2">
        <v>-2.9000000000000001E-2</v>
      </c>
      <c r="H633" t="s">
        <v>2138</v>
      </c>
      <c r="I633" t="s">
        <v>2139</v>
      </c>
      <c r="J633" t="s">
        <v>2140</v>
      </c>
      <c r="K633">
        <v>340.1</v>
      </c>
    </row>
    <row r="634" spans="2:11" x14ac:dyDescent="0.25">
      <c r="B634">
        <f t="shared" si="9"/>
        <v>632</v>
      </c>
      <c r="C634" t="s">
        <v>2141</v>
      </c>
      <c r="D634" t="s">
        <v>2142</v>
      </c>
      <c r="E634">
        <v>404</v>
      </c>
      <c r="F634">
        <v>-30</v>
      </c>
      <c r="G634" s="2">
        <v>-6.9099999999999995E-2</v>
      </c>
      <c r="H634" s="3">
        <v>168100</v>
      </c>
      <c r="I634" t="s">
        <v>2143</v>
      </c>
      <c r="J634" t="s">
        <v>2144</v>
      </c>
      <c r="K634" t="s">
        <v>50</v>
      </c>
    </row>
    <row r="635" spans="2:11" x14ac:dyDescent="0.25">
      <c r="B635">
        <f t="shared" si="9"/>
        <v>633</v>
      </c>
      <c r="C635" t="s">
        <v>2145</v>
      </c>
      <c r="D635" t="s">
        <v>2146</v>
      </c>
      <c r="E635">
        <v>95</v>
      </c>
      <c r="F635">
        <v>7</v>
      </c>
      <c r="G635" s="2">
        <v>7.9500000000000001E-2</v>
      </c>
      <c r="H635" t="s">
        <v>2147</v>
      </c>
      <c r="I635" t="s">
        <v>2148</v>
      </c>
      <c r="J635" t="s">
        <v>2149</v>
      </c>
      <c r="K635" t="s">
        <v>50</v>
      </c>
    </row>
    <row r="636" spans="2:11" x14ac:dyDescent="0.25">
      <c r="B636">
        <f t="shared" si="9"/>
        <v>634</v>
      </c>
      <c r="C636" t="s">
        <v>2150</v>
      </c>
      <c r="D636" t="s">
        <v>2151</v>
      </c>
      <c r="E636">
        <v>50</v>
      </c>
      <c r="F636">
        <v>0</v>
      </c>
      <c r="G636" s="2">
        <v>0</v>
      </c>
      <c r="H636" s="3">
        <v>2800</v>
      </c>
      <c r="I636" t="s">
        <v>2152</v>
      </c>
      <c r="J636" t="s">
        <v>2153</v>
      </c>
      <c r="K636" t="s">
        <v>50</v>
      </c>
    </row>
    <row r="637" spans="2:11" x14ac:dyDescent="0.25">
      <c r="B637">
        <f t="shared" si="9"/>
        <v>635</v>
      </c>
      <c r="C637" t="s">
        <v>2154</v>
      </c>
      <c r="D637" t="s">
        <v>2155</v>
      </c>
      <c r="E637">
        <v>124</v>
      </c>
      <c r="F637">
        <v>0</v>
      </c>
      <c r="G637" s="2">
        <v>0</v>
      </c>
      <c r="H637" s="3">
        <v>34900</v>
      </c>
      <c r="I637" s="3">
        <v>401447</v>
      </c>
      <c r="J637" t="s">
        <v>2156</v>
      </c>
      <c r="K637" t="s">
        <v>50</v>
      </c>
    </row>
    <row r="638" spans="2:11" x14ac:dyDescent="0.25">
      <c r="B638">
        <f t="shared" si="9"/>
        <v>636</v>
      </c>
      <c r="C638" t="s">
        <v>2157</v>
      </c>
      <c r="D638" t="s">
        <v>2158</v>
      </c>
      <c r="E638">
        <v>268</v>
      </c>
      <c r="F638">
        <v>6</v>
      </c>
      <c r="G638" s="2">
        <v>2.29E-2</v>
      </c>
      <c r="H638" s="3">
        <v>3900</v>
      </c>
      <c r="I638" s="3">
        <v>19398</v>
      </c>
      <c r="J638" t="s">
        <v>2159</v>
      </c>
      <c r="K638">
        <v>67.13</v>
      </c>
    </row>
    <row r="639" spans="2:11" x14ac:dyDescent="0.25">
      <c r="B639">
        <f t="shared" si="9"/>
        <v>637</v>
      </c>
      <c r="C639" t="s">
        <v>2160</v>
      </c>
      <c r="D639" t="s">
        <v>2161</v>
      </c>
      <c r="E639">
        <v>820</v>
      </c>
      <c r="F639">
        <v>-45</v>
      </c>
      <c r="G639" s="2">
        <v>-5.1999999999999998E-2</v>
      </c>
      <c r="H639">
        <v>800</v>
      </c>
      <c r="I639" s="3">
        <v>4841</v>
      </c>
      <c r="J639" t="s">
        <v>2162</v>
      </c>
      <c r="K639">
        <v>8.64</v>
      </c>
    </row>
    <row r="640" spans="2:11" x14ac:dyDescent="0.25">
      <c r="B640">
        <f t="shared" si="9"/>
        <v>638</v>
      </c>
      <c r="C640" t="s">
        <v>2163</v>
      </c>
      <c r="D640" t="s">
        <v>2164</v>
      </c>
      <c r="E640">
        <v>153</v>
      </c>
      <c r="F640">
        <v>0</v>
      </c>
      <c r="G640" s="2">
        <v>0</v>
      </c>
      <c r="H640" t="s">
        <v>2165</v>
      </c>
      <c r="I640" t="s">
        <v>2166</v>
      </c>
      <c r="J640" t="s">
        <v>2167</v>
      </c>
      <c r="K640" t="s">
        <v>50</v>
      </c>
    </row>
    <row r="641" spans="2:11" x14ac:dyDescent="0.25">
      <c r="B641">
        <f t="shared" si="9"/>
        <v>639</v>
      </c>
      <c r="C641" t="s">
        <v>2168</v>
      </c>
      <c r="D641" t="s">
        <v>2169</v>
      </c>
      <c r="E641">
        <v>95</v>
      </c>
      <c r="F641">
        <v>-2</v>
      </c>
      <c r="G641" s="2">
        <v>-2.06E-2</v>
      </c>
      <c r="H641" t="s">
        <v>2170</v>
      </c>
      <c r="I641" t="s">
        <v>2171</v>
      </c>
      <c r="J641" t="s">
        <v>2172</v>
      </c>
      <c r="K641">
        <v>49.27</v>
      </c>
    </row>
    <row r="642" spans="2:11" x14ac:dyDescent="0.25">
      <c r="B642">
        <f t="shared" si="9"/>
        <v>640</v>
      </c>
      <c r="C642" t="s">
        <v>2173</v>
      </c>
      <c r="D642" t="s">
        <v>2174</v>
      </c>
      <c r="E642">
        <v>50</v>
      </c>
      <c r="F642">
        <v>-1</v>
      </c>
      <c r="G642" s="2">
        <v>-1.9599999999999999E-2</v>
      </c>
      <c r="H642" t="s">
        <v>2175</v>
      </c>
      <c r="I642" t="s">
        <v>2176</v>
      </c>
      <c r="J642" t="s">
        <v>2177</v>
      </c>
      <c r="K642">
        <v>24.19</v>
      </c>
    </row>
    <row r="643" spans="2:11" x14ac:dyDescent="0.25">
      <c r="B643">
        <f t="shared" si="9"/>
        <v>641</v>
      </c>
      <c r="C643" t="s">
        <v>2178</v>
      </c>
      <c r="D643" t="s">
        <v>2179</v>
      </c>
      <c r="E643">
        <v>99</v>
      </c>
      <c r="F643">
        <v>-1</v>
      </c>
      <c r="G643" s="2">
        <v>-0.01</v>
      </c>
      <c r="H643" s="3">
        <v>76200</v>
      </c>
      <c r="I643" s="3">
        <v>155630</v>
      </c>
      <c r="J643" t="s">
        <v>2180</v>
      </c>
      <c r="K643">
        <v>13.8</v>
      </c>
    </row>
    <row r="644" spans="2:11" x14ac:dyDescent="0.25">
      <c r="B644">
        <f t="shared" ref="B644:B707" si="10">ROW(B642)</f>
        <v>642</v>
      </c>
      <c r="C644" t="s">
        <v>2181</v>
      </c>
      <c r="D644" t="s">
        <v>2182</v>
      </c>
      <c r="E644">
        <v>130</v>
      </c>
      <c r="F644">
        <v>0</v>
      </c>
      <c r="G644" s="2">
        <v>0</v>
      </c>
      <c r="H644" s="3">
        <v>273200</v>
      </c>
      <c r="I644" s="3">
        <v>159441</v>
      </c>
      <c r="J644" t="s">
        <v>2183</v>
      </c>
      <c r="K644">
        <v>30.07</v>
      </c>
    </row>
    <row r="645" spans="2:11" x14ac:dyDescent="0.25">
      <c r="B645">
        <f t="shared" si="10"/>
        <v>643</v>
      </c>
      <c r="C645" t="s">
        <v>2184</v>
      </c>
      <c r="D645" t="s">
        <v>2185</v>
      </c>
      <c r="E645">
        <v>197</v>
      </c>
      <c r="F645">
        <v>-3</v>
      </c>
      <c r="G645" s="2">
        <v>-1.4999999999999999E-2</v>
      </c>
      <c r="H645" s="3">
        <v>4300</v>
      </c>
      <c r="I645" s="3">
        <v>107096</v>
      </c>
      <c r="J645" t="s">
        <v>2186</v>
      </c>
      <c r="K645" t="s">
        <v>50</v>
      </c>
    </row>
    <row r="646" spans="2:11" x14ac:dyDescent="0.25">
      <c r="B646">
        <f t="shared" si="10"/>
        <v>644</v>
      </c>
      <c r="C646" t="s">
        <v>2187</v>
      </c>
      <c r="D646" t="s">
        <v>2188</v>
      </c>
      <c r="E646">
        <v>615</v>
      </c>
      <c r="F646">
        <v>0</v>
      </c>
      <c r="G646" s="2">
        <v>0</v>
      </c>
      <c r="H646" s="3">
        <v>21600</v>
      </c>
      <c r="I646" s="3">
        <v>91287</v>
      </c>
      <c r="J646" t="s">
        <v>2189</v>
      </c>
      <c r="K646">
        <v>10.01</v>
      </c>
    </row>
    <row r="647" spans="2:11" x14ac:dyDescent="0.25">
      <c r="B647">
        <f t="shared" si="10"/>
        <v>645</v>
      </c>
      <c r="C647" t="s">
        <v>2190</v>
      </c>
      <c r="D647" t="s">
        <v>2191</v>
      </c>
      <c r="E647">
        <v>152</v>
      </c>
      <c r="F647">
        <v>7</v>
      </c>
      <c r="G647" s="2">
        <v>4.8300000000000003E-2</v>
      </c>
      <c r="H647" t="s">
        <v>2192</v>
      </c>
      <c r="I647" t="s">
        <v>2193</v>
      </c>
      <c r="J647" t="s">
        <v>2194</v>
      </c>
      <c r="K647" t="s">
        <v>50</v>
      </c>
    </row>
    <row r="648" spans="2:11" x14ac:dyDescent="0.25">
      <c r="B648">
        <f t="shared" si="10"/>
        <v>646</v>
      </c>
      <c r="C648" t="s">
        <v>2195</v>
      </c>
      <c r="D648" t="s">
        <v>2196</v>
      </c>
      <c r="E648">
        <v>234</v>
      </c>
      <c r="F648">
        <v>-6</v>
      </c>
      <c r="G648" s="2">
        <v>-2.5000000000000001E-2</v>
      </c>
      <c r="H648" s="3">
        <v>10600</v>
      </c>
      <c r="I648" s="3">
        <v>33015</v>
      </c>
      <c r="J648" t="s">
        <v>2197</v>
      </c>
      <c r="K648">
        <v>20.399999999999999</v>
      </c>
    </row>
    <row r="649" spans="2:11" x14ac:dyDescent="0.25">
      <c r="B649">
        <f t="shared" si="10"/>
        <v>647</v>
      </c>
      <c r="C649" t="s">
        <v>2198</v>
      </c>
      <c r="D649" t="s">
        <v>2199</v>
      </c>
      <c r="E649">
        <v>358</v>
      </c>
      <c r="F649">
        <v>4</v>
      </c>
      <c r="G649" s="2">
        <v>1.1299999999999999E-2</v>
      </c>
      <c r="H649" s="3">
        <v>507100</v>
      </c>
      <c r="I649" s="3">
        <v>342357</v>
      </c>
      <c r="J649" t="s">
        <v>2200</v>
      </c>
      <c r="K649">
        <v>8.16</v>
      </c>
    </row>
    <row r="650" spans="2:11" x14ac:dyDescent="0.25">
      <c r="B650">
        <f t="shared" si="10"/>
        <v>648</v>
      </c>
      <c r="C650" t="s">
        <v>2201</v>
      </c>
      <c r="D650" t="s">
        <v>2202</v>
      </c>
      <c r="E650">
        <v>192</v>
      </c>
      <c r="F650">
        <v>-3</v>
      </c>
      <c r="G650" s="2">
        <v>-1.54E-2</v>
      </c>
      <c r="H650" t="s">
        <v>2203</v>
      </c>
      <c r="I650" t="s">
        <v>2204</v>
      </c>
      <c r="J650" t="s">
        <v>2205</v>
      </c>
      <c r="K650" t="s">
        <v>50</v>
      </c>
    </row>
    <row r="651" spans="2:11" x14ac:dyDescent="0.25">
      <c r="B651">
        <f t="shared" si="10"/>
        <v>649</v>
      </c>
      <c r="C651" t="s">
        <v>2206</v>
      </c>
      <c r="D651" t="s">
        <v>2207</v>
      </c>
      <c r="E651">
        <v>266</v>
      </c>
      <c r="F651">
        <v>20</v>
      </c>
      <c r="G651" s="2">
        <v>8.1299999999999997E-2</v>
      </c>
      <c r="H651" t="s">
        <v>2208</v>
      </c>
      <c r="I651" s="3">
        <v>833614</v>
      </c>
      <c r="J651" t="s">
        <v>2209</v>
      </c>
      <c r="K651" t="s">
        <v>50</v>
      </c>
    </row>
    <row r="652" spans="2:11" x14ac:dyDescent="0.25">
      <c r="B652">
        <f t="shared" si="10"/>
        <v>650</v>
      </c>
      <c r="C652" t="s">
        <v>2210</v>
      </c>
      <c r="D652" t="s">
        <v>2211</v>
      </c>
      <c r="E652">
        <v>135</v>
      </c>
      <c r="F652">
        <v>-1</v>
      </c>
      <c r="G652" s="2">
        <v>-7.4000000000000003E-3</v>
      </c>
      <c r="H652" s="3">
        <v>393600</v>
      </c>
      <c r="I652" t="s">
        <v>2212</v>
      </c>
      <c r="J652" t="s">
        <v>2213</v>
      </c>
      <c r="K652" t="s">
        <v>50</v>
      </c>
    </row>
    <row r="653" spans="2:11" x14ac:dyDescent="0.25">
      <c r="B653">
        <f t="shared" si="10"/>
        <v>651</v>
      </c>
      <c r="C653" t="s">
        <v>2214</v>
      </c>
      <c r="D653" t="s">
        <v>2215</v>
      </c>
      <c r="E653">
        <v>50</v>
      </c>
      <c r="F653">
        <v>0</v>
      </c>
      <c r="G653" s="2">
        <v>0</v>
      </c>
      <c r="H653" t="s">
        <v>2216</v>
      </c>
      <c r="I653" t="s">
        <v>2217</v>
      </c>
      <c r="J653" t="s">
        <v>2218</v>
      </c>
      <c r="K653">
        <v>70.62</v>
      </c>
    </row>
    <row r="654" spans="2:11" x14ac:dyDescent="0.25">
      <c r="B654">
        <f t="shared" si="10"/>
        <v>652</v>
      </c>
      <c r="C654" t="s">
        <v>2219</v>
      </c>
      <c r="D654" t="s">
        <v>2220</v>
      </c>
      <c r="E654">
        <v>54</v>
      </c>
      <c r="F654">
        <v>-2</v>
      </c>
      <c r="G654" s="2">
        <v>-3.5700000000000003E-2</v>
      </c>
      <c r="H654" t="s">
        <v>2221</v>
      </c>
      <c r="I654" t="s">
        <v>2222</v>
      </c>
      <c r="J654" t="s">
        <v>2223</v>
      </c>
      <c r="K654" t="s">
        <v>50</v>
      </c>
    </row>
    <row r="655" spans="2:11" x14ac:dyDescent="0.25">
      <c r="B655">
        <f t="shared" si="10"/>
        <v>653</v>
      </c>
      <c r="C655" t="s">
        <v>2224</v>
      </c>
      <c r="D655" t="s">
        <v>2225</v>
      </c>
      <c r="E655">
        <v>50</v>
      </c>
      <c r="F655">
        <v>0</v>
      </c>
      <c r="G655" s="2">
        <v>0</v>
      </c>
      <c r="H655" t="s">
        <v>2226</v>
      </c>
      <c r="I655" t="s">
        <v>2227</v>
      </c>
      <c r="J655" t="s">
        <v>2228</v>
      </c>
      <c r="K655" t="s">
        <v>50</v>
      </c>
    </row>
    <row r="656" spans="2:11" x14ac:dyDescent="0.25">
      <c r="B656">
        <f t="shared" si="10"/>
        <v>654</v>
      </c>
      <c r="C656" t="s">
        <v>2229</v>
      </c>
      <c r="D656" t="s">
        <v>2230</v>
      </c>
      <c r="E656">
        <v>50</v>
      </c>
      <c r="F656">
        <v>0</v>
      </c>
      <c r="G656" s="2">
        <v>0</v>
      </c>
      <c r="H656" s="3">
        <v>20000</v>
      </c>
      <c r="I656" s="3">
        <v>4331</v>
      </c>
      <c r="J656" t="s">
        <v>2231</v>
      </c>
      <c r="K656" t="s">
        <v>50</v>
      </c>
    </row>
    <row r="657" spans="2:11" x14ac:dyDescent="0.25">
      <c r="B657">
        <f t="shared" si="10"/>
        <v>655</v>
      </c>
      <c r="C657" t="s">
        <v>2232</v>
      </c>
      <c r="D657" t="s">
        <v>2233</v>
      </c>
      <c r="E657">
        <v>97</v>
      </c>
      <c r="F657">
        <v>0</v>
      </c>
      <c r="G657" s="2">
        <v>0</v>
      </c>
      <c r="H657" t="s">
        <v>2234</v>
      </c>
      <c r="I657" t="s">
        <v>2235</v>
      </c>
      <c r="J657" t="s">
        <v>2236</v>
      </c>
      <c r="K657">
        <v>26.64</v>
      </c>
    </row>
    <row r="658" spans="2:11" x14ac:dyDescent="0.25">
      <c r="B658">
        <f t="shared" si="10"/>
        <v>656</v>
      </c>
      <c r="C658" t="s">
        <v>2237</v>
      </c>
      <c r="D658" t="s">
        <v>2238</v>
      </c>
      <c r="E658">
        <v>75</v>
      </c>
      <c r="F658">
        <v>4</v>
      </c>
      <c r="G658" s="2">
        <v>5.6300000000000003E-2</v>
      </c>
      <c r="H658" t="s">
        <v>2239</v>
      </c>
      <c r="I658" t="s">
        <v>2240</v>
      </c>
      <c r="J658" t="s">
        <v>2241</v>
      </c>
      <c r="K658" t="s">
        <v>50</v>
      </c>
    </row>
    <row r="659" spans="2:11" x14ac:dyDescent="0.25">
      <c r="B659">
        <f t="shared" si="10"/>
        <v>657</v>
      </c>
      <c r="C659" t="s">
        <v>2242</v>
      </c>
      <c r="D659" t="s">
        <v>2243</v>
      </c>
      <c r="E659">
        <v>79</v>
      </c>
      <c r="F659">
        <v>0</v>
      </c>
      <c r="G659" s="2">
        <v>0</v>
      </c>
      <c r="H659" s="3">
        <v>567100</v>
      </c>
      <c r="I659" t="s">
        <v>2244</v>
      </c>
      <c r="J659" t="s">
        <v>2245</v>
      </c>
      <c r="K659" t="s">
        <v>50</v>
      </c>
    </row>
    <row r="660" spans="2:11" x14ac:dyDescent="0.25">
      <c r="B660">
        <f t="shared" si="10"/>
        <v>658</v>
      </c>
      <c r="C660" t="s">
        <v>2246</v>
      </c>
      <c r="D660" t="s">
        <v>2247</v>
      </c>
      <c r="E660">
        <v>294</v>
      </c>
      <c r="F660">
        <v>0</v>
      </c>
      <c r="G660" s="2">
        <v>0</v>
      </c>
      <c r="H660" s="3">
        <v>148700</v>
      </c>
      <c r="I660" t="s">
        <v>2248</v>
      </c>
      <c r="J660" t="s">
        <v>2249</v>
      </c>
      <c r="K660">
        <v>5.73</v>
      </c>
    </row>
    <row r="661" spans="2:11" x14ac:dyDescent="0.25">
      <c r="B661">
        <f t="shared" si="10"/>
        <v>659</v>
      </c>
      <c r="C661" t="s">
        <v>2250</v>
      </c>
      <c r="D661" t="s">
        <v>2251</v>
      </c>
      <c r="E661">
        <v>124</v>
      </c>
      <c r="F661">
        <v>-1</v>
      </c>
      <c r="G661" s="2">
        <v>-8.0000000000000002E-3</v>
      </c>
      <c r="H661" t="s">
        <v>2252</v>
      </c>
      <c r="I661" t="s">
        <v>2253</v>
      </c>
      <c r="J661" t="s">
        <v>2254</v>
      </c>
      <c r="K661">
        <v>138.24</v>
      </c>
    </row>
    <row r="662" spans="2:11" x14ac:dyDescent="0.25">
      <c r="B662">
        <f t="shared" si="10"/>
        <v>660</v>
      </c>
      <c r="C662" t="s">
        <v>2255</v>
      </c>
      <c r="D662" t="s">
        <v>2256</v>
      </c>
      <c r="E662">
        <v>84</v>
      </c>
      <c r="F662">
        <v>-1</v>
      </c>
      <c r="G662" s="2">
        <v>-1.18E-2</v>
      </c>
      <c r="H662" t="s">
        <v>2257</v>
      </c>
      <c r="I662" t="s">
        <v>2258</v>
      </c>
      <c r="J662" t="s">
        <v>2259</v>
      </c>
      <c r="K662">
        <v>11.99</v>
      </c>
    </row>
    <row r="663" spans="2:11" x14ac:dyDescent="0.25">
      <c r="B663">
        <f t="shared" si="10"/>
        <v>661</v>
      </c>
      <c r="C663" t="s">
        <v>2260</v>
      </c>
      <c r="D663" t="s">
        <v>2261</v>
      </c>
      <c r="E663">
        <v>169</v>
      </c>
      <c r="F663">
        <v>-1</v>
      </c>
      <c r="G663" s="2">
        <v>-5.8999999999999999E-3</v>
      </c>
      <c r="H663" s="3">
        <v>73600</v>
      </c>
      <c r="I663" s="3">
        <v>486552</v>
      </c>
      <c r="J663" t="s">
        <v>2262</v>
      </c>
      <c r="K663" t="s">
        <v>50</v>
      </c>
    </row>
    <row r="664" spans="2:11" x14ac:dyDescent="0.25">
      <c r="B664">
        <f t="shared" si="10"/>
        <v>662</v>
      </c>
      <c r="C664" t="s">
        <v>2263</v>
      </c>
      <c r="D664" t="s">
        <v>2264</v>
      </c>
      <c r="E664">
        <v>195</v>
      </c>
      <c r="F664">
        <v>4</v>
      </c>
      <c r="G664" s="2">
        <v>2.0899999999999998E-2</v>
      </c>
      <c r="H664">
        <v>300</v>
      </c>
      <c r="I664" s="3">
        <v>22363</v>
      </c>
      <c r="J664" t="s">
        <v>2265</v>
      </c>
      <c r="K664" t="s">
        <v>50</v>
      </c>
    </row>
    <row r="665" spans="2:11" x14ac:dyDescent="0.25">
      <c r="B665">
        <f t="shared" si="10"/>
        <v>663</v>
      </c>
      <c r="C665" t="s">
        <v>2266</v>
      </c>
      <c r="D665" t="s">
        <v>2267</v>
      </c>
      <c r="E665">
        <v>57</v>
      </c>
      <c r="F665">
        <v>5</v>
      </c>
      <c r="G665" s="2">
        <v>9.6199999999999994E-2</v>
      </c>
      <c r="H665" t="s">
        <v>2268</v>
      </c>
      <c r="I665" t="s">
        <v>2269</v>
      </c>
      <c r="J665" t="s">
        <v>2270</v>
      </c>
      <c r="K665" t="s">
        <v>50</v>
      </c>
    </row>
    <row r="666" spans="2:11" x14ac:dyDescent="0.25">
      <c r="B666">
        <f t="shared" si="10"/>
        <v>664</v>
      </c>
      <c r="C666" t="s">
        <v>2271</v>
      </c>
      <c r="D666" t="s">
        <v>2272</v>
      </c>
      <c r="E666">
        <v>75</v>
      </c>
      <c r="F666">
        <v>-1</v>
      </c>
      <c r="G666" s="2">
        <v>-1.32E-2</v>
      </c>
      <c r="H666" s="3">
        <v>632700</v>
      </c>
      <c r="I666" t="s">
        <v>2273</v>
      </c>
      <c r="J666" t="s">
        <v>2274</v>
      </c>
      <c r="K666" t="s">
        <v>50</v>
      </c>
    </row>
    <row r="667" spans="2:11" x14ac:dyDescent="0.25">
      <c r="B667">
        <f t="shared" si="10"/>
        <v>665</v>
      </c>
      <c r="C667" t="s">
        <v>2275</v>
      </c>
      <c r="D667" t="s">
        <v>2276</v>
      </c>
      <c r="E667">
        <v>406</v>
      </c>
      <c r="F667">
        <v>28</v>
      </c>
      <c r="G667" s="2">
        <v>7.4099999999999999E-2</v>
      </c>
      <c r="H667" s="3">
        <v>851500</v>
      </c>
      <c r="I667" s="3">
        <v>509433</v>
      </c>
      <c r="J667" t="s">
        <v>2277</v>
      </c>
      <c r="K667" t="s">
        <v>50</v>
      </c>
    </row>
    <row r="668" spans="2:11" x14ac:dyDescent="0.25">
      <c r="B668">
        <f t="shared" si="10"/>
        <v>666</v>
      </c>
      <c r="C668" t="s">
        <v>2278</v>
      </c>
      <c r="D668" t="s">
        <v>2279</v>
      </c>
      <c r="E668">
        <v>140</v>
      </c>
      <c r="F668">
        <v>-10</v>
      </c>
      <c r="G668" s="2">
        <v>-6.6699999999999995E-2</v>
      </c>
      <c r="H668" t="s">
        <v>2280</v>
      </c>
      <c r="I668" s="3">
        <v>553934</v>
      </c>
      <c r="J668" t="s">
        <v>2281</v>
      </c>
      <c r="K668">
        <v>46.02</v>
      </c>
    </row>
    <row r="669" spans="2:11" x14ac:dyDescent="0.25">
      <c r="B669">
        <f t="shared" si="10"/>
        <v>667</v>
      </c>
      <c r="C669" t="s">
        <v>2282</v>
      </c>
      <c r="D669" t="s">
        <v>2283</v>
      </c>
      <c r="E669">
        <v>105</v>
      </c>
      <c r="F669">
        <v>0</v>
      </c>
      <c r="G669" s="2">
        <v>0</v>
      </c>
      <c r="H669" t="s">
        <v>2284</v>
      </c>
      <c r="I669" t="s">
        <v>2285</v>
      </c>
      <c r="J669" t="s">
        <v>2286</v>
      </c>
      <c r="K669" t="s">
        <v>50</v>
      </c>
    </row>
    <row r="670" spans="2:11" x14ac:dyDescent="0.25">
      <c r="B670">
        <f t="shared" si="10"/>
        <v>668</v>
      </c>
      <c r="C670" t="s">
        <v>2287</v>
      </c>
      <c r="D670" t="s">
        <v>2288</v>
      </c>
      <c r="E670">
        <v>61</v>
      </c>
      <c r="F670">
        <v>0</v>
      </c>
      <c r="G670" s="2">
        <v>0</v>
      </c>
      <c r="H670" t="s">
        <v>2289</v>
      </c>
      <c r="I670" t="s">
        <v>2290</v>
      </c>
      <c r="J670" t="s">
        <v>2291</v>
      </c>
      <c r="K670" t="s">
        <v>50</v>
      </c>
    </row>
    <row r="671" spans="2:11" x14ac:dyDescent="0.25">
      <c r="B671">
        <f t="shared" si="10"/>
        <v>669</v>
      </c>
      <c r="C671" t="s">
        <v>2292</v>
      </c>
      <c r="D671" t="s">
        <v>2293</v>
      </c>
      <c r="E671">
        <v>174</v>
      </c>
      <c r="F671">
        <v>-2</v>
      </c>
      <c r="G671" s="2">
        <v>-1.14E-2</v>
      </c>
      <c r="H671" t="s">
        <v>2294</v>
      </c>
      <c r="I671" t="s">
        <v>2295</v>
      </c>
      <c r="J671" t="s">
        <v>2296</v>
      </c>
      <c r="K671" t="s">
        <v>50</v>
      </c>
    </row>
    <row r="672" spans="2:11" x14ac:dyDescent="0.25">
      <c r="B672">
        <f t="shared" si="10"/>
        <v>670</v>
      </c>
      <c r="C672" t="s">
        <v>2297</v>
      </c>
      <c r="D672" t="s">
        <v>2298</v>
      </c>
      <c r="E672">
        <v>135</v>
      </c>
      <c r="F672">
        <v>0</v>
      </c>
      <c r="G672" s="2">
        <v>0</v>
      </c>
      <c r="H672" t="s">
        <v>2299</v>
      </c>
      <c r="I672" t="s">
        <v>2300</v>
      </c>
      <c r="J672" t="s">
        <v>2301</v>
      </c>
      <c r="K672" t="s">
        <v>50</v>
      </c>
    </row>
    <row r="673" spans="2:11" x14ac:dyDescent="0.25">
      <c r="B673">
        <f t="shared" si="10"/>
        <v>671</v>
      </c>
      <c r="C673" t="s">
        <v>2302</v>
      </c>
      <c r="D673" t="s">
        <v>2303</v>
      </c>
      <c r="E673">
        <v>96</v>
      </c>
      <c r="F673">
        <v>0</v>
      </c>
      <c r="G673" s="2">
        <v>0</v>
      </c>
      <c r="H673" t="s">
        <v>2304</v>
      </c>
      <c r="I673" t="s">
        <v>2305</v>
      </c>
      <c r="J673" t="s">
        <v>2306</v>
      </c>
      <c r="K673">
        <v>6.02</v>
      </c>
    </row>
    <row r="674" spans="2:11" x14ac:dyDescent="0.25">
      <c r="B674">
        <f t="shared" si="10"/>
        <v>672</v>
      </c>
      <c r="C674" t="s">
        <v>2307</v>
      </c>
      <c r="D674" t="s">
        <v>2308</v>
      </c>
      <c r="E674">
        <v>750</v>
      </c>
      <c r="F674">
        <v>40</v>
      </c>
      <c r="G674" s="2">
        <v>5.6300000000000003E-2</v>
      </c>
      <c r="H674" s="3">
        <v>91300</v>
      </c>
      <c r="I674" s="3">
        <v>935820</v>
      </c>
      <c r="J674" t="s">
        <v>2309</v>
      </c>
      <c r="K674" t="s">
        <v>50</v>
      </c>
    </row>
    <row r="675" spans="2:11" x14ac:dyDescent="0.25">
      <c r="B675">
        <f t="shared" si="10"/>
        <v>673</v>
      </c>
      <c r="C675" t="s">
        <v>2310</v>
      </c>
      <c r="D675" t="s">
        <v>2311</v>
      </c>
      <c r="E675">
        <v>200</v>
      </c>
      <c r="F675">
        <v>0</v>
      </c>
      <c r="G675" s="2">
        <v>0</v>
      </c>
      <c r="H675" s="3">
        <v>48700</v>
      </c>
      <c r="I675" s="3">
        <v>183019</v>
      </c>
      <c r="J675" t="s">
        <v>2312</v>
      </c>
      <c r="K675" t="s">
        <v>50</v>
      </c>
    </row>
    <row r="676" spans="2:11" x14ac:dyDescent="0.25">
      <c r="B676">
        <f t="shared" si="10"/>
        <v>674</v>
      </c>
      <c r="C676" t="s">
        <v>2313</v>
      </c>
      <c r="D676" t="s">
        <v>2314</v>
      </c>
      <c r="E676">
        <v>147</v>
      </c>
      <c r="F676">
        <v>-1</v>
      </c>
      <c r="G676" s="2">
        <v>-6.7999999999999996E-3</v>
      </c>
      <c r="H676" s="3">
        <v>22100</v>
      </c>
      <c r="I676" s="3">
        <v>289187</v>
      </c>
      <c r="J676" t="s">
        <v>2315</v>
      </c>
      <c r="K676" t="s">
        <v>50</v>
      </c>
    </row>
    <row r="677" spans="2:11" x14ac:dyDescent="0.25">
      <c r="B677">
        <f t="shared" si="10"/>
        <v>675</v>
      </c>
      <c r="C677" t="s">
        <v>2316</v>
      </c>
      <c r="D677" t="s">
        <v>2317</v>
      </c>
      <c r="E677">
        <v>236</v>
      </c>
      <c r="F677">
        <v>0</v>
      </c>
      <c r="G677" s="2">
        <v>0</v>
      </c>
      <c r="H677" s="3">
        <v>244900</v>
      </c>
      <c r="I677" t="s">
        <v>2318</v>
      </c>
      <c r="J677" t="s">
        <v>2319</v>
      </c>
      <c r="K677">
        <v>4.74</v>
      </c>
    </row>
    <row r="678" spans="2:11" x14ac:dyDescent="0.25">
      <c r="B678">
        <f t="shared" si="10"/>
        <v>676</v>
      </c>
      <c r="C678" t="s">
        <v>2320</v>
      </c>
      <c r="D678" t="s">
        <v>2321</v>
      </c>
      <c r="E678">
        <v>113</v>
      </c>
      <c r="F678">
        <v>6</v>
      </c>
      <c r="G678" s="2">
        <v>5.6099999999999997E-2</v>
      </c>
      <c r="H678" s="3">
        <v>231300</v>
      </c>
      <c r="I678" t="s">
        <v>2322</v>
      </c>
      <c r="J678" t="s">
        <v>2323</v>
      </c>
      <c r="K678" t="s">
        <v>50</v>
      </c>
    </row>
    <row r="679" spans="2:11" x14ac:dyDescent="0.25">
      <c r="B679">
        <f t="shared" si="10"/>
        <v>677</v>
      </c>
      <c r="C679" t="s">
        <v>2324</v>
      </c>
      <c r="D679" t="s">
        <v>2325</v>
      </c>
      <c r="E679">
        <v>95</v>
      </c>
      <c r="F679">
        <v>2</v>
      </c>
      <c r="G679" s="2">
        <v>2.1499999999999998E-2</v>
      </c>
      <c r="H679" t="s">
        <v>2326</v>
      </c>
      <c r="I679" t="s">
        <v>2327</v>
      </c>
      <c r="J679" t="s">
        <v>2328</v>
      </c>
      <c r="K679" t="s">
        <v>50</v>
      </c>
    </row>
    <row r="680" spans="2:11" x14ac:dyDescent="0.25">
      <c r="B680">
        <f t="shared" si="10"/>
        <v>678</v>
      </c>
      <c r="C680" t="s">
        <v>2329</v>
      </c>
      <c r="D680" t="s">
        <v>2330</v>
      </c>
      <c r="E680">
        <v>50</v>
      </c>
      <c r="F680">
        <v>0</v>
      </c>
      <c r="G680" s="2">
        <v>0</v>
      </c>
      <c r="H680" s="3">
        <v>54500</v>
      </c>
      <c r="I680" t="s">
        <v>2331</v>
      </c>
      <c r="J680" t="s">
        <v>2332</v>
      </c>
      <c r="K680" t="s">
        <v>50</v>
      </c>
    </row>
    <row r="681" spans="2:11" x14ac:dyDescent="0.25">
      <c r="B681">
        <f t="shared" si="10"/>
        <v>679</v>
      </c>
      <c r="C681" t="s">
        <v>2333</v>
      </c>
      <c r="D681" t="s">
        <v>2334</v>
      </c>
      <c r="E681">
        <v>175</v>
      </c>
      <c r="F681">
        <v>-1</v>
      </c>
      <c r="G681" s="2">
        <v>-5.7000000000000002E-3</v>
      </c>
      <c r="H681" s="3">
        <v>105100</v>
      </c>
      <c r="I681" s="3">
        <v>13433</v>
      </c>
      <c r="J681" t="s">
        <v>2335</v>
      </c>
      <c r="K681" t="s">
        <v>50</v>
      </c>
    </row>
    <row r="682" spans="2:11" x14ac:dyDescent="0.25">
      <c r="B682">
        <f t="shared" si="10"/>
        <v>680</v>
      </c>
      <c r="C682" t="s">
        <v>2336</v>
      </c>
      <c r="D682" t="s">
        <v>2337</v>
      </c>
      <c r="E682">
        <v>61</v>
      </c>
      <c r="F682">
        <v>6</v>
      </c>
      <c r="G682" s="2">
        <v>0.1091</v>
      </c>
      <c r="H682" t="s">
        <v>2338</v>
      </c>
      <c r="I682" t="s">
        <v>2339</v>
      </c>
      <c r="J682" t="s">
        <v>2340</v>
      </c>
      <c r="K682" t="s">
        <v>50</v>
      </c>
    </row>
    <row r="683" spans="2:11" x14ac:dyDescent="0.25">
      <c r="B683">
        <f t="shared" si="10"/>
        <v>681</v>
      </c>
      <c r="C683" t="s">
        <v>2341</v>
      </c>
      <c r="D683" t="s">
        <v>2342</v>
      </c>
      <c r="E683">
        <v>83</v>
      </c>
      <c r="F683">
        <v>3</v>
      </c>
      <c r="G683" s="2">
        <v>3.7499999999999999E-2</v>
      </c>
      <c r="H683" t="s">
        <v>2343</v>
      </c>
      <c r="I683" s="3">
        <v>249844</v>
      </c>
      <c r="J683" t="s">
        <v>2344</v>
      </c>
      <c r="K683" t="s">
        <v>50</v>
      </c>
    </row>
    <row r="684" spans="2:11" x14ac:dyDescent="0.25">
      <c r="B684">
        <f t="shared" si="10"/>
        <v>682</v>
      </c>
      <c r="C684" t="s">
        <v>2345</v>
      </c>
      <c r="D684" t="s">
        <v>2346</v>
      </c>
      <c r="E684">
        <v>91</v>
      </c>
      <c r="F684">
        <v>0</v>
      </c>
      <c r="G684" s="2">
        <v>0</v>
      </c>
      <c r="H684" s="3">
        <v>631100</v>
      </c>
      <c r="I684" t="s">
        <v>2347</v>
      </c>
      <c r="J684" t="s">
        <v>2348</v>
      </c>
      <c r="K684" t="s">
        <v>50</v>
      </c>
    </row>
    <row r="685" spans="2:11" x14ac:dyDescent="0.25">
      <c r="B685">
        <f t="shared" si="10"/>
        <v>683</v>
      </c>
      <c r="C685" t="s">
        <v>2349</v>
      </c>
      <c r="D685" t="s">
        <v>2350</v>
      </c>
      <c r="E685">
        <v>50</v>
      </c>
      <c r="F685">
        <v>0</v>
      </c>
      <c r="G685" s="2">
        <v>0</v>
      </c>
      <c r="H685" s="3">
        <v>229000</v>
      </c>
      <c r="I685" t="s">
        <v>2351</v>
      </c>
      <c r="J685" t="s">
        <v>2352</v>
      </c>
      <c r="K685" t="s">
        <v>50</v>
      </c>
    </row>
    <row r="686" spans="2:11" x14ac:dyDescent="0.25">
      <c r="B686">
        <f t="shared" si="10"/>
        <v>684</v>
      </c>
      <c r="C686" t="s">
        <v>2353</v>
      </c>
      <c r="D686" t="s">
        <v>2354</v>
      </c>
      <c r="E686">
        <v>51</v>
      </c>
      <c r="F686">
        <v>0</v>
      </c>
      <c r="G686" s="2">
        <v>0</v>
      </c>
      <c r="H686" t="s">
        <v>2355</v>
      </c>
      <c r="I686" t="s">
        <v>2356</v>
      </c>
      <c r="J686" t="s">
        <v>2357</v>
      </c>
      <c r="K686" t="s">
        <v>50</v>
      </c>
    </row>
    <row r="687" spans="2:11" x14ac:dyDescent="0.25">
      <c r="B687">
        <f t="shared" si="10"/>
        <v>685</v>
      </c>
      <c r="C687" t="s">
        <v>2358</v>
      </c>
      <c r="D687" t="s">
        <v>2359</v>
      </c>
      <c r="E687">
        <v>52</v>
      </c>
      <c r="F687">
        <v>1</v>
      </c>
      <c r="G687" s="2">
        <v>1.9599999999999999E-2</v>
      </c>
      <c r="H687" t="s">
        <v>2360</v>
      </c>
      <c r="I687" t="s">
        <v>2361</v>
      </c>
      <c r="J687" t="s">
        <v>2362</v>
      </c>
      <c r="K687" t="s">
        <v>50</v>
      </c>
    </row>
    <row r="688" spans="2:11" x14ac:dyDescent="0.25">
      <c r="B688">
        <f t="shared" si="10"/>
        <v>686</v>
      </c>
      <c r="C688" t="s">
        <v>2363</v>
      </c>
      <c r="D688" t="s">
        <v>2364</v>
      </c>
      <c r="E688">
        <v>89</v>
      </c>
      <c r="F688">
        <v>0</v>
      </c>
      <c r="G688" s="2">
        <v>0</v>
      </c>
      <c r="H688" s="3">
        <v>587500</v>
      </c>
      <c r="I688" t="s">
        <v>2365</v>
      </c>
      <c r="J688" t="s">
        <v>2366</v>
      </c>
      <c r="K688" t="s">
        <v>50</v>
      </c>
    </row>
    <row r="689" spans="2:11" x14ac:dyDescent="0.25">
      <c r="B689">
        <f t="shared" si="10"/>
        <v>687</v>
      </c>
      <c r="C689" t="s">
        <v>2367</v>
      </c>
      <c r="D689" t="s">
        <v>2368</v>
      </c>
      <c r="E689">
        <v>75</v>
      </c>
      <c r="F689">
        <v>-1</v>
      </c>
      <c r="G689" s="2">
        <v>-1.32E-2</v>
      </c>
      <c r="H689" t="s">
        <v>2369</v>
      </c>
      <c r="I689" t="s">
        <v>2370</v>
      </c>
      <c r="J689" t="s">
        <v>2371</v>
      </c>
      <c r="K689">
        <v>47.68</v>
      </c>
    </row>
    <row r="690" spans="2:11" x14ac:dyDescent="0.25">
      <c r="B690">
        <f t="shared" si="10"/>
        <v>688</v>
      </c>
      <c r="C690" t="s">
        <v>2372</v>
      </c>
      <c r="D690" t="s">
        <v>2373</v>
      </c>
      <c r="E690">
        <v>122</v>
      </c>
      <c r="F690">
        <v>-1</v>
      </c>
      <c r="G690" s="2">
        <v>-8.0999999999999996E-3</v>
      </c>
      <c r="H690" t="s">
        <v>2374</v>
      </c>
      <c r="I690" t="s">
        <v>2375</v>
      </c>
      <c r="J690" t="s">
        <v>2376</v>
      </c>
      <c r="K690">
        <v>13.74</v>
      </c>
    </row>
    <row r="691" spans="2:11" x14ac:dyDescent="0.25">
      <c r="B691">
        <f t="shared" si="10"/>
        <v>689</v>
      </c>
      <c r="C691" t="s">
        <v>2377</v>
      </c>
      <c r="D691" t="s">
        <v>2378</v>
      </c>
      <c r="E691">
        <v>99</v>
      </c>
      <c r="F691">
        <v>1</v>
      </c>
      <c r="G691" s="2">
        <v>1.0200000000000001E-2</v>
      </c>
      <c r="H691" s="3">
        <v>417000</v>
      </c>
      <c r="I691" t="s">
        <v>2379</v>
      </c>
      <c r="J691" t="s">
        <v>2380</v>
      </c>
      <c r="K691" t="s">
        <v>50</v>
      </c>
    </row>
    <row r="692" spans="2:11" x14ac:dyDescent="0.25">
      <c r="B692">
        <f t="shared" si="10"/>
        <v>690</v>
      </c>
      <c r="C692" t="s">
        <v>2381</v>
      </c>
      <c r="D692" t="s">
        <v>2382</v>
      </c>
      <c r="E692">
        <v>61</v>
      </c>
      <c r="F692">
        <v>1</v>
      </c>
      <c r="G692" s="2">
        <v>1.67E-2</v>
      </c>
      <c r="H692" t="s">
        <v>2383</v>
      </c>
      <c r="I692" t="s">
        <v>2384</v>
      </c>
      <c r="J692" t="s">
        <v>2385</v>
      </c>
      <c r="K692">
        <v>119.61</v>
      </c>
    </row>
    <row r="693" spans="2:11" x14ac:dyDescent="0.25">
      <c r="B693">
        <f t="shared" si="10"/>
        <v>691</v>
      </c>
      <c r="C693" t="s">
        <v>2386</v>
      </c>
      <c r="D693" t="s">
        <v>2387</v>
      </c>
      <c r="E693">
        <v>62</v>
      </c>
      <c r="F693">
        <v>-2</v>
      </c>
      <c r="G693" s="2">
        <v>-3.1199999999999999E-2</v>
      </c>
      <c r="H693" t="s">
        <v>2388</v>
      </c>
      <c r="I693" t="s">
        <v>2389</v>
      </c>
      <c r="J693" t="s">
        <v>2390</v>
      </c>
      <c r="K693">
        <v>29.72</v>
      </c>
    </row>
    <row r="694" spans="2:11" x14ac:dyDescent="0.25">
      <c r="B694">
        <f t="shared" si="10"/>
        <v>692</v>
      </c>
      <c r="C694" t="s">
        <v>2391</v>
      </c>
      <c r="D694" t="s">
        <v>2392</v>
      </c>
      <c r="E694">
        <v>180</v>
      </c>
      <c r="F694">
        <v>4</v>
      </c>
      <c r="G694" s="2">
        <v>2.2700000000000001E-2</v>
      </c>
      <c r="H694">
        <v>700</v>
      </c>
      <c r="I694" s="3">
        <v>23741</v>
      </c>
      <c r="J694" t="s">
        <v>2393</v>
      </c>
      <c r="K694" t="s">
        <v>50</v>
      </c>
    </row>
    <row r="695" spans="2:11" x14ac:dyDescent="0.25">
      <c r="B695">
        <f t="shared" si="10"/>
        <v>693</v>
      </c>
      <c r="C695" t="s">
        <v>2394</v>
      </c>
      <c r="D695" t="s">
        <v>2395</v>
      </c>
      <c r="E695">
        <v>52</v>
      </c>
      <c r="F695">
        <v>-1</v>
      </c>
      <c r="G695" s="2">
        <v>-1.89E-2</v>
      </c>
      <c r="H695" t="s">
        <v>2396</v>
      </c>
      <c r="I695" t="s">
        <v>2397</v>
      </c>
      <c r="J695" t="s">
        <v>2398</v>
      </c>
      <c r="K695" t="s">
        <v>50</v>
      </c>
    </row>
    <row r="696" spans="2:11" x14ac:dyDescent="0.25">
      <c r="B696">
        <f t="shared" si="10"/>
        <v>694</v>
      </c>
      <c r="C696" t="s">
        <v>2399</v>
      </c>
      <c r="D696" t="s">
        <v>2400</v>
      </c>
      <c r="E696">
        <v>37</v>
      </c>
      <c r="F696">
        <v>3</v>
      </c>
      <c r="G696" s="2">
        <v>8.8200000000000001E-2</v>
      </c>
      <c r="H696" t="s">
        <v>2401</v>
      </c>
      <c r="I696" t="s">
        <v>2402</v>
      </c>
      <c r="J696" t="s">
        <v>2403</v>
      </c>
      <c r="K696">
        <v>55.06</v>
      </c>
    </row>
    <row r="697" spans="2:11" x14ac:dyDescent="0.25">
      <c r="B697">
        <f t="shared" si="10"/>
        <v>695</v>
      </c>
      <c r="C697" t="s">
        <v>2404</v>
      </c>
      <c r="D697" t="s">
        <v>2405</v>
      </c>
      <c r="E697">
        <v>141</v>
      </c>
      <c r="F697">
        <v>-10</v>
      </c>
      <c r="G697" s="2">
        <v>-6.6199999999999995E-2</v>
      </c>
      <c r="H697" t="s">
        <v>2406</v>
      </c>
      <c r="I697" s="3">
        <v>88020</v>
      </c>
      <c r="J697" t="s">
        <v>2407</v>
      </c>
      <c r="K697" t="s">
        <v>50</v>
      </c>
    </row>
    <row r="698" spans="2:11" x14ac:dyDescent="0.25">
      <c r="B698">
        <f t="shared" si="10"/>
        <v>696</v>
      </c>
      <c r="C698" t="s">
        <v>2408</v>
      </c>
      <c r="D698" t="s">
        <v>2409</v>
      </c>
      <c r="E698">
        <v>24</v>
      </c>
      <c r="F698">
        <v>0</v>
      </c>
      <c r="G698" s="2">
        <v>0</v>
      </c>
      <c r="H698" t="s">
        <v>2410</v>
      </c>
      <c r="I698" t="s">
        <v>50</v>
      </c>
      <c r="J698" t="s">
        <v>50</v>
      </c>
      <c r="K698" t="s">
        <v>50</v>
      </c>
    </row>
    <row r="699" spans="2:11" x14ac:dyDescent="0.25">
      <c r="B699">
        <f t="shared" si="10"/>
        <v>697</v>
      </c>
      <c r="C699" t="s">
        <v>2411</v>
      </c>
      <c r="D699" t="s">
        <v>2412</v>
      </c>
      <c r="E699">
        <v>214</v>
      </c>
      <c r="F699">
        <v>-6</v>
      </c>
      <c r="G699" s="2">
        <v>-2.7300000000000001E-2</v>
      </c>
      <c r="H699" t="s">
        <v>2413</v>
      </c>
      <c r="I699" t="s">
        <v>2414</v>
      </c>
      <c r="J699" t="s">
        <v>50</v>
      </c>
      <c r="K699">
        <v>12.55</v>
      </c>
    </row>
    <row r="700" spans="2:11" x14ac:dyDescent="0.25">
      <c r="B700">
        <f t="shared" si="10"/>
        <v>698</v>
      </c>
      <c r="C700" t="s">
        <v>2415</v>
      </c>
      <c r="D700" t="s">
        <v>2416</v>
      </c>
      <c r="E700" s="1">
        <v>46000</v>
      </c>
      <c r="F700">
        <v>0</v>
      </c>
      <c r="G700" s="2">
        <v>0</v>
      </c>
      <c r="H700" s="3">
        <v>1300</v>
      </c>
      <c r="I700" s="3">
        <v>13314</v>
      </c>
      <c r="J700" t="s">
        <v>50</v>
      </c>
      <c r="K700">
        <v>478.72</v>
      </c>
    </row>
    <row r="701" spans="2:11" x14ac:dyDescent="0.25">
      <c r="B701">
        <f t="shared" si="10"/>
        <v>699</v>
      </c>
      <c r="C701" t="s">
        <v>2417</v>
      </c>
      <c r="D701" t="s">
        <v>2418</v>
      </c>
      <c r="E701">
        <v>9</v>
      </c>
      <c r="F701">
        <v>-1</v>
      </c>
      <c r="G701" s="2">
        <v>-0.1</v>
      </c>
      <c r="H701" t="s">
        <v>2419</v>
      </c>
      <c r="I701" t="s">
        <v>50</v>
      </c>
      <c r="J701" t="s">
        <v>50</v>
      </c>
      <c r="K701" t="s">
        <v>50</v>
      </c>
    </row>
    <row r="702" spans="2:11" x14ac:dyDescent="0.25">
      <c r="B702">
        <f t="shared" si="10"/>
        <v>700</v>
      </c>
      <c r="C702" t="s">
        <v>2420</v>
      </c>
      <c r="E702">
        <v>17</v>
      </c>
      <c r="F702">
        <v>0</v>
      </c>
      <c r="G702" s="2">
        <v>0</v>
      </c>
      <c r="H702" t="s">
        <v>2421</v>
      </c>
      <c r="I702" t="s">
        <v>50</v>
      </c>
      <c r="J702" t="s">
        <v>50</v>
      </c>
      <c r="K702" t="s">
        <v>50</v>
      </c>
    </row>
    <row r="703" spans="2:11" x14ac:dyDescent="0.25">
      <c r="B703">
        <f t="shared" si="10"/>
        <v>701</v>
      </c>
      <c r="C703" t="s">
        <v>2422</v>
      </c>
      <c r="E703">
        <v>20</v>
      </c>
      <c r="F703">
        <v>0</v>
      </c>
      <c r="G703" s="2">
        <v>0</v>
      </c>
      <c r="H703" t="s">
        <v>2423</v>
      </c>
      <c r="I703" t="s">
        <v>50</v>
      </c>
      <c r="J703" t="s">
        <v>50</v>
      </c>
      <c r="K703" t="s">
        <v>50</v>
      </c>
    </row>
    <row r="704" spans="2:11" x14ac:dyDescent="0.25">
      <c r="B704">
        <f t="shared" si="10"/>
        <v>702</v>
      </c>
      <c r="C704" t="s">
        <v>2424</v>
      </c>
      <c r="E704">
        <v>37</v>
      </c>
      <c r="F704">
        <v>0</v>
      </c>
      <c r="G704" s="2">
        <v>0</v>
      </c>
      <c r="H704" t="s">
        <v>2425</v>
      </c>
      <c r="I704" t="s">
        <v>50</v>
      </c>
      <c r="J704" t="s">
        <v>50</v>
      </c>
      <c r="K704" t="s">
        <v>50</v>
      </c>
    </row>
    <row r="705" spans="2:12" x14ac:dyDescent="0.25">
      <c r="B705">
        <f t="shared" si="10"/>
        <v>703</v>
      </c>
      <c r="C705" t="s">
        <v>2426</v>
      </c>
      <c r="E705">
        <v>135</v>
      </c>
      <c r="F705">
        <v>4</v>
      </c>
      <c r="G705" s="2">
        <v>3.0499999999999999E-2</v>
      </c>
      <c r="H705" t="s">
        <v>2427</v>
      </c>
      <c r="I705" t="s">
        <v>50</v>
      </c>
      <c r="J705" t="s">
        <v>50</v>
      </c>
      <c r="K705" t="s">
        <v>50</v>
      </c>
    </row>
    <row r="706" spans="2:12" x14ac:dyDescent="0.25">
      <c r="B706">
        <f t="shared" si="10"/>
        <v>704</v>
      </c>
      <c r="C706" t="s">
        <v>2428</v>
      </c>
      <c r="E706">
        <v>14</v>
      </c>
      <c r="F706">
        <v>1</v>
      </c>
      <c r="G706" s="2">
        <v>7.6899999999999996E-2</v>
      </c>
      <c r="H706" t="s">
        <v>2429</v>
      </c>
      <c r="I706" t="s">
        <v>50</v>
      </c>
      <c r="J706" t="s">
        <v>50</v>
      </c>
      <c r="K706" t="s">
        <v>50</v>
      </c>
    </row>
    <row r="707" spans="2:12" x14ac:dyDescent="0.25">
      <c r="B707">
        <f t="shared" si="10"/>
        <v>705</v>
      </c>
      <c r="C707" t="s">
        <v>2430</v>
      </c>
      <c r="E707">
        <v>142</v>
      </c>
      <c r="F707">
        <v>-6</v>
      </c>
      <c r="G707" s="2">
        <v>-4.0500000000000001E-2</v>
      </c>
      <c r="H707" s="3">
        <v>625500</v>
      </c>
      <c r="I707" t="s">
        <v>50</v>
      </c>
      <c r="J707" t="s">
        <v>50</v>
      </c>
      <c r="K707" t="s">
        <v>50</v>
      </c>
    </row>
    <row r="708" spans="2:12" x14ac:dyDescent="0.25">
      <c r="B708">
        <f t="shared" ref="B708:B727" si="11">ROW(B706)</f>
        <v>706</v>
      </c>
      <c r="C708" t="s">
        <v>2431</v>
      </c>
      <c r="D708" t="s">
        <v>2432</v>
      </c>
      <c r="E708">
        <v>298</v>
      </c>
      <c r="F708">
        <v>-30</v>
      </c>
      <c r="G708" s="2">
        <v>-9.1499999999999998E-2</v>
      </c>
      <c r="H708" s="3">
        <v>62000</v>
      </c>
      <c r="I708" t="s">
        <v>50</v>
      </c>
      <c r="J708" t="s">
        <v>50</v>
      </c>
      <c r="K708" t="s">
        <v>50</v>
      </c>
    </row>
    <row r="709" spans="2:12" x14ac:dyDescent="0.25">
      <c r="B709">
        <f t="shared" si="11"/>
        <v>707</v>
      </c>
      <c r="C709" t="s">
        <v>2433</v>
      </c>
      <c r="D709" t="s">
        <v>2434</v>
      </c>
      <c r="E709">
        <v>218</v>
      </c>
      <c r="F709">
        <v>2</v>
      </c>
      <c r="G709" s="2">
        <v>9.2999999999999992E-3</v>
      </c>
      <c r="H709" s="3">
        <v>21800</v>
      </c>
      <c r="I709" t="s">
        <v>50</v>
      </c>
      <c r="J709" t="s">
        <v>50</v>
      </c>
      <c r="K709" t="s">
        <v>50</v>
      </c>
    </row>
    <row r="710" spans="2:12" x14ac:dyDescent="0.25">
      <c r="B710">
        <f t="shared" si="11"/>
        <v>708</v>
      </c>
      <c r="C710" t="s">
        <v>2435</v>
      </c>
      <c r="D710" t="s">
        <v>2436</v>
      </c>
      <c r="E710">
        <v>157</v>
      </c>
      <c r="F710">
        <v>2</v>
      </c>
      <c r="G710" s="2">
        <v>1.29E-2</v>
      </c>
      <c r="H710" t="s">
        <v>2437</v>
      </c>
      <c r="I710" t="s">
        <v>2438</v>
      </c>
      <c r="J710" t="s">
        <v>50</v>
      </c>
      <c r="K710" t="s">
        <v>50</v>
      </c>
    </row>
    <row r="711" spans="2:12" x14ac:dyDescent="0.25">
      <c r="B711">
        <f t="shared" si="11"/>
        <v>709</v>
      </c>
      <c r="C711" t="s">
        <v>2439</v>
      </c>
      <c r="D711" t="s">
        <v>2440</v>
      </c>
      <c r="E711">
        <v>300</v>
      </c>
      <c r="F711">
        <v>4</v>
      </c>
      <c r="G711" s="2">
        <v>1.35E-2</v>
      </c>
      <c r="H711" t="s">
        <v>2441</v>
      </c>
      <c r="I711" t="s">
        <v>2442</v>
      </c>
      <c r="J711" t="s">
        <v>50</v>
      </c>
      <c r="K711" t="s">
        <v>50</v>
      </c>
    </row>
    <row r="712" spans="2:12" x14ac:dyDescent="0.25">
      <c r="B712">
        <f t="shared" si="11"/>
        <v>710</v>
      </c>
      <c r="C712" t="s">
        <v>2443</v>
      </c>
      <c r="E712">
        <v>54</v>
      </c>
      <c r="F712">
        <v>2</v>
      </c>
      <c r="G712" s="2">
        <v>3.85E-2</v>
      </c>
      <c r="H712" t="s">
        <v>2444</v>
      </c>
      <c r="I712" t="s">
        <v>50</v>
      </c>
      <c r="J712" t="s">
        <v>50</v>
      </c>
      <c r="K712" t="s">
        <v>50</v>
      </c>
    </row>
    <row r="713" spans="2:12" x14ac:dyDescent="0.25">
      <c r="B713">
        <f t="shared" si="11"/>
        <v>711</v>
      </c>
      <c r="C713" t="s">
        <v>2445</v>
      </c>
      <c r="E713">
        <v>226</v>
      </c>
      <c r="F713">
        <v>-2</v>
      </c>
      <c r="G713" s="2">
        <v>-8.8000000000000005E-3</v>
      </c>
      <c r="H713" s="3">
        <v>620100</v>
      </c>
      <c r="I713" t="s">
        <v>50</v>
      </c>
      <c r="J713" t="s">
        <v>50</v>
      </c>
      <c r="K713" t="s">
        <v>50</v>
      </c>
    </row>
    <row r="714" spans="2:12" x14ac:dyDescent="0.25">
      <c r="B714">
        <f t="shared" si="11"/>
        <v>712</v>
      </c>
      <c r="C714" t="s">
        <v>2446</v>
      </c>
      <c r="D714" t="s">
        <v>2447</v>
      </c>
      <c r="E714">
        <v>16</v>
      </c>
      <c r="F714">
        <v>0</v>
      </c>
      <c r="G714" s="2">
        <v>0</v>
      </c>
      <c r="H714" t="s">
        <v>2448</v>
      </c>
      <c r="I714" t="s">
        <v>50</v>
      </c>
      <c r="J714" t="s">
        <v>50</v>
      </c>
      <c r="K714" t="s">
        <v>50</v>
      </c>
    </row>
    <row r="715" spans="2:12" x14ac:dyDescent="0.25">
      <c r="B715">
        <f t="shared" si="11"/>
        <v>713</v>
      </c>
    </row>
    <row r="716" spans="2:12" x14ac:dyDescent="0.25">
      <c r="B716">
        <f t="shared" si="11"/>
        <v>714</v>
      </c>
      <c r="C716" t="s">
        <v>0</v>
      </c>
      <c r="D716" t="s">
        <v>1</v>
      </c>
      <c r="E716" t="s">
        <v>2</v>
      </c>
      <c r="F716" t="s">
        <v>3</v>
      </c>
      <c r="G716" t="s">
        <v>4</v>
      </c>
      <c r="H716" t="s">
        <v>5</v>
      </c>
      <c r="I716" t="s">
        <v>6</v>
      </c>
      <c r="J716" t="s">
        <v>7</v>
      </c>
      <c r="K716" t="s">
        <v>8</v>
      </c>
      <c r="L716" t="s">
        <v>9</v>
      </c>
    </row>
    <row r="717" spans="2:12" x14ac:dyDescent="0.25">
      <c r="B717">
        <f t="shared" si="11"/>
        <v>715</v>
      </c>
      <c r="C717" t="s">
        <v>2449</v>
      </c>
      <c r="E717">
        <v>17</v>
      </c>
      <c r="F717">
        <v>9</v>
      </c>
      <c r="G717" s="2">
        <v>1.125</v>
      </c>
      <c r="H717" t="s">
        <v>2450</v>
      </c>
      <c r="I717" t="s">
        <v>50</v>
      </c>
      <c r="J717" t="s">
        <v>50</v>
      </c>
      <c r="K717" t="s">
        <v>50</v>
      </c>
    </row>
    <row r="718" spans="2:12" x14ac:dyDescent="0.25">
      <c r="B718">
        <f t="shared" si="11"/>
        <v>716</v>
      </c>
      <c r="C718" t="s">
        <v>2451</v>
      </c>
      <c r="E718">
        <v>26</v>
      </c>
      <c r="F718">
        <v>1</v>
      </c>
      <c r="G718" s="2">
        <v>0.04</v>
      </c>
      <c r="H718" t="s">
        <v>2452</v>
      </c>
      <c r="I718" t="s">
        <v>50</v>
      </c>
      <c r="J718" t="s">
        <v>50</v>
      </c>
      <c r="K718" t="s">
        <v>50</v>
      </c>
    </row>
    <row r="719" spans="2:12" x14ac:dyDescent="0.25">
      <c r="B719">
        <f t="shared" si="11"/>
        <v>717</v>
      </c>
      <c r="C719" t="s">
        <v>2453</v>
      </c>
      <c r="D719" t="s">
        <v>2454</v>
      </c>
      <c r="E719">
        <v>224</v>
      </c>
      <c r="F719">
        <v>4</v>
      </c>
      <c r="G719" s="2">
        <v>1.8200000000000001E-2</v>
      </c>
      <c r="H719" t="s">
        <v>2455</v>
      </c>
      <c r="I719" t="s">
        <v>2456</v>
      </c>
      <c r="J719" t="s">
        <v>50</v>
      </c>
      <c r="K719">
        <v>0</v>
      </c>
    </row>
    <row r="720" spans="2:12" x14ac:dyDescent="0.25">
      <c r="B720">
        <f t="shared" si="11"/>
        <v>718</v>
      </c>
      <c r="C720" t="s">
        <v>2457</v>
      </c>
      <c r="D720" t="s">
        <v>2458</v>
      </c>
      <c r="E720">
        <v>19</v>
      </c>
      <c r="F720">
        <v>0</v>
      </c>
      <c r="G720" s="2">
        <v>0</v>
      </c>
      <c r="H720" s="3">
        <v>979800</v>
      </c>
      <c r="I720" t="s">
        <v>50</v>
      </c>
      <c r="J720" t="s">
        <v>50</v>
      </c>
      <c r="K720" t="s">
        <v>50</v>
      </c>
    </row>
    <row r="721" spans="2:11" x14ac:dyDescent="0.25">
      <c r="B721">
        <f t="shared" si="11"/>
        <v>719</v>
      </c>
      <c r="C721" t="s">
        <v>2459</v>
      </c>
      <c r="D721" t="s">
        <v>2460</v>
      </c>
      <c r="E721" s="1">
        <v>2300</v>
      </c>
      <c r="F721">
        <v>-310</v>
      </c>
      <c r="G721" s="2">
        <v>-0.1188</v>
      </c>
      <c r="H721" s="3">
        <v>2500</v>
      </c>
      <c r="I721" t="s">
        <v>50</v>
      </c>
      <c r="J721" t="s">
        <v>50</v>
      </c>
      <c r="K721" t="s">
        <v>50</v>
      </c>
    </row>
    <row r="722" spans="2:11" x14ac:dyDescent="0.25">
      <c r="B722">
        <f t="shared" si="11"/>
        <v>720</v>
      </c>
      <c r="C722" t="s">
        <v>2461</v>
      </c>
      <c r="D722" t="s">
        <v>2462</v>
      </c>
      <c r="E722">
        <v>10</v>
      </c>
      <c r="F722">
        <v>-1</v>
      </c>
      <c r="G722" s="2">
        <v>-9.0899999999999995E-2</v>
      </c>
      <c r="H722" t="s">
        <v>2463</v>
      </c>
      <c r="I722" t="s">
        <v>50</v>
      </c>
      <c r="J722" t="s">
        <v>50</v>
      </c>
      <c r="K722" t="s">
        <v>50</v>
      </c>
    </row>
    <row r="723" spans="2:11" x14ac:dyDescent="0.25">
      <c r="B723">
        <f t="shared" si="11"/>
        <v>721</v>
      </c>
      <c r="C723" t="s">
        <v>2464</v>
      </c>
      <c r="D723" t="s">
        <v>2465</v>
      </c>
      <c r="E723">
        <v>565</v>
      </c>
      <c r="F723">
        <v>-15</v>
      </c>
      <c r="G723" s="2">
        <v>-2.5899999999999999E-2</v>
      </c>
      <c r="H723" t="s">
        <v>2466</v>
      </c>
      <c r="I723" t="s">
        <v>2467</v>
      </c>
      <c r="J723" t="s">
        <v>50</v>
      </c>
      <c r="K723">
        <v>134.78</v>
      </c>
    </row>
    <row r="724" spans="2:11" x14ac:dyDescent="0.25">
      <c r="B724">
        <f t="shared" si="11"/>
        <v>722</v>
      </c>
      <c r="C724" t="s">
        <v>2468</v>
      </c>
      <c r="D724" t="s">
        <v>2469</v>
      </c>
      <c r="E724">
        <v>50</v>
      </c>
      <c r="F724">
        <v>1</v>
      </c>
      <c r="G724" s="2">
        <v>2.0400000000000001E-2</v>
      </c>
      <c r="H724" s="3">
        <v>847000</v>
      </c>
      <c r="I724" s="3">
        <v>722942</v>
      </c>
      <c r="J724" t="s">
        <v>50</v>
      </c>
      <c r="K724" t="s">
        <v>50</v>
      </c>
    </row>
    <row r="725" spans="2:11" x14ac:dyDescent="0.25">
      <c r="B725">
        <f t="shared" si="11"/>
        <v>723</v>
      </c>
      <c r="C725" t="s">
        <v>2470</v>
      </c>
      <c r="D725" t="s">
        <v>2471</v>
      </c>
      <c r="E725">
        <v>13</v>
      </c>
      <c r="F725">
        <v>-1</v>
      </c>
      <c r="G725" s="2">
        <v>-7.1400000000000005E-2</v>
      </c>
      <c r="H725" t="s">
        <v>2472</v>
      </c>
      <c r="I725" t="s">
        <v>50</v>
      </c>
      <c r="J725" t="s">
        <v>50</v>
      </c>
      <c r="K725" t="s">
        <v>50</v>
      </c>
    </row>
    <row r="726" spans="2:11" x14ac:dyDescent="0.25">
      <c r="B726">
        <f t="shared" si="11"/>
        <v>724</v>
      </c>
      <c r="C726" t="s">
        <v>2473</v>
      </c>
      <c r="E726">
        <v>28</v>
      </c>
      <c r="F726">
        <v>0</v>
      </c>
      <c r="G726" s="2">
        <v>0</v>
      </c>
      <c r="H726" t="s">
        <v>2474</v>
      </c>
      <c r="I726" t="s">
        <v>50</v>
      </c>
      <c r="J726" t="s">
        <v>50</v>
      </c>
      <c r="K726" t="s">
        <v>50</v>
      </c>
    </row>
    <row r="727" spans="2:11" x14ac:dyDescent="0.25">
      <c r="B727">
        <f t="shared" si="11"/>
        <v>725</v>
      </c>
      <c r="C727" t="s">
        <v>2475</v>
      </c>
      <c r="D727" t="s">
        <v>2476</v>
      </c>
      <c r="E727">
        <v>110</v>
      </c>
      <c r="F727">
        <v>8</v>
      </c>
      <c r="G727" s="2">
        <v>7.8399999999999997E-2</v>
      </c>
      <c r="H727" t="s">
        <v>725</v>
      </c>
      <c r="I727" t="s">
        <v>50</v>
      </c>
      <c r="J727" t="s">
        <v>50</v>
      </c>
      <c r="K727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051-F9D9-459C-9201-DC51C13EB2DE}">
  <dimension ref="B1:AN726"/>
  <sheetViews>
    <sheetView topLeftCell="T1" workbookViewId="0">
      <pane ySplit="1" topLeftCell="A3" activePane="bottomLeft" state="frozen"/>
      <selection activeCell="O1" sqref="O1"/>
      <selection pane="bottomLeft" activeCell="O1" sqref="O1"/>
    </sheetView>
  </sheetViews>
  <sheetFormatPr defaultRowHeight="15" x14ac:dyDescent="0.25"/>
  <cols>
    <col min="14" max="14" width="13.28515625" bestFit="1" customWidth="1"/>
    <col min="15" max="15" width="13.28515625" customWidth="1"/>
    <col min="20" max="20" width="13.28515625" bestFit="1" customWidth="1"/>
    <col min="26" max="26" width="20.7109375" customWidth="1"/>
    <col min="27" max="27" width="9.140625" customWidth="1"/>
    <col min="28" max="28" width="12.140625" bestFit="1" customWidth="1"/>
    <col min="34" max="34" width="17.42578125" bestFit="1" customWidth="1"/>
    <col min="39" max="40" width="9.5703125" bestFit="1" customWidth="1"/>
  </cols>
  <sheetData>
    <row r="1" spans="2:40" x14ac:dyDescent="0.25">
      <c r="B1" s="5" t="s">
        <v>478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tr">
        <f>J1</f>
        <v>Market Cap</v>
      </c>
      <c r="M1" s="5" t="s">
        <v>2477</v>
      </c>
      <c r="N1" s="5" t="str">
        <f>L1</f>
        <v>Market Cap</v>
      </c>
      <c r="O1" s="5" t="str">
        <f>N1</f>
        <v>Market Cap</v>
      </c>
      <c r="P1" s="5" t="str">
        <f>C1</f>
        <v>Symbol</v>
      </c>
      <c r="R1" s="5" t="s">
        <v>478</v>
      </c>
      <c r="S1" s="5" t="str">
        <f>C1</f>
        <v>Symbol</v>
      </c>
      <c r="T1" s="5" t="str">
        <f>O1</f>
        <v>Market Cap</v>
      </c>
      <c r="X1" s="5" t="str">
        <f>B1</f>
        <v>No</v>
      </c>
      <c r="Y1" s="5" t="str">
        <f>C1</f>
        <v>Symbol</v>
      </c>
      <c r="Z1" s="5" t="str">
        <f>D1</f>
        <v>Name</v>
      </c>
      <c r="AA1" s="5" t="s">
        <v>4060</v>
      </c>
      <c r="AB1" s="5" t="str">
        <f>L1</f>
        <v>Market Cap</v>
      </c>
      <c r="AD1" s="5" t="str">
        <f t="shared" ref="AD1:AD64" si="0">X1</f>
        <v>No</v>
      </c>
      <c r="AE1" s="5" t="str">
        <f t="shared" ref="AE1" si="1">Y1</f>
        <v>Symbol</v>
      </c>
      <c r="AF1" s="5" t="str">
        <f t="shared" ref="AF1:AF64" si="2">Z1</f>
        <v>Name</v>
      </c>
      <c r="AG1" s="5" t="str">
        <f t="shared" ref="AG1:AG64" si="3">AA1</f>
        <v>Price</v>
      </c>
      <c r="AH1" s="5" t="s">
        <v>2478</v>
      </c>
      <c r="AI1" s="5" t="s">
        <v>2487</v>
      </c>
      <c r="AL1" t="s">
        <v>2479</v>
      </c>
      <c r="AM1" t="s">
        <v>2483</v>
      </c>
      <c r="AN1" t="s">
        <v>2484</v>
      </c>
    </row>
    <row r="2" spans="2:40" x14ac:dyDescent="0.25">
      <c r="B2" s="4">
        <v>1</v>
      </c>
      <c r="C2" s="4" t="s">
        <v>10</v>
      </c>
      <c r="D2" s="4" t="s">
        <v>11</v>
      </c>
      <c r="E2" s="4">
        <v>4320</v>
      </c>
      <c r="F2" s="4">
        <v>70</v>
      </c>
      <c r="G2" s="4">
        <v>1.6500000000000001E-2</v>
      </c>
      <c r="H2" s="4" t="s">
        <v>12</v>
      </c>
      <c r="I2" s="4" t="s">
        <v>13</v>
      </c>
      <c r="J2" s="4" t="s">
        <v>14</v>
      </c>
      <c r="K2" s="4">
        <v>25.57</v>
      </c>
      <c r="L2" s="14">
        <f t="shared" ref="L2:L65" si="4">VALUE(LEFT(J2,LEN(J2)-1))</f>
        <v>648.18600000000004</v>
      </c>
      <c r="M2" s="15" t="str">
        <f>RIGHT(J2,1)</f>
        <v>T</v>
      </c>
      <c r="N2" s="13">
        <f>IF(M2="T",L2*1000,IF(M2="B",L2,0))</f>
        <v>648186</v>
      </c>
      <c r="O2" s="13">
        <f>IF(OR(M2="T",M2="B"),N2,0)</f>
        <v>648186</v>
      </c>
      <c r="P2" s="4" t="str">
        <f>C2</f>
        <v>BBRI.JK</v>
      </c>
      <c r="R2" s="4">
        <f>ROW(R1)</f>
        <v>1</v>
      </c>
      <c r="S2" s="4" t="str" cm="1">
        <f t="array" ref="S2:S614">_xlfn.UNIQUE(C2:C726)</f>
        <v>BBRI.JK</v>
      </c>
      <c r="T2" s="16">
        <f>IFERROR(VALUE(INDEX($O$2:$O$726,MATCH(S2,$C$2:$C$726,0))),0)</f>
        <v>648186</v>
      </c>
      <c r="X2" s="4">
        <f t="shared" ref="X2:X65" si="5">B2</f>
        <v>1</v>
      </c>
      <c r="Y2" t="str">
        <f>INDEX($S$2:$S$615,MATCH($AB2,$T$2:$T$614,0))</f>
        <v>BBCA.JK</v>
      </c>
      <c r="Z2" s="7" t="str">
        <f>IFERROR(INDEX($D$2:$D$726,MATCH($Y2,$C$2:$C$726,0)),"NA")</f>
        <v>PT Bank Central Asia Tbk</v>
      </c>
      <c r="AA2" s="6">
        <f t="shared" ref="AA2:AA65" si="6">IFERROR(INDEX($E$2:$E$1048576,MATCH(Y2,$C$2:$C$1048576,0)),"NA")</f>
        <v>7650</v>
      </c>
      <c r="AB2" s="8">
        <f>IFERROR(LARGE($T$2:$T$614,X2),"NA")</f>
        <v>943054</v>
      </c>
      <c r="AD2" s="4">
        <f t="shared" si="0"/>
        <v>1</v>
      </c>
      <c r="AE2" t="str">
        <f>LEFT(Y2,4)</f>
        <v>BBCA</v>
      </c>
      <c r="AF2" t="str">
        <f t="shared" si="2"/>
        <v>PT Bank Central Asia Tbk</v>
      </c>
      <c r="AG2">
        <f t="shared" si="3"/>
        <v>7650</v>
      </c>
      <c r="AH2" s="12">
        <f>AB2</f>
        <v>943054</v>
      </c>
      <c r="AI2" t="str">
        <f>IF(AH2&gt;$AM$2,$AL$2,IF(AH2&gt;$AM$3,$AL$3,IF(AH2&gt;$AM$4,$AL$4,0)))</f>
        <v>Big Cap</v>
      </c>
      <c r="AL2" t="s">
        <v>2480</v>
      </c>
      <c r="AM2" s="9">
        <f>20*10^3</f>
        <v>20000</v>
      </c>
      <c r="AN2" s="9"/>
    </row>
    <row r="3" spans="2:40" x14ac:dyDescent="0.25">
      <c r="B3">
        <v>2</v>
      </c>
      <c r="C3" t="s">
        <v>15</v>
      </c>
      <c r="D3" t="s">
        <v>16</v>
      </c>
      <c r="E3">
        <v>3810</v>
      </c>
      <c r="F3">
        <v>-20</v>
      </c>
      <c r="G3">
        <v>-5.1999999999999998E-3</v>
      </c>
      <c r="H3" t="s">
        <v>17</v>
      </c>
      <c r="I3" t="s">
        <v>18</v>
      </c>
      <c r="J3" t="s">
        <v>19</v>
      </c>
      <c r="K3">
        <v>16.95</v>
      </c>
      <c r="L3" s="6">
        <f t="shared" si="4"/>
        <v>377.42700000000002</v>
      </c>
      <c r="M3" s="7" t="str">
        <f t="shared" ref="M3:M66" si="7">RIGHT(J3,1)</f>
        <v>T</v>
      </c>
      <c r="N3" s="10">
        <f t="shared" ref="N3:N66" si="8">IF(M3="T",L3*1000,IF(M3="B",L3,0))</f>
        <v>377427</v>
      </c>
      <c r="O3" s="10">
        <f t="shared" ref="O3:O66" si="9">IF(OR(M3="T",M3="B"),N3,0)</f>
        <v>377427</v>
      </c>
      <c r="P3" s="4" t="str">
        <f t="shared" ref="P3:P66" si="10">C3</f>
        <v>TLKM.JK</v>
      </c>
      <c r="R3" s="4">
        <f t="shared" ref="R3:R66" si="11">ROW(R2)</f>
        <v>2</v>
      </c>
      <c r="S3" t="str">
        <v>TLKM.JK</v>
      </c>
      <c r="T3" s="16">
        <f t="shared" ref="T3:T66" si="12">IFERROR(VALUE(INDEX($O$2:$O$726,MATCH(S3,$C$2:$C$726,0))),0)</f>
        <v>377427</v>
      </c>
      <c r="X3">
        <f t="shared" si="5"/>
        <v>2</v>
      </c>
      <c r="Y3" t="str">
        <f t="shared" ref="Y3:Y66" si="13">INDEX($S$2:$S$615,MATCH($AB3,$T$2:$T$614,0))</f>
        <v>BBRI.JK</v>
      </c>
      <c r="Z3" s="7" t="str">
        <f t="shared" ref="Z3:Z66" si="14">IFERROR(INDEX($D$2:$D$726,MATCH($Y3,$C$2:$C$726,0)),"NA")</f>
        <v>PT Bank Rakyat Indonesia (Persero) Tbk</v>
      </c>
      <c r="AA3" s="6">
        <f t="shared" si="6"/>
        <v>4320</v>
      </c>
      <c r="AB3" s="8">
        <f t="shared" ref="AB3:AB66" si="15">IFERROR(LARGE($T$2:$T$614,X3),"NA")</f>
        <v>648186</v>
      </c>
      <c r="AD3">
        <f t="shared" si="0"/>
        <v>2</v>
      </c>
      <c r="AE3" t="str">
        <f t="shared" ref="AE3:AE66" si="16">LEFT(Y3,4)</f>
        <v>BBRI</v>
      </c>
      <c r="AF3" t="str">
        <f t="shared" si="2"/>
        <v>PT Bank Rakyat Indonesia (Persero) Tbk</v>
      </c>
      <c r="AG3">
        <f t="shared" si="3"/>
        <v>4320</v>
      </c>
      <c r="AH3" s="12">
        <f t="shared" ref="AH3:AH66" si="17">AB3</f>
        <v>648186</v>
      </c>
      <c r="AI3" t="str">
        <f t="shared" ref="AI3:AI66" si="18">IF(AH3&gt;$AM$2,$AL$2,IF(AH3&gt;$AM$3,$AL$3,IF(AH3&gt;$AM$4,$AL$4,0)))</f>
        <v>Big Cap</v>
      </c>
      <c r="AL3" t="s">
        <v>2481</v>
      </c>
      <c r="AM3" s="9">
        <f>2*10^3</f>
        <v>2000</v>
      </c>
      <c r="AN3" s="9">
        <f>AM2</f>
        <v>20000</v>
      </c>
    </row>
    <row r="4" spans="2:40" x14ac:dyDescent="0.25">
      <c r="B4">
        <v>3</v>
      </c>
      <c r="C4" t="s">
        <v>20</v>
      </c>
      <c r="D4" t="s">
        <v>21</v>
      </c>
      <c r="E4">
        <v>2470</v>
      </c>
      <c r="F4">
        <v>50</v>
      </c>
      <c r="G4">
        <v>2.07E-2</v>
      </c>
      <c r="H4" t="s">
        <v>22</v>
      </c>
      <c r="I4" t="s">
        <v>23</v>
      </c>
      <c r="J4" t="s">
        <v>24</v>
      </c>
      <c r="K4">
        <v>24.04</v>
      </c>
      <c r="L4" s="6">
        <f t="shared" si="4"/>
        <v>329.68799999999999</v>
      </c>
      <c r="M4" s="7" t="str">
        <f t="shared" si="7"/>
        <v>T</v>
      </c>
      <c r="N4" s="10">
        <f t="shared" si="8"/>
        <v>329688</v>
      </c>
      <c r="O4" s="10">
        <f t="shared" si="9"/>
        <v>329688</v>
      </c>
      <c r="P4" s="4" t="str">
        <f t="shared" si="10"/>
        <v>ANTM.JK</v>
      </c>
      <c r="R4" s="4">
        <f t="shared" si="11"/>
        <v>3</v>
      </c>
      <c r="S4" t="str">
        <v>ANTM.JK</v>
      </c>
      <c r="T4" s="16">
        <f t="shared" si="12"/>
        <v>329688</v>
      </c>
      <c r="X4">
        <f t="shared" si="5"/>
        <v>3</v>
      </c>
      <c r="Y4" t="str">
        <f t="shared" si="13"/>
        <v>TLKM.JK</v>
      </c>
      <c r="Z4" s="7" t="str">
        <f t="shared" si="14"/>
        <v>Perusahaan Perseroan (Persero) PT Telekomunikasi Indonesia Tbk</v>
      </c>
      <c r="AA4" s="6">
        <f t="shared" si="6"/>
        <v>3810</v>
      </c>
      <c r="AB4" s="8">
        <f t="shared" si="15"/>
        <v>377427</v>
      </c>
      <c r="AD4">
        <f t="shared" si="0"/>
        <v>3</v>
      </c>
      <c r="AE4" t="str">
        <f t="shared" si="16"/>
        <v>TLKM</v>
      </c>
      <c r="AF4" t="str">
        <f t="shared" si="2"/>
        <v>Perusahaan Perseroan (Persero) PT Telekomunikasi Indonesia Tbk</v>
      </c>
      <c r="AG4">
        <f t="shared" si="3"/>
        <v>3810</v>
      </c>
      <c r="AH4" s="12">
        <f t="shared" si="17"/>
        <v>377427</v>
      </c>
      <c r="AI4" t="str">
        <f t="shared" si="18"/>
        <v>Big Cap</v>
      </c>
      <c r="AL4" t="s">
        <v>2482</v>
      </c>
      <c r="AM4" s="9">
        <v>0</v>
      </c>
      <c r="AN4" s="9">
        <f>AM3</f>
        <v>2000</v>
      </c>
    </row>
    <row r="5" spans="2:40" x14ac:dyDescent="0.25">
      <c r="B5">
        <v>4</v>
      </c>
      <c r="C5" t="s">
        <v>25</v>
      </c>
      <c r="D5" t="s">
        <v>26</v>
      </c>
      <c r="E5">
        <v>7150</v>
      </c>
      <c r="F5">
        <v>-25</v>
      </c>
      <c r="G5">
        <v>-3.5000000000000001E-3</v>
      </c>
      <c r="H5" t="s">
        <v>27</v>
      </c>
      <c r="I5" t="s">
        <v>28</v>
      </c>
      <c r="J5" t="s">
        <v>29</v>
      </c>
      <c r="K5">
        <v>17.25</v>
      </c>
      <c r="L5" s="6">
        <f t="shared" si="4"/>
        <v>333.41399999999999</v>
      </c>
      <c r="M5" s="7" t="str">
        <f t="shared" si="7"/>
        <v>T</v>
      </c>
      <c r="N5" s="10">
        <f t="shared" si="8"/>
        <v>333414</v>
      </c>
      <c r="O5" s="10">
        <f t="shared" si="9"/>
        <v>333414</v>
      </c>
      <c r="P5" s="4" t="str">
        <f t="shared" si="10"/>
        <v>BMRI.JK</v>
      </c>
      <c r="R5" s="4">
        <f t="shared" si="11"/>
        <v>4</v>
      </c>
      <c r="S5" t="str">
        <v>BMRI.JK</v>
      </c>
      <c r="T5" s="16">
        <f t="shared" si="12"/>
        <v>333414</v>
      </c>
      <c r="X5">
        <f t="shared" si="5"/>
        <v>4</v>
      </c>
      <c r="Y5" t="str">
        <f t="shared" si="13"/>
        <v>BMRI.JK</v>
      </c>
      <c r="Z5" s="7" t="str">
        <f t="shared" si="14"/>
        <v>PT Bank Mandiri (Persero) Tbk</v>
      </c>
      <c r="AA5" s="6">
        <f t="shared" si="6"/>
        <v>7150</v>
      </c>
      <c r="AB5" s="8">
        <f t="shared" si="15"/>
        <v>333414</v>
      </c>
      <c r="AD5">
        <f t="shared" si="0"/>
        <v>4</v>
      </c>
      <c r="AE5" t="str">
        <f t="shared" si="16"/>
        <v>BMRI</v>
      </c>
      <c r="AF5" t="str">
        <f t="shared" si="2"/>
        <v>PT Bank Mandiri (Persero) Tbk</v>
      </c>
      <c r="AG5">
        <f t="shared" si="3"/>
        <v>7150</v>
      </c>
      <c r="AH5" s="12">
        <f t="shared" si="17"/>
        <v>333414</v>
      </c>
      <c r="AI5" t="str">
        <f t="shared" si="18"/>
        <v>Big Cap</v>
      </c>
    </row>
    <row r="6" spans="2:40" x14ac:dyDescent="0.25">
      <c r="B6">
        <v>5</v>
      </c>
      <c r="C6" t="s">
        <v>30</v>
      </c>
      <c r="D6" t="s">
        <v>31</v>
      </c>
      <c r="E6">
        <v>6250</v>
      </c>
      <c r="F6">
        <v>25</v>
      </c>
      <c r="G6">
        <v>4.0000000000000001E-3</v>
      </c>
      <c r="H6" t="s">
        <v>32</v>
      </c>
      <c r="I6" t="s">
        <v>33</v>
      </c>
      <c r="J6" t="s">
        <v>34</v>
      </c>
      <c r="K6">
        <v>18.600000000000001</v>
      </c>
      <c r="L6" s="6">
        <f t="shared" si="4"/>
        <v>253.02199999999999</v>
      </c>
      <c r="M6" s="7" t="str">
        <f t="shared" si="7"/>
        <v>T</v>
      </c>
      <c r="N6" s="10">
        <f t="shared" si="8"/>
        <v>253022</v>
      </c>
      <c r="O6" s="10">
        <f t="shared" si="9"/>
        <v>253022</v>
      </c>
      <c r="P6" s="4" t="str">
        <f t="shared" si="10"/>
        <v>ASII.JK</v>
      </c>
      <c r="R6" s="4">
        <f t="shared" si="11"/>
        <v>5</v>
      </c>
      <c r="S6" t="str">
        <v>ASII.JK</v>
      </c>
      <c r="T6" s="16">
        <f t="shared" si="12"/>
        <v>253022</v>
      </c>
      <c r="X6">
        <f t="shared" si="5"/>
        <v>5</v>
      </c>
      <c r="Y6" t="str">
        <f t="shared" si="13"/>
        <v>ANTM.JK</v>
      </c>
      <c r="Z6" s="7" t="str">
        <f t="shared" si="14"/>
        <v>PT Aneka Tambang Tbk</v>
      </c>
      <c r="AA6" s="6">
        <f t="shared" si="6"/>
        <v>2470</v>
      </c>
      <c r="AB6" s="8">
        <f t="shared" si="15"/>
        <v>329688</v>
      </c>
      <c r="AD6">
        <f t="shared" si="0"/>
        <v>5</v>
      </c>
      <c r="AE6" t="str">
        <f t="shared" si="16"/>
        <v>ANTM</v>
      </c>
      <c r="AF6" t="str">
        <f t="shared" si="2"/>
        <v>PT Aneka Tambang Tbk</v>
      </c>
      <c r="AG6">
        <f t="shared" si="3"/>
        <v>2470</v>
      </c>
      <c r="AH6" s="12">
        <f t="shared" si="17"/>
        <v>329688</v>
      </c>
      <c r="AI6" t="str">
        <f t="shared" si="18"/>
        <v>Big Cap</v>
      </c>
    </row>
    <row r="7" spans="2:40" x14ac:dyDescent="0.25">
      <c r="B7">
        <v>6</v>
      </c>
      <c r="C7" t="s">
        <v>35</v>
      </c>
      <c r="D7" t="s">
        <v>36</v>
      </c>
      <c r="E7">
        <v>5225</v>
      </c>
      <c r="F7">
        <v>-100</v>
      </c>
      <c r="G7">
        <v>-1.8800000000000001E-2</v>
      </c>
      <c r="H7" t="s">
        <v>37</v>
      </c>
      <c r="I7" t="s">
        <v>38</v>
      </c>
      <c r="J7" t="s">
        <v>39</v>
      </c>
      <c r="K7">
        <v>30.25</v>
      </c>
      <c r="L7" s="6">
        <f t="shared" si="4"/>
        <v>199.334</v>
      </c>
      <c r="M7" s="7" t="str">
        <f t="shared" si="7"/>
        <v>T</v>
      </c>
      <c r="N7" s="10">
        <f t="shared" si="8"/>
        <v>199334</v>
      </c>
      <c r="O7" s="10">
        <f t="shared" si="9"/>
        <v>199334</v>
      </c>
      <c r="P7" s="4" t="str">
        <f t="shared" si="10"/>
        <v>UNVR.JK</v>
      </c>
      <c r="R7" s="4">
        <f t="shared" si="11"/>
        <v>6</v>
      </c>
      <c r="S7" t="str">
        <v>UNVR.JK</v>
      </c>
      <c r="T7" s="16">
        <f t="shared" si="12"/>
        <v>199334</v>
      </c>
      <c r="X7">
        <f t="shared" si="5"/>
        <v>6</v>
      </c>
      <c r="Y7" t="str">
        <f t="shared" si="13"/>
        <v>ASII.JK</v>
      </c>
      <c r="Z7" s="7" t="str">
        <f t="shared" si="14"/>
        <v>PT Astra International Tbk</v>
      </c>
      <c r="AA7" s="6">
        <f t="shared" si="6"/>
        <v>6250</v>
      </c>
      <c r="AB7" s="8">
        <f t="shared" si="15"/>
        <v>253022</v>
      </c>
      <c r="AD7">
        <f t="shared" si="0"/>
        <v>6</v>
      </c>
      <c r="AE7" t="str">
        <f t="shared" si="16"/>
        <v>ASII</v>
      </c>
      <c r="AF7" t="str">
        <f t="shared" si="2"/>
        <v>PT Astra International Tbk</v>
      </c>
      <c r="AG7">
        <f t="shared" si="3"/>
        <v>6250</v>
      </c>
      <c r="AH7" s="12">
        <f t="shared" si="17"/>
        <v>253022</v>
      </c>
      <c r="AI7" t="str">
        <f t="shared" si="18"/>
        <v>Big Cap</v>
      </c>
    </row>
    <row r="8" spans="2:40" x14ac:dyDescent="0.25">
      <c r="B8">
        <v>7</v>
      </c>
      <c r="C8" t="s">
        <v>40</v>
      </c>
      <c r="D8" t="s">
        <v>41</v>
      </c>
      <c r="E8">
        <v>7650</v>
      </c>
      <c r="F8">
        <v>-100</v>
      </c>
      <c r="G8">
        <v>-1.29E-2</v>
      </c>
      <c r="H8" t="s">
        <v>42</v>
      </c>
      <c r="I8" t="s">
        <v>43</v>
      </c>
      <c r="J8" t="s">
        <v>44</v>
      </c>
      <c r="K8">
        <v>32.14</v>
      </c>
      <c r="L8" s="6">
        <f t="shared" si="4"/>
        <v>943.05399999999997</v>
      </c>
      <c r="M8" s="7" t="str">
        <f t="shared" si="7"/>
        <v>T</v>
      </c>
      <c r="N8" s="10">
        <f t="shared" si="8"/>
        <v>943054</v>
      </c>
      <c r="O8" s="10">
        <f t="shared" si="9"/>
        <v>943054</v>
      </c>
      <c r="P8" s="4" t="str">
        <f t="shared" si="10"/>
        <v>BBCA.JK</v>
      </c>
      <c r="R8" s="4">
        <f t="shared" si="11"/>
        <v>7</v>
      </c>
      <c r="S8" t="str">
        <v>BBCA.JK</v>
      </c>
      <c r="T8" s="16">
        <f t="shared" si="12"/>
        <v>943054</v>
      </c>
      <c r="X8">
        <f t="shared" si="5"/>
        <v>7</v>
      </c>
      <c r="Y8" t="str">
        <f t="shared" si="13"/>
        <v>UNVR.JK</v>
      </c>
      <c r="Z8" s="7" t="str">
        <f t="shared" si="14"/>
        <v>PT Unilever Indonesia Tbk</v>
      </c>
      <c r="AA8" s="6">
        <f t="shared" si="6"/>
        <v>5225</v>
      </c>
      <c r="AB8" s="8">
        <f t="shared" si="15"/>
        <v>199334</v>
      </c>
      <c r="AD8">
        <f t="shared" si="0"/>
        <v>7</v>
      </c>
      <c r="AE8" t="str">
        <f t="shared" si="16"/>
        <v>UNVR</v>
      </c>
      <c r="AF8" t="str">
        <f t="shared" si="2"/>
        <v>PT Unilever Indonesia Tbk</v>
      </c>
      <c r="AG8">
        <f t="shared" si="3"/>
        <v>5225</v>
      </c>
      <c r="AH8" s="12">
        <f t="shared" si="17"/>
        <v>199334</v>
      </c>
      <c r="AI8" t="str">
        <f t="shared" si="18"/>
        <v>Big Cap</v>
      </c>
    </row>
    <row r="9" spans="2:40" x14ac:dyDescent="0.25">
      <c r="B9">
        <v>8</v>
      </c>
      <c r="C9" t="s">
        <v>45</v>
      </c>
      <c r="D9" t="s">
        <v>46</v>
      </c>
      <c r="E9">
        <v>13125</v>
      </c>
      <c r="F9">
        <v>750</v>
      </c>
      <c r="G9">
        <v>6.0600000000000001E-2</v>
      </c>
      <c r="H9" t="s">
        <v>47</v>
      </c>
      <c r="I9" t="s">
        <v>48</v>
      </c>
      <c r="J9" t="s">
        <v>49</v>
      </c>
      <c r="K9" t="s">
        <v>50</v>
      </c>
      <c r="L9" s="6">
        <f t="shared" si="4"/>
        <v>181.863</v>
      </c>
      <c r="M9" s="7" t="str">
        <f t="shared" si="7"/>
        <v>T</v>
      </c>
      <c r="N9" s="10">
        <f t="shared" si="8"/>
        <v>181863</v>
      </c>
      <c r="O9" s="10">
        <f t="shared" si="9"/>
        <v>181863</v>
      </c>
      <c r="P9" s="4" t="str">
        <f t="shared" si="10"/>
        <v>ARTO.JK</v>
      </c>
      <c r="R9" s="4">
        <f t="shared" si="11"/>
        <v>8</v>
      </c>
      <c r="S9" t="str">
        <v>ARTO.JK</v>
      </c>
      <c r="T9" s="16">
        <f t="shared" si="12"/>
        <v>181863</v>
      </c>
      <c r="X9">
        <f t="shared" si="5"/>
        <v>8</v>
      </c>
      <c r="Y9" t="str">
        <f t="shared" si="13"/>
        <v>ARTO.JK</v>
      </c>
      <c r="Z9" s="7" t="str">
        <f t="shared" si="14"/>
        <v>PT Bank Jago Tbk</v>
      </c>
      <c r="AA9" s="6">
        <f t="shared" si="6"/>
        <v>13125</v>
      </c>
      <c r="AB9" s="8">
        <f t="shared" si="15"/>
        <v>181863</v>
      </c>
      <c r="AD9">
        <f t="shared" si="0"/>
        <v>8</v>
      </c>
      <c r="AE9" t="str">
        <f t="shared" si="16"/>
        <v>ARTO</v>
      </c>
      <c r="AF9" t="str">
        <f t="shared" si="2"/>
        <v>PT Bank Jago Tbk</v>
      </c>
      <c r="AG9">
        <f t="shared" si="3"/>
        <v>13125</v>
      </c>
      <c r="AH9" s="12">
        <f t="shared" si="17"/>
        <v>181863</v>
      </c>
      <c r="AI9" t="str">
        <f t="shared" si="18"/>
        <v>Big Cap</v>
      </c>
    </row>
    <row r="10" spans="2:40" x14ac:dyDescent="0.25">
      <c r="B10">
        <v>9</v>
      </c>
      <c r="C10" t="s">
        <v>51</v>
      </c>
      <c r="D10" t="s">
        <v>52</v>
      </c>
      <c r="E10">
        <v>7150</v>
      </c>
      <c r="F10">
        <v>-75</v>
      </c>
      <c r="G10">
        <v>-1.04E-2</v>
      </c>
      <c r="H10" t="s">
        <v>53</v>
      </c>
      <c r="I10" t="s">
        <v>54</v>
      </c>
      <c r="J10" t="s">
        <v>55</v>
      </c>
      <c r="K10">
        <v>57.52</v>
      </c>
      <c r="L10" s="6">
        <f t="shared" si="4"/>
        <v>154.63900000000001</v>
      </c>
      <c r="M10" s="7" t="str">
        <f t="shared" si="7"/>
        <v>T</v>
      </c>
      <c r="N10" s="10">
        <f t="shared" si="8"/>
        <v>154639</v>
      </c>
      <c r="O10" s="10">
        <f t="shared" si="9"/>
        <v>154639</v>
      </c>
      <c r="P10" s="4" t="str">
        <f t="shared" si="10"/>
        <v>TPIA.JK</v>
      </c>
      <c r="R10" s="4">
        <f t="shared" si="11"/>
        <v>9</v>
      </c>
      <c r="S10" t="str">
        <v>TPIA.JK</v>
      </c>
      <c r="T10" s="16">
        <f t="shared" si="12"/>
        <v>154639</v>
      </c>
      <c r="X10">
        <f t="shared" si="5"/>
        <v>9</v>
      </c>
      <c r="Y10" t="str">
        <f t="shared" si="13"/>
        <v>TPIA.JK</v>
      </c>
      <c r="Z10" s="7" t="str">
        <f t="shared" si="14"/>
        <v>PT. Chandra Asri Petrochemical Tbk</v>
      </c>
      <c r="AA10" s="6">
        <f t="shared" si="6"/>
        <v>7150</v>
      </c>
      <c r="AB10" s="8">
        <f t="shared" si="15"/>
        <v>154639</v>
      </c>
      <c r="AD10">
        <f t="shared" si="0"/>
        <v>9</v>
      </c>
      <c r="AE10" t="str">
        <f t="shared" si="16"/>
        <v>TPIA</v>
      </c>
      <c r="AF10" t="str">
        <f t="shared" si="2"/>
        <v>PT. Chandra Asri Petrochemical Tbk</v>
      </c>
      <c r="AG10">
        <f t="shared" si="3"/>
        <v>7150</v>
      </c>
      <c r="AH10" s="12">
        <f t="shared" si="17"/>
        <v>154639</v>
      </c>
      <c r="AI10" t="str">
        <f t="shared" si="18"/>
        <v>Big Cap</v>
      </c>
    </row>
    <row r="11" spans="2:40" x14ac:dyDescent="0.25">
      <c r="B11">
        <v>10</v>
      </c>
      <c r="C11" t="s">
        <v>56</v>
      </c>
      <c r="D11" t="s">
        <v>57</v>
      </c>
      <c r="E11">
        <v>1140</v>
      </c>
      <c r="F11">
        <v>-5</v>
      </c>
      <c r="G11">
        <v>-4.4000000000000003E-3</v>
      </c>
      <c r="H11" t="s">
        <v>58</v>
      </c>
      <c r="I11" t="s">
        <v>59</v>
      </c>
      <c r="J11" t="s">
        <v>60</v>
      </c>
      <c r="K11">
        <v>16.940000000000001</v>
      </c>
      <c r="L11" s="6">
        <f t="shared" si="4"/>
        <v>132.60300000000001</v>
      </c>
      <c r="M11" s="7" t="str">
        <f t="shared" si="7"/>
        <v>T</v>
      </c>
      <c r="N11" s="10">
        <f t="shared" si="8"/>
        <v>132603</v>
      </c>
      <c r="O11" s="10">
        <f t="shared" si="9"/>
        <v>132603</v>
      </c>
      <c r="P11" s="4" t="str">
        <f t="shared" si="10"/>
        <v>HMSP.JK</v>
      </c>
      <c r="R11" s="4">
        <f t="shared" si="11"/>
        <v>10</v>
      </c>
      <c r="S11" t="str">
        <v>HMSP.JK</v>
      </c>
      <c r="T11" s="16">
        <f t="shared" si="12"/>
        <v>132603</v>
      </c>
      <c r="X11">
        <f t="shared" si="5"/>
        <v>10</v>
      </c>
      <c r="Y11" t="str">
        <f t="shared" si="13"/>
        <v>HMSP.JK</v>
      </c>
      <c r="Z11" s="7" t="str">
        <f t="shared" si="14"/>
        <v>PT Hanjaya Mandala Sampoerna Tbk</v>
      </c>
      <c r="AA11" s="6">
        <f t="shared" si="6"/>
        <v>1140</v>
      </c>
      <c r="AB11" s="8">
        <f t="shared" si="15"/>
        <v>132603</v>
      </c>
      <c r="AD11">
        <f t="shared" si="0"/>
        <v>10</v>
      </c>
      <c r="AE11" t="str">
        <f t="shared" si="16"/>
        <v>HMSP</v>
      </c>
      <c r="AF11" t="str">
        <f t="shared" si="2"/>
        <v>PT Hanjaya Mandala Sampoerna Tbk</v>
      </c>
      <c r="AG11">
        <f t="shared" si="3"/>
        <v>1140</v>
      </c>
      <c r="AH11" s="12">
        <f t="shared" si="17"/>
        <v>132603</v>
      </c>
      <c r="AI11" t="str">
        <f t="shared" si="18"/>
        <v>Big Cap</v>
      </c>
    </row>
    <row r="12" spans="2:40" x14ac:dyDescent="0.25">
      <c r="B12">
        <v>11</v>
      </c>
      <c r="C12" t="s">
        <v>61</v>
      </c>
      <c r="D12" t="s">
        <v>62</v>
      </c>
      <c r="E12">
        <v>6750</v>
      </c>
      <c r="F12">
        <v>-125</v>
      </c>
      <c r="G12">
        <v>-1.8200000000000001E-2</v>
      </c>
      <c r="H12" t="s">
        <v>63</v>
      </c>
      <c r="I12" t="s">
        <v>64</v>
      </c>
      <c r="J12" t="s">
        <v>65</v>
      </c>
      <c r="K12">
        <v>32.64</v>
      </c>
      <c r="L12" s="6">
        <f t="shared" si="4"/>
        <v>125.614</v>
      </c>
      <c r="M12" s="7" t="str">
        <f t="shared" si="7"/>
        <v>T</v>
      </c>
      <c r="N12" s="10">
        <f t="shared" si="8"/>
        <v>125614</v>
      </c>
      <c r="O12" s="10">
        <f t="shared" si="9"/>
        <v>125614</v>
      </c>
      <c r="P12" s="4" t="str">
        <f t="shared" si="10"/>
        <v>BBNI.JK</v>
      </c>
      <c r="R12" s="4">
        <f t="shared" si="11"/>
        <v>11</v>
      </c>
      <c r="S12" t="str">
        <v>BBNI.JK</v>
      </c>
      <c r="T12" s="16">
        <f t="shared" si="12"/>
        <v>125614</v>
      </c>
      <c r="X12">
        <f t="shared" si="5"/>
        <v>11</v>
      </c>
      <c r="Y12" t="str">
        <f t="shared" si="13"/>
        <v>BBNI.JK</v>
      </c>
      <c r="Z12" s="7" t="str">
        <f t="shared" si="14"/>
        <v>PT Bank Negara Indonesia (Persero) Tbk</v>
      </c>
      <c r="AA12" s="6">
        <f t="shared" si="6"/>
        <v>6750</v>
      </c>
      <c r="AB12" s="8">
        <f t="shared" si="15"/>
        <v>125614</v>
      </c>
      <c r="AD12">
        <f t="shared" si="0"/>
        <v>11</v>
      </c>
      <c r="AE12" t="str">
        <f t="shared" si="16"/>
        <v>BBNI</v>
      </c>
      <c r="AF12" t="str">
        <f t="shared" si="2"/>
        <v>PT Bank Negara Indonesia (Persero) Tbk</v>
      </c>
      <c r="AG12">
        <f t="shared" si="3"/>
        <v>6750</v>
      </c>
      <c r="AH12" s="12">
        <f t="shared" si="17"/>
        <v>125614</v>
      </c>
      <c r="AI12" t="str">
        <f t="shared" si="18"/>
        <v>Big Cap</v>
      </c>
    </row>
    <row r="13" spans="2:40" x14ac:dyDescent="0.25">
      <c r="B13">
        <v>12</v>
      </c>
      <c r="C13" t="s">
        <v>66</v>
      </c>
      <c r="D13" t="s">
        <v>67</v>
      </c>
      <c r="E13">
        <v>9275</v>
      </c>
      <c r="F13">
        <v>-50</v>
      </c>
      <c r="G13">
        <v>-5.4000000000000003E-3</v>
      </c>
      <c r="H13" t="s">
        <v>68</v>
      </c>
      <c r="I13" t="s">
        <v>69</v>
      </c>
      <c r="J13" t="s">
        <v>70</v>
      </c>
      <c r="K13">
        <v>16.82</v>
      </c>
      <c r="L13" s="6">
        <f t="shared" si="4"/>
        <v>108.164</v>
      </c>
      <c r="M13" s="7" t="str">
        <f t="shared" si="7"/>
        <v>T</v>
      </c>
      <c r="N13" s="10">
        <f t="shared" si="8"/>
        <v>108164</v>
      </c>
      <c r="O13" s="10">
        <f t="shared" si="9"/>
        <v>108164</v>
      </c>
      <c r="P13" s="4" t="str">
        <f t="shared" si="10"/>
        <v>ICBP.JK</v>
      </c>
      <c r="R13" s="4">
        <f t="shared" si="11"/>
        <v>12</v>
      </c>
      <c r="S13" t="str">
        <v>ICBP.JK</v>
      </c>
      <c r="T13" s="16">
        <f t="shared" si="12"/>
        <v>108164</v>
      </c>
      <c r="X13">
        <f t="shared" si="5"/>
        <v>12</v>
      </c>
      <c r="Y13" t="str">
        <f t="shared" si="13"/>
        <v>ICBP.JK</v>
      </c>
      <c r="Z13" s="7" t="str">
        <f t="shared" si="14"/>
        <v>PT Indofood CBP Sukses Makmur Tbk</v>
      </c>
      <c r="AA13" s="6">
        <f t="shared" si="6"/>
        <v>9275</v>
      </c>
      <c r="AB13" s="8">
        <f t="shared" si="15"/>
        <v>108164</v>
      </c>
      <c r="AD13">
        <f t="shared" si="0"/>
        <v>12</v>
      </c>
      <c r="AE13" t="str">
        <f t="shared" si="16"/>
        <v>ICBP</v>
      </c>
      <c r="AF13" t="str">
        <f t="shared" si="2"/>
        <v>PT Indofood CBP Sukses Makmur Tbk</v>
      </c>
      <c r="AG13">
        <f t="shared" si="3"/>
        <v>9275</v>
      </c>
      <c r="AH13" s="12">
        <f t="shared" si="17"/>
        <v>108164</v>
      </c>
      <c r="AI13" t="str">
        <f t="shared" si="18"/>
        <v>Big Cap</v>
      </c>
    </row>
    <row r="14" spans="2:40" x14ac:dyDescent="0.25">
      <c r="B14">
        <v>13</v>
      </c>
      <c r="C14" t="s">
        <v>71</v>
      </c>
      <c r="D14" t="s">
        <v>72</v>
      </c>
      <c r="E14">
        <v>6350</v>
      </c>
      <c r="F14">
        <v>-50</v>
      </c>
      <c r="G14">
        <v>-7.7999999999999996E-3</v>
      </c>
      <c r="H14" t="s">
        <v>73</v>
      </c>
      <c r="I14" t="s">
        <v>74</v>
      </c>
      <c r="J14" t="s">
        <v>75</v>
      </c>
      <c r="K14">
        <v>20.67</v>
      </c>
      <c r="L14" s="6">
        <f t="shared" si="4"/>
        <v>104.127</v>
      </c>
      <c r="M14" s="7" t="str">
        <f t="shared" si="7"/>
        <v>T</v>
      </c>
      <c r="N14" s="10">
        <f t="shared" si="8"/>
        <v>104127</v>
      </c>
      <c r="O14" s="10">
        <f t="shared" si="9"/>
        <v>104127</v>
      </c>
      <c r="P14" s="4" t="str">
        <f t="shared" si="10"/>
        <v>CPIN.JK</v>
      </c>
      <c r="R14" s="4">
        <f t="shared" si="11"/>
        <v>13</v>
      </c>
      <c r="S14" t="str">
        <v>CPIN.JK</v>
      </c>
      <c r="T14" s="16">
        <f t="shared" si="12"/>
        <v>104127</v>
      </c>
      <c r="X14">
        <f t="shared" si="5"/>
        <v>13</v>
      </c>
      <c r="Y14" t="str">
        <f t="shared" si="13"/>
        <v>CPIN.JK</v>
      </c>
      <c r="Z14" s="7" t="str">
        <f t="shared" si="14"/>
        <v>PT Charoen Pokphand Indonesia Tbk</v>
      </c>
      <c r="AA14" s="6">
        <f t="shared" si="6"/>
        <v>6350</v>
      </c>
      <c r="AB14" s="8">
        <f t="shared" si="15"/>
        <v>104127</v>
      </c>
      <c r="AD14">
        <f t="shared" si="0"/>
        <v>13</v>
      </c>
      <c r="AE14" t="str">
        <f t="shared" si="16"/>
        <v>CPIN</v>
      </c>
      <c r="AF14" t="str">
        <f t="shared" si="2"/>
        <v>PT Charoen Pokphand Indonesia Tbk</v>
      </c>
      <c r="AG14">
        <f t="shared" si="3"/>
        <v>6350</v>
      </c>
      <c r="AH14" s="12">
        <f t="shared" si="17"/>
        <v>104127</v>
      </c>
      <c r="AI14" t="str">
        <f t="shared" si="18"/>
        <v>Big Cap</v>
      </c>
    </row>
    <row r="15" spans="2:40" x14ac:dyDescent="0.25">
      <c r="B15">
        <v>14</v>
      </c>
      <c r="C15" t="s">
        <v>76</v>
      </c>
      <c r="D15" t="s">
        <v>77</v>
      </c>
      <c r="E15">
        <v>1660</v>
      </c>
      <c r="F15">
        <v>-5</v>
      </c>
      <c r="G15">
        <v>-3.0000000000000001E-3</v>
      </c>
      <c r="H15" t="s">
        <v>78</v>
      </c>
      <c r="I15" t="s">
        <v>79</v>
      </c>
      <c r="J15" t="s">
        <v>80</v>
      </c>
      <c r="K15">
        <v>36.880000000000003</v>
      </c>
      <c r="L15" s="6">
        <f t="shared" si="4"/>
        <v>99.465000000000003</v>
      </c>
      <c r="M15" s="7" t="str">
        <f t="shared" si="7"/>
        <v>T</v>
      </c>
      <c r="N15" s="10">
        <f t="shared" si="8"/>
        <v>99465</v>
      </c>
      <c r="O15" s="10">
        <f t="shared" si="9"/>
        <v>99465</v>
      </c>
      <c r="P15" s="4" t="str">
        <f t="shared" si="10"/>
        <v>EMTK.JK</v>
      </c>
      <c r="R15" s="4">
        <f t="shared" si="11"/>
        <v>14</v>
      </c>
      <c r="S15" t="str">
        <v>EMTK.JK</v>
      </c>
      <c r="T15" s="16">
        <f t="shared" si="12"/>
        <v>99465</v>
      </c>
      <c r="X15">
        <f t="shared" si="5"/>
        <v>14</v>
      </c>
      <c r="Y15" t="str">
        <f t="shared" si="13"/>
        <v>EMTK.JK</v>
      </c>
      <c r="Z15" s="7" t="str">
        <f t="shared" si="14"/>
        <v>PT Elang Mahkota Teknologi Tbk</v>
      </c>
      <c r="AA15" s="6">
        <f t="shared" si="6"/>
        <v>1660</v>
      </c>
      <c r="AB15" s="8">
        <f t="shared" si="15"/>
        <v>99465</v>
      </c>
      <c r="AD15">
        <f t="shared" si="0"/>
        <v>14</v>
      </c>
      <c r="AE15" t="str">
        <f t="shared" si="16"/>
        <v>EMTK</v>
      </c>
      <c r="AF15" t="str">
        <f t="shared" si="2"/>
        <v>PT Elang Mahkota Teknologi Tbk</v>
      </c>
      <c r="AG15">
        <f t="shared" si="3"/>
        <v>1660</v>
      </c>
      <c r="AH15" s="12">
        <f t="shared" si="17"/>
        <v>99465</v>
      </c>
      <c r="AI15" t="str">
        <f t="shared" si="18"/>
        <v>Big Cap</v>
      </c>
    </row>
    <row r="16" spans="2:40" x14ac:dyDescent="0.25">
      <c r="B16">
        <v>15</v>
      </c>
      <c r="C16" t="s">
        <v>81</v>
      </c>
      <c r="D16" t="s">
        <v>82</v>
      </c>
      <c r="E16">
        <v>25500</v>
      </c>
      <c r="F16">
        <v>-200</v>
      </c>
      <c r="G16">
        <v>-7.7999999999999996E-3</v>
      </c>
      <c r="H16" t="s">
        <v>83</v>
      </c>
      <c r="I16" t="s">
        <v>84</v>
      </c>
      <c r="J16" t="s">
        <v>85</v>
      </c>
      <c r="K16">
        <v>14.73</v>
      </c>
      <c r="L16" s="6">
        <f t="shared" si="4"/>
        <v>95.119</v>
      </c>
      <c r="M16" s="7" t="str">
        <f t="shared" si="7"/>
        <v>T</v>
      </c>
      <c r="N16" s="10">
        <f t="shared" si="8"/>
        <v>95119</v>
      </c>
      <c r="O16" s="10">
        <f t="shared" si="9"/>
        <v>95119</v>
      </c>
      <c r="P16" s="4" t="str">
        <f t="shared" si="10"/>
        <v>UNTR.JK</v>
      </c>
      <c r="R16" s="4">
        <f t="shared" si="11"/>
        <v>15</v>
      </c>
      <c r="S16" t="str">
        <v>UNTR.JK</v>
      </c>
      <c r="T16" s="16">
        <f t="shared" si="12"/>
        <v>95119</v>
      </c>
      <c r="X16">
        <f t="shared" si="5"/>
        <v>15</v>
      </c>
      <c r="Y16" t="str">
        <f t="shared" si="13"/>
        <v>UNTR.JK</v>
      </c>
      <c r="Z16" s="7" t="str">
        <f t="shared" si="14"/>
        <v>PT United Tractors Tbk</v>
      </c>
      <c r="AA16" s="6">
        <f t="shared" si="6"/>
        <v>25500</v>
      </c>
      <c r="AB16" s="8">
        <f t="shared" si="15"/>
        <v>95119</v>
      </c>
      <c r="AD16">
        <f t="shared" si="0"/>
        <v>15</v>
      </c>
      <c r="AE16" t="str">
        <f t="shared" si="16"/>
        <v>UNTR</v>
      </c>
      <c r="AF16" t="str">
        <f t="shared" si="2"/>
        <v>PT United Tractors Tbk</v>
      </c>
      <c r="AG16">
        <f t="shared" si="3"/>
        <v>25500</v>
      </c>
      <c r="AH16" s="12">
        <f t="shared" si="17"/>
        <v>95119</v>
      </c>
      <c r="AI16" t="str">
        <f t="shared" si="18"/>
        <v>Big Cap</v>
      </c>
    </row>
    <row r="17" spans="2:35" x14ac:dyDescent="0.25">
      <c r="B17">
        <v>16</v>
      </c>
      <c r="C17" t="s">
        <v>86</v>
      </c>
      <c r="D17" t="s">
        <v>87</v>
      </c>
      <c r="E17">
        <v>28350</v>
      </c>
      <c r="F17">
        <v>-50</v>
      </c>
      <c r="G17">
        <v>-1.8E-3</v>
      </c>
      <c r="H17">
        <v>140900</v>
      </c>
      <c r="I17">
        <v>154341</v>
      </c>
      <c r="J17" t="s">
        <v>88</v>
      </c>
      <c r="K17">
        <v>158379.89000000001</v>
      </c>
      <c r="L17" s="6">
        <f t="shared" si="4"/>
        <v>94.5</v>
      </c>
      <c r="M17" s="7" t="str">
        <f t="shared" si="7"/>
        <v>T</v>
      </c>
      <c r="N17" s="10">
        <f t="shared" si="8"/>
        <v>94500</v>
      </c>
      <c r="O17" s="10">
        <f t="shared" si="9"/>
        <v>94500</v>
      </c>
      <c r="P17" s="4" t="str">
        <f t="shared" si="10"/>
        <v>BYAN.JK</v>
      </c>
      <c r="R17" s="4">
        <f t="shared" si="11"/>
        <v>16</v>
      </c>
      <c r="S17" t="str">
        <v>BYAN.JK</v>
      </c>
      <c r="T17" s="16">
        <f t="shared" si="12"/>
        <v>94500</v>
      </c>
      <c r="X17">
        <f t="shared" si="5"/>
        <v>16</v>
      </c>
      <c r="Y17" t="str">
        <f t="shared" si="13"/>
        <v>BYAN.JK</v>
      </c>
      <c r="Z17" s="7" t="str">
        <f t="shared" si="14"/>
        <v>PT Bayan Resources Tbk</v>
      </c>
      <c r="AA17" s="6">
        <f t="shared" si="6"/>
        <v>28350</v>
      </c>
      <c r="AB17" s="8">
        <f t="shared" si="15"/>
        <v>94500</v>
      </c>
      <c r="AD17">
        <f t="shared" si="0"/>
        <v>16</v>
      </c>
      <c r="AE17" t="str">
        <f t="shared" si="16"/>
        <v>BYAN</v>
      </c>
      <c r="AF17" t="str">
        <f t="shared" si="2"/>
        <v>PT Bayan Resources Tbk</v>
      </c>
      <c r="AG17">
        <f t="shared" si="3"/>
        <v>28350</v>
      </c>
      <c r="AH17" s="12">
        <f t="shared" si="17"/>
        <v>94500</v>
      </c>
      <c r="AI17" t="str">
        <f t="shared" si="18"/>
        <v>Big Cap</v>
      </c>
    </row>
    <row r="18" spans="2:35" x14ac:dyDescent="0.25">
      <c r="B18">
        <v>17</v>
      </c>
      <c r="C18" t="s">
        <v>89</v>
      </c>
      <c r="D18" t="s">
        <v>90</v>
      </c>
      <c r="E18">
        <v>945</v>
      </c>
      <c r="F18">
        <v>20</v>
      </c>
      <c r="G18">
        <v>2.1600000000000001E-2</v>
      </c>
      <c r="H18" t="s">
        <v>91</v>
      </c>
      <c r="I18" t="s">
        <v>92</v>
      </c>
      <c r="J18" t="s">
        <v>93</v>
      </c>
      <c r="K18">
        <v>73.709999999999994</v>
      </c>
      <c r="L18" s="6">
        <f t="shared" si="4"/>
        <v>88.061999999999998</v>
      </c>
      <c r="M18" s="7" t="str">
        <f t="shared" si="7"/>
        <v>T</v>
      </c>
      <c r="N18" s="10">
        <f t="shared" si="8"/>
        <v>88062</v>
      </c>
      <c r="O18" s="10">
        <f t="shared" si="9"/>
        <v>88062</v>
      </c>
      <c r="P18" s="4" t="str">
        <f t="shared" si="10"/>
        <v>BRPT.JK</v>
      </c>
      <c r="R18" s="4">
        <f t="shared" si="11"/>
        <v>17</v>
      </c>
      <c r="S18" t="str">
        <v>BRPT.JK</v>
      </c>
      <c r="T18" s="16">
        <f t="shared" si="12"/>
        <v>88062</v>
      </c>
      <c r="X18">
        <f t="shared" si="5"/>
        <v>17</v>
      </c>
      <c r="Y18" t="str">
        <f t="shared" si="13"/>
        <v>BRPT.JK</v>
      </c>
      <c r="Z18" s="7" t="str">
        <f t="shared" si="14"/>
        <v>PT Barito Pacific Tbk</v>
      </c>
      <c r="AA18" s="6">
        <f t="shared" si="6"/>
        <v>945</v>
      </c>
      <c r="AB18" s="8">
        <f t="shared" si="15"/>
        <v>88062</v>
      </c>
      <c r="AD18">
        <f t="shared" si="0"/>
        <v>17</v>
      </c>
      <c r="AE18" t="str">
        <f t="shared" si="16"/>
        <v>BRPT</v>
      </c>
      <c r="AF18" t="str">
        <f t="shared" si="2"/>
        <v>PT Barito Pacific Tbk</v>
      </c>
      <c r="AG18">
        <f t="shared" si="3"/>
        <v>945</v>
      </c>
      <c r="AH18" s="12">
        <f t="shared" si="17"/>
        <v>88062</v>
      </c>
      <c r="AI18" t="str">
        <f t="shared" si="18"/>
        <v>Big Cap</v>
      </c>
    </row>
    <row r="19" spans="2:35" x14ac:dyDescent="0.25">
      <c r="B19">
        <v>18</v>
      </c>
      <c r="C19" t="s">
        <v>94</v>
      </c>
      <c r="D19" t="s">
        <v>95</v>
      </c>
      <c r="E19">
        <v>2130</v>
      </c>
      <c r="F19">
        <v>40</v>
      </c>
      <c r="G19">
        <v>1.9099999999999999E-2</v>
      </c>
      <c r="H19" t="s">
        <v>96</v>
      </c>
      <c r="I19" t="s">
        <v>97</v>
      </c>
      <c r="J19" t="s">
        <v>98</v>
      </c>
      <c r="K19">
        <v>33.33</v>
      </c>
      <c r="L19" s="6">
        <f t="shared" si="4"/>
        <v>87.396000000000001</v>
      </c>
      <c r="M19" s="7" t="str">
        <f t="shared" si="7"/>
        <v>T</v>
      </c>
      <c r="N19" s="10">
        <f t="shared" si="8"/>
        <v>87396</v>
      </c>
      <c r="O19" s="10">
        <f t="shared" si="9"/>
        <v>87396</v>
      </c>
      <c r="P19" s="4" t="str">
        <f t="shared" si="10"/>
        <v>BRIS.JK</v>
      </c>
      <c r="R19" s="4">
        <f t="shared" si="11"/>
        <v>18</v>
      </c>
      <c r="S19" t="str">
        <v>BRIS.JK</v>
      </c>
      <c r="T19" s="16">
        <f t="shared" si="12"/>
        <v>87396</v>
      </c>
      <c r="X19">
        <f t="shared" si="5"/>
        <v>18</v>
      </c>
      <c r="Y19" t="str">
        <f t="shared" si="13"/>
        <v>BRIS.JK</v>
      </c>
      <c r="Z19" s="7" t="str">
        <f t="shared" si="14"/>
        <v>PT Bank Syariah Indonesia Tbk</v>
      </c>
      <c r="AA19" s="6">
        <f t="shared" si="6"/>
        <v>2130</v>
      </c>
      <c r="AB19" s="8">
        <f t="shared" si="15"/>
        <v>87396</v>
      </c>
      <c r="AD19">
        <f t="shared" si="0"/>
        <v>18</v>
      </c>
      <c r="AE19" t="str">
        <f t="shared" si="16"/>
        <v>BRIS</v>
      </c>
      <c r="AF19" t="str">
        <f t="shared" si="2"/>
        <v>PT Bank Syariah Indonesia Tbk</v>
      </c>
      <c r="AG19">
        <f t="shared" si="3"/>
        <v>2130</v>
      </c>
      <c r="AH19" s="12">
        <f t="shared" si="17"/>
        <v>87396</v>
      </c>
      <c r="AI19" t="str">
        <f t="shared" si="18"/>
        <v>Big Cap</v>
      </c>
    </row>
    <row r="20" spans="2:35" x14ac:dyDescent="0.25">
      <c r="B20">
        <v>19</v>
      </c>
      <c r="C20" t="s">
        <v>99</v>
      </c>
      <c r="D20" t="s">
        <v>100</v>
      </c>
      <c r="E20">
        <v>730</v>
      </c>
      <c r="F20">
        <v>-15</v>
      </c>
      <c r="G20">
        <v>-2.01E-2</v>
      </c>
      <c r="H20" t="s">
        <v>101</v>
      </c>
      <c r="I20" t="s">
        <v>102</v>
      </c>
      <c r="J20" t="s">
        <v>103</v>
      </c>
      <c r="K20" t="s">
        <v>50</v>
      </c>
      <c r="L20" s="6">
        <f t="shared" si="4"/>
        <v>75.234999999999999</v>
      </c>
      <c r="M20" s="7" t="str">
        <f t="shared" si="7"/>
        <v>T</v>
      </c>
      <c r="N20" s="10">
        <f t="shared" si="8"/>
        <v>75235</v>
      </c>
      <c r="O20" s="10">
        <f t="shared" si="9"/>
        <v>75235</v>
      </c>
      <c r="P20" s="4" t="str">
        <f t="shared" si="10"/>
        <v>BUKA.JK</v>
      </c>
      <c r="R20" s="4">
        <f t="shared" si="11"/>
        <v>19</v>
      </c>
      <c r="S20" t="str">
        <v>BUKA.JK</v>
      </c>
      <c r="T20" s="16">
        <f t="shared" si="12"/>
        <v>75235</v>
      </c>
      <c r="X20">
        <f t="shared" si="5"/>
        <v>19</v>
      </c>
      <c r="Y20" t="str">
        <f t="shared" si="13"/>
        <v>BUKA.JK</v>
      </c>
      <c r="Z20" s="7" t="str">
        <f t="shared" si="14"/>
        <v>PT Bukalapak.com Tbk</v>
      </c>
      <c r="AA20" s="6">
        <f t="shared" si="6"/>
        <v>730</v>
      </c>
      <c r="AB20" s="8">
        <f t="shared" si="15"/>
        <v>75235</v>
      </c>
      <c r="AD20">
        <f t="shared" si="0"/>
        <v>19</v>
      </c>
      <c r="AE20" t="str">
        <f t="shared" si="16"/>
        <v>BUKA</v>
      </c>
      <c r="AF20" t="str">
        <f t="shared" si="2"/>
        <v>PT Bukalapak.com Tbk</v>
      </c>
      <c r="AG20">
        <f t="shared" si="3"/>
        <v>730</v>
      </c>
      <c r="AH20" s="12">
        <f t="shared" si="17"/>
        <v>75235</v>
      </c>
      <c r="AI20" t="str">
        <f t="shared" si="18"/>
        <v>Big Cap</v>
      </c>
    </row>
    <row r="21" spans="2:35" x14ac:dyDescent="0.25">
      <c r="B21">
        <v>20</v>
      </c>
      <c r="C21" t="s">
        <v>104</v>
      </c>
      <c r="D21" t="s">
        <v>105</v>
      </c>
      <c r="E21">
        <v>3250</v>
      </c>
      <c r="F21">
        <v>160</v>
      </c>
      <c r="G21">
        <v>5.1799999999999999E-2</v>
      </c>
      <c r="H21" t="s">
        <v>106</v>
      </c>
      <c r="I21" t="s">
        <v>107</v>
      </c>
      <c r="J21" t="s">
        <v>108</v>
      </c>
      <c r="K21" t="s">
        <v>50</v>
      </c>
      <c r="L21" s="6">
        <f t="shared" si="4"/>
        <v>74.441000000000003</v>
      </c>
      <c r="M21" s="7" t="str">
        <f t="shared" si="7"/>
        <v>T</v>
      </c>
      <c r="N21" s="10">
        <f t="shared" si="8"/>
        <v>74441</v>
      </c>
      <c r="O21" s="10">
        <f t="shared" si="9"/>
        <v>74441</v>
      </c>
      <c r="P21" s="4" t="str">
        <f t="shared" si="10"/>
        <v>MDKA.JK</v>
      </c>
      <c r="R21" s="4">
        <f t="shared" si="11"/>
        <v>20</v>
      </c>
      <c r="S21" t="str">
        <v>MDKA.JK</v>
      </c>
      <c r="T21" s="16">
        <f t="shared" si="12"/>
        <v>74441</v>
      </c>
      <c r="X21">
        <f t="shared" si="5"/>
        <v>20</v>
      </c>
      <c r="Y21" t="str">
        <f t="shared" si="13"/>
        <v>MDKA.JK</v>
      </c>
      <c r="Z21" s="7" t="str">
        <f t="shared" si="14"/>
        <v>PT Merdeka Copper Gold Tbk</v>
      </c>
      <c r="AA21" s="6">
        <f t="shared" si="6"/>
        <v>3250</v>
      </c>
      <c r="AB21" s="8">
        <f t="shared" si="15"/>
        <v>74441</v>
      </c>
      <c r="AD21">
        <f t="shared" si="0"/>
        <v>20</v>
      </c>
      <c r="AE21" t="str">
        <f t="shared" si="16"/>
        <v>MDKA</v>
      </c>
      <c r="AF21" t="str">
        <f t="shared" si="2"/>
        <v>PT Merdeka Copper Gold Tbk</v>
      </c>
      <c r="AG21">
        <f t="shared" si="3"/>
        <v>3250</v>
      </c>
      <c r="AH21" s="12">
        <f t="shared" si="17"/>
        <v>74441</v>
      </c>
      <c r="AI21" t="str">
        <f t="shared" si="18"/>
        <v>Big Cap</v>
      </c>
    </row>
    <row r="22" spans="2:35" x14ac:dyDescent="0.25">
      <c r="B22">
        <v>21</v>
      </c>
      <c r="C22" t="s">
        <v>109</v>
      </c>
      <c r="D22" t="s">
        <v>110</v>
      </c>
      <c r="E22">
        <v>10800</v>
      </c>
      <c r="F22">
        <v>100</v>
      </c>
      <c r="G22">
        <v>9.2999999999999992E-3</v>
      </c>
      <c r="H22">
        <v>3400</v>
      </c>
      <c r="I22">
        <v>16034</v>
      </c>
      <c r="J22" t="s">
        <v>111</v>
      </c>
      <c r="K22">
        <v>113.61</v>
      </c>
      <c r="L22" s="6">
        <f t="shared" si="4"/>
        <v>68.771000000000001</v>
      </c>
      <c r="M22" s="7" t="str">
        <f t="shared" si="7"/>
        <v>T</v>
      </c>
      <c r="N22" s="10">
        <f t="shared" si="8"/>
        <v>68771</v>
      </c>
      <c r="O22" s="10">
        <f t="shared" si="9"/>
        <v>68771</v>
      </c>
      <c r="P22" s="4" t="str">
        <f t="shared" si="10"/>
        <v>SMMA.JK</v>
      </c>
      <c r="R22" s="4">
        <f t="shared" si="11"/>
        <v>21</v>
      </c>
      <c r="S22" t="str">
        <v>SMMA.JK</v>
      </c>
      <c r="T22" s="16">
        <f t="shared" si="12"/>
        <v>68771</v>
      </c>
      <c r="X22">
        <f t="shared" si="5"/>
        <v>21</v>
      </c>
      <c r="Y22" t="str">
        <f t="shared" si="13"/>
        <v>SMMA.JK</v>
      </c>
      <c r="Z22" s="7" t="str">
        <f t="shared" si="14"/>
        <v>PT Sinar Mas Multiartha Tbk</v>
      </c>
      <c r="AA22" s="6">
        <f t="shared" si="6"/>
        <v>10800</v>
      </c>
      <c r="AB22" s="8">
        <f t="shared" si="15"/>
        <v>68771</v>
      </c>
      <c r="AD22">
        <f t="shared" si="0"/>
        <v>21</v>
      </c>
      <c r="AE22" t="str">
        <f t="shared" si="16"/>
        <v>SMMA</v>
      </c>
      <c r="AF22" t="str">
        <f t="shared" si="2"/>
        <v>PT Sinar Mas Multiartha Tbk</v>
      </c>
      <c r="AG22">
        <f t="shared" si="3"/>
        <v>10800</v>
      </c>
      <c r="AH22" s="12">
        <f t="shared" si="17"/>
        <v>68771</v>
      </c>
      <c r="AI22" t="str">
        <f t="shared" si="18"/>
        <v>Big Cap</v>
      </c>
    </row>
    <row r="23" spans="2:35" x14ac:dyDescent="0.25">
      <c r="B23">
        <v>22</v>
      </c>
      <c r="C23" t="s">
        <v>112</v>
      </c>
      <c r="D23" t="s">
        <v>113</v>
      </c>
      <c r="E23">
        <v>1445</v>
      </c>
      <c r="F23">
        <v>10</v>
      </c>
      <c r="G23">
        <v>7.0000000000000001E-3</v>
      </c>
      <c r="H23" t="s">
        <v>114</v>
      </c>
      <c r="I23" t="s">
        <v>115</v>
      </c>
      <c r="J23" t="s">
        <v>116</v>
      </c>
      <c r="K23">
        <v>23.82</v>
      </c>
      <c r="L23" s="6">
        <f t="shared" si="4"/>
        <v>67.730999999999995</v>
      </c>
      <c r="M23" s="7" t="str">
        <f t="shared" si="7"/>
        <v>T</v>
      </c>
      <c r="N23" s="10">
        <f t="shared" si="8"/>
        <v>67731</v>
      </c>
      <c r="O23" s="10">
        <f t="shared" si="9"/>
        <v>67731</v>
      </c>
      <c r="P23" s="4" t="str">
        <f t="shared" si="10"/>
        <v>KLBF.JK</v>
      </c>
      <c r="R23" s="4">
        <f t="shared" si="11"/>
        <v>22</v>
      </c>
      <c r="S23" t="str">
        <v>KLBF.JK</v>
      </c>
      <c r="T23" s="16">
        <f t="shared" si="12"/>
        <v>67731</v>
      </c>
      <c r="X23">
        <f t="shared" si="5"/>
        <v>22</v>
      </c>
      <c r="Y23" t="str">
        <f t="shared" si="13"/>
        <v>KLBF.JK</v>
      </c>
      <c r="Z23" s="7" t="str">
        <f t="shared" si="14"/>
        <v>PT Kalbe Farma Tbk.</v>
      </c>
      <c r="AA23" s="6">
        <f t="shared" si="6"/>
        <v>1445</v>
      </c>
      <c r="AB23" s="8">
        <f t="shared" si="15"/>
        <v>67731</v>
      </c>
      <c r="AD23">
        <f t="shared" si="0"/>
        <v>22</v>
      </c>
      <c r="AE23" t="str">
        <f t="shared" si="16"/>
        <v>KLBF</v>
      </c>
      <c r="AF23" t="str">
        <f t="shared" si="2"/>
        <v>PT Kalbe Farma Tbk.</v>
      </c>
      <c r="AG23">
        <f t="shared" si="3"/>
        <v>1445</v>
      </c>
      <c r="AH23" s="12">
        <f t="shared" si="17"/>
        <v>67731</v>
      </c>
      <c r="AI23" t="str">
        <f t="shared" si="18"/>
        <v>Big Cap</v>
      </c>
    </row>
    <row r="24" spans="2:35" x14ac:dyDescent="0.25">
      <c r="B24">
        <v>23</v>
      </c>
      <c r="C24" t="s">
        <v>117</v>
      </c>
      <c r="D24" t="s">
        <v>118</v>
      </c>
      <c r="E24">
        <v>34400</v>
      </c>
      <c r="F24">
        <v>-200</v>
      </c>
      <c r="G24">
        <v>-5.7999999999999996E-3</v>
      </c>
      <c r="H24">
        <v>891500</v>
      </c>
      <c r="I24" t="s">
        <v>119</v>
      </c>
      <c r="J24" t="s">
        <v>120</v>
      </c>
      <c r="K24">
        <v>10.78</v>
      </c>
      <c r="L24" s="6">
        <f t="shared" si="4"/>
        <v>66.188999999999993</v>
      </c>
      <c r="M24" s="7" t="str">
        <f t="shared" si="7"/>
        <v>T</v>
      </c>
      <c r="N24" s="10">
        <f t="shared" si="8"/>
        <v>66189</v>
      </c>
      <c r="O24" s="10">
        <f t="shared" si="9"/>
        <v>66189</v>
      </c>
      <c r="P24" s="4" t="str">
        <f t="shared" si="10"/>
        <v>GGRM.JK</v>
      </c>
      <c r="R24" s="4">
        <f t="shared" si="11"/>
        <v>23</v>
      </c>
      <c r="S24" t="str">
        <v>GGRM.JK</v>
      </c>
      <c r="T24" s="16">
        <f t="shared" si="12"/>
        <v>66189</v>
      </c>
      <c r="X24">
        <f t="shared" si="5"/>
        <v>23</v>
      </c>
      <c r="Y24" t="str">
        <f t="shared" si="13"/>
        <v>GGRM.JK</v>
      </c>
      <c r="Z24" s="7" t="str">
        <f t="shared" si="14"/>
        <v>PT Gudang Garam Tbk</v>
      </c>
      <c r="AA24" s="6">
        <f t="shared" si="6"/>
        <v>34400</v>
      </c>
      <c r="AB24" s="8">
        <f t="shared" si="15"/>
        <v>66189</v>
      </c>
      <c r="AD24">
        <f t="shared" si="0"/>
        <v>23</v>
      </c>
      <c r="AE24" t="str">
        <f t="shared" si="16"/>
        <v>GGRM</v>
      </c>
      <c r="AF24" t="str">
        <f t="shared" si="2"/>
        <v>PT Gudang Garam Tbk</v>
      </c>
      <c r="AG24">
        <f t="shared" si="3"/>
        <v>34400</v>
      </c>
      <c r="AH24" s="12">
        <f t="shared" si="17"/>
        <v>66189</v>
      </c>
      <c r="AI24" t="str">
        <f t="shared" si="18"/>
        <v>Big Cap</v>
      </c>
    </row>
    <row r="25" spans="2:35" x14ac:dyDescent="0.25">
      <c r="B25">
        <v>24</v>
      </c>
      <c r="C25" t="s">
        <v>121</v>
      </c>
      <c r="D25" t="s">
        <v>122</v>
      </c>
      <c r="E25">
        <v>2890</v>
      </c>
      <c r="F25">
        <v>80</v>
      </c>
      <c r="G25">
        <v>2.8500000000000001E-2</v>
      </c>
      <c r="H25" t="s">
        <v>123</v>
      </c>
      <c r="I25" t="s">
        <v>124</v>
      </c>
      <c r="J25" t="s">
        <v>125</v>
      </c>
      <c r="K25">
        <v>51.86</v>
      </c>
      <c r="L25" s="6">
        <f t="shared" si="4"/>
        <v>62.514000000000003</v>
      </c>
      <c r="M25" s="7" t="str">
        <f t="shared" si="7"/>
        <v>T</v>
      </c>
      <c r="N25" s="10">
        <f t="shared" si="8"/>
        <v>62514</v>
      </c>
      <c r="O25" s="10">
        <f t="shared" si="9"/>
        <v>62514</v>
      </c>
      <c r="P25" s="4" t="str">
        <f t="shared" si="10"/>
        <v>TBIG.JK</v>
      </c>
      <c r="R25" s="4">
        <f t="shared" si="11"/>
        <v>24</v>
      </c>
      <c r="S25" t="str">
        <v>TBIG.JK</v>
      </c>
      <c r="T25" s="16">
        <f t="shared" si="12"/>
        <v>62514</v>
      </c>
      <c r="X25">
        <f t="shared" si="5"/>
        <v>24</v>
      </c>
      <c r="Y25" t="str">
        <f t="shared" si="13"/>
        <v>TBIG.JK</v>
      </c>
      <c r="Z25" s="7" t="str">
        <f t="shared" si="14"/>
        <v>PT Tower Bersama Infrastructure Tbk</v>
      </c>
      <c r="AA25" s="6">
        <f t="shared" si="6"/>
        <v>2890</v>
      </c>
      <c r="AB25" s="8">
        <f t="shared" si="15"/>
        <v>62514</v>
      </c>
      <c r="AD25">
        <f t="shared" si="0"/>
        <v>24</v>
      </c>
      <c r="AE25" t="str">
        <f t="shared" si="16"/>
        <v>TBIG</v>
      </c>
      <c r="AF25" t="str">
        <f t="shared" si="2"/>
        <v>PT Tower Bersama Infrastructure Tbk</v>
      </c>
      <c r="AG25">
        <f t="shared" si="3"/>
        <v>2890</v>
      </c>
      <c r="AH25" s="12">
        <f t="shared" si="17"/>
        <v>62514</v>
      </c>
      <c r="AI25" t="str">
        <f t="shared" si="18"/>
        <v>Big Cap</v>
      </c>
    </row>
    <row r="26" spans="2:35" x14ac:dyDescent="0.25">
      <c r="B26">
        <v>25</v>
      </c>
      <c r="C26" t="s">
        <v>126</v>
      </c>
      <c r="D26" t="s">
        <v>127</v>
      </c>
      <c r="E26">
        <v>1205</v>
      </c>
      <c r="F26">
        <v>-25</v>
      </c>
      <c r="G26">
        <v>-2.0299999999999999E-2</v>
      </c>
      <c r="H26" t="s">
        <v>128</v>
      </c>
      <c r="I26" t="s">
        <v>129</v>
      </c>
      <c r="J26" t="s">
        <v>130</v>
      </c>
      <c r="K26">
        <v>18.670000000000002</v>
      </c>
      <c r="L26" s="6">
        <f t="shared" si="4"/>
        <v>60.008000000000003</v>
      </c>
      <c r="M26" s="7" t="str">
        <f t="shared" si="7"/>
        <v>T</v>
      </c>
      <c r="N26" s="10">
        <f t="shared" si="8"/>
        <v>60008</v>
      </c>
      <c r="O26" s="10">
        <f t="shared" si="9"/>
        <v>60008</v>
      </c>
      <c r="P26" s="4" t="str">
        <f t="shared" si="10"/>
        <v>TOWR.JK</v>
      </c>
      <c r="R26" s="4">
        <f t="shared" si="11"/>
        <v>25</v>
      </c>
      <c r="S26" t="str">
        <v>TOWR.JK</v>
      </c>
      <c r="T26" s="16">
        <f t="shared" si="12"/>
        <v>60008</v>
      </c>
      <c r="X26">
        <f t="shared" si="5"/>
        <v>25</v>
      </c>
      <c r="Y26" t="str">
        <f t="shared" si="13"/>
        <v>TOWR.JK</v>
      </c>
      <c r="Z26" s="7" t="str">
        <f t="shared" si="14"/>
        <v>PT Sarana Menara Nusantara Tbk.</v>
      </c>
      <c r="AA26" s="6">
        <f t="shared" si="6"/>
        <v>1205</v>
      </c>
      <c r="AB26" s="8">
        <f t="shared" si="15"/>
        <v>60008</v>
      </c>
      <c r="AD26">
        <f t="shared" si="0"/>
        <v>25</v>
      </c>
      <c r="AE26" t="str">
        <f t="shared" si="16"/>
        <v>TOWR</v>
      </c>
      <c r="AF26" t="str">
        <f t="shared" si="2"/>
        <v>PT Sarana Menara Nusantara Tbk.</v>
      </c>
      <c r="AG26">
        <f t="shared" si="3"/>
        <v>1205</v>
      </c>
      <c r="AH26" s="12">
        <f t="shared" si="17"/>
        <v>60008</v>
      </c>
      <c r="AI26" t="str">
        <f t="shared" si="18"/>
        <v>Big Cap</v>
      </c>
    </row>
    <row r="27" spans="2:35" x14ac:dyDescent="0.25">
      <c r="B27">
        <v>26</v>
      </c>
      <c r="C27" t="s">
        <v>131</v>
      </c>
      <c r="D27" t="s">
        <v>132</v>
      </c>
      <c r="E27">
        <v>1860</v>
      </c>
      <c r="F27">
        <v>5</v>
      </c>
      <c r="G27">
        <v>2.7000000000000001E-3</v>
      </c>
      <c r="H27" t="s">
        <v>133</v>
      </c>
      <c r="I27" t="s">
        <v>134</v>
      </c>
      <c r="J27" t="s">
        <v>135</v>
      </c>
      <c r="K27">
        <v>372000</v>
      </c>
      <c r="L27" s="6">
        <f t="shared" si="4"/>
        <v>59.494</v>
      </c>
      <c r="M27" s="7" t="str">
        <f t="shared" si="7"/>
        <v>T</v>
      </c>
      <c r="N27" s="10">
        <f t="shared" si="8"/>
        <v>59494</v>
      </c>
      <c r="O27" s="10">
        <f t="shared" si="9"/>
        <v>59494</v>
      </c>
      <c r="P27" s="4" t="str">
        <f t="shared" si="10"/>
        <v>ADRO.JK</v>
      </c>
      <c r="R27" s="4">
        <f t="shared" si="11"/>
        <v>26</v>
      </c>
      <c r="S27" t="str">
        <v>ADRO.JK</v>
      </c>
      <c r="T27" s="16">
        <f t="shared" si="12"/>
        <v>59494</v>
      </c>
      <c r="X27">
        <f t="shared" si="5"/>
        <v>26</v>
      </c>
      <c r="Y27" t="str">
        <f t="shared" si="13"/>
        <v>ADRO.JK</v>
      </c>
      <c r="Z27" s="7" t="str">
        <f t="shared" si="14"/>
        <v>PT Adaro Energy Tbk</v>
      </c>
      <c r="AA27" s="6">
        <f t="shared" si="6"/>
        <v>1860</v>
      </c>
      <c r="AB27" s="8">
        <f t="shared" si="15"/>
        <v>59494</v>
      </c>
      <c r="AD27">
        <f t="shared" si="0"/>
        <v>26</v>
      </c>
      <c r="AE27" t="str">
        <f t="shared" si="16"/>
        <v>ADRO</v>
      </c>
      <c r="AF27" t="str">
        <f t="shared" si="2"/>
        <v>PT Adaro Energy Tbk</v>
      </c>
      <c r="AG27">
        <f t="shared" si="3"/>
        <v>1860</v>
      </c>
      <c r="AH27" s="12">
        <f t="shared" si="17"/>
        <v>59494</v>
      </c>
      <c r="AI27" t="str">
        <f t="shared" si="18"/>
        <v>Big Cap</v>
      </c>
    </row>
    <row r="28" spans="2:35" x14ac:dyDescent="0.25">
      <c r="B28">
        <v>27</v>
      </c>
      <c r="C28" t="s">
        <v>136</v>
      </c>
      <c r="D28" t="s">
        <v>137</v>
      </c>
      <c r="E28">
        <v>6775</v>
      </c>
      <c r="F28">
        <v>-75</v>
      </c>
      <c r="G28">
        <v>-1.09E-2</v>
      </c>
      <c r="H28" t="s">
        <v>138</v>
      </c>
      <c r="I28" t="s">
        <v>139</v>
      </c>
      <c r="J28" t="s">
        <v>140</v>
      </c>
      <c r="K28">
        <v>8.44</v>
      </c>
      <c r="L28" s="6">
        <f t="shared" si="4"/>
        <v>59.487000000000002</v>
      </c>
      <c r="M28" s="7" t="str">
        <f t="shared" si="7"/>
        <v>T</v>
      </c>
      <c r="N28" s="10">
        <f t="shared" si="8"/>
        <v>59487</v>
      </c>
      <c r="O28" s="10">
        <f t="shared" si="9"/>
        <v>59487</v>
      </c>
      <c r="P28" s="4" t="str">
        <f t="shared" si="10"/>
        <v>INDF.JK</v>
      </c>
      <c r="R28" s="4">
        <f t="shared" si="11"/>
        <v>27</v>
      </c>
      <c r="S28" t="str">
        <v>INDF.JK</v>
      </c>
      <c r="T28" s="16">
        <f t="shared" si="12"/>
        <v>59487</v>
      </c>
      <c r="X28">
        <f t="shared" si="5"/>
        <v>27</v>
      </c>
      <c r="Y28" t="str">
        <f t="shared" si="13"/>
        <v>INDF.JK</v>
      </c>
      <c r="Z28" s="7" t="str">
        <f t="shared" si="14"/>
        <v>PT Indofood Sukses Makmur Tbk</v>
      </c>
      <c r="AA28" s="6">
        <f t="shared" si="6"/>
        <v>6775</v>
      </c>
      <c r="AB28" s="8">
        <f t="shared" si="15"/>
        <v>59487</v>
      </c>
      <c r="AD28">
        <f t="shared" si="0"/>
        <v>27</v>
      </c>
      <c r="AE28" t="str">
        <f t="shared" si="16"/>
        <v>INDF</v>
      </c>
      <c r="AF28" t="str">
        <f t="shared" si="2"/>
        <v>PT Indofood Sukses Makmur Tbk</v>
      </c>
      <c r="AG28">
        <f t="shared" si="3"/>
        <v>6775</v>
      </c>
      <c r="AH28" s="12">
        <f t="shared" si="17"/>
        <v>59487</v>
      </c>
      <c r="AI28" t="str">
        <f t="shared" si="18"/>
        <v>Big Cap</v>
      </c>
    </row>
    <row r="29" spans="2:35" x14ac:dyDescent="0.25">
      <c r="B29">
        <v>28</v>
      </c>
      <c r="C29" t="s">
        <v>141</v>
      </c>
      <c r="D29" t="s">
        <v>142</v>
      </c>
      <c r="E29">
        <v>8500</v>
      </c>
      <c r="F29">
        <v>-275</v>
      </c>
      <c r="G29">
        <v>-3.1300000000000001E-2</v>
      </c>
      <c r="H29">
        <v>113800</v>
      </c>
      <c r="I29">
        <v>18239</v>
      </c>
      <c r="J29" t="s">
        <v>143</v>
      </c>
      <c r="K29">
        <v>17.47</v>
      </c>
      <c r="L29" s="6">
        <f t="shared" si="4"/>
        <v>59.192</v>
      </c>
      <c r="M29" s="7" t="str">
        <f t="shared" si="7"/>
        <v>T</v>
      </c>
      <c r="N29" s="10">
        <f t="shared" si="8"/>
        <v>59192</v>
      </c>
      <c r="O29" s="10">
        <f t="shared" si="9"/>
        <v>59192</v>
      </c>
      <c r="P29" s="4" t="str">
        <f t="shared" si="10"/>
        <v>MEGA.JK</v>
      </c>
      <c r="R29" s="4">
        <f t="shared" si="11"/>
        <v>28</v>
      </c>
      <c r="S29" t="str">
        <v>MEGA.JK</v>
      </c>
      <c r="T29" s="16">
        <f t="shared" si="12"/>
        <v>59192</v>
      </c>
      <c r="X29">
        <f t="shared" si="5"/>
        <v>28</v>
      </c>
      <c r="Y29" t="str">
        <f t="shared" si="13"/>
        <v>MEGA.JK</v>
      </c>
      <c r="Z29" s="7" t="str">
        <f t="shared" si="14"/>
        <v>PT Bank Mega Tbk</v>
      </c>
      <c r="AA29" s="6">
        <f t="shared" si="6"/>
        <v>8500</v>
      </c>
      <c r="AB29" s="8">
        <f t="shared" si="15"/>
        <v>59192</v>
      </c>
      <c r="AD29">
        <f t="shared" si="0"/>
        <v>28</v>
      </c>
      <c r="AE29" t="str">
        <f t="shared" si="16"/>
        <v>MEGA</v>
      </c>
      <c r="AF29" t="str">
        <f t="shared" si="2"/>
        <v>PT Bank Mega Tbk</v>
      </c>
      <c r="AG29">
        <f t="shared" si="3"/>
        <v>8500</v>
      </c>
      <c r="AH29" s="12">
        <f t="shared" si="17"/>
        <v>59192</v>
      </c>
      <c r="AI29" t="str">
        <f t="shared" si="18"/>
        <v>Big Cap</v>
      </c>
    </row>
    <row r="30" spans="2:35" x14ac:dyDescent="0.25">
      <c r="B30">
        <v>29</v>
      </c>
      <c r="C30" t="s">
        <v>144</v>
      </c>
      <c r="D30" t="s">
        <v>145</v>
      </c>
      <c r="E30">
        <v>2570</v>
      </c>
      <c r="F30">
        <v>20</v>
      </c>
      <c r="G30">
        <v>7.7999999999999996E-3</v>
      </c>
      <c r="H30" t="s">
        <v>146</v>
      </c>
      <c r="I30" t="s">
        <v>147</v>
      </c>
      <c r="J30" t="s">
        <v>148</v>
      </c>
      <c r="K30">
        <v>27.99</v>
      </c>
      <c r="L30" s="6">
        <f t="shared" si="4"/>
        <v>57.462000000000003</v>
      </c>
      <c r="M30" s="7" t="str">
        <f t="shared" si="7"/>
        <v>T</v>
      </c>
      <c r="N30" s="10">
        <f t="shared" si="8"/>
        <v>57462</v>
      </c>
      <c r="O30" s="10">
        <f t="shared" si="9"/>
        <v>57462</v>
      </c>
      <c r="P30" s="4" t="str">
        <f t="shared" si="10"/>
        <v>MYOR.JK</v>
      </c>
      <c r="R30" s="4">
        <f t="shared" si="11"/>
        <v>29</v>
      </c>
      <c r="S30" t="str">
        <v>MYOR.JK</v>
      </c>
      <c r="T30" s="16">
        <f t="shared" si="12"/>
        <v>57462</v>
      </c>
      <c r="X30">
        <f t="shared" si="5"/>
        <v>29</v>
      </c>
      <c r="Y30" t="str">
        <f t="shared" si="13"/>
        <v>MYOR.JK</v>
      </c>
      <c r="Z30" s="7" t="str">
        <f t="shared" si="14"/>
        <v>PT Mayora Indah Tbk</v>
      </c>
      <c r="AA30" s="6">
        <f t="shared" si="6"/>
        <v>2570</v>
      </c>
      <c r="AB30" s="8">
        <f t="shared" si="15"/>
        <v>57462</v>
      </c>
      <c r="AD30">
        <f t="shared" si="0"/>
        <v>29</v>
      </c>
      <c r="AE30" t="str">
        <f t="shared" si="16"/>
        <v>MYOR</v>
      </c>
      <c r="AF30" t="str">
        <f t="shared" si="2"/>
        <v>PT Mayora Indah Tbk</v>
      </c>
      <c r="AG30">
        <f t="shared" si="3"/>
        <v>2570</v>
      </c>
      <c r="AH30" s="12">
        <f t="shared" si="17"/>
        <v>57462</v>
      </c>
      <c r="AI30" t="str">
        <f t="shared" si="18"/>
        <v>Big Cap</v>
      </c>
    </row>
    <row r="31" spans="2:35" x14ac:dyDescent="0.25">
      <c r="B31">
        <v>30</v>
      </c>
      <c r="C31" t="s">
        <v>149</v>
      </c>
      <c r="D31" t="s">
        <v>150</v>
      </c>
      <c r="E31">
        <v>1775</v>
      </c>
      <c r="F31">
        <v>40</v>
      </c>
      <c r="G31">
        <v>2.3099999999999999E-2</v>
      </c>
      <c r="H31" t="s">
        <v>151</v>
      </c>
      <c r="I31" t="s">
        <v>152</v>
      </c>
      <c r="J31" t="s">
        <v>153</v>
      </c>
      <c r="K31">
        <v>50.08</v>
      </c>
      <c r="L31" s="6">
        <f t="shared" si="4"/>
        <v>56.741999999999997</v>
      </c>
      <c r="M31" s="7" t="str">
        <f t="shared" si="7"/>
        <v>T</v>
      </c>
      <c r="N31" s="10">
        <f t="shared" si="8"/>
        <v>56742</v>
      </c>
      <c r="O31" s="10">
        <f t="shared" si="9"/>
        <v>56742</v>
      </c>
      <c r="P31" s="4" t="str">
        <f t="shared" si="10"/>
        <v>BNLI.JK</v>
      </c>
      <c r="R31" s="4">
        <f t="shared" si="11"/>
        <v>30</v>
      </c>
      <c r="S31" t="str">
        <v>BNLI.JK</v>
      </c>
      <c r="T31" s="16">
        <f t="shared" si="12"/>
        <v>56742</v>
      </c>
      <c r="X31">
        <f t="shared" si="5"/>
        <v>30</v>
      </c>
      <c r="Y31" t="str">
        <f t="shared" si="13"/>
        <v>BNLI.JK</v>
      </c>
      <c r="Z31" s="7" t="str">
        <f t="shared" si="14"/>
        <v>PT Bank Permata Tbk</v>
      </c>
      <c r="AA31" s="6">
        <f t="shared" si="6"/>
        <v>1775</v>
      </c>
      <c r="AB31" s="8">
        <f t="shared" si="15"/>
        <v>56742</v>
      </c>
      <c r="AD31">
        <f t="shared" si="0"/>
        <v>30</v>
      </c>
      <c r="AE31" t="str">
        <f t="shared" si="16"/>
        <v>BNLI</v>
      </c>
      <c r="AF31" t="str">
        <f t="shared" si="2"/>
        <v>PT Bank Permata Tbk</v>
      </c>
      <c r="AG31">
        <f t="shared" si="3"/>
        <v>1775</v>
      </c>
      <c r="AH31" s="12">
        <f t="shared" si="17"/>
        <v>56742</v>
      </c>
      <c r="AI31" t="str">
        <f t="shared" si="18"/>
        <v>Big Cap</v>
      </c>
    </row>
    <row r="32" spans="2:35" x14ac:dyDescent="0.25">
      <c r="B32">
        <v>31</v>
      </c>
      <c r="C32" t="s">
        <v>154</v>
      </c>
      <c r="D32" t="s">
        <v>155</v>
      </c>
      <c r="E32">
        <v>4900</v>
      </c>
      <c r="F32">
        <v>0</v>
      </c>
      <c r="G32">
        <v>0</v>
      </c>
      <c r="H32" t="s">
        <v>156</v>
      </c>
      <c r="I32" t="s">
        <v>157</v>
      </c>
      <c r="J32" t="s">
        <v>158</v>
      </c>
      <c r="K32">
        <v>757.22</v>
      </c>
      <c r="L32" s="6">
        <f t="shared" si="4"/>
        <v>55.131</v>
      </c>
      <c r="M32" s="7" t="str">
        <f t="shared" si="7"/>
        <v>T</v>
      </c>
      <c r="N32" s="10">
        <f t="shared" si="8"/>
        <v>55131</v>
      </c>
      <c r="O32" s="10">
        <f t="shared" si="9"/>
        <v>55131</v>
      </c>
      <c r="P32" s="4" t="str">
        <f t="shared" si="10"/>
        <v>BBHI.JK</v>
      </c>
      <c r="R32" s="4">
        <f t="shared" si="11"/>
        <v>31</v>
      </c>
      <c r="S32" t="str">
        <v>BBHI.JK</v>
      </c>
      <c r="T32" s="16">
        <f t="shared" si="12"/>
        <v>55131</v>
      </c>
      <c r="X32">
        <f t="shared" si="5"/>
        <v>31</v>
      </c>
      <c r="Y32" t="str">
        <f t="shared" si="13"/>
        <v>BBHI.JK</v>
      </c>
      <c r="Z32" s="7" t="str">
        <f t="shared" si="14"/>
        <v>PT Allo Bank Indonesia Tbk</v>
      </c>
      <c r="AA32" s="6">
        <f t="shared" si="6"/>
        <v>4900</v>
      </c>
      <c r="AB32" s="8">
        <f t="shared" si="15"/>
        <v>55131</v>
      </c>
      <c r="AD32">
        <f t="shared" si="0"/>
        <v>31</v>
      </c>
      <c r="AE32" t="str">
        <f t="shared" si="16"/>
        <v>BBHI</v>
      </c>
      <c r="AF32" t="str">
        <f t="shared" si="2"/>
        <v>PT Allo Bank Indonesia Tbk</v>
      </c>
      <c r="AG32">
        <f t="shared" si="3"/>
        <v>4900</v>
      </c>
      <c r="AH32" s="12">
        <f t="shared" si="17"/>
        <v>55131</v>
      </c>
      <c r="AI32" t="str">
        <f t="shared" si="18"/>
        <v>Big Cap</v>
      </c>
    </row>
    <row r="33" spans="2:35" x14ac:dyDescent="0.25">
      <c r="B33">
        <v>32</v>
      </c>
      <c r="C33" t="s">
        <v>159</v>
      </c>
      <c r="D33" t="s">
        <v>160</v>
      </c>
      <c r="E33">
        <v>1265</v>
      </c>
      <c r="F33">
        <v>20</v>
      </c>
      <c r="G33">
        <v>1.61E-2</v>
      </c>
      <c r="H33" t="s">
        <v>161</v>
      </c>
      <c r="I33" t="s">
        <v>162</v>
      </c>
      <c r="J33" t="s">
        <v>163</v>
      </c>
      <c r="K33">
        <v>36.950000000000003</v>
      </c>
      <c r="L33" s="6">
        <f t="shared" si="4"/>
        <v>52.527999999999999</v>
      </c>
      <c r="M33" s="7" t="str">
        <f t="shared" si="7"/>
        <v>T</v>
      </c>
      <c r="N33" s="10">
        <f t="shared" si="8"/>
        <v>52528</v>
      </c>
      <c r="O33" s="10">
        <f t="shared" si="9"/>
        <v>52528</v>
      </c>
      <c r="P33" s="4" t="str">
        <f t="shared" si="10"/>
        <v>AMRT.JK</v>
      </c>
      <c r="R33" s="4">
        <f t="shared" si="11"/>
        <v>32</v>
      </c>
      <c r="S33" t="str">
        <v>AMRT.JK</v>
      </c>
      <c r="T33" s="16">
        <f t="shared" si="12"/>
        <v>52528</v>
      </c>
      <c r="X33">
        <f t="shared" si="5"/>
        <v>32</v>
      </c>
      <c r="Y33" t="str">
        <f t="shared" si="13"/>
        <v>AMRT.JK</v>
      </c>
      <c r="Z33" s="7" t="str">
        <f t="shared" si="14"/>
        <v>PT Sumber Alfaria Trijaya Tbk</v>
      </c>
      <c r="AA33" s="6">
        <f t="shared" si="6"/>
        <v>1265</v>
      </c>
      <c r="AB33" s="8">
        <f t="shared" si="15"/>
        <v>52528</v>
      </c>
      <c r="AD33">
        <f t="shared" si="0"/>
        <v>32</v>
      </c>
      <c r="AE33" t="str">
        <f t="shared" si="16"/>
        <v>AMRT</v>
      </c>
      <c r="AF33" t="str">
        <f t="shared" si="2"/>
        <v>PT Sumber Alfaria Trijaya Tbk</v>
      </c>
      <c r="AG33">
        <f t="shared" si="3"/>
        <v>1265</v>
      </c>
      <c r="AH33" s="12">
        <f t="shared" si="17"/>
        <v>52528</v>
      </c>
      <c r="AI33" t="str">
        <f t="shared" si="18"/>
        <v>Big Cap</v>
      </c>
    </row>
    <row r="34" spans="2:35" x14ac:dyDescent="0.25">
      <c r="B34">
        <v>33</v>
      </c>
      <c r="C34" t="s">
        <v>164</v>
      </c>
      <c r="D34" t="s">
        <v>165</v>
      </c>
      <c r="E34">
        <v>8775</v>
      </c>
      <c r="F34">
        <v>-150</v>
      </c>
      <c r="G34">
        <v>-1.6799999999999999E-2</v>
      </c>
      <c r="H34" t="s">
        <v>166</v>
      </c>
      <c r="I34" t="s">
        <v>167</v>
      </c>
      <c r="J34" t="s">
        <v>168</v>
      </c>
      <c r="K34">
        <v>17.5</v>
      </c>
      <c r="L34" s="6">
        <f t="shared" si="4"/>
        <v>52.048999999999999</v>
      </c>
      <c r="M34" s="7" t="str">
        <f t="shared" si="7"/>
        <v>T</v>
      </c>
      <c r="N34" s="10">
        <f t="shared" si="8"/>
        <v>52049</v>
      </c>
      <c r="O34" s="10">
        <f t="shared" si="9"/>
        <v>52049</v>
      </c>
      <c r="P34" s="4" t="str">
        <f t="shared" si="10"/>
        <v>SMGR.JK</v>
      </c>
      <c r="R34" s="4">
        <f t="shared" si="11"/>
        <v>33</v>
      </c>
      <c r="S34" t="str">
        <v>SMGR.JK</v>
      </c>
      <c r="T34" s="16">
        <f t="shared" si="12"/>
        <v>52049</v>
      </c>
      <c r="X34">
        <f t="shared" si="5"/>
        <v>33</v>
      </c>
      <c r="Y34" t="str">
        <f t="shared" si="13"/>
        <v>SMGR.JK</v>
      </c>
      <c r="Z34" s="7" t="str">
        <f t="shared" si="14"/>
        <v>PT Semen Indonesia (Persero) Tbk</v>
      </c>
      <c r="AA34" s="6">
        <f t="shared" si="6"/>
        <v>8775</v>
      </c>
      <c r="AB34" s="8">
        <f t="shared" si="15"/>
        <v>52049</v>
      </c>
      <c r="AD34">
        <f t="shared" si="0"/>
        <v>33</v>
      </c>
      <c r="AE34" t="str">
        <f t="shared" si="16"/>
        <v>SMGR</v>
      </c>
      <c r="AF34" t="str">
        <f t="shared" si="2"/>
        <v>PT Semen Indonesia (Persero) Tbk</v>
      </c>
      <c r="AG34">
        <f t="shared" si="3"/>
        <v>8775</v>
      </c>
      <c r="AH34" s="12">
        <f t="shared" si="17"/>
        <v>52049</v>
      </c>
      <c r="AI34" t="str">
        <f t="shared" si="18"/>
        <v>Big Cap</v>
      </c>
    </row>
    <row r="35" spans="2:35" x14ac:dyDescent="0.25">
      <c r="B35">
        <v>34</v>
      </c>
      <c r="C35" t="s">
        <v>169</v>
      </c>
      <c r="D35" t="s">
        <v>170</v>
      </c>
      <c r="E35">
        <v>5100</v>
      </c>
      <c r="F35">
        <v>0</v>
      </c>
      <c r="G35">
        <v>0</v>
      </c>
      <c r="H35" t="s">
        <v>171</v>
      </c>
      <c r="I35" t="s">
        <v>172</v>
      </c>
      <c r="J35" t="s">
        <v>173</v>
      </c>
      <c r="K35">
        <v>566666.68999999994</v>
      </c>
      <c r="L35" s="6">
        <f t="shared" si="4"/>
        <v>50.674999999999997</v>
      </c>
      <c r="M35" s="7" t="str">
        <f t="shared" si="7"/>
        <v>T</v>
      </c>
      <c r="N35" s="10">
        <f t="shared" si="8"/>
        <v>50675</v>
      </c>
      <c r="O35" s="10">
        <f t="shared" si="9"/>
        <v>50675</v>
      </c>
      <c r="P35" s="4" t="str">
        <f t="shared" si="10"/>
        <v>INCO.JK</v>
      </c>
      <c r="R35" s="4">
        <f t="shared" si="11"/>
        <v>34</v>
      </c>
      <c r="S35" t="str">
        <v>INCO.JK</v>
      </c>
      <c r="T35" s="16">
        <f t="shared" si="12"/>
        <v>50675</v>
      </c>
      <c r="X35">
        <f t="shared" si="5"/>
        <v>34</v>
      </c>
      <c r="Y35" t="str">
        <f t="shared" si="13"/>
        <v>INCO.JK</v>
      </c>
      <c r="Z35" s="7" t="str">
        <f t="shared" si="14"/>
        <v>PT Vale Indonesia Tbk</v>
      </c>
      <c r="AA35" s="6">
        <f t="shared" si="6"/>
        <v>5100</v>
      </c>
      <c r="AB35" s="8">
        <f t="shared" si="15"/>
        <v>50675</v>
      </c>
      <c r="AD35">
        <f t="shared" si="0"/>
        <v>34</v>
      </c>
      <c r="AE35" t="str">
        <f t="shared" si="16"/>
        <v>INCO</v>
      </c>
      <c r="AF35" t="str">
        <f t="shared" si="2"/>
        <v>PT Vale Indonesia Tbk</v>
      </c>
      <c r="AG35">
        <f t="shared" si="3"/>
        <v>5100</v>
      </c>
      <c r="AH35" s="12">
        <f t="shared" si="17"/>
        <v>50675</v>
      </c>
      <c r="AI35" t="str">
        <f t="shared" si="18"/>
        <v>Big Cap</v>
      </c>
    </row>
    <row r="36" spans="2:35" x14ac:dyDescent="0.25">
      <c r="B36">
        <v>35</v>
      </c>
      <c r="C36" t="s">
        <v>174</v>
      </c>
      <c r="D36" t="s">
        <v>175</v>
      </c>
      <c r="E36">
        <v>9025</v>
      </c>
      <c r="F36">
        <v>-75</v>
      </c>
      <c r="G36">
        <v>-8.2000000000000007E-3</v>
      </c>
      <c r="H36" t="s">
        <v>176</v>
      </c>
      <c r="I36" t="s">
        <v>177</v>
      </c>
      <c r="J36" t="s">
        <v>178</v>
      </c>
      <c r="K36">
        <v>132720.57999999999</v>
      </c>
      <c r="L36" s="6">
        <f t="shared" si="4"/>
        <v>49.375999999999998</v>
      </c>
      <c r="M36" s="7" t="str">
        <f t="shared" si="7"/>
        <v>T</v>
      </c>
      <c r="N36" s="10">
        <f t="shared" si="8"/>
        <v>49376</v>
      </c>
      <c r="O36" s="10">
        <f t="shared" si="9"/>
        <v>49376</v>
      </c>
      <c r="P36" s="4" t="str">
        <f t="shared" si="10"/>
        <v>INKP.JK</v>
      </c>
      <c r="R36" s="4">
        <f t="shared" si="11"/>
        <v>35</v>
      </c>
      <c r="S36" t="str">
        <v>INKP.JK</v>
      </c>
      <c r="T36" s="16">
        <f t="shared" si="12"/>
        <v>49376</v>
      </c>
      <c r="X36">
        <f t="shared" si="5"/>
        <v>35</v>
      </c>
      <c r="Y36" t="str">
        <f t="shared" si="13"/>
        <v>INKP.JK</v>
      </c>
      <c r="Z36" s="7" t="str">
        <f t="shared" si="14"/>
        <v>PT Indah Kiat Pulp &amp; Paper Tbk</v>
      </c>
      <c r="AA36" s="6">
        <f t="shared" si="6"/>
        <v>9025</v>
      </c>
      <c r="AB36" s="8">
        <f t="shared" si="15"/>
        <v>49376</v>
      </c>
      <c r="AD36">
        <f t="shared" si="0"/>
        <v>35</v>
      </c>
      <c r="AE36" t="str">
        <f t="shared" si="16"/>
        <v>INKP</v>
      </c>
      <c r="AF36" t="str">
        <f t="shared" si="2"/>
        <v>PT Indah Kiat Pulp &amp; Paper Tbk</v>
      </c>
      <c r="AG36">
        <f t="shared" si="3"/>
        <v>9025</v>
      </c>
      <c r="AH36" s="12">
        <f t="shared" si="17"/>
        <v>49376</v>
      </c>
      <c r="AI36" t="str">
        <f t="shared" si="18"/>
        <v>Big Cap</v>
      </c>
    </row>
    <row r="37" spans="2:35" x14ac:dyDescent="0.25">
      <c r="B37">
        <v>36</v>
      </c>
      <c r="C37" t="s">
        <v>179</v>
      </c>
      <c r="D37" t="s">
        <v>180</v>
      </c>
      <c r="E37">
        <v>9350</v>
      </c>
      <c r="F37">
        <v>-250</v>
      </c>
      <c r="G37">
        <v>-2.5999999999999999E-2</v>
      </c>
      <c r="H37" t="s">
        <v>181</v>
      </c>
      <c r="I37" t="s">
        <v>182</v>
      </c>
      <c r="J37" t="s">
        <v>183</v>
      </c>
      <c r="K37">
        <v>801.27</v>
      </c>
      <c r="L37" s="6">
        <f t="shared" si="4"/>
        <v>46.75</v>
      </c>
      <c r="M37" s="7" t="str">
        <f t="shared" si="7"/>
        <v>T</v>
      </c>
      <c r="N37" s="10">
        <f t="shared" si="8"/>
        <v>46750</v>
      </c>
      <c r="O37" s="10">
        <f t="shared" si="9"/>
        <v>46750</v>
      </c>
      <c r="P37" s="4" t="str">
        <f t="shared" si="10"/>
        <v>TCPI.JK</v>
      </c>
      <c r="R37" s="4">
        <f t="shared" si="11"/>
        <v>36</v>
      </c>
      <c r="S37" t="str">
        <v>TCPI.JK</v>
      </c>
      <c r="T37" s="16">
        <f t="shared" si="12"/>
        <v>46750</v>
      </c>
      <c r="X37">
        <f t="shared" si="5"/>
        <v>36</v>
      </c>
      <c r="Y37" t="str">
        <f t="shared" si="13"/>
        <v>TCPI.JK</v>
      </c>
      <c r="Z37" s="7" t="str">
        <f t="shared" si="14"/>
        <v>PT Transcoal Pacific Tbk</v>
      </c>
      <c r="AA37" s="6">
        <f t="shared" si="6"/>
        <v>9350</v>
      </c>
      <c r="AB37" s="8">
        <f t="shared" si="15"/>
        <v>46750</v>
      </c>
      <c r="AD37">
        <f t="shared" si="0"/>
        <v>36</v>
      </c>
      <c r="AE37" t="str">
        <f t="shared" si="16"/>
        <v>TCPI</v>
      </c>
      <c r="AF37" t="str">
        <f t="shared" si="2"/>
        <v>PT Transcoal Pacific Tbk</v>
      </c>
      <c r="AG37">
        <f t="shared" si="3"/>
        <v>9350</v>
      </c>
      <c r="AH37" s="12">
        <f t="shared" si="17"/>
        <v>46750</v>
      </c>
      <c r="AI37" t="str">
        <f t="shared" si="18"/>
        <v>Big Cap</v>
      </c>
    </row>
    <row r="38" spans="2:35" x14ac:dyDescent="0.25">
      <c r="B38">
        <v>37</v>
      </c>
      <c r="C38" t="s">
        <v>184</v>
      </c>
      <c r="D38" t="s">
        <v>185</v>
      </c>
      <c r="E38">
        <v>3250</v>
      </c>
      <c r="F38">
        <v>20</v>
      </c>
      <c r="G38">
        <v>6.1999999999999998E-3</v>
      </c>
      <c r="H38">
        <v>30100</v>
      </c>
      <c r="I38">
        <v>29061</v>
      </c>
      <c r="J38" t="s">
        <v>186</v>
      </c>
      <c r="K38">
        <v>80.180000000000007</v>
      </c>
      <c r="L38" s="6">
        <f t="shared" si="4"/>
        <v>46.097999999999999</v>
      </c>
      <c r="M38" s="7" t="str">
        <f t="shared" si="7"/>
        <v>T</v>
      </c>
      <c r="N38" s="10">
        <f t="shared" si="8"/>
        <v>46098</v>
      </c>
      <c r="O38" s="10">
        <f t="shared" si="9"/>
        <v>46098</v>
      </c>
      <c r="P38" s="4" t="str">
        <f t="shared" si="10"/>
        <v>DNET.JK</v>
      </c>
      <c r="R38" s="4">
        <f t="shared" si="11"/>
        <v>37</v>
      </c>
      <c r="S38" t="str">
        <v>DNET.JK</v>
      </c>
      <c r="T38" s="16">
        <f t="shared" si="12"/>
        <v>46098</v>
      </c>
      <c r="X38">
        <f t="shared" si="5"/>
        <v>37</v>
      </c>
      <c r="Y38" t="str">
        <f t="shared" si="13"/>
        <v>DNET.JK</v>
      </c>
      <c r="Z38" s="7" t="str">
        <f t="shared" si="14"/>
        <v>PT Indoritel Makmur Internasional Tbk.</v>
      </c>
      <c r="AA38" s="6">
        <f t="shared" si="6"/>
        <v>3250</v>
      </c>
      <c r="AB38" s="8">
        <f t="shared" si="15"/>
        <v>46098</v>
      </c>
      <c r="AD38">
        <f t="shared" si="0"/>
        <v>37</v>
      </c>
      <c r="AE38" t="str">
        <f t="shared" si="16"/>
        <v>DNET</v>
      </c>
      <c r="AF38" t="str">
        <f t="shared" si="2"/>
        <v>PT Indoritel Makmur Internasional Tbk.</v>
      </c>
      <c r="AG38">
        <f t="shared" si="3"/>
        <v>3250</v>
      </c>
      <c r="AH38" s="12">
        <f t="shared" si="17"/>
        <v>46098</v>
      </c>
      <c r="AI38" t="str">
        <f t="shared" si="18"/>
        <v>Big Cap</v>
      </c>
    </row>
    <row r="39" spans="2:35" x14ac:dyDescent="0.25">
      <c r="B39">
        <v>38</v>
      </c>
      <c r="C39" t="s">
        <v>187</v>
      </c>
      <c r="D39" t="s">
        <v>188</v>
      </c>
      <c r="E39">
        <v>4920</v>
      </c>
      <c r="F39">
        <v>-10</v>
      </c>
      <c r="G39">
        <v>-2E-3</v>
      </c>
      <c r="H39">
        <v>7700</v>
      </c>
      <c r="I39">
        <v>112325</v>
      </c>
      <c r="J39" t="s">
        <v>189</v>
      </c>
      <c r="K39">
        <v>615000</v>
      </c>
      <c r="L39" s="6">
        <f t="shared" si="4"/>
        <v>45.18</v>
      </c>
      <c r="M39" s="7" t="str">
        <f t="shared" si="7"/>
        <v>T</v>
      </c>
      <c r="N39" s="10">
        <f t="shared" si="8"/>
        <v>45180</v>
      </c>
      <c r="O39" s="10">
        <f t="shared" si="9"/>
        <v>45180</v>
      </c>
      <c r="P39" s="4" t="str">
        <f t="shared" si="10"/>
        <v>MASA.JK</v>
      </c>
      <c r="R39" s="4">
        <f t="shared" si="11"/>
        <v>38</v>
      </c>
      <c r="S39" t="str">
        <v>MASA.JK</v>
      </c>
      <c r="T39" s="16">
        <f t="shared" si="12"/>
        <v>45180</v>
      </c>
      <c r="X39">
        <f t="shared" si="5"/>
        <v>38</v>
      </c>
      <c r="Y39" t="str">
        <f t="shared" si="13"/>
        <v>MASA.JK</v>
      </c>
      <c r="Z39" s="7" t="str">
        <f t="shared" si="14"/>
        <v>PT Multistrada Arah Sarana Tbk</v>
      </c>
      <c r="AA39" s="6">
        <f t="shared" si="6"/>
        <v>4920</v>
      </c>
      <c r="AB39" s="8">
        <f t="shared" si="15"/>
        <v>45180</v>
      </c>
      <c r="AD39">
        <f t="shared" si="0"/>
        <v>38</v>
      </c>
      <c r="AE39" t="str">
        <f t="shared" si="16"/>
        <v>MASA</v>
      </c>
      <c r="AF39" t="str">
        <f t="shared" si="2"/>
        <v>PT Multistrada Arah Sarana Tbk</v>
      </c>
      <c r="AG39">
        <f t="shared" si="3"/>
        <v>4920</v>
      </c>
      <c r="AH39" s="12">
        <f t="shared" si="17"/>
        <v>45180</v>
      </c>
      <c r="AI39" t="str">
        <f t="shared" si="18"/>
        <v>Big Cap</v>
      </c>
    </row>
    <row r="40" spans="2:35" x14ac:dyDescent="0.25">
      <c r="B40">
        <v>39</v>
      </c>
      <c r="C40" t="s">
        <v>190</v>
      </c>
      <c r="D40" t="s">
        <v>191</v>
      </c>
      <c r="E40">
        <v>2010</v>
      </c>
      <c r="F40">
        <v>145</v>
      </c>
      <c r="G40">
        <v>7.7700000000000005E-2</v>
      </c>
      <c r="H40" t="s">
        <v>192</v>
      </c>
      <c r="I40" t="s">
        <v>193</v>
      </c>
      <c r="J40" t="s">
        <v>194</v>
      </c>
      <c r="K40">
        <v>1159.17</v>
      </c>
      <c r="L40" s="6">
        <f t="shared" si="4"/>
        <v>43.167000000000002</v>
      </c>
      <c r="M40" s="7" t="str">
        <f t="shared" si="7"/>
        <v>T</v>
      </c>
      <c r="N40" s="10">
        <f t="shared" si="8"/>
        <v>43167</v>
      </c>
      <c r="O40" s="10">
        <f t="shared" si="9"/>
        <v>43167</v>
      </c>
      <c r="P40" s="4" t="str">
        <f t="shared" si="10"/>
        <v>AGRO.JK</v>
      </c>
      <c r="R40" s="4">
        <f t="shared" si="11"/>
        <v>39</v>
      </c>
      <c r="S40" t="str">
        <v>AGRO.JK</v>
      </c>
      <c r="T40" s="16">
        <f t="shared" si="12"/>
        <v>43167</v>
      </c>
      <c r="X40">
        <f t="shared" si="5"/>
        <v>39</v>
      </c>
      <c r="Y40" t="str">
        <f t="shared" si="13"/>
        <v>AGRO.JK</v>
      </c>
      <c r="Z40" s="7" t="str">
        <f t="shared" si="14"/>
        <v>PT Bank Rakyat Indonesia Agroniaga Tbk</v>
      </c>
      <c r="AA40" s="6">
        <f t="shared" si="6"/>
        <v>2010</v>
      </c>
      <c r="AB40" s="8">
        <f t="shared" si="15"/>
        <v>43167</v>
      </c>
      <c r="AD40">
        <f t="shared" si="0"/>
        <v>39</v>
      </c>
      <c r="AE40" t="str">
        <f t="shared" si="16"/>
        <v>AGRO</v>
      </c>
      <c r="AF40" t="str">
        <f t="shared" si="2"/>
        <v>PT Bank Rakyat Indonesia Agroniaga Tbk</v>
      </c>
      <c r="AG40">
        <f t="shared" si="3"/>
        <v>2010</v>
      </c>
      <c r="AH40" s="12">
        <f t="shared" si="17"/>
        <v>43167</v>
      </c>
      <c r="AI40" t="str">
        <f t="shared" si="18"/>
        <v>Big Cap</v>
      </c>
    </row>
    <row r="41" spans="2:35" x14ac:dyDescent="0.25">
      <c r="B41">
        <v>40</v>
      </c>
      <c r="C41" t="s">
        <v>195</v>
      </c>
      <c r="D41" t="s">
        <v>196</v>
      </c>
      <c r="E41">
        <v>11350</v>
      </c>
      <c r="F41">
        <v>-150</v>
      </c>
      <c r="G41">
        <v>-1.2999999999999999E-2</v>
      </c>
      <c r="H41" t="s">
        <v>197</v>
      </c>
      <c r="I41" t="s">
        <v>198</v>
      </c>
      <c r="J41" t="s">
        <v>199</v>
      </c>
      <c r="K41">
        <v>21.73</v>
      </c>
      <c r="L41" s="6">
        <f t="shared" si="4"/>
        <v>41.781999999999996</v>
      </c>
      <c r="M41" s="7" t="str">
        <f t="shared" si="7"/>
        <v>T</v>
      </c>
      <c r="N41" s="10">
        <f t="shared" si="8"/>
        <v>41782</v>
      </c>
      <c r="O41" s="10">
        <f t="shared" si="9"/>
        <v>41782</v>
      </c>
      <c r="P41" s="4" t="str">
        <f t="shared" si="10"/>
        <v>INTP.JK</v>
      </c>
      <c r="R41" s="4">
        <f t="shared" si="11"/>
        <v>40</v>
      </c>
      <c r="S41" t="str">
        <v>INTP.JK</v>
      </c>
      <c r="T41" s="16">
        <f t="shared" si="12"/>
        <v>41782</v>
      </c>
      <c r="X41">
        <f t="shared" si="5"/>
        <v>40</v>
      </c>
      <c r="Y41" t="str">
        <f t="shared" si="13"/>
        <v>INTP.JK</v>
      </c>
      <c r="Z41" s="7" t="str">
        <f t="shared" si="14"/>
        <v>PT Indocement Tunggal Prakarsa Tbk</v>
      </c>
      <c r="AA41" s="6">
        <f t="shared" si="6"/>
        <v>11350</v>
      </c>
      <c r="AB41" s="8">
        <f t="shared" si="15"/>
        <v>41782</v>
      </c>
      <c r="AD41">
        <f t="shared" si="0"/>
        <v>40</v>
      </c>
      <c r="AE41" t="str">
        <f t="shared" si="16"/>
        <v>INTP</v>
      </c>
      <c r="AF41" t="str">
        <f t="shared" si="2"/>
        <v>PT Indocement Tunggal Prakarsa Tbk</v>
      </c>
      <c r="AG41">
        <f t="shared" si="3"/>
        <v>11350</v>
      </c>
      <c r="AH41" s="12">
        <f t="shared" si="17"/>
        <v>41782</v>
      </c>
      <c r="AI41" t="str">
        <f t="shared" si="18"/>
        <v>Big Cap</v>
      </c>
    </row>
    <row r="42" spans="2:35" x14ac:dyDescent="0.25">
      <c r="B42">
        <v>41</v>
      </c>
      <c r="C42" t="s">
        <v>200</v>
      </c>
      <c r="D42" t="s">
        <v>201</v>
      </c>
      <c r="E42">
        <v>1525</v>
      </c>
      <c r="F42">
        <v>0</v>
      </c>
      <c r="G42">
        <v>0</v>
      </c>
      <c r="H42" t="s">
        <v>202</v>
      </c>
      <c r="I42" t="s">
        <v>203</v>
      </c>
      <c r="J42" t="s">
        <v>204</v>
      </c>
      <c r="K42" t="s">
        <v>50</v>
      </c>
      <c r="L42" s="6">
        <f t="shared" si="4"/>
        <v>36.968000000000004</v>
      </c>
      <c r="M42" s="7" t="str">
        <f t="shared" si="7"/>
        <v>T</v>
      </c>
      <c r="N42" s="10">
        <f t="shared" si="8"/>
        <v>36968</v>
      </c>
      <c r="O42" s="10">
        <f t="shared" si="9"/>
        <v>36968</v>
      </c>
      <c r="P42" s="4" t="str">
        <f t="shared" si="10"/>
        <v>PGAS.JK</v>
      </c>
      <c r="R42" s="4">
        <f t="shared" si="11"/>
        <v>41</v>
      </c>
      <c r="S42" t="str">
        <v>PGAS.JK</v>
      </c>
      <c r="T42" s="16">
        <f t="shared" si="12"/>
        <v>36968</v>
      </c>
      <c r="X42">
        <f t="shared" si="5"/>
        <v>41</v>
      </c>
      <c r="Y42" t="str">
        <f t="shared" si="13"/>
        <v>PGAS.JK</v>
      </c>
      <c r="Z42" s="7" t="str">
        <f t="shared" si="14"/>
        <v>PT Perusahaan Gas Negara Tbk</v>
      </c>
      <c r="AA42" s="6">
        <f t="shared" si="6"/>
        <v>1525</v>
      </c>
      <c r="AB42" s="8">
        <f t="shared" si="15"/>
        <v>36968</v>
      </c>
      <c r="AD42">
        <f t="shared" si="0"/>
        <v>41</v>
      </c>
      <c r="AE42" t="str">
        <f t="shared" si="16"/>
        <v>PGAS</v>
      </c>
      <c r="AF42" t="str">
        <f t="shared" si="2"/>
        <v>PT Perusahaan Gas Negara Tbk</v>
      </c>
      <c r="AG42">
        <f t="shared" si="3"/>
        <v>1525</v>
      </c>
      <c r="AH42" s="12">
        <f t="shared" si="17"/>
        <v>36968</v>
      </c>
      <c r="AI42" t="str">
        <f t="shared" si="18"/>
        <v>Big Cap</v>
      </c>
    </row>
    <row r="43" spans="2:35" x14ac:dyDescent="0.25">
      <c r="B43">
        <v>42</v>
      </c>
      <c r="C43" t="s">
        <v>205</v>
      </c>
      <c r="D43" t="s">
        <v>206</v>
      </c>
      <c r="E43">
        <v>6500</v>
      </c>
      <c r="F43">
        <v>225</v>
      </c>
      <c r="G43">
        <v>3.5900000000000001E-2</v>
      </c>
      <c r="H43" t="s">
        <v>207</v>
      </c>
      <c r="I43" t="s">
        <v>208</v>
      </c>
      <c r="J43" t="s">
        <v>209</v>
      </c>
      <c r="K43">
        <v>6.76</v>
      </c>
      <c r="L43" s="6">
        <f t="shared" si="4"/>
        <v>35.320999999999998</v>
      </c>
      <c r="M43" s="7" t="str">
        <f t="shared" si="7"/>
        <v>T</v>
      </c>
      <c r="N43" s="10">
        <f t="shared" si="8"/>
        <v>35321</v>
      </c>
      <c r="O43" s="10">
        <f t="shared" si="9"/>
        <v>35321</v>
      </c>
      <c r="P43" s="4" t="str">
        <f t="shared" si="10"/>
        <v>ISAT.JK</v>
      </c>
      <c r="R43" s="4">
        <f t="shared" si="11"/>
        <v>42</v>
      </c>
      <c r="S43" t="str">
        <v>ISAT.JK</v>
      </c>
      <c r="T43" s="16">
        <f t="shared" si="12"/>
        <v>35321</v>
      </c>
      <c r="X43">
        <f t="shared" si="5"/>
        <v>42</v>
      </c>
      <c r="Y43" t="str">
        <f t="shared" si="13"/>
        <v>ISAT.JK</v>
      </c>
      <c r="Z43" s="7" t="str">
        <f t="shared" si="14"/>
        <v>PT Indosat Tbk</v>
      </c>
      <c r="AA43" s="6">
        <f t="shared" si="6"/>
        <v>6500</v>
      </c>
      <c r="AB43" s="8">
        <f t="shared" si="15"/>
        <v>35321</v>
      </c>
      <c r="AD43">
        <f t="shared" si="0"/>
        <v>42</v>
      </c>
      <c r="AE43" t="str">
        <f t="shared" si="16"/>
        <v>ISAT</v>
      </c>
      <c r="AF43" t="str">
        <f t="shared" si="2"/>
        <v>PT Indosat Tbk</v>
      </c>
      <c r="AG43">
        <f t="shared" si="3"/>
        <v>6500</v>
      </c>
      <c r="AH43" s="12">
        <f t="shared" si="17"/>
        <v>35321</v>
      </c>
      <c r="AI43" t="str">
        <f t="shared" si="18"/>
        <v>Big Cap</v>
      </c>
    </row>
    <row r="44" spans="2:35" x14ac:dyDescent="0.25">
      <c r="B44">
        <v>43</v>
      </c>
      <c r="C44" t="s">
        <v>210</v>
      </c>
      <c r="D44" t="s">
        <v>211</v>
      </c>
      <c r="E44">
        <v>3150</v>
      </c>
      <c r="F44">
        <v>-20</v>
      </c>
      <c r="G44">
        <v>-6.3E-3</v>
      </c>
      <c r="H44" t="s">
        <v>212</v>
      </c>
      <c r="I44" t="s">
        <v>213</v>
      </c>
      <c r="J44" t="s">
        <v>214</v>
      </c>
      <c r="K44" t="s">
        <v>50</v>
      </c>
      <c r="L44" s="6">
        <f t="shared" si="4"/>
        <v>33.604999999999997</v>
      </c>
      <c r="M44" s="7" t="str">
        <f t="shared" si="7"/>
        <v>T</v>
      </c>
      <c r="N44" s="10">
        <f t="shared" si="8"/>
        <v>33605</v>
      </c>
      <c r="O44" s="10">
        <f t="shared" si="9"/>
        <v>33605</v>
      </c>
      <c r="P44" s="4" t="str">
        <f t="shared" si="10"/>
        <v>EXCL.JK</v>
      </c>
      <c r="R44" s="4">
        <f t="shared" si="11"/>
        <v>43</v>
      </c>
      <c r="S44" t="str">
        <v>EXCL.JK</v>
      </c>
      <c r="T44" s="16">
        <f t="shared" si="12"/>
        <v>33605</v>
      </c>
      <c r="X44">
        <f t="shared" si="5"/>
        <v>43</v>
      </c>
      <c r="Y44" t="str">
        <f t="shared" si="13"/>
        <v>EXCL.JK</v>
      </c>
      <c r="Z44" s="7" t="str">
        <f t="shared" si="14"/>
        <v>PT XL Axiata Tbk</v>
      </c>
      <c r="AA44" s="6">
        <f t="shared" si="6"/>
        <v>3150</v>
      </c>
      <c r="AB44" s="8">
        <f t="shared" si="15"/>
        <v>33605</v>
      </c>
      <c r="AD44">
        <f t="shared" si="0"/>
        <v>43</v>
      </c>
      <c r="AE44" t="str">
        <f t="shared" si="16"/>
        <v>EXCL</v>
      </c>
      <c r="AF44" t="str">
        <f t="shared" si="2"/>
        <v>PT XL Axiata Tbk</v>
      </c>
      <c r="AG44">
        <f t="shared" si="3"/>
        <v>3150</v>
      </c>
      <c r="AH44" s="12">
        <f t="shared" si="17"/>
        <v>33605</v>
      </c>
      <c r="AI44" t="str">
        <f t="shared" si="18"/>
        <v>Big Cap</v>
      </c>
    </row>
    <row r="45" spans="2:35" x14ac:dyDescent="0.25">
      <c r="B45">
        <v>44</v>
      </c>
      <c r="C45" t="s">
        <v>215</v>
      </c>
      <c r="D45" t="s">
        <v>216</v>
      </c>
      <c r="E45">
        <v>2270</v>
      </c>
      <c r="F45">
        <v>-30</v>
      </c>
      <c r="G45">
        <v>-1.2999999999999999E-2</v>
      </c>
      <c r="H45" t="s">
        <v>217</v>
      </c>
      <c r="I45" t="s">
        <v>218</v>
      </c>
      <c r="J45" t="s">
        <v>219</v>
      </c>
      <c r="K45">
        <v>27.36</v>
      </c>
      <c r="L45" s="6">
        <f t="shared" si="4"/>
        <v>32.902000000000001</v>
      </c>
      <c r="M45" s="7" t="str">
        <f t="shared" si="7"/>
        <v>T</v>
      </c>
      <c r="N45" s="10">
        <f t="shared" si="8"/>
        <v>32902</v>
      </c>
      <c r="O45" s="10">
        <f t="shared" si="9"/>
        <v>32902</v>
      </c>
      <c r="P45" s="4" t="str">
        <f t="shared" si="10"/>
        <v>MIKA.JK</v>
      </c>
      <c r="R45" s="4">
        <f t="shared" si="11"/>
        <v>44</v>
      </c>
      <c r="S45" t="str">
        <v>MIKA.JK</v>
      </c>
      <c r="T45" s="16">
        <f t="shared" si="12"/>
        <v>32902</v>
      </c>
      <c r="X45">
        <f t="shared" si="5"/>
        <v>44</v>
      </c>
      <c r="Y45" t="str">
        <f t="shared" si="13"/>
        <v>MIKA.JK</v>
      </c>
      <c r="Z45" s="7" t="str">
        <f t="shared" si="14"/>
        <v>PT Mitra Keluarga Karyasehat Tbk</v>
      </c>
      <c r="AA45" s="6">
        <f t="shared" si="6"/>
        <v>2270</v>
      </c>
      <c r="AB45" s="8">
        <f t="shared" si="15"/>
        <v>32902</v>
      </c>
      <c r="AD45">
        <f t="shared" si="0"/>
        <v>44</v>
      </c>
      <c r="AE45" t="str">
        <f t="shared" si="16"/>
        <v>MIKA</v>
      </c>
      <c r="AF45" t="str">
        <f t="shared" si="2"/>
        <v>PT Mitra Keluarga Karyasehat Tbk</v>
      </c>
      <c r="AG45">
        <f t="shared" si="3"/>
        <v>2270</v>
      </c>
      <c r="AH45" s="12">
        <f t="shared" si="17"/>
        <v>32902</v>
      </c>
      <c r="AI45" t="str">
        <f t="shared" si="18"/>
        <v>Big Cap</v>
      </c>
    </row>
    <row r="46" spans="2:35" x14ac:dyDescent="0.25">
      <c r="B46">
        <v>45</v>
      </c>
      <c r="C46" t="s">
        <v>220</v>
      </c>
      <c r="D46" t="s">
        <v>221</v>
      </c>
      <c r="E46">
        <v>4430</v>
      </c>
      <c r="F46">
        <v>40</v>
      </c>
      <c r="G46">
        <v>9.1000000000000004E-3</v>
      </c>
      <c r="H46" t="s">
        <v>222</v>
      </c>
      <c r="I46" t="s">
        <v>223</v>
      </c>
      <c r="J46" t="s">
        <v>224</v>
      </c>
      <c r="K46">
        <v>25.7</v>
      </c>
      <c r="L46" s="6">
        <f t="shared" si="4"/>
        <v>32.152000000000001</v>
      </c>
      <c r="M46" s="7" t="str">
        <f t="shared" si="7"/>
        <v>T</v>
      </c>
      <c r="N46" s="10">
        <f t="shared" si="8"/>
        <v>32152</v>
      </c>
      <c r="O46" s="10">
        <f t="shared" si="9"/>
        <v>32152</v>
      </c>
      <c r="P46" s="4" t="str">
        <f t="shared" si="10"/>
        <v>JSMR.JK</v>
      </c>
      <c r="R46" s="4">
        <f t="shared" si="11"/>
        <v>45</v>
      </c>
      <c r="S46" t="str">
        <v>JSMR.JK</v>
      </c>
      <c r="T46" s="16">
        <f t="shared" si="12"/>
        <v>32152</v>
      </c>
      <c r="X46">
        <f t="shared" si="5"/>
        <v>45</v>
      </c>
      <c r="Y46" t="str">
        <f t="shared" si="13"/>
        <v>JSMR.JK</v>
      </c>
      <c r="Z46" s="7" t="str">
        <f t="shared" si="14"/>
        <v>PT Jasa Marga (Persero) Tbk</v>
      </c>
      <c r="AA46" s="6">
        <f t="shared" si="6"/>
        <v>4430</v>
      </c>
      <c r="AB46" s="8">
        <f t="shared" si="15"/>
        <v>32152</v>
      </c>
      <c r="AD46">
        <f t="shared" si="0"/>
        <v>45</v>
      </c>
      <c r="AE46" t="str">
        <f t="shared" si="16"/>
        <v>JSMR</v>
      </c>
      <c r="AF46" t="str">
        <f t="shared" si="2"/>
        <v>PT Jasa Marga (Persero) Tbk</v>
      </c>
      <c r="AG46">
        <f t="shared" si="3"/>
        <v>4430</v>
      </c>
      <c r="AH46" s="12">
        <f t="shared" si="17"/>
        <v>32152</v>
      </c>
      <c r="AI46" t="str">
        <f t="shared" si="18"/>
        <v>Big Cap</v>
      </c>
    </row>
    <row r="47" spans="2:35" x14ac:dyDescent="0.25">
      <c r="B47">
        <v>46</v>
      </c>
      <c r="C47" t="s">
        <v>225</v>
      </c>
      <c r="D47" t="s">
        <v>226</v>
      </c>
      <c r="E47">
        <v>2830</v>
      </c>
      <c r="F47">
        <v>10</v>
      </c>
      <c r="G47">
        <v>3.5000000000000001E-3</v>
      </c>
      <c r="H47" t="s">
        <v>227</v>
      </c>
      <c r="I47" t="s">
        <v>228</v>
      </c>
      <c r="J47" t="s">
        <v>229</v>
      </c>
      <c r="K47">
        <v>11</v>
      </c>
      <c r="L47" s="6">
        <f t="shared" si="4"/>
        <v>31.651</v>
      </c>
      <c r="M47" s="7" t="str">
        <f t="shared" si="7"/>
        <v>T</v>
      </c>
      <c r="N47" s="10">
        <f t="shared" si="8"/>
        <v>31651</v>
      </c>
      <c r="O47" s="10">
        <f t="shared" si="9"/>
        <v>31651</v>
      </c>
      <c r="P47" s="4" t="str">
        <f t="shared" si="10"/>
        <v>PTBA.JK</v>
      </c>
      <c r="R47" s="4">
        <f t="shared" si="11"/>
        <v>46</v>
      </c>
      <c r="S47" t="str">
        <v>PTBA.JK</v>
      </c>
      <c r="T47" s="16">
        <f t="shared" si="12"/>
        <v>31651</v>
      </c>
      <c r="X47">
        <f t="shared" si="5"/>
        <v>46</v>
      </c>
      <c r="Y47" t="str">
        <f t="shared" si="13"/>
        <v>PTBA.JK</v>
      </c>
      <c r="Z47" s="7" t="str">
        <f t="shared" si="14"/>
        <v>PT Bukit Asam Tbk</v>
      </c>
      <c r="AA47" s="6">
        <f t="shared" si="6"/>
        <v>2830</v>
      </c>
      <c r="AB47" s="8">
        <f t="shared" si="15"/>
        <v>31651</v>
      </c>
      <c r="AD47">
        <f t="shared" si="0"/>
        <v>46</v>
      </c>
      <c r="AE47" t="str">
        <f t="shared" si="16"/>
        <v>PTBA</v>
      </c>
      <c r="AF47" t="str">
        <f t="shared" si="2"/>
        <v>PT Bukit Asam Tbk</v>
      </c>
      <c r="AG47">
        <f t="shared" si="3"/>
        <v>2830</v>
      </c>
      <c r="AH47" s="12">
        <f t="shared" si="17"/>
        <v>31651</v>
      </c>
      <c r="AI47" t="str">
        <f t="shared" si="18"/>
        <v>Big Cap</v>
      </c>
    </row>
    <row r="48" spans="2:35" x14ac:dyDescent="0.25">
      <c r="B48">
        <v>47</v>
      </c>
      <c r="C48" t="s">
        <v>230</v>
      </c>
      <c r="D48" t="s">
        <v>231</v>
      </c>
      <c r="E48">
        <v>2360</v>
      </c>
      <c r="F48">
        <v>30</v>
      </c>
      <c r="G48">
        <v>1.29E-2</v>
      </c>
      <c r="H48" t="s">
        <v>232</v>
      </c>
      <c r="I48" t="s">
        <v>233</v>
      </c>
      <c r="J48" t="s">
        <v>234</v>
      </c>
      <c r="K48" t="s">
        <v>50</v>
      </c>
      <c r="L48" s="6">
        <f t="shared" si="4"/>
        <v>30.937999999999999</v>
      </c>
      <c r="M48" s="7" t="str">
        <f t="shared" si="7"/>
        <v>T</v>
      </c>
      <c r="N48" s="10">
        <f t="shared" si="8"/>
        <v>30938</v>
      </c>
      <c r="O48" s="10">
        <f t="shared" si="9"/>
        <v>30938</v>
      </c>
      <c r="P48" s="4" t="str">
        <f t="shared" si="10"/>
        <v>BANK.JK</v>
      </c>
      <c r="R48" s="4">
        <f t="shared" si="11"/>
        <v>47</v>
      </c>
      <c r="S48" t="str">
        <v>BANK.JK</v>
      </c>
      <c r="T48" s="16">
        <f t="shared" si="12"/>
        <v>30938</v>
      </c>
      <c r="X48">
        <f t="shared" si="5"/>
        <v>47</v>
      </c>
      <c r="Y48" t="str">
        <f t="shared" si="13"/>
        <v>BANK.JK</v>
      </c>
      <c r="Z48" s="7" t="str">
        <f t="shared" si="14"/>
        <v>PT Bank Aladin Syariah Tbk</v>
      </c>
      <c r="AA48" s="6">
        <f t="shared" si="6"/>
        <v>2360</v>
      </c>
      <c r="AB48" s="8">
        <f t="shared" si="15"/>
        <v>30938</v>
      </c>
      <c r="AD48">
        <f t="shared" si="0"/>
        <v>47</v>
      </c>
      <c r="AE48" t="str">
        <f t="shared" si="16"/>
        <v>BANK</v>
      </c>
      <c r="AF48" t="str">
        <f t="shared" si="2"/>
        <v>PT Bank Aladin Syariah Tbk</v>
      </c>
      <c r="AG48">
        <f t="shared" si="3"/>
        <v>2360</v>
      </c>
      <c r="AH48" s="12">
        <f t="shared" si="17"/>
        <v>30938</v>
      </c>
      <c r="AI48" t="str">
        <f t="shared" si="18"/>
        <v>Big Cap</v>
      </c>
    </row>
    <row r="49" spans="2:35" x14ac:dyDescent="0.25">
      <c r="B49">
        <v>48</v>
      </c>
      <c r="C49" t="s">
        <v>235</v>
      </c>
      <c r="D49" t="s">
        <v>236</v>
      </c>
      <c r="E49">
        <v>2270</v>
      </c>
      <c r="F49">
        <v>210</v>
      </c>
      <c r="G49">
        <v>0.1019</v>
      </c>
      <c r="H49" t="s">
        <v>237</v>
      </c>
      <c r="I49" t="s">
        <v>238</v>
      </c>
      <c r="J49" t="s">
        <v>239</v>
      </c>
      <c r="K49">
        <v>1.2</v>
      </c>
      <c r="L49" s="6">
        <f t="shared" si="4"/>
        <v>30.576000000000001</v>
      </c>
      <c r="M49" s="7" t="str">
        <f t="shared" si="7"/>
        <v>T</v>
      </c>
      <c r="N49" s="10">
        <f t="shared" si="8"/>
        <v>30576</v>
      </c>
      <c r="O49" s="10">
        <f t="shared" si="9"/>
        <v>30576</v>
      </c>
      <c r="P49" s="4" t="str">
        <f t="shared" si="10"/>
        <v>SRTG.JK</v>
      </c>
      <c r="R49" s="4">
        <f t="shared" si="11"/>
        <v>48</v>
      </c>
      <c r="S49" t="str">
        <v>SRTG.JK</v>
      </c>
      <c r="T49" s="16">
        <f t="shared" si="12"/>
        <v>30576</v>
      </c>
      <c r="X49">
        <f t="shared" si="5"/>
        <v>48</v>
      </c>
      <c r="Y49" t="str">
        <f t="shared" si="13"/>
        <v>SRTG.JK</v>
      </c>
      <c r="Z49" s="7" t="str">
        <f t="shared" si="14"/>
        <v>PT Saratoga Investama Sedaya Tbk</v>
      </c>
      <c r="AA49" s="6">
        <f t="shared" si="6"/>
        <v>2270</v>
      </c>
      <c r="AB49" s="8">
        <f t="shared" si="15"/>
        <v>30576</v>
      </c>
      <c r="AD49">
        <f t="shared" si="0"/>
        <v>48</v>
      </c>
      <c r="AE49" t="str">
        <f t="shared" si="16"/>
        <v>SRTG</v>
      </c>
      <c r="AF49" t="str">
        <f t="shared" si="2"/>
        <v>PT Saratoga Investama Sedaya Tbk</v>
      </c>
      <c r="AG49">
        <f t="shared" si="3"/>
        <v>2270</v>
      </c>
      <c r="AH49" s="12">
        <f t="shared" si="17"/>
        <v>30576</v>
      </c>
      <c r="AI49" t="str">
        <f t="shared" si="18"/>
        <v>Big Cap</v>
      </c>
    </row>
    <row r="50" spans="2:35" x14ac:dyDescent="0.25">
      <c r="B50">
        <v>49</v>
      </c>
      <c r="C50" t="s">
        <v>240</v>
      </c>
      <c r="D50" t="s">
        <v>241</v>
      </c>
      <c r="E50">
        <v>3830</v>
      </c>
      <c r="F50">
        <v>-170</v>
      </c>
      <c r="G50">
        <v>-4.2500000000000003E-2</v>
      </c>
      <c r="H50" t="s">
        <v>242</v>
      </c>
      <c r="I50" t="s">
        <v>243</v>
      </c>
      <c r="J50" t="s">
        <v>244</v>
      </c>
      <c r="K50">
        <v>24.24</v>
      </c>
      <c r="L50" s="6">
        <f t="shared" si="4"/>
        <v>29.497</v>
      </c>
      <c r="M50" s="7" t="str">
        <f t="shared" si="7"/>
        <v>T</v>
      </c>
      <c r="N50" s="10">
        <f t="shared" si="8"/>
        <v>29497</v>
      </c>
      <c r="O50" s="10">
        <f t="shared" si="9"/>
        <v>29497</v>
      </c>
      <c r="P50" s="4" t="str">
        <f t="shared" si="10"/>
        <v>BTPS.JK</v>
      </c>
      <c r="R50" s="4">
        <f t="shared" si="11"/>
        <v>49</v>
      </c>
      <c r="S50" t="str">
        <v>BTPS.JK</v>
      </c>
      <c r="T50" s="16">
        <f t="shared" si="12"/>
        <v>29497</v>
      </c>
      <c r="X50">
        <f t="shared" si="5"/>
        <v>49</v>
      </c>
      <c r="Y50" t="str">
        <f t="shared" si="13"/>
        <v>BTPS.JK</v>
      </c>
      <c r="Z50" s="7" t="str">
        <f t="shared" si="14"/>
        <v>PT Bank BTPN Syariah Tbk</v>
      </c>
      <c r="AA50" s="6">
        <f t="shared" si="6"/>
        <v>3830</v>
      </c>
      <c r="AB50" s="8">
        <f t="shared" si="15"/>
        <v>29497</v>
      </c>
      <c r="AD50">
        <f t="shared" si="0"/>
        <v>49</v>
      </c>
      <c r="AE50" t="str">
        <f t="shared" si="16"/>
        <v>BTPS</v>
      </c>
      <c r="AF50" t="str">
        <f t="shared" si="2"/>
        <v>PT Bank BTPN Syariah Tbk</v>
      </c>
      <c r="AG50">
        <f t="shared" si="3"/>
        <v>3830</v>
      </c>
      <c r="AH50" s="12">
        <f t="shared" si="17"/>
        <v>29497</v>
      </c>
      <c r="AI50" t="str">
        <f t="shared" si="18"/>
        <v>Big Cap</v>
      </c>
    </row>
    <row r="51" spans="2:35" x14ac:dyDescent="0.25">
      <c r="B51">
        <v>50</v>
      </c>
      <c r="C51" t="s">
        <v>245</v>
      </c>
      <c r="D51" t="s">
        <v>246</v>
      </c>
      <c r="E51">
        <v>95</v>
      </c>
      <c r="F51">
        <v>1</v>
      </c>
      <c r="G51">
        <v>1.06E-2</v>
      </c>
      <c r="H51" t="s">
        <v>247</v>
      </c>
      <c r="I51" t="s">
        <v>248</v>
      </c>
      <c r="J51" t="s">
        <v>249</v>
      </c>
      <c r="K51" t="s">
        <v>50</v>
      </c>
      <c r="L51" s="6">
        <f t="shared" si="4"/>
        <v>29.266999999999999</v>
      </c>
      <c r="M51" s="7" t="str">
        <f t="shared" si="7"/>
        <v>T</v>
      </c>
      <c r="N51" s="10">
        <f t="shared" si="8"/>
        <v>29267</v>
      </c>
      <c r="O51" s="10">
        <f t="shared" si="9"/>
        <v>29267</v>
      </c>
      <c r="P51" s="4" t="str">
        <f t="shared" si="10"/>
        <v>FREN.JK</v>
      </c>
      <c r="R51" s="4">
        <f t="shared" si="11"/>
        <v>50</v>
      </c>
      <c r="S51" t="str">
        <v>FREN.JK</v>
      </c>
      <c r="T51" s="16">
        <f t="shared" si="12"/>
        <v>29267</v>
      </c>
      <c r="X51">
        <f t="shared" si="5"/>
        <v>50</v>
      </c>
      <c r="Y51" t="str">
        <f t="shared" si="13"/>
        <v>FREN.JK</v>
      </c>
      <c r="Z51" s="7" t="str">
        <f t="shared" si="14"/>
        <v>PT Smartfren Telecom Tbk</v>
      </c>
      <c r="AA51" s="6">
        <f t="shared" si="6"/>
        <v>95</v>
      </c>
      <c r="AB51" s="8">
        <f t="shared" si="15"/>
        <v>29267</v>
      </c>
      <c r="AD51">
        <f t="shared" si="0"/>
        <v>50</v>
      </c>
      <c r="AE51" t="str">
        <f t="shared" si="16"/>
        <v>FREN</v>
      </c>
      <c r="AF51" t="str">
        <f t="shared" si="2"/>
        <v>PT Smartfren Telecom Tbk</v>
      </c>
      <c r="AG51">
        <f t="shared" si="3"/>
        <v>95</v>
      </c>
      <c r="AH51" s="12">
        <f t="shared" si="17"/>
        <v>29267</v>
      </c>
      <c r="AI51" t="str">
        <f t="shared" si="18"/>
        <v>Big Cap</v>
      </c>
    </row>
    <row r="52" spans="2:35" x14ac:dyDescent="0.25">
      <c r="B52">
        <v>51</v>
      </c>
      <c r="C52" t="s">
        <v>250</v>
      </c>
      <c r="D52" t="s">
        <v>251</v>
      </c>
      <c r="E52">
        <v>26000</v>
      </c>
      <c r="F52">
        <v>450</v>
      </c>
      <c r="G52">
        <v>1.7600000000000001E-2</v>
      </c>
      <c r="H52" t="s">
        <v>252</v>
      </c>
      <c r="I52" t="s">
        <v>253</v>
      </c>
      <c r="J52" t="s">
        <v>254</v>
      </c>
      <c r="K52">
        <v>224137.94</v>
      </c>
      <c r="L52" s="6">
        <f t="shared" si="4"/>
        <v>28.510999999999999</v>
      </c>
      <c r="M52" s="7" t="str">
        <f t="shared" si="7"/>
        <v>T</v>
      </c>
      <c r="N52" s="10">
        <f t="shared" si="8"/>
        <v>28511</v>
      </c>
      <c r="O52" s="10">
        <f t="shared" si="9"/>
        <v>28511</v>
      </c>
      <c r="P52" s="4" t="str">
        <f t="shared" si="10"/>
        <v>ITMG.JK</v>
      </c>
      <c r="R52" s="4">
        <f t="shared" si="11"/>
        <v>51</v>
      </c>
      <c r="S52" t="str">
        <v>ITMG.JK</v>
      </c>
      <c r="T52" s="16">
        <f t="shared" si="12"/>
        <v>28511</v>
      </c>
      <c r="X52">
        <f t="shared" si="5"/>
        <v>51</v>
      </c>
      <c r="Y52" t="str">
        <f t="shared" si="13"/>
        <v>ITMG.JK</v>
      </c>
      <c r="Z52" s="7" t="str">
        <f t="shared" si="14"/>
        <v>PT Indo Tambangraya Megah Tbk</v>
      </c>
      <c r="AA52" s="6">
        <f t="shared" si="6"/>
        <v>26000</v>
      </c>
      <c r="AB52" s="8">
        <f t="shared" si="15"/>
        <v>28511</v>
      </c>
      <c r="AD52">
        <f t="shared" si="0"/>
        <v>51</v>
      </c>
      <c r="AE52" t="str">
        <f t="shared" si="16"/>
        <v>ITMG</v>
      </c>
      <c r="AF52" t="str">
        <f t="shared" si="2"/>
        <v>PT Indo Tambangraya Megah Tbk</v>
      </c>
      <c r="AG52">
        <f t="shared" si="3"/>
        <v>26000</v>
      </c>
      <c r="AH52" s="12">
        <f t="shared" si="17"/>
        <v>28511</v>
      </c>
      <c r="AI52" t="str">
        <f t="shared" si="18"/>
        <v>Big Cap</v>
      </c>
    </row>
    <row r="53" spans="2:35" x14ac:dyDescent="0.25">
      <c r="B53">
        <v>52</v>
      </c>
      <c r="C53" t="s">
        <v>255</v>
      </c>
      <c r="D53" t="s">
        <v>256</v>
      </c>
      <c r="E53">
        <v>2860</v>
      </c>
      <c r="F53">
        <v>0</v>
      </c>
      <c r="G53">
        <v>0</v>
      </c>
      <c r="H53" t="s">
        <v>257</v>
      </c>
      <c r="I53" t="s">
        <v>258</v>
      </c>
      <c r="J53" t="s">
        <v>259</v>
      </c>
      <c r="K53">
        <v>24.09</v>
      </c>
      <c r="L53" s="6">
        <f t="shared" si="4"/>
        <v>27.952000000000002</v>
      </c>
      <c r="M53" s="7" t="str">
        <f t="shared" si="7"/>
        <v>T</v>
      </c>
      <c r="N53" s="10">
        <f t="shared" si="8"/>
        <v>27952</v>
      </c>
      <c r="O53" s="10">
        <f t="shared" si="9"/>
        <v>27952</v>
      </c>
      <c r="P53" s="4" t="str">
        <f t="shared" si="10"/>
        <v>BDMN.JK</v>
      </c>
      <c r="R53" s="4">
        <f t="shared" si="11"/>
        <v>52</v>
      </c>
      <c r="S53" t="str">
        <v>BDMN.JK</v>
      </c>
      <c r="T53" s="16">
        <f t="shared" si="12"/>
        <v>27952</v>
      </c>
      <c r="X53">
        <f t="shared" si="5"/>
        <v>52</v>
      </c>
      <c r="Y53" t="str">
        <f t="shared" si="13"/>
        <v>BDMN.JK</v>
      </c>
      <c r="Z53" s="7" t="str">
        <f t="shared" si="14"/>
        <v>PT Bank Danamon Indonesia Tbk</v>
      </c>
      <c r="AA53" s="6">
        <f t="shared" si="6"/>
        <v>2860</v>
      </c>
      <c r="AB53" s="8">
        <f t="shared" si="15"/>
        <v>27952</v>
      </c>
      <c r="AD53">
        <f t="shared" si="0"/>
        <v>52</v>
      </c>
      <c r="AE53" t="str">
        <f t="shared" si="16"/>
        <v>BDMN</v>
      </c>
      <c r="AF53" t="str">
        <f t="shared" si="2"/>
        <v>PT Bank Danamon Indonesia Tbk</v>
      </c>
      <c r="AG53">
        <f t="shared" si="3"/>
        <v>2860</v>
      </c>
      <c r="AH53" s="12">
        <f t="shared" si="17"/>
        <v>27952</v>
      </c>
      <c r="AI53" t="str">
        <f t="shared" si="18"/>
        <v>Big Cap</v>
      </c>
    </row>
    <row r="54" spans="2:35" x14ac:dyDescent="0.25">
      <c r="B54">
        <v>53</v>
      </c>
      <c r="C54" t="s">
        <v>260</v>
      </c>
      <c r="D54" t="s">
        <v>261</v>
      </c>
      <c r="E54">
        <v>1085</v>
      </c>
      <c r="F54">
        <v>10</v>
      </c>
      <c r="G54">
        <v>9.2999999999999992E-3</v>
      </c>
      <c r="H54" t="s">
        <v>262</v>
      </c>
      <c r="I54" t="s">
        <v>263</v>
      </c>
      <c r="J54" t="s">
        <v>264</v>
      </c>
      <c r="K54">
        <v>11.27</v>
      </c>
      <c r="L54" s="6">
        <f t="shared" si="4"/>
        <v>27.126999999999999</v>
      </c>
      <c r="M54" s="7" t="str">
        <f t="shared" si="7"/>
        <v>T</v>
      </c>
      <c r="N54" s="10">
        <f t="shared" si="8"/>
        <v>27127</v>
      </c>
      <c r="O54" s="10">
        <f t="shared" si="9"/>
        <v>27127</v>
      </c>
      <c r="P54" s="4" t="str">
        <f t="shared" si="10"/>
        <v>BNGA.JK</v>
      </c>
      <c r="R54" s="4">
        <f t="shared" si="11"/>
        <v>53</v>
      </c>
      <c r="S54" t="str">
        <v>BNGA.JK</v>
      </c>
      <c r="T54" s="16">
        <f t="shared" si="12"/>
        <v>27127</v>
      </c>
      <c r="X54">
        <f t="shared" si="5"/>
        <v>53</v>
      </c>
      <c r="Y54" t="str">
        <f t="shared" si="13"/>
        <v>BNGA.JK</v>
      </c>
      <c r="Z54" s="7" t="str">
        <f t="shared" si="14"/>
        <v>PT Bank CIMB Niaga Tbk</v>
      </c>
      <c r="AA54" s="6">
        <f t="shared" si="6"/>
        <v>1085</v>
      </c>
      <c r="AB54" s="8">
        <f t="shared" si="15"/>
        <v>27127</v>
      </c>
      <c r="AD54">
        <f t="shared" si="0"/>
        <v>53</v>
      </c>
      <c r="AE54" t="str">
        <f t="shared" si="16"/>
        <v>BNGA</v>
      </c>
      <c r="AF54" t="str">
        <f t="shared" si="2"/>
        <v>PT Bank CIMB Niaga Tbk</v>
      </c>
      <c r="AG54">
        <f t="shared" si="3"/>
        <v>1085</v>
      </c>
      <c r="AH54" s="12">
        <f t="shared" si="17"/>
        <v>27127</v>
      </c>
      <c r="AI54" t="str">
        <f t="shared" si="18"/>
        <v>Big Cap</v>
      </c>
    </row>
    <row r="55" spans="2:35" x14ac:dyDescent="0.25">
      <c r="B55">
        <v>54</v>
      </c>
      <c r="C55" t="s">
        <v>265</v>
      </c>
      <c r="D55" t="s">
        <v>266</v>
      </c>
      <c r="E55">
        <v>8500</v>
      </c>
      <c r="F55">
        <v>-50</v>
      </c>
      <c r="G55">
        <v>-5.7999999999999996E-3</v>
      </c>
      <c r="H55" t="s">
        <v>267</v>
      </c>
      <c r="I55" t="s">
        <v>268</v>
      </c>
      <c r="J55" t="s">
        <v>269</v>
      </c>
      <c r="K55">
        <v>149122.81</v>
      </c>
      <c r="L55" s="6">
        <f t="shared" si="4"/>
        <v>26.462</v>
      </c>
      <c r="M55" s="7" t="str">
        <f t="shared" si="7"/>
        <v>T</v>
      </c>
      <c r="N55" s="10">
        <f t="shared" si="8"/>
        <v>26462</v>
      </c>
      <c r="O55" s="10">
        <f t="shared" si="9"/>
        <v>26462</v>
      </c>
      <c r="P55" s="4" t="str">
        <f t="shared" si="10"/>
        <v>TKIM.JK</v>
      </c>
      <c r="R55" s="4">
        <f t="shared" si="11"/>
        <v>54</v>
      </c>
      <c r="S55" t="str">
        <v>TKIM.JK</v>
      </c>
      <c r="T55" s="16">
        <f t="shared" si="12"/>
        <v>26462</v>
      </c>
      <c r="X55">
        <f t="shared" si="5"/>
        <v>54</v>
      </c>
      <c r="Y55" t="str">
        <f t="shared" si="13"/>
        <v>TKIM.JK</v>
      </c>
      <c r="Z55" s="7" t="str">
        <f t="shared" si="14"/>
        <v>PT Pabrik Kertas Tjiwi Kimia Tbk</v>
      </c>
      <c r="AA55" s="6">
        <f t="shared" si="6"/>
        <v>8500</v>
      </c>
      <c r="AB55" s="8">
        <f t="shared" si="15"/>
        <v>26462</v>
      </c>
      <c r="AD55">
        <f t="shared" si="0"/>
        <v>54</v>
      </c>
      <c r="AE55" t="str">
        <f t="shared" si="16"/>
        <v>TKIM</v>
      </c>
      <c r="AF55" t="str">
        <f t="shared" si="2"/>
        <v>PT Pabrik Kertas Tjiwi Kimia Tbk</v>
      </c>
      <c r="AG55">
        <f t="shared" si="3"/>
        <v>8500</v>
      </c>
      <c r="AH55" s="12">
        <f t="shared" si="17"/>
        <v>26462</v>
      </c>
      <c r="AI55" t="str">
        <f t="shared" si="18"/>
        <v>Big Cap</v>
      </c>
    </row>
    <row r="56" spans="2:35" x14ac:dyDescent="0.25">
      <c r="B56">
        <v>55</v>
      </c>
      <c r="C56" t="s">
        <v>270</v>
      </c>
      <c r="D56" t="s">
        <v>271</v>
      </c>
      <c r="E56">
        <v>344</v>
      </c>
      <c r="F56">
        <v>2</v>
      </c>
      <c r="G56">
        <v>5.7999999999999996E-3</v>
      </c>
      <c r="H56" t="s">
        <v>272</v>
      </c>
      <c r="I56" t="s">
        <v>273</v>
      </c>
      <c r="J56" t="s">
        <v>274</v>
      </c>
      <c r="K56">
        <v>27.11</v>
      </c>
      <c r="L56" s="6">
        <f t="shared" si="4"/>
        <v>26.218</v>
      </c>
      <c r="M56" s="7" t="str">
        <f t="shared" si="7"/>
        <v>T</v>
      </c>
      <c r="N56" s="10">
        <f t="shared" si="8"/>
        <v>26218</v>
      </c>
      <c r="O56" s="10">
        <f t="shared" si="9"/>
        <v>26218</v>
      </c>
      <c r="P56" s="4" t="str">
        <f t="shared" si="10"/>
        <v>BNII.JK</v>
      </c>
      <c r="R56" s="4">
        <f t="shared" si="11"/>
        <v>55</v>
      </c>
      <c r="S56" t="str">
        <v>BNII.JK</v>
      </c>
      <c r="T56" s="16">
        <f t="shared" si="12"/>
        <v>26218</v>
      </c>
      <c r="X56">
        <f t="shared" si="5"/>
        <v>55</v>
      </c>
      <c r="Y56" t="str">
        <f t="shared" si="13"/>
        <v>BNII.JK</v>
      </c>
      <c r="Z56" s="7" t="str">
        <f t="shared" si="14"/>
        <v>PT Bank Maybank Indonesia Tbk</v>
      </c>
      <c r="AA56" s="6">
        <f t="shared" si="6"/>
        <v>344</v>
      </c>
      <c r="AB56" s="8">
        <f t="shared" si="15"/>
        <v>26218</v>
      </c>
      <c r="AD56">
        <f t="shared" si="0"/>
        <v>55</v>
      </c>
      <c r="AE56" t="str">
        <f t="shared" si="16"/>
        <v>BNII</v>
      </c>
      <c r="AF56" t="str">
        <f t="shared" si="2"/>
        <v>PT Bank Maybank Indonesia Tbk</v>
      </c>
      <c r="AG56">
        <f t="shared" si="3"/>
        <v>344</v>
      </c>
      <c r="AH56" s="12">
        <f t="shared" si="17"/>
        <v>26218</v>
      </c>
      <c r="AI56" t="str">
        <f t="shared" si="18"/>
        <v>Big Cap</v>
      </c>
    </row>
    <row r="57" spans="2:35" x14ac:dyDescent="0.25">
      <c r="B57">
        <v>56</v>
      </c>
      <c r="C57" t="s">
        <v>275</v>
      </c>
      <c r="D57" t="s">
        <v>276</v>
      </c>
      <c r="E57">
        <v>530</v>
      </c>
      <c r="F57">
        <v>-5</v>
      </c>
      <c r="G57">
        <v>-9.2999999999999992E-3</v>
      </c>
      <c r="H57" t="s">
        <v>277</v>
      </c>
      <c r="I57" t="s">
        <v>278</v>
      </c>
      <c r="J57" t="s">
        <v>279</v>
      </c>
      <c r="K57">
        <v>27.99</v>
      </c>
      <c r="L57" s="6">
        <f t="shared" si="4"/>
        <v>25.524999999999999</v>
      </c>
      <c r="M57" s="7" t="str">
        <f t="shared" si="7"/>
        <v>T</v>
      </c>
      <c r="N57" s="10">
        <f t="shared" si="8"/>
        <v>25525</v>
      </c>
      <c r="O57" s="10">
        <f t="shared" si="9"/>
        <v>25525</v>
      </c>
      <c r="P57" s="4" t="str">
        <f t="shared" si="10"/>
        <v>PWON.JK</v>
      </c>
      <c r="R57" s="4">
        <f t="shared" si="11"/>
        <v>56</v>
      </c>
      <c r="S57" t="str">
        <v>PWON.JK</v>
      </c>
      <c r="T57" s="16">
        <f t="shared" si="12"/>
        <v>25525</v>
      </c>
      <c r="X57">
        <f t="shared" si="5"/>
        <v>56</v>
      </c>
      <c r="Y57" t="str">
        <f t="shared" si="13"/>
        <v>PWON.JK</v>
      </c>
      <c r="Z57" s="7" t="str">
        <f t="shared" si="14"/>
        <v>PT Pakuwon Jati Tbk</v>
      </c>
      <c r="AA57" s="6">
        <f t="shared" si="6"/>
        <v>530</v>
      </c>
      <c r="AB57" s="8">
        <f t="shared" si="15"/>
        <v>25525</v>
      </c>
      <c r="AD57">
        <f t="shared" si="0"/>
        <v>56</v>
      </c>
      <c r="AE57" t="str">
        <f t="shared" si="16"/>
        <v>PWON</v>
      </c>
      <c r="AF57" t="str">
        <f t="shared" si="2"/>
        <v>PT Pakuwon Jati Tbk</v>
      </c>
      <c r="AG57">
        <f t="shared" si="3"/>
        <v>530</v>
      </c>
      <c r="AH57" s="12">
        <f t="shared" si="17"/>
        <v>25525</v>
      </c>
      <c r="AI57" t="str">
        <f t="shared" si="18"/>
        <v>Big Cap</v>
      </c>
    </row>
    <row r="58" spans="2:35" x14ac:dyDescent="0.25">
      <c r="B58">
        <v>57</v>
      </c>
      <c r="C58" t="s">
        <v>280</v>
      </c>
      <c r="D58" t="s">
        <v>281</v>
      </c>
      <c r="E58">
        <v>3050</v>
      </c>
      <c r="F58">
        <v>50</v>
      </c>
      <c r="G58">
        <v>1.67E-2</v>
      </c>
      <c r="H58" t="s">
        <v>282</v>
      </c>
      <c r="I58" t="s">
        <v>283</v>
      </c>
      <c r="J58" t="s">
        <v>284</v>
      </c>
      <c r="K58">
        <v>345.53</v>
      </c>
      <c r="L58" s="6">
        <f t="shared" si="4"/>
        <v>25.372</v>
      </c>
      <c r="M58" s="7" t="str">
        <f t="shared" si="7"/>
        <v>T</v>
      </c>
      <c r="N58" s="10">
        <f t="shared" si="8"/>
        <v>25372</v>
      </c>
      <c r="O58" s="10">
        <f t="shared" si="9"/>
        <v>25372</v>
      </c>
      <c r="P58" s="4" t="str">
        <f t="shared" si="10"/>
        <v>POLL.JK</v>
      </c>
      <c r="R58" s="4">
        <f t="shared" si="11"/>
        <v>57</v>
      </c>
      <c r="S58" t="str">
        <v>POLL.JK</v>
      </c>
      <c r="T58" s="16">
        <f t="shared" si="12"/>
        <v>25372</v>
      </c>
      <c r="X58">
        <f t="shared" si="5"/>
        <v>57</v>
      </c>
      <c r="Y58" t="str">
        <f t="shared" si="13"/>
        <v>POLL.JK</v>
      </c>
      <c r="Z58" s="7" t="str">
        <f t="shared" si="14"/>
        <v>PT Pollux Properti Indonesia Tbk</v>
      </c>
      <c r="AA58" s="6">
        <f t="shared" si="6"/>
        <v>3050</v>
      </c>
      <c r="AB58" s="8">
        <f t="shared" si="15"/>
        <v>25372</v>
      </c>
      <c r="AD58">
        <f t="shared" si="0"/>
        <v>57</v>
      </c>
      <c r="AE58" t="str">
        <f t="shared" si="16"/>
        <v>POLL</v>
      </c>
      <c r="AF58" t="str">
        <f t="shared" si="2"/>
        <v>PT Pollux Properti Indonesia Tbk</v>
      </c>
      <c r="AG58">
        <f t="shared" si="3"/>
        <v>3050</v>
      </c>
      <c r="AH58" s="12">
        <f t="shared" si="17"/>
        <v>25372</v>
      </c>
      <c r="AI58" t="str">
        <f t="shared" si="18"/>
        <v>Big Cap</v>
      </c>
    </row>
    <row r="59" spans="2:35" x14ac:dyDescent="0.25">
      <c r="B59">
        <v>58</v>
      </c>
      <c r="C59" t="s">
        <v>285</v>
      </c>
      <c r="D59" t="s">
        <v>286</v>
      </c>
      <c r="E59">
        <v>4270</v>
      </c>
      <c r="F59">
        <v>-10</v>
      </c>
      <c r="G59">
        <v>-2.3E-3</v>
      </c>
      <c r="H59">
        <v>4600</v>
      </c>
      <c r="I59">
        <v>57322</v>
      </c>
      <c r="J59" t="s">
        <v>287</v>
      </c>
      <c r="K59">
        <v>137741.94</v>
      </c>
      <c r="L59" s="6">
        <f t="shared" si="4"/>
        <v>25.117999999999999</v>
      </c>
      <c r="M59" s="7" t="str">
        <f t="shared" si="7"/>
        <v>T</v>
      </c>
      <c r="N59" s="10">
        <f t="shared" si="8"/>
        <v>25118</v>
      </c>
      <c r="O59" s="10">
        <f t="shared" si="9"/>
        <v>25118</v>
      </c>
      <c r="P59" s="4" t="str">
        <f t="shared" si="10"/>
        <v>GEMS.JK</v>
      </c>
      <c r="R59" s="4">
        <f t="shared" si="11"/>
        <v>58</v>
      </c>
      <c r="S59" t="str">
        <v>GEMS.JK</v>
      </c>
      <c r="T59" s="16">
        <f t="shared" si="12"/>
        <v>25118</v>
      </c>
      <c r="X59">
        <f t="shared" si="5"/>
        <v>58</v>
      </c>
      <c r="Y59" t="str">
        <f t="shared" si="13"/>
        <v>GEMS.JK</v>
      </c>
      <c r="Z59" s="7" t="str">
        <f t="shared" si="14"/>
        <v>PT Golden Energy Mines Tbk</v>
      </c>
      <c r="AA59" s="6">
        <f t="shared" si="6"/>
        <v>4270</v>
      </c>
      <c r="AB59" s="8">
        <f t="shared" si="15"/>
        <v>25118</v>
      </c>
      <c r="AD59">
        <f t="shared" si="0"/>
        <v>58</v>
      </c>
      <c r="AE59" t="str">
        <f t="shared" si="16"/>
        <v>GEMS</v>
      </c>
      <c r="AF59" t="str">
        <f t="shared" si="2"/>
        <v>PT Golden Energy Mines Tbk</v>
      </c>
      <c r="AG59">
        <f t="shared" si="3"/>
        <v>4270</v>
      </c>
      <c r="AH59" s="12">
        <f t="shared" si="17"/>
        <v>25118</v>
      </c>
      <c r="AI59" t="str">
        <f t="shared" si="18"/>
        <v>Big Cap</v>
      </c>
    </row>
    <row r="60" spans="2:35" x14ac:dyDescent="0.25">
      <c r="B60">
        <v>59</v>
      </c>
      <c r="C60" t="s">
        <v>288</v>
      </c>
      <c r="D60" t="s">
        <v>289</v>
      </c>
      <c r="E60">
        <v>1930</v>
      </c>
      <c r="F60">
        <v>45</v>
      </c>
      <c r="G60">
        <v>2.3900000000000001E-2</v>
      </c>
      <c r="H60" t="s">
        <v>290</v>
      </c>
      <c r="I60" t="s">
        <v>291</v>
      </c>
      <c r="J60" t="s">
        <v>292</v>
      </c>
      <c r="K60">
        <v>19.98</v>
      </c>
      <c r="L60" s="6">
        <f t="shared" si="4"/>
        <v>24.408000000000001</v>
      </c>
      <c r="M60" s="7" t="str">
        <f t="shared" si="7"/>
        <v>T</v>
      </c>
      <c r="N60" s="10">
        <f t="shared" si="8"/>
        <v>24408</v>
      </c>
      <c r="O60" s="10">
        <f t="shared" si="9"/>
        <v>24408</v>
      </c>
      <c r="P60" s="4" t="str">
        <f t="shared" si="10"/>
        <v>SCMA.JK</v>
      </c>
      <c r="R60" s="4">
        <f t="shared" si="11"/>
        <v>59</v>
      </c>
      <c r="S60" t="str">
        <v>SCMA.JK</v>
      </c>
      <c r="T60" s="16">
        <f t="shared" si="12"/>
        <v>24408</v>
      </c>
      <c r="X60">
        <f t="shared" si="5"/>
        <v>59</v>
      </c>
      <c r="Y60" t="str">
        <f t="shared" si="13"/>
        <v>SCMA.JK</v>
      </c>
      <c r="Z60" s="7" t="str">
        <f t="shared" si="14"/>
        <v>PT Surya Citra Media Tbk</v>
      </c>
      <c r="AA60" s="6">
        <f t="shared" si="6"/>
        <v>1930</v>
      </c>
      <c r="AB60" s="8">
        <f t="shared" si="15"/>
        <v>24408</v>
      </c>
      <c r="AD60">
        <f t="shared" si="0"/>
        <v>59</v>
      </c>
      <c r="AE60" t="str">
        <f t="shared" si="16"/>
        <v>SCMA</v>
      </c>
      <c r="AF60" t="str">
        <f t="shared" si="2"/>
        <v>PT Surya Citra Media Tbk</v>
      </c>
      <c r="AG60">
        <f t="shared" si="3"/>
        <v>1930</v>
      </c>
      <c r="AH60" s="12">
        <f t="shared" si="17"/>
        <v>24408</v>
      </c>
      <c r="AI60" t="str">
        <f t="shared" si="18"/>
        <v>Big Cap</v>
      </c>
    </row>
    <row r="61" spans="2:35" x14ac:dyDescent="0.25">
      <c r="B61">
        <v>60</v>
      </c>
      <c r="C61" t="s">
        <v>293</v>
      </c>
      <c r="D61" t="s">
        <v>294</v>
      </c>
      <c r="E61">
        <v>1405</v>
      </c>
      <c r="F61">
        <v>-15</v>
      </c>
      <c r="G61">
        <v>-1.06E-2</v>
      </c>
      <c r="H61" t="s">
        <v>295</v>
      </c>
      <c r="I61" t="s">
        <v>296</v>
      </c>
      <c r="J61" t="s">
        <v>297</v>
      </c>
      <c r="K61">
        <v>37.11</v>
      </c>
      <c r="L61" s="6">
        <f t="shared" si="4"/>
        <v>24.053999999999998</v>
      </c>
      <c r="M61" s="7" t="str">
        <f t="shared" si="7"/>
        <v>T</v>
      </c>
      <c r="N61" s="10">
        <f t="shared" si="8"/>
        <v>24054</v>
      </c>
      <c r="O61" s="10">
        <f t="shared" si="9"/>
        <v>24054</v>
      </c>
      <c r="P61" s="4" t="str">
        <f t="shared" si="10"/>
        <v>ACES.JK</v>
      </c>
      <c r="R61" s="4">
        <f t="shared" si="11"/>
        <v>60</v>
      </c>
      <c r="S61" t="str">
        <v>ACES.JK</v>
      </c>
      <c r="T61" s="16">
        <f t="shared" si="12"/>
        <v>24054</v>
      </c>
      <c r="X61">
        <f t="shared" si="5"/>
        <v>60</v>
      </c>
      <c r="Y61" t="str">
        <f t="shared" si="13"/>
        <v>ACES.JK</v>
      </c>
      <c r="Z61" s="7" t="str">
        <f t="shared" si="14"/>
        <v>PT Ace Hardware Indonesia Tbk</v>
      </c>
      <c r="AA61" s="6">
        <f t="shared" si="6"/>
        <v>1405</v>
      </c>
      <c r="AB61" s="8">
        <f t="shared" si="15"/>
        <v>24054</v>
      </c>
      <c r="AD61">
        <f t="shared" si="0"/>
        <v>60</v>
      </c>
      <c r="AE61" t="str">
        <f t="shared" si="16"/>
        <v>ACES</v>
      </c>
      <c r="AF61" t="str">
        <f t="shared" si="2"/>
        <v>PT Ace Hardware Indonesia Tbk</v>
      </c>
      <c r="AG61">
        <f t="shared" si="3"/>
        <v>1405</v>
      </c>
      <c r="AH61" s="12">
        <f t="shared" si="17"/>
        <v>24054</v>
      </c>
      <c r="AI61" t="str">
        <f t="shared" si="18"/>
        <v>Big Cap</v>
      </c>
    </row>
    <row r="62" spans="2:35" x14ac:dyDescent="0.25">
      <c r="B62">
        <v>61</v>
      </c>
      <c r="C62" t="s">
        <v>298</v>
      </c>
      <c r="D62" t="s">
        <v>299</v>
      </c>
      <c r="E62">
        <v>1145</v>
      </c>
      <c r="F62">
        <v>25</v>
      </c>
      <c r="G62">
        <v>2.23E-2</v>
      </c>
      <c r="H62" t="s">
        <v>300</v>
      </c>
      <c r="I62" t="s">
        <v>301</v>
      </c>
      <c r="J62" t="s">
        <v>302</v>
      </c>
      <c r="K62">
        <v>20.74</v>
      </c>
      <c r="L62" s="6">
        <f t="shared" si="4"/>
        <v>23.946000000000002</v>
      </c>
      <c r="M62" s="7" t="str">
        <f t="shared" si="7"/>
        <v>T</v>
      </c>
      <c r="N62" s="10">
        <f t="shared" si="8"/>
        <v>23946</v>
      </c>
      <c r="O62" s="10">
        <f t="shared" si="9"/>
        <v>23946</v>
      </c>
      <c r="P62" s="4" t="str">
        <f t="shared" si="10"/>
        <v>BSDE.JK</v>
      </c>
      <c r="R62" s="4">
        <f t="shared" si="11"/>
        <v>61</v>
      </c>
      <c r="S62" t="str">
        <v>BSDE.JK</v>
      </c>
      <c r="T62" s="16">
        <f t="shared" si="12"/>
        <v>23946</v>
      </c>
      <c r="X62">
        <f t="shared" si="5"/>
        <v>61</v>
      </c>
      <c r="Y62" t="str">
        <f t="shared" si="13"/>
        <v>BSDE.JK</v>
      </c>
      <c r="Z62" s="7" t="str">
        <f t="shared" si="14"/>
        <v>PT Bumi Serpong Damai Tbk</v>
      </c>
      <c r="AA62" s="6">
        <f t="shared" si="6"/>
        <v>1145</v>
      </c>
      <c r="AB62" s="8">
        <f t="shared" si="15"/>
        <v>23946</v>
      </c>
      <c r="AD62">
        <f t="shared" si="0"/>
        <v>61</v>
      </c>
      <c r="AE62" t="str">
        <f t="shared" si="16"/>
        <v>BSDE</v>
      </c>
      <c r="AF62" t="str">
        <f t="shared" si="2"/>
        <v>PT Bumi Serpong Damai Tbk</v>
      </c>
      <c r="AG62">
        <f t="shared" si="3"/>
        <v>1145</v>
      </c>
      <c r="AH62" s="12">
        <f t="shared" si="17"/>
        <v>23946</v>
      </c>
      <c r="AI62" t="str">
        <f t="shared" si="18"/>
        <v>Big Cap</v>
      </c>
    </row>
    <row r="63" spans="2:35" x14ac:dyDescent="0.25">
      <c r="B63">
        <v>62</v>
      </c>
      <c r="C63" t="s">
        <v>303</v>
      </c>
      <c r="D63" t="s">
        <v>304</v>
      </c>
      <c r="E63">
        <v>775</v>
      </c>
      <c r="F63">
        <v>0</v>
      </c>
      <c r="G63">
        <v>0</v>
      </c>
      <c r="H63" t="s">
        <v>305</v>
      </c>
      <c r="I63" t="s">
        <v>306</v>
      </c>
      <c r="J63" t="s">
        <v>307</v>
      </c>
      <c r="K63">
        <v>22.74</v>
      </c>
      <c r="L63" s="6">
        <f t="shared" si="4"/>
        <v>23.248000000000001</v>
      </c>
      <c r="M63" s="7" t="str">
        <f t="shared" si="7"/>
        <v>T</v>
      </c>
      <c r="N63" s="10">
        <f t="shared" si="8"/>
        <v>23248</v>
      </c>
      <c r="O63" s="10">
        <f t="shared" si="9"/>
        <v>23248</v>
      </c>
      <c r="P63" s="4" t="str">
        <f t="shared" si="10"/>
        <v>SIDO.JK</v>
      </c>
      <c r="R63" s="4">
        <f t="shared" si="11"/>
        <v>62</v>
      </c>
      <c r="S63" t="str">
        <v>SIDO.JK</v>
      </c>
      <c r="T63" s="16">
        <f t="shared" si="12"/>
        <v>23248</v>
      </c>
      <c r="X63">
        <f t="shared" si="5"/>
        <v>62</v>
      </c>
      <c r="Y63" t="str">
        <f t="shared" si="13"/>
        <v>SIDO.JK</v>
      </c>
      <c r="Z63" s="7" t="str">
        <f t="shared" si="14"/>
        <v>PT Industri Jamu dan Farmasi Sido Muncul Tbk</v>
      </c>
      <c r="AA63" s="6">
        <f t="shared" si="6"/>
        <v>775</v>
      </c>
      <c r="AB63" s="8">
        <f t="shared" si="15"/>
        <v>23248</v>
      </c>
      <c r="AD63">
        <f t="shared" si="0"/>
        <v>62</v>
      </c>
      <c r="AE63" t="str">
        <f t="shared" si="16"/>
        <v>SIDO</v>
      </c>
      <c r="AF63" t="str">
        <f t="shared" si="2"/>
        <v>PT Industri Jamu dan Farmasi Sido Muncul Tbk</v>
      </c>
      <c r="AG63">
        <f t="shared" si="3"/>
        <v>775</v>
      </c>
      <c r="AH63" s="12">
        <f t="shared" si="17"/>
        <v>23248</v>
      </c>
      <c r="AI63" t="str">
        <f t="shared" si="18"/>
        <v>Big Cap</v>
      </c>
    </row>
    <row r="64" spans="2:35" x14ac:dyDescent="0.25">
      <c r="B64">
        <v>63</v>
      </c>
      <c r="C64" t="s">
        <v>308</v>
      </c>
      <c r="D64" t="s">
        <v>309</v>
      </c>
      <c r="E64">
        <v>2870</v>
      </c>
      <c r="F64">
        <v>20</v>
      </c>
      <c r="G64">
        <v>7.0000000000000001E-3</v>
      </c>
      <c r="H64">
        <v>43900</v>
      </c>
      <c r="I64">
        <v>53679</v>
      </c>
      <c r="J64" t="s">
        <v>310</v>
      </c>
      <c r="K64">
        <v>10.18</v>
      </c>
      <c r="L64" s="6">
        <f t="shared" si="4"/>
        <v>23.114999999999998</v>
      </c>
      <c r="M64" s="7" t="str">
        <f t="shared" si="7"/>
        <v>T</v>
      </c>
      <c r="N64" s="10">
        <f t="shared" si="8"/>
        <v>23115</v>
      </c>
      <c r="O64" s="10">
        <f t="shared" si="9"/>
        <v>23115</v>
      </c>
      <c r="P64" s="4" t="str">
        <f t="shared" si="10"/>
        <v>BTPN.JK</v>
      </c>
      <c r="R64" s="4">
        <f t="shared" si="11"/>
        <v>63</v>
      </c>
      <c r="S64" t="str">
        <v>BTPN.JK</v>
      </c>
      <c r="T64" s="16">
        <f t="shared" si="12"/>
        <v>23115</v>
      </c>
      <c r="X64">
        <f t="shared" si="5"/>
        <v>63</v>
      </c>
      <c r="Y64" t="str">
        <f t="shared" si="13"/>
        <v>BTPN.JK</v>
      </c>
      <c r="Z64" s="7" t="str">
        <f t="shared" si="14"/>
        <v>PT Bank BTPN Tbk</v>
      </c>
      <c r="AA64" s="6">
        <f t="shared" si="6"/>
        <v>2870</v>
      </c>
      <c r="AB64" s="8">
        <f t="shared" si="15"/>
        <v>23115</v>
      </c>
      <c r="AD64">
        <f t="shared" si="0"/>
        <v>63</v>
      </c>
      <c r="AE64" t="str">
        <f t="shared" si="16"/>
        <v>BTPN</v>
      </c>
      <c r="AF64" t="str">
        <f t="shared" si="2"/>
        <v>PT Bank BTPN Tbk</v>
      </c>
      <c r="AG64">
        <f t="shared" si="3"/>
        <v>2870</v>
      </c>
      <c r="AH64" s="12">
        <f t="shared" si="17"/>
        <v>23115</v>
      </c>
      <c r="AI64" t="str">
        <f t="shared" si="18"/>
        <v>Big Cap</v>
      </c>
    </row>
    <row r="65" spans="2:35" x14ac:dyDescent="0.25">
      <c r="B65">
        <v>64</v>
      </c>
      <c r="C65" t="s">
        <v>311</v>
      </c>
      <c r="D65" t="s">
        <v>312</v>
      </c>
      <c r="E65">
        <v>392</v>
      </c>
      <c r="F65">
        <v>-28</v>
      </c>
      <c r="G65">
        <v>-6.6699999999999995E-2</v>
      </c>
      <c r="H65" t="s">
        <v>313</v>
      </c>
      <c r="I65" t="s">
        <v>314</v>
      </c>
      <c r="J65" t="s">
        <v>315</v>
      </c>
      <c r="K65">
        <v>937.8</v>
      </c>
      <c r="L65" s="6">
        <f t="shared" si="4"/>
        <v>21.355</v>
      </c>
      <c r="M65" s="7" t="str">
        <f t="shared" si="7"/>
        <v>T</v>
      </c>
      <c r="N65" s="10">
        <f t="shared" si="8"/>
        <v>21355</v>
      </c>
      <c r="O65" s="10">
        <f t="shared" si="9"/>
        <v>21355</v>
      </c>
      <c r="P65" s="4" t="str">
        <f t="shared" si="10"/>
        <v>CASA.JK</v>
      </c>
      <c r="R65" s="4">
        <f t="shared" si="11"/>
        <v>64</v>
      </c>
      <c r="S65" t="str">
        <v>CASA.JK</v>
      </c>
      <c r="T65" s="16">
        <f t="shared" si="12"/>
        <v>21355</v>
      </c>
      <c r="X65">
        <f t="shared" si="5"/>
        <v>64</v>
      </c>
      <c r="Y65" t="str">
        <f t="shared" si="13"/>
        <v>CASA.JK</v>
      </c>
      <c r="Z65" s="7" t="str">
        <f t="shared" si="14"/>
        <v>PT Capital Financial Indonesia Tbk</v>
      </c>
      <c r="AA65" s="6">
        <f t="shared" si="6"/>
        <v>392</v>
      </c>
      <c r="AB65" s="8">
        <f t="shared" si="15"/>
        <v>21355</v>
      </c>
      <c r="AD65">
        <f t="shared" ref="AD65:AD128" si="19">X65</f>
        <v>64</v>
      </c>
      <c r="AE65" t="str">
        <f t="shared" si="16"/>
        <v>CASA</v>
      </c>
      <c r="AF65" t="str">
        <f t="shared" ref="AF65:AF128" si="20">Z65</f>
        <v>PT Capital Financial Indonesia Tbk</v>
      </c>
      <c r="AG65">
        <f t="shared" ref="AG65:AG128" si="21">AA65</f>
        <v>392</v>
      </c>
      <c r="AH65" s="12">
        <f t="shared" si="17"/>
        <v>21355</v>
      </c>
      <c r="AI65" t="str">
        <f t="shared" si="18"/>
        <v>Big Cap</v>
      </c>
    </row>
    <row r="66" spans="2:35" x14ac:dyDescent="0.25">
      <c r="B66">
        <v>65</v>
      </c>
      <c r="C66" t="s">
        <v>316</v>
      </c>
      <c r="D66" t="s">
        <v>317</v>
      </c>
      <c r="E66">
        <v>1130</v>
      </c>
      <c r="F66">
        <v>30</v>
      </c>
      <c r="G66">
        <v>2.7300000000000001E-2</v>
      </c>
      <c r="H66" t="s">
        <v>318</v>
      </c>
      <c r="I66" t="s">
        <v>319</v>
      </c>
      <c r="J66" t="s">
        <v>320</v>
      </c>
      <c r="K66">
        <v>12.81</v>
      </c>
      <c r="L66" s="6">
        <f t="shared" ref="L66:L129" si="22">VALUE(LEFT(J66,LEN(J66)-1))</f>
        <v>20.945</v>
      </c>
      <c r="M66" s="7" t="str">
        <f t="shared" si="7"/>
        <v>T</v>
      </c>
      <c r="N66" s="10">
        <f t="shared" si="8"/>
        <v>20945</v>
      </c>
      <c r="O66" s="10">
        <f t="shared" si="9"/>
        <v>20945</v>
      </c>
      <c r="P66" s="4" t="str">
        <f t="shared" si="10"/>
        <v>CTRA.JK</v>
      </c>
      <c r="R66" s="4">
        <f t="shared" si="11"/>
        <v>65</v>
      </c>
      <c r="S66" t="str">
        <v>CTRA.JK</v>
      </c>
      <c r="T66" s="16">
        <f t="shared" si="12"/>
        <v>20945</v>
      </c>
      <c r="X66">
        <f t="shared" ref="X66:X129" si="23">B66</f>
        <v>65</v>
      </c>
      <c r="Y66" t="str">
        <f t="shared" si="13"/>
        <v>CTRA.JK</v>
      </c>
      <c r="Z66" s="7" t="str">
        <f t="shared" si="14"/>
        <v>PT Ciputra Development Tbk</v>
      </c>
      <c r="AA66" s="6">
        <f t="shared" ref="AA66:AA129" si="24">IFERROR(INDEX($E$2:$E$1048576,MATCH(Y66,$C$2:$C$1048576,0)),"NA")</f>
        <v>1130</v>
      </c>
      <c r="AB66" s="8">
        <f t="shared" si="15"/>
        <v>20945</v>
      </c>
      <c r="AD66">
        <f t="shared" si="19"/>
        <v>65</v>
      </c>
      <c r="AE66" t="str">
        <f t="shared" si="16"/>
        <v>CTRA</v>
      </c>
      <c r="AF66" t="str">
        <f t="shared" si="20"/>
        <v>PT Ciputra Development Tbk</v>
      </c>
      <c r="AG66">
        <f t="shared" si="21"/>
        <v>1130</v>
      </c>
      <c r="AH66" s="12">
        <f t="shared" si="17"/>
        <v>20945</v>
      </c>
      <c r="AI66" t="str">
        <f t="shared" si="18"/>
        <v>Big Cap</v>
      </c>
    </row>
    <row r="67" spans="2:35" x14ac:dyDescent="0.25">
      <c r="B67">
        <v>66</v>
      </c>
      <c r="C67" t="s">
        <v>321</v>
      </c>
      <c r="D67" t="s">
        <v>322</v>
      </c>
      <c r="E67">
        <v>8175</v>
      </c>
      <c r="F67">
        <v>150</v>
      </c>
      <c r="G67">
        <v>1.8700000000000001E-2</v>
      </c>
      <c r="H67" t="s">
        <v>323</v>
      </c>
      <c r="I67" t="s">
        <v>324</v>
      </c>
      <c r="J67" t="s">
        <v>325</v>
      </c>
      <c r="K67">
        <v>430263.16</v>
      </c>
      <c r="L67" s="6">
        <f t="shared" si="22"/>
        <v>20.652000000000001</v>
      </c>
      <c r="M67" s="7" t="str">
        <f t="shared" ref="M67:M130" si="25">RIGHT(J67,1)</f>
        <v>T</v>
      </c>
      <c r="N67" s="10">
        <f t="shared" ref="N67:N130" si="26">IF(M67="T",L67*1000,IF(M67="B",L67,0))</f>
        <v>20652</v>
      </c>
      <c r="O67" s="10">
        <f t="shared" ref="O67:O130" si="27">IF(OR(M67="T",M67="B"),N67,0)</f>
        <v>20652</v>
      </c>
      <c r="P67" s="4" t="str">
        <f t="shared" ref="P67:P130" si="28">C67</f>
        <v>HRUM.JK</v>
      </c>
      <c r="R67" s="4">
        <f t="shared" ref="R67:R130" si="29">ROW(R66)</f>
        <v>66</v>
      </c>
      <c r="S67" t="str">
        <v>HRUM.JK</v>
      </c>
      <c r="T67" s="16">
        <f t="shared" ref="T67:T130" si="30">IFERROR(VALUE(INDEX($O$2:$O$726,MATCH(S67,$C$2:$C$726,0))),0)</f>
        <v>20652</v>
      </c>
      <c r="X67">
        <f t="shared" si="23"/>
        <v>66</v>
      </c>
      <c r="Y67" t="str">
        <f t="shared" ref="Y67:Y130" si="31">INDEX($S$2:$S$615,MATCH($AB67,$T$2:$T$614,0))</f>
        <v>HRUM.JK</v>
      </c>
      <c r="Z67" s="7" t="str">
        <f t="shared" ref="Z67:Z130" si="32">IFERROR(INDEX($D$2:$D$726,MATCH($Y67,$C$2:$C$726,0)),"NA")</f>
        <v>PT Harum Energy Tbk</v>
      </c>
      <c r="AA67" s="6">
        <f t="shared" si="24"/>
        <v>8175</v>
      </c>
      <c r="AB67" s="8">
        <f t="shared" ref="AB67:AB130" si="33">IFERROR(LARGE($T$2:$T$614,X67),"NA")</f>
        <v>20652</v>
      </c>
      <c r="AD67">
        <f t="shared" si="19"/>
        <v>66</v>
      </c>
      <c r="AE67" t="str">
        <f t="shared" ref="AE67:AE130" si="34">LEFT(Y67,4)</f>
        <v>HRUM</v>
      </c>
      <c r="AF67" t="str">
        <f t="shared" si="20"/>
        <v>PT Harum Energy Tbk</v>
      </c>
      <c r="AG67">
        <f t="shared" si="21"/>
        <v>8175</v>
      </c>
      <c r="AH67" s="12">
        <f t="shared" ref="AH67:AH130" si="35">AB67</f>
        <v>20652</v>
      </c>
      <c r="AI67" t="str">
        <f t="shared" ref="AI67:AI130" si="36">IF(AH67&gt;$AM$2,$AL$2,IF(AH67&gt;$AM$3,$AL$3,IF(AH67&gt;$AM$4,$AL$4,0)))</f>
        <v>Big Cap</v>
      </c>
    </row>
    <row r="68" spans="2:35" x14ac:dyDescent="0.25">
      <c r="B68">
        <v>67</v>
      </c>
      <c r="C68" t="s">
        <v>326</v>
      </c>
      <c r="D68" t="s">
        <v>327</v>
      </c>
      <c r="E68">
        <v>10425</v>
      </c>
      <c r="F68">
        <v>50</v>
      </c>
      <c r="G68">
        <v>4.7999999999999996E-3</v>
      </c>
      <c r="H68" t="s">
        <v>328</v>
      </c>
      <c r="I68" t="s">
        <v>329</v>
      </c>
      <c r="J68" t="s">
        <v>330</v>
      </c>
      <c r="K68">
        <v>18.399999999999999</v>
      </c>
      <c r="L68" s="6">
        <f t="shared" si="22"/>
        <v>20.065000000000001</v>
      </c>
      <c r="M68" s="7" t="str">
        <f t="shared" si="25"/>
        <v>T</v>
      </c>
      <c r="N68" s="10">
        <f t="shared" si="26"/>
        <v>20065</v>
      </c>
      <c r="O68" s="10">
        <f t="shared" si="27"/>
        <v>20065</v>
      </c>
      <c r="P68" s="4" t="str">
        <f t="shared" si="28"/>
        <v>AALI.JK</v>
      </c>
      <c r="R68" s="4">
        <f t="shared" si="29"/>
        <v>67</v>
      </c>
      <c r="S68" t="str">
        <v>AALI.JK</v>
      </c>
      <c r="T68" s="16">
        <f t="shared" si="30"/>
        <v>20065</v>
      </c>
      <c r="X68">
        <f t="shared" si="23"/>
        <v>67</v>
      </c>
      <c r="Y68" t="str">
        <f t="shared" si="31"/>
        <v>AALI.JK</v>
      </c>
      <c r="Z68" s="7" t="str">
        <f t="shared" si="32"/>
        <v>PT Astra Agro Lestari Tbk</v>
      </c>
      <c r="AA68" s="6">
        <f t="shared" si="24"/>
        <v>10425</v>
      </c>
      <c r="AB68" s="8">
        <f t="shared" si="33"/>
        <v>20065</v>
      </c>
      <c r="AD68">
        <f t="shared" si="19"/>
        <v>67</v>
      </c>
      <c r="AE68" t="str">
        <f t="shared" si="34"/>
        <v>AALI</v>
      </c>
      <c r="AF68" t="str">
        <f t="shared" si="20"/>
        <v>PT Astra Agro Lestari Tbk</v>
      </c>
      <c r="AG68">
        <f t="shared" si="21"/>
        <v>10425</v>
      </c>
      <c r="AH68" s="12">
        <f t="shared" si="35"/>
        <v>20065</v>
      </c>
      <c r="AI68" t="str">
        <f t="shared" si="36"/>
        <v>Big Cap</v>
      </c>
    </row>
    <row r="69" spans="2:35" x14ac:dyDescent="0.25">
      <c r="B69">
        <v>68</v>
      </c>
      <c r="C69" t="s">
        <v>331</v>
      </c>
      <c r="D69" t="s">
        <v>332</v>
      </c>
      <c r="E69">
        <v>820</v>
      </c>
      <c r="F69">
        <v>0</v>
      </c>
      <c r="G69">
        <v>0</v>
      </c>
      <c r="H69" t="s">
        <v>333</v>
      </c>
      <c r="I69" t="s">
        <v>334</v>
      </c>
      <c r="J69" t="s">
        <v>335</v>
      </c>
      <c r="K69">
        <v>6.15</v>
      </c>
      <c r="L69" s="6">
        <f t="shared" si="22"/>
        <v>19.747</v>
      </c>
      <c r="M69" s="7" t="str">
        <f t="shared" si="25"/>
        <v>T</v>
      </c>
      <c r="N69" s="10">
        <f t="shared" si="26"/>
        <v>19747</v>
      </c>
      <c r="O69" s="10">
        <f t="shared" si="27"/>
        <v>19747</v>
      </c>
      <c r="P69" s="4" t="str">
        <f t="shared" si="28"/>
        <v>PNBN.JK</v>
      </c>
      <c r="R69" s="4">
        <f t="shared" si="29"/>
        <v>68</v>
      </c>
      <c r="S69" t="str">
        <v>PNBN.JK</v>
      </c>
      <c r="T69" s="16">
        <f t="shared" si="30"/>
        <v>19747</v>
      </c>
      <c r="X69">
        <f t="shared" si="23"/>
        <v>68</v>
      </c>
      <c r="Y69" t="str">
        <f t="shared" si="31"/>
        <v>PNBN.JK</v>
      </c>
      <c r="Z69" s="7" t="str">
        <f t="shared" si="32"/>
        <v>P.T. Bank Pan Indonesia Tbk</v>
      </c>
      <c r="AA69" s="6">
        <f t="shared" si="24"/>
        <v>820</v>
      </c>
      <c r="AB69" s="8">
        <f t="shared" si="33"/>
        <v>19747</v>
      </c>
      <c r="AD69">
        <f t="shared" si="19"/>
        <v>68</v>
      </c>
      <c r="AE69" t="str">
        <f t="shared" si="34"/>
        <v>PNBN</v>
      </c>
      <c r="AF69" t="str">
        <f t="shared" si="20"/>
        <v>P.T. Bank Pan Indonesia Tbk</v>
      </c>
      <c r="AG69">
        <f t="shared" si="21"/>
        <v>820</v>
      </c>
      <c r="AH69" s="12">
        <f t="shared" si="35"/>
        <v>19747</v>
      </c>
      <c r="AI69" t="str">
        <f t="shared" si="36"/>
        <v>Mid Cap</v>
      </c>
    </row>
    <row r="70" spans="2:35" x14ac:dyDescent="0.25">
      <c r="B70">
        <v>69</v>
      </c>
      <c r="C70" t="s">
        <v>336</v>
      </c>
      <c r="D70" t="s">
        <v>337</v>
      </c>
      <c r="E70">
        <v>9225</v>
      </c>
      <c r="F70">
        <v>25</v>
      </c>
      <c r="G70">
        <v>2.7000000000000001E-3</v>
      </c>
      <c r="H70">
        <v>112500</v>
      </c>
      <c r="I70">
        <v>171807</v>
      </c>
      <c r="J70" t="s">
        <v>338</v>
      </c>
      <c r="K70">
        <v>38.549999999999997</v>
      </c>
      <c r="L70" s="6">
        <f t="shared" si="22"/>
        <v>19.437000000000001</v>
      </c>
      <c r="M70" s="7" t="str">
        <f t="shared" si="25"/>
        <v>T</v>
      </c>
      <c r="N70" s="10">
        <f t="shared" si="26"/>
        <v>19437</v>
      </c>
      <c r="O70" s="10">
        <f t="shared" si="27"/>
        <v>19437</v>
      </c>
      <c r="P70" s="4" t="str">
        <f t="shared" si="28"/>
        <v>MLBI.JK</v>
      </c>
      <c r="R70" s="4">
        <f t="shared" si="29"/>
        <v>69</v>
      </c>
      <c r="S70" t="str">
        <v>MLBI.JK</v>
      </c>
      <c r="T70" s="16">
        <f t="shared" si="30"/>
        <v>19437</v>
      </c>
      <c r="X70">
        <f t="shared" si="23"/>
        <v>69</v>
      </c>
      <c r="Y70" t="str">
        <f t="shared" si="31"/>
        <v>MLBI.JK</v>
      </c>
      <c r="Z70" s="7" t="str">
        <f t="shared" si="32"/>
        <v>PT Multi Bintang Indonesia Tbk</v>
      </c>
      <c r="AA70" s="6">
        <f t="shared" si="24"/>
        <v>9225</v>
      </c>
      <c r="AB70" s="8">
        <f t="shared" si="33"/>
        <v>19437</v>
      </c>
      <c r="AD70">
        <f t="shared" si="19"/>
        <v>69</v>
      </c>
      <c r="AE70" t="str">
        <f t="shared" si="34"/>
        <v>MLBI</v>
      </c>
      <c r="AF70" t="str">
        <f t="shared" si="20"/>
        <v>PT Multi Bintang Indonesia Tbk</v>
      </c>
      <c r="AG70">
        <f t="shared" si="21"/>
        <v>9225</v>
      </c>
      <c r="AH70" s="12">
        <f t="shared" si="35"/>
        <v>19437</v>
      </c>
      <c r="AI70" t="str">
        <f t="shared" si="36"/>
        <v>Mid Cap</v>
      </c>
    </row>
    <row r="71" spans="2:35" x14ac:dyDescent="0.25">
      <c r="B71">
        <v>70</v>
      </c>
      <c r="C71" t="s">
        <v>339</v>
      </c>
      <c r="D71" t="s">
        <v>340</v>
      </c>
      <c r="E71">
        <v>3420</v>
      </c>
      <c r="F71">
        <v>0</v>
      </c>
      <c r="G71">
        <v>0</v>
      </c>
      <c r="H71">
        <v>883900</v>
      </c>
      <c r="I71" t="s">
        <v>341</v>
      </c>
      <c r="J71" t="s">
        <v>342</v>
      </c>
      <c r="K71">
        <v>484.9</v>
      </c>
      <c r="L71" s="6">
        <f t="shared" si="22"/>
        <v>19.338000000000001</v>
      </c>
      <c r="M71" s="7" t="str">
        <f t="shared" si="25"/>
        <v>T</v>
      </c>
      <c r="N71" s="10">
        <f t="shared" si="26"/>
        <v>19338</v>
      </c>
      <c r="O71" s="10">
        <f t="shared" si="27"/>
        <v>19338</v>
      </c>
      <c r="P71" s="4" t="str">
        <f t="shared" si="28"/>
        <v>BINA.JK</v>
      </c>
      <c r="R71" s="4">
        <f t="shared" si="29"/>
        <v>70</v>
      </c>
      <c r="S71" t="str">
        <v>BINA.JK</v>
      </c>
      <c r="T71" s="16">
        <f t="shared" si="30"/>
        <v>19338</v>
      </c>
      <c r="X71">
        <f t="shared" si="23"/>
        <v>70</v>
      </c>
      <c r="Y71" t="str">
        <f t="shared" si="31"/>
        <v>BINA.JK</v>
      </c>
      <c r="Z71" s="7" t="str">
        <f t="shared" si="32"/>
        <v>PT Bank Ina Perdana Tbk</v>
      </c>
      <c r="AA71" s="6">
        <f t="shared" si="24"/>
        <v>3420</v>
      </c>
      <c r="AB71" s="8">
        <f t="shared" si="33"/>
        <v>19338</v>
      </c>
      <c r="AD71">
        <f t="shared" si="19"/>
        <v>70</v>
      </c>
      <c r="AE71" t="str">
        <f t="shared" si="34"/>
        <v>BINA</v>
      </c>
      <c r="AF71" t="str">
        <f t="shared" si="20"/>
        <v>PT Bank Ina Perdana Tbk</v>
      </c>
      <c r="AG71">
        <f t="shared" si="21"/>
        <v>3420</v>
      </c>
      <c r="AH71" s="12">
        <f t="shared" si="35"/>
        <v>19338</v>
      </c>
      <c r="AI71" t="str">
        <f t="shared" si="36"/>
        <v>Mid Cap</v>
      </c>
    </row>
    <row r="72" spans="2:35" x14ac:dyDescent="0.25">
      <c r="B72">
        <v>71</v>
      </c>
      <c r="C72" t="s">
        <v>343</v>
      </c>
      <c r="D72" t="s">
        <v>344</v>
      </c>
      <c r="E72">
        <v>24900</v>
      </c>
      <c r="F72">
        <v>-75</v>
      </c>
      <c r="G72">
        <v>-3.0000000000000001E-3</v>
      </c>
      <c r="H72">
        <v>200</v>
      </c>
      <c r="I72">
        <v>2037</v>
      </c>
      <c r="J72" t="s">
        <v>345</v>
      </c>
      <c r="K72" t="s">
        <v>50</v>
      </c>
      <c r="L72" s="6">
        <f t="shared" si="22"/>
        <v>19.187000000000001</v>
      </c>
      <c r="M72" s="7" t="str">
        <f t="shared" si="25"/>
        <v>T</v>
      </c>
      <c r="N72" s="10">
        <f t="shared" si="26"/>
        <v>19187</v>
      </c>
      <c r="O72" s="10">
        <f t="shared" si="27"/>
        <v>19187</v>
      </c>
      <c r="P72" s="4" t="str">
        <f t="shared" si="28"/>
        <v>DSSA.JK</v>
      </c>
      <c r="R72" s="4">
        <f t="shared" si="29"/>
        <v>71</v>
      </c>
      <c r="S72" t="str">
        <v>DSSA.JK</v>
      </c>
      <c r="T72" s="16">
        <f t="shared" si="30"/>
        <v>19187</v>
      </c>
      <c r="X72">
        <f t="shared" si="23"/>
        <v>71</v>
      </c>
      <c r="Y72" t="str">
        <f t="shared" si="31"/>
        <v>DSSA.JK</v>
      </c>
      <c r="Z72" s="7" t="str">
        <f t="shared" si="32"/>
        <v>PT Dian Swastatika Sentosa Tbk</v>
      </c>
      <c r="AA72" s="6">
        <f t="shared" si="24"/>
        <v>24900</v>
      </c>
      <c r="AB72" s="8">
        <f t="shared" si="33"/>
        <v>19187</v>
      </c>
      <c r="AD72">
        <f t="shared" si="19"/>
        <v>71</v>
      </c>
      <c r="AE72" t="str">
        <f t="shared" si="34"/>
        <v>DSSA</v>
      </c>
      <c r="AF72" t="str">
        <f t="shared" si="20"/>
        <v>PT Dian Swastatika Sentosa Tbk</v>
      </c>
      <c r="AG72">
        <f t="shared" si="21"/>
        <v>24900</v>
      </c>
      <c r="AH72" s="12">
        <f t="shared" si="35"/>
        <v>19187</v>
      </c>
      <c r="AI72" t="str">
        <f t="shared" si="36"/>
        <v>Mid Cap</v>
      </c>
    </row>
    <row r="73" spans="2:35" x14ac:dyDescent="0.25">
      <c r="B73">
        <v>72</v>
      </c>
      <c r="C73" t="s">
        <v>346</v>
      </c>
      <c r="D73" t="s">
        <v>347</v>
      </c>
      <c r="E73">
        <v>498</v>
      </c>
      <c r="F73">
        <v>20</v>
      </c>
      <c r="G73">
        <v>4.1799999999999997E-2</v>
      </c>
      <c r="H73" t="s">
        <v>348</v>
      </c>
      <c r="I73" t="s">
        <v>349</v>
      </c>
      <c r="J73" t="s">
        <v>350</v>
      </c>
      <c r="K73">
        <v>55.07</v>
      </c>
      <c r="L73" s="6">
        <f t="shared" si="22"/>
        <v>18.239000000000001</v>
      </c>
      <c r="M73" s="7" t="str">
        <f t="shared" si="25"/>
        <v>T</v>
      </c>
      <c r="N73" s="10">
        <f t="shared" si="26"/>
        <v>18239</v>
      </c>
      <c r="O73" s="10">
        <f t="shared" si="27"/>
        <v>18239</v>
      </c>
      <c r="P73" s="4" t="str">
        <f t="shared" si="28"/>
        <v>GOOD.JK</v>
      </c>
      <c r="R73" s="4">
        <f t="shared" si="29"/>
        <v>72</v>
      </c>
      <c r="S73" t="str">
        <v>GOOD.JK</v>
      </c>
      <c r="T73" s="16">
        <f t="shared" si="30"/>
        <v>18239</v>
      </c>
      <c r="X73">
        <f t="shared" si="23"/>
        <v>72</v>
      </c>
      <c r="Y73" t="str">
        <f t="shared" si="31"/>
        <v>GOOD.JK</v>
      </c>
      <c r="Z73" s="7" t="str">
        <f t="shared" si="32"/>
        <v>PT Garudafood Putra Putri Jaya Tbk</v>
      </c>
      <c r="AA73" s="6">
        <f t="shared" si="24"/>
        <v>498</v>
      </c>
      <c r="AB73" s="8">
        <f t="shared" si="33"/>
        <v>18239</v>
      </c>
      <c r="AD73">
        <f t="shared" si="19"/>
        <v>72</v>
      </c>
      <c r="AE73" t="str">
        <f t="shared" si="34"/>
        <v>GOOD</v>
      </c>
      <c r="AF73" t="str">
        <f t="shared" si="20"/>
        <v>PT Garudafood Putra Putri Jaya Tbk</v>
      </c>
      <c r="AG73">
        <f t="shared" si="21"/>
        <v>498</v>
      </c>
      <c r="AH73" s="12">
        <f t="shared" si="35"/>
        <v>18239</v>
      </c>
      <c r="AI73" t="str">
        <f t="shared" si="36"/>
        <v>Mid Cap</v>
      </c>
    </row>
    <row r="74" spans="2:35" x14ac:dyDescent="0.25">
      <c r="B74">
        <v>73</v>
      </c>
      <c r="C74" t="s">
        <v>351</v>
      </c>
      <c r="D74" t="s">
        <v>352</v>
      </c>
      <c r="E74">
        <v>1710</v>
      </c>
      <c r="F74">
        <v>5</v>
      </c>
      <c r="G74">
        <v>2.8999999999999998E-3</v>
      </c>
      <c r="H74" t="s">
        <v>353</v>
      </c>
      <c r="I74" t="s">
        <v>354</v>
      </c>
      <c r="J74" t="s">
        <v>355</v>
      </c>
      <c r="K74">
        <v>10.32</v>
      </c>
      <c r="L74" s="6">
        <f t="shared" si="22"/>
        <v>18.109000000000002</v>
      </c>
      <c r="M74" s="7" t="str">
        <f t="shared" si="25"/>
        <v>T</v>
      </c>
      <c r="N74" s="10">
        <f t="shared" si="26"/>
        <v>18109</v>
      </c>
      <c r="O74" s="10">
        <f t="shared" si="27"/>
        <v>18109</v>
      </c>
      <c r="P74" s="4" t="str">
        <f t="shared" si="28"/>
        <v>BBTN.JK</v>
      </c>
      <c r="R74" s="4">
        <f t="shared" si="29"/>
        <v>73</v>
      </c>
      <c r="S74" t="str">
        <v>BBTN.JK</v>
      </c>
      <c r="T74" s="16">
        <f t="shared" si="30"/>
        <v>18109</v>
      </c>
      <c r="X74">
        <f t="shared" si="23"/>
        <v>73</v>
      </c>
      <c r="Y74" t="str">
        <f t="shared" si="31"/>
        <v>BBTN.JK</v>
      </c>
      <c r="Z74" s="7" t="str">
        <f t="shared" si="32"/>
        <v>PT Bank Tabungan Negara (Persero) Tbk</v>
      </c>
      <c r="AA74" s="6">
        <f t="shared" si="24"/>
        <v>1710</v>
      </c>
      <c r="AB74" s="8">
        <f t="shared" si="33"/>
        <v>18109</v>
      </c>
      <c r="AD74">
        <f t="shared" si="19"/>
        <v>73</v>
      </c>
      <c r="AE74" t="str">
        <f t="shared" si="34"/>
        <v>BBTN</v>
      </c>
      <c r="AF74" t="str">
        <f t="shared" si="20"/>
        <v>PT Bank Tabungan Negara (Persero) Tbk</v>
      </c>
      <c r="AG74">
        <f t="shared" si="21"/>
        <v>1710</v>
      </c>
      <c r="AH74" s="12">
        <f t="shared" si="35"/>
        <v>18109</v>
      </c>
      <c r="AI74" t="str">
        <f t="shared" si="36"/>
        <v>Mid Cap</v>
      </c>
    </row>
    <row r="75" spans="2:35" x14ac:dyDescent="0.25">
      <c r="B75">
        <v>74</v>
      </c>
      <c r="C75" t="s">
        <v>356</v>
      </c>
      <c r="D75" t="s">
        <v>357</v>
      </c>
      <c r="E75">
        <v>2490</v>
      </c>
      <c r="F75">
        <v>10</v>
      </c>
      <c r="G75">
        <v>4.0000000000000001E-3</v>
      </c>
      <c r="H75" t="s">
        <v>358</v>
      </c>
      <c r="I75" t="s">
        <v>359</v>
      </c>
      <c r="J75" t="s">
        <v>360</v>
      </c>
      <c r="K75">
        <v>139.38999999999999</v>
      </c>
      <c r="L75" s="6">
        <f t="shared" si="22"/>
        <v>18.076000000000001</v>
      </c>
      <c r="M75" s="7" t="str">
        <f t="shared" si="25"/>
        <v>T</v>
      </c>
      <c r="N75" s="10">
        <f t="shared" si="26"/>
        <v>18076</v>
      </c>
      <c r="O75" s="10">
        <f t="shared" si="27"/>
        <v>18076</v>
      </c>
      <c r="P75" s="4" t="str">
        <f t="shared" si="28"/>
        <v>DMMX.JK</v>
      </c>
      <c r="R75" s="4">
        <f t="shared" si="29"/>
        <v>74</v>
      </c>
      <c r="S75" t="str">
        <v>DMMX.JK</v>
      </c>
      <c r="T75" s="16">
        <f t="shared" si="30"/>
        <v>18076</v>
      </c>
      <c r="X75">
        <f t="shared" si="23"/>
        <v>74</v>
      </c>
      <c r="Y75" t="str">
        <f t="shared" si="31"/>
        <v>DMMX.JK</v>
      </c>
      <c r="Z75" s="7" t="str">
        <f t="shared" si="32"/>
        <v>PT Digital Mediatama Maxima Tbk</v>
      </c>
      <c r="AA75" s="6">
        <f t="shared" si="24"/>
        <v>2490</v>
      </c>
      <c r="AB75" s="8">
        <f t="shared" si="33"/>
        <v>18076</v>
      </c>
      <c r="AD75">
        <f t="shared" si="19"/>
        <v>74</v>
      </c>
      <c r="AE75" t="str">
        <f t="shared" si="34"/>
        <v>DMMX</v>
      </c>
      <c r="AF75" t="str">
        <f t="shared" si="20"/>
        <v>PT Digital Mediatama Maxima Tbk</v>
      </c>
      <c r="AG75">
        <f t="shared" si="21"/>
        <v>2490</v>
      </c>
      <c r="AH75" s="12">
        <f t="shared" si="35"/>
        <v>18076</v>
      </c>
      <c r="AI75" t="str">
        <f t="shared" si="36"/>
        <v>Mid Cap</v>
      </c>
    </row>
    <row r="76" spans="2:35" x14ac:dyDescent="0.25">
      <c r="B76">
        <v>75</v>
      </c>
      <c r="C76" t="s">
        <v>361</v>
      </c>
      <c r="D76" t="s">
        <v>362</v>
      </c>
      <c r="E76">
        <v>5900</v>
      </c>
      <c r="F76">
        <v>-250</v>
      </c>
      <c r="G76">
        <v>-4.07E-2</v>
      </c>
      <c r="H76">
        <v>25700</v>
      </c>
      <c r="I76">
        <v>115663</v>
      </c>
      <c r="J76" t="s">
        <v>363</v>
      </c>
      <c r="K76">
        <v>280.11</v>
      </c>
      <c r="L76" s="6">
        <f t="shared" si="22"/>
        <v>17.856999999999999</v>
      </c>
      <c r="M76" s="7" t="str">
        <f t="shared" si="25"/>
        <v>T</v>
      </c>
      <c r="N76" s="10">
        <f t="shared" si="26"/>
        <v>17857</v>
      </c>
      <c r="O76" s="10">
        <f t="shared" si="27"/>
        <v>17857</v>
      </c>
      <c r="P76" s="4" t="str">
        <f t="shared" si="28"/>
        <v>BBSI.JK</v>
      </c>
      <c r="R76" s="4">
        <f t="shared" si="29"/>
        <v>75</v>
      </c>
      <c r="S76" t="str">
        <v>BBSI.JK</v>
      </c>
      <c r="T76" s="16">
        <f t="shared" si="30"/>
        <v>17857</v>
      </c>
      <c r="X76">
        <f t="shared" si="23"/>
        <v>75</v>
      </c>
      <c r="Y76" t="str">
        <f t="shared" si="31"/>
        <v>BBSI.JK</v>
      </c>
      <c r="Z76" s="7" t="str">
        <f t="shared" si="32"/>
        <v>PT Bank Bisnis Internasional, Tbk</v>
      </c>
      <c r="AA76" s="6">
        <f t="shared" si="24"/>
        <v>5900</v>
      </c>
      <c r="AB76" s="8">
        <f t="shared" si="33"/>
        <v>17857</v>
      </c>
      <c r="AD76">
        <f t="shared" si="19"/>
        <v>75</v>
      </c>
      <c r="AE76" t="str">
        <f t="shared" si="34"/>
        <v>BBSI</v>
      </c>
      <c r="AF76" t="str">
        <f t="shared" si="20"/>
        <v>PT Bank Bisnis Internasional, Tbk</v>
      </c>
      <c r="AG76">
        <f t="shared" si="21"/>
        <v>5900</v>
      </c>
      <c r="AH76" s="12">
        <f t="shared" si="35"/>
        <v>17857</v>
      </c>
      <c r="AI76" t="str">
        <f t="shared" si="36"/>
        <v>Mid Cap</v>
      </c>
    </row>
    <row r="77" spans="2:35" x14ac:dyDescent="0.25">
      <c r="B77">
        <v>76</v>
      </c>
      <c r="C77" t="s">
        <v>364</v>
      </c>
      <c r="D77" t="s">
        <v>365</v>
      </c>
      <c r="E77">
        <v>1860</v>
      </c>
      <c r="F77">
        <v>15</v>
      </c>
      <c r="G77">
        <v>8.0999999999999996E-3</v>
      </c>
      <c r="H77" t="s">
        <v>366</v>
      </c>
      <c r="I77" t="s">
        <v>367</v>
      </c>
      <c r="J77" t="s">
        <v>368</v>
      </c>
      <c r="K77">
        <v>9.41</v>
      </c>
      <c r="L77" s="6">
        <f t="shared" si="22"/>
        <v>17.280999999999999</v>
      </c>
      <c r="M77" s="7" t="str">
        <f t="shared" si="25"/>
        <v>T</v>
      </c>
      <c r="N77" s="10">
        <f t="shared" si="26"/>
        <v>17281</v>
      </c>
      <c r="O77" s="10">
        <f t="shared" si="27"/>
        <v>17281</v>
      </c>
      <c r="P77" s="4" t="str">
        <f t="shared" si="28"/>
        <v>JPFA.JK</v>
      </c>
      <c r="R77" s="4">
        <f t="shared" si="29"/>
        <v>76</v>
      </c>
      <c r="S77" t="str">
        <v>JPFA.JK</v>
      </c>
      <c r="T77" s="16">
        <f t="shared" si="30"/>
        <v>17281</v>
      </c>
      <c r="X77">
        <f t="shared" si="23"/>
        <v>76</v>
      </c>
      <c r="Y77" t="str">
        <f t="shared" si="31"/>
        <v>JPFA.JK</v>
      </c>
      <c r="Z77" s="7" t="str">
        <f t="shared" si="32"/>
        <v>PT Japfa Comfeed Indonesia Tbk</v>
      </c>
      <c r="AA77" s="6">
        <f t="shared" si="24"/>
        <v>1860</v>
      </c>
      <c r="AB77" s="8">
        <f t="shared" si="33"/>
        <v>17281</v>
      </c>
      <c r="AD77">
        <f t="shared" si="19"/>
        <v>76</v>
      </c>
      <c r="AE77" t="str">
        <f t="shared" si="34"/>
        <v>JPFA</v>
      </c>
      <c r="AF77" t="str">
        <f t="shared" si="20"/>
        <v>PT Japfa Comfeed Indonesia Tbk</v>
      </c>
      <c r="AG77">
        <f t="shared" si="21"/>
        <v>1860</v>
      </c>
      <c r="AH77" s="12">
        <f t="shared" si="35"/>
        <v>17281</v>
      </c>
      <c r="AI77" t="str">
        <f t="shared" si="36"/>
        <v>Mid Cap</v>
      </c>
    </row>
    <row r="78" spans="2:35" x14ac:dyDescent="0.25">
      <c r="B78">
        <v>77</v>
      </c>
      <c r="C78" t="s">
        <v>369</v>
      </c>
      <c r="D78" t="s">
        <v>370</v>
      </c>
      <c r="E78">
        <v>14975</v>
      </c>
      <c r="F78">
        <v>-25</v>
      </c>
      <c r="G78">
        <v>-1.6999999999999999E-3</v>
      </c>
      <c r="H78">
        <v>13300</v>
      </c>
      <c r="I78">
        <v>35689</v>
      </c>
      <c r="J78" t="s">
        <v>371</v>
      </c>
      <c r="K78">
        <v>21.22</v>
      </c>
      <c r="L78" s="6">
        <f t="shared" si="22"/>
        <v>17.035</v>
      </c>
      <c r="M78" s="7" t="str">
        <f t="shared" si="25"/>
        <v>T</v>
      </c>
      <c r="N78" s="10">
        <f t="shared" si="26"/>
        <v>17035</v>
      </c>
      <c r="O78" s="10">
        <f t="shared" si="27"/>
        <v>17035</v>
      </c>
      <c r="P78" s="4" t="str">
        <f t="shared" si="28"/>
        <v>SUPR.JK</v>
      </c>
      <c r="R78" s="4">
        <f t="shared" si="29"/>
        <v>77</v>
      </c>
      <c r="S78" t="str">
        <v>SUPR.JK</v>
      </c>
      <c r="T78" s="16">
        <f t="shared" si="30"/>
        <v>17035</v>
      </c>
      <c r="X78">
        <f t="shared" si="23"/>
        <v>77</v>
      </c>
      <c r="Y78" t="str">
        <f t="shared" si="31"/>
        <v>SUPR.JK</v>
      </c>
      <c r="Z78" s="7" t="str">
        <f t="shared" si="32"/>
        <v>PT Solusi Tunas Pratama Tbk</v>
      </c>
      <c r="AA78" s="6">
        <f t="shared" si="24"/>
        <v>14975</v>
      </c>
      <c r="AB78" s="8">
        <f t="shared" si="33"/>
        <v>17035</v>
      </c>
      <c r="AD78">
        <f t="shared" si="19"/>
        <v>77</v>
      </c>
      <c r="AE78" t="str">
        <f t="shared" si="34"/>
        <v>SUPR</v>
      </c>
      <c r="AF78" t="str">
        <f t="shared" si="20"/>
        <v>PT Solusi Tunas Pratama Tbk</v>
      </c>
      <c r="AG78">
        <f t="shared" si="21"/>
        <v>14975</v>
      </c>
      <c r="AH78" s="12">
        <f t="shared" si="35"/>
        <v>17035</v>
      </c>
      <c r="AI78" t="str">
        <f t="shared" si="36"/>
        <v>Mid Cap</v>
      </c>
    </row>
    <row r="79" spans="2:35" x14ac:dyDescent="0.25">
      <c r="B79">
        <v>78</v>
      </c>
      <c r="C79" t="s">
        <v>372</v>
      </c>
      <c r="D79" t="s">
        <v>373</v>
      </c>
      <c r="E79">
        <v>4280</v>
      </c>
      <c r="F79">
        <v>-60</v>
      </c>
      <c r="G79">
        <v>-1.38E-2</v>
      </c>
      <c r="H79" t="s">
        <v>374</v>
      </c>
      <c r="I79" t="s">
        <v>375</v>
      </c>
      <c r="J79" t="s">
        <v>376</v>
      </c>
      <c r="K79">
        <v>16.190000000000001</v>
      </c>
      <c r="L79" s="6">
        <f t="shared" si="22"/>
        <v>16.895</v>
      </c>
      <c r="M79" s="7" t="str">
        <f t="shared" si="25"/>
        <v>T</v>
      </c>
      <c r="N79" s="10">
        <f t="shared" si="26"/>
        <v>16895</v>
      </c>
      <c r="O79" s="10">
        <f t="shared" si="27"/>
        <v>16895</v>
      </c>
      <c r="P79" s="4" t="str">
        <f t="shared" si="28"/>
        <v>AKRA.JK</v>
      </c>
      <c r="R79" s="4">
        <f t="shared" si="29"/>
        <v>78</v>
      </c>
      <c r="S79" t="str">
        <v>AKRA.JK</v>
      </c>
      <c r="T79" s="16">
        <f t="shared" si="30"/>
        <v>16895</v>
      </c>
      <c r="X79">
        <f t="shared" si="23"/>
        <v>78</v>
      </c>
      <c r="Y79" t="str">
        <f t="shared" si="31"/>
        <v>AKRA.JK</v>
      </c>
      <c r="Z79" s="7" t="str">
        <f t="shared" si="32"/>
        <v>PT AKR Corporindo Tbk</v>
      </c>
      <c r="AA79" s="6">
        <f t="shared" si="24"/>
        <v>4280</v>
      </c>
      <c r="AB79" s="8">
        <f t="shared" si="33"/>
        <v>16895</v>
      </c>
      <c r="AD79">
        <f t="shared" si="19"/>
        <v>78</v>
      </c>
      <c r="AE79" t="str">
        <f t="shared" si="34"/>
        <v>AKRA</v>
      </c>
      <c r="AF79" t="str">
        <f t="shared" si="20"/>
        <v>PT AKR Corporindo Tbk</v>
      </c>
      <c r="AG79">
        <f t="shared" si="21"/>
        <v>4280</v>
      </c>
      <c r="AH79" s="12">
        <f t="shared" si="35"/>
        <v>16895</v>
      </c>
      <c r="AI79" t="str">
        <f t="shared" si="36"/>
        <v>Mid Cap</v>
      </c>
    </row>
    <row r="80" spans="2:35" x14ac:dyDescent="0.25">
      <c r="B80">
        <v>79</v>
      </c>
      <c r="C80" t="s">
        <v>377</v>
      </c>
      <c r="D80" t="s">
        <v>378</v>
      </c>
      <c r="E80">
        <v>1140</v>
      </c>
      <c r="F80">
        <v>-10</v>
      </c>
      <c r="G80">
        <v>-8.6999999999999994E-3</v>
      </c>
      <c r="H80" t="s">
        <v>379</v>
      </c>
      <c r="I80" t="s">
        <v>380</v>
      </c>
      <c r="J80" t="s">
        <v>381</v>
      </c>
      <c r="K80">
        <v>18.48</v>
      </c>
      <c r="L80" s="6">
        <f t="shared" si="22"/>
        <v>16.872</v>
      </c>
      <c r="M80" s="7" t="str">
        <f t="shared" si="25"/>
        <v>T</v>
      </c>
      <c r="N80" s="10">
        <f t="shared" si="26"/>
        <v>16872</v>
      </c>
      <c r="O80" s="10">
        <f t="shared" si="27"/>
        <v>16872</v>
      </c>
      <c r="P80" s="4" t="str">
        <f t="shared" si="28"/>
        <v>HEAL.JK</v>
      </c>
      <c r="R80" s="4">
        <f t="shared" si="29"/>
        <v>79</v>
      </c>
      <c r="S80" t="str">
        <v>HEAL.JK</v>
      </c>
      <c r="T80" s="16">
        <f t="shared" si="30"/>
        <v>16872</v>
      </c>
      <c r="X80">
        <f t="shared" si="23"/>
        <v>79</v>
      </c>
      <c r="Y80" t="str">
        <f t="shared" si="31"/>
        <v>HEAL.JK</v>
      </c>
      <c r="Z80" s="7" t="str">
        <f t="shared" si="32"/>
        <v>PT Medikaloka Hermina Tbk</v>
      </c>
      <c r="AA80" s="6">
        <f t="shared" si="24"/>
        <v>1140</v>
      </c>
      <c r="AB80" s="8">
        <f t="shared" si="33"/>
        <v>16872</v>
      </c>
      <c r="AD80">
        <f t="shared" si="19"/>
        <v>79</v>
      </c>
      <c r="AE80" t="str">
        <f t="shared" si="34"/>
        <v>HEAL</v>
      </c>
      <c r="AF80" t="str">
        <f t="shared" si="20"/>
        <v>PT Medikaloka Hermina Tbk</v>
      </c>
      <c r="AG80">
        <f t="shared" si="21"/>
        <v>1140</v>
      </c>
      <c r="AH80" s="12">
        <f t="shared" si="35"/>
        <v>16872</v>
      </c>
      <c r="AI80" t="str">
        <f t="shared" si="36"/>
        <v>Mid Cap</v>
      </c>
    </row>
    <row r="81" spans="2:35" x14ac:dyDescent="0.25">
      <c r="B81">
        <v>80</v>
      </c>
      <c r="C81" t="s">
        <v>382</v>
      </c>
      <c r="D81" t="s">
        <v>383</v>
      </c>
      <c r="E81">
        <v>855</v>
      </c>
      <c r="F81">
        <v>-5</v>
      </c>
      <c r="G81">
        <v>-5.7999999999999996E-3</v>
      </c>
      <c r="H81">
        <v>78000</v>
      </c>
      <c r="I81" t="s">
        <v>384</v>
      </c>
      <c r="J81" t="s">
        <v>385</v>
      </c>
      <c r="K81" t="s">
        <v>50</v>
      </c>
      <c r="L81" s="6">
        <f t="shared" si="22"/>
        <v>16.856999999999999</v>
      </c>
      <c r="M81" s="7" t="str">
        <f t="shared" si="25"/>
        <v>T</v>
      </c>
      <c r="N81" s="10">
        <f t="shared" si="26"/>
        <v>16857</v>
      </c>
      <c r="O81" s="10">
        <f t="shared" si="27"/>
        <v>16857</v>
      </c>
      <c r="P81" s="4" t="str">
        <f t="shared" si="28"/>
        <v>BSIM.JK</v>
      </c>
      <c r="R81" s="4">
        <f t="shared" si="29"/>
        <v>80</v>
      </c>
      <c r="S81" t="str">
        <v>BSIM.JK</v>
      </c>
      <c r="T81" s="16">
        <f t="shared" si="30"/>
        <v>16857</v>
      </c>
      <c r="X81">
        <f t="shared" si="23"/>
        <v>80</v>
      </c>
      <c r="Y81" t="str">
        <f t="shared" si="31"/>
        <v>BSIM.JK</v>
      </c>
      <c r="Z81" s="7" t="str">
        <f t="shared" si="32"/>
        <v>PT Bank Sinarmas Tbk</v>
      </c>
      <c r="AA81" s="6">
        <f t="shared" si="24"/>
        <v>855</v>
      </c>
      <c r="AB81" s="8">
        <f t="shared" si="33"/>
        <v>16857</v>
      </c>
      <c r="AD81">
        <f t="shared" si="19"/>
        <v>80</v>
      </c>
      <c r="AE81" t="str">
        <f t="shared" si="34"/>
        <v>BSIM</v>
      </c>
      <c r="AF81" t="str">
        <f t="shared" si="20"/>
        <v>PT Bank Sinarmas Tbk</v>
      </c>
      <c r="AG81">
        <f t="shared" si="21"/>
        <v>855</v>
      </c>
      <c r="AH81" s="12">
        <f t="shared" si="35"/>
        <v>16857</v>
      </c>
      <c r="AI81" t="str">
        <f t="shared" si="36"/>
        <v>Mid Cap</v>
      </c>
    </row>
    <row r="82" spans="2:35" x14ac:dyDescent="0.25">
      <c r="B82">
        <v>81</v>
      </c>
      <c r="C82" t="s">
        <v>386</v>
      </c>
      <c r="D82" t="s">
        <v>387</v>
      </c>
      <c r="E82">
        <v>725</v>
      </c>
      <c r="F82">
        <v>5</v>
      </c>
      <c r="G82">
        <v>6.8999999999999999E-3</v>
      </c>
      <c r="H82" t="s">
        <v>388</v>
      </c>
      <c r="I82" t="s">
        <v>389</v>
      </c>
      <c r="J82" t="s">
        <v>390</v>
      </c>
      <c r="K82">
        <v>8.27</v>
      </c>
      <c r="L82" s="6">
        <f t="shared" si="22"/>
        <v>16.635000000000002</v>
      </c>
      <c r="M82" s="7" t="str">
        <f t="shared" si="25"/>
        <v>T</v>
      </c>
      <c r="N82" s="10">
        <f t="shared" si="26"/>
        <v>16635</v>
      </c>
      <c r="O82" s="10">
        <f t="shared" si="27"/>
        <v>16635</v>
      </c>
      <c r="P82" s="4" t="str">
        <f t="shared" si="28"/>
        <v>NISP.JK</v>
      </c>
      <c r="R82" s="4">
        <f t="shared" si="29"/>
        <v>81</v>
      </c>
      <c r="S82" t="str">
        <v>NISP.JK</v>
      </c>
      <c r="T82" s="16">
        <f t="shared" si="30"/>
        <v>16635</v>
      </c>
      <c r="X82">
        <f t="shared" si="23"/>
        <v>81</v>
      </c>
      <c r="Y82" t="str">
        <f t="shared" si="31"/>
        <v>NISP.JK</v>
      </c>
      <c r="Z82" s="7" t="str">
        <f t="shared" si="32"/>
        <v>PT Bank OCBC NISP Tbk</v>
      </c>
      <c r="AA82" s="6">
        <f t="shared" si="24"/>
        <v>725</v>
      </c>
      <c r="AB82" s="8">
        <f t="shared" si="33"/>
        <v>16635</v>
      </c>
      <c r="AD82">
        <f t="shared" si="19"/>
        <v>81</v>
      </c>
      <c r="AE82" t="str">
        <f t="shared" si="34"/>
        <v>NISP</v>
      </c>
      <c r="AF82" t="str">
        <f t="shared" si="20"/>
        <v>PT Bank OCBC NISP Tbk</v>
      </c>
      <c r="AG82">
        <f t="shared" si="21"/>
        <v>725</v>
      </c>
      <c r="AH82" s="12">
        <f t="shared" si="35"/>
        <v>16635</v>
      </c>
      <c r="AI82" t="str">
        <f t="shared" si="36"/>
        <v>Mid Cap</v>
      </c>
    </row>
    <row r="83" spans="2:35" x14ac:dyDescent="0.25">
      <c r="B83">
        <v>82</v>
      </c>
      <c r="C83" t="s">
        <v>391</v>
      </c>
      <c r="D83" t="s">
        <v>392</v>
      </c>
      <c r="E83">
        <v>1560</v>
      </c>
      <c r="F83">
        <v>5</v>
      </c>
      <c r="G83">
        <v>3.2000000000000002E-3</v>
      </c>
      <c r="H83">
        <v>414900</v>
      </c>
      <c r="I83">
        <v>737044</v>
      </c>
      <c r="J83" t="s">
        <v>393</v>
      </c>
      <c r="K83">
        <v>14.4</v>
      </c>
      <c r="L83" s="6">
        <f t="shared" si="22"/>
        <v>16.221</v>
      </c>
      <c r="M83" s="7" t="str">
        <f t="shared" si="25"/>
        <v>T</v>
      </c>
      <c r="N83" s="10">
        <f t="shared" si="26"/>
        <v>16221</v>
      </c>
      <c r="O83" s="10">
        <f t="shared" si="27"/>
        <v>16221</v>
      </c>
      <c r="P83" s="4" t="str">
        <f t="shared" si="28"/>
        <v>ULTJ.JK</v>
      </c>
      <c r="R83" s="4">
        <f t="shared" si="29"/>
        <v>82</v>
      </c>
      <c r="S83" t="str">
        <v>ULTJ.JK</v>
      </c>
      <c r="T83" s="16">
        <f t="shared" si="30"/>
        <v>16221</v>
      </c>
      <c r="X83">
        <f t="shared" si="23"/>
        <v>82</v>
      </c>
      <c r="Y83" t="str">
        <f t="shared" si="31"/>
        <v>ULTJ.JK</v>
      </c>
      <c r="Z83" s="7" t="str">
        <f t="shared" si="32"/>
        <v>PT Ultrajaya Milk Industry &amp; Trading Company Tbk</v>
      </c>
      <c r="AA83" s="6">
        <f t="shared" si="24"/>
        <v>1560</v>
      </c>
      <c r="AB83" s="8">
        <f t="shared" si="33"/>
        <v>16221</v>
      </c>
      <c r="AD83">
        <f t="shared" si="19"/>
        <v>82</v>
      </c>
      <c r="AE83" t="str">
        <f t="shared" si="34"/>
        <v>ULTJ</v>
      </c>
      <c r="AF83" t="str">
        <f t="shared" si="20"/>
        <v>PT Ultrajaya Milk Industry &amp; Trading Company Tbk</v>
      </c>
      <c r="AG83">
        <f t="shared" si="21"/>
        <v>1560</v>
      </c>
      <c r="AH83" s="12">
        <f t="shared" si="35"/>
        <v>16221</v>
      </c>
      <c r="AI83" t="str">
        <f t="shared" si="36"/>
        <v>Mid Cap</v>
      </c>
    </row>
    <row r="84" spans="2:35" x14ac:dyDescent="0.25">
      <c r="B84">
        <v>83</v>
      </c>
      <c r="C84" t="s">
        <v>394</v>
      </c>
      <c r="D84" t="s">
        <v>395</v>
      </c>
      <c r="E84">
        <v>945</v>
      </c>
      <c r="F84">
        <v>0</v>
      </c>
      <c r="G84">
        <v>0</v>
      </c>
      <c r="H84" t="s">
        <v>396</v>
      </c>
      <c r="I84" t="s">
        <v>397</v>
      </c>
      <c r="J84" t="s">
        <v>398</v>
      </c>
      <c r="K84">
        <v>2.91</v>
      </c>
      <c r="L84" s="6">
        <f t="shared" si="22"/>
        <v>16.184000000000001</v>
      </c>
      <c r="M84" s="7" t="str">
        <f t="shared" si="25"/>
        <v>T</v>
      </c>
      <c r="N84" s="10">
        <f t="shared" si="26"/>
        <v>16184.000000000002</v>
      </c>
      <c r="O84" s="10">
        <f t="shared" si="27"/>
        <v>16184.000000000002</v>
      </c>
      <c r="P84" s="4" t="str">
        <f t="shared" si="28"/>
        <v>CMNT.JK</v>
      </c>
      <c r="R84" s="4">
        <f t="shared" si="29"/>
        <v>83</v>
      </c>
      <c r="S84" t="str">
        <v>CMNT.JK</v>
      </c>
      <c r="T84" s="16">
        <f t="shared" si="30"/>
        <v>16184.000000000002</v>
      </c>
      <c r="X84">
        <f t="shared" si="23"/>
        <v>83</v>
      </c>
      <c r="Y84" t="str">
        <f t="shared" si="31"/>
        <v>CMNT.JK</v>
      </c>
      <c r="Z84" s="7" t="str">
        <f t="shared" si="32"/>
        <v>PT Cemindo Gemilang Tbk</v>
      </c>
      <c r="AA84" s="6">
        <f t="shared" si="24"/>
        <v>945</v>
      </c>
      <c r="AB84" s="8">
        <f t="shared" si="33"/>
        <v>16184.000000000002</v>
      </c>
      <c r="AD84">
        <f t="shared" si="19"/>
        <v>83</v>
      </c>
      <c r="AE84" t="str">
        <f t="shared" si="34"/>
        <v>CMNT</v>
      </c>
      <c r="AF84" t="str">
        <f t="shared" si="20"/>
        <v>PT Cemindo Gemilang Tbk</v>
      </c>
      <c r="AG84">
        <f t="shared" si="21"/>
        <v>945</v>
      </c>
      <c r="AH84" s="12">
        <f t="shared" si="35"/>
        <v>16184.000000000002</v>
      </c>
      <c r="AI84" t="str">
        <f t="shared" si="36"/>
        <v>Mid Cap</v>
      </c>
    </row>
    <row r="85" spans="2:35" x14ac:dyDescent="0.25">
      <c r="B85">
        <v>84</v>
      </c>
      <c r="C85" t="s">
        <v>399</v>
      </c>
      <c r="D85" t="s">
        <v>400</v>
      </c>
      <c r="E85">
        <v>635</v>
      </c>
      <c r="F85">
        <v>20</v>
      </c>
      <c r="G85">
        <v>3.2500000000000001E-2</v>
      </c>
      <c r="H85" t="s">
        <v>401</v>
      </c>
      <c r="I85" t="s">
        <v>402</v>
      </c>
      <c r="J85" t="s">
        <v>403</v>
      </c>
      <c r="K85">
        <v>127000</v>
      </c>
      <c r="L85" s="6">
        <f t="shared" si="22"/>
        <v>15.77</v>
      </c>
      <c r="M85" s="7" t="str">
        <f t="shared" si="25"/>
        <v>T</v>
      </c>
      <c r="N85" s="10">
        <f t="shared" si="26"/>
        <v>15770</v>
      </c>
      <c r="O85" s="10">
        <f t="shared" si="27"/>
        <v>15770</v>
      </c>
      <c r="P85" s="4" t="str">
        <f t="shared" si="28"/>
        <v>ARCI.JK</v>
      </c>
      <c r="R85" s="4">
        <f t="shared" si="29"/>
        <v>84</v>
      </c>
      <c r="S85" t="str">
        <v>ARCI.JK</v>
      </c>
      <c r="T85" s="16">
        <f t="shared" si="30"/>
        <v>15770</v>
      </c>
      <c r="X85">
        <f t="shared" si="23"/>
        <v>84</v>
      </c>
      <c r="Y85" t="str">
        <f t="shared" si="31"/>
        <v>ARCI.JK</v>
      </c>
      <c r="Z85" s="7" t="str">
        <f t="shared" si="32"/>
        <v>PT Archi Indonesia Tbk</v>
      </c>
      <c r="AA85" s="6">
        <f t="shared" si="24"/>
        <v>635</v>
      </c>
      <c r="AB85" s="8">
        <f t="shared" si="33"/>
        <v>15770</v>
      </c>
      <c r="AD85">
        <f t="shared" si="19"/>
        <v>84</v>
      </c>
      <c r="AE85" t="str">
        <f t="shared" si="34"/>
        <v>ARCI</v>
      </c>
      <c r="AF85" t="str">
        <f t="shared" si="20"/>
        <v>PT Archi Indonesia Tbk</v>
      </c>
      <c r="AG85">
        <f t="shared" si="21"/>
        <v>635</v>
      </c>
      <c r="AH85" s="12">
        <f t="shared" si="35"/>
        <v>15770</v>
      </c>
      <c r="AI85" t="str">
        <f t="shared" si="36"/>
        <v>Mid Cap</v>
      </c>
    </row>
    <row r="86" spans="2:35" x14ac:dyDescent="0.25">
      <c r="B86">
        <v>85</v>
      </c>
      <c r="C86" t="s">
        <v>404</v>
      </c>
      <c r="D86" t="s">
        <v>405</v>
      </c>
      <c r="E86">
        <v>625</v>
      </c>
      <c r="F86">
        <v>10</v>
      </c>
      <c r="G86">
        <v>1.6299999999999999E-2</v>
      </c>
      <c r="H86" t="s">
        <v>406</v>
      </c>
      <c r="I86" t="s">
        <v>407</v>
      </c>
      <c r="J86" t="s">
        <v>408</v>
      </c>
      <c r="K86" t="s">
        <v>50</v>
      </c>
      <c r="L86" s="6">
        <f t="shared" si="22"/>
        <v>15.685</v>
      </c>
      <c r="M86" s="7" t="str">
        <f t="shared" si="25"/>
        <v>T</v>
      </c>
      <c r="N86" s="10">
        <f t="shared" si="26"/>
        <v>15685</v>
      </c>
      <c r="O86" s="10">
        <f t="shared" si="27"/>
        <v>15685</v>
      </c>
      <c r="P86" s="4" t="str">
        <f t="shared" si="28"/>
        <v>MEDC.JK</v>
      </c>
      <c r="R86" s="4">
        <f t="shared" si="29"/>
        <v>85</v>
      </c>
      <c r="S86" t="str">
        <v>MEDC.JK</v>
      </c>
      <c r="T86" s="16">
        <f t="shared" si="30"/>
        <v>15685</v>
      </c>
      <c r="X86">
        <f t="shared" si="23"/>
        <v>85</v>
      </c>
      <c r="Y86" t="str">
        <f t="shared" si="31"/>
        <v>MEDC.JK</v>
      </c>
      <c r="Z86" s="7" t="str">
        <f t="shared" si="32"/>
        <v>PT Medco Energi Internasional Tbk</v>
      </c>
      <c r="AA86" s="6">
        <f t="shared" si="24"/>
        <v>625</v>
      </c>
      <c r="AB86" s="8">
        <f t="shared" si="33"/>
        <v>15685</v>
      </c>
      <c r="AD86">
        <f t="shared" si="19"/>
        <v>85</v>
      </c>
      <c r="AE86" t="str">
        <f t="shared" si="34"/>
        <v>MEDC</v>
      </c>
      <c r="AF86" t="str">
        <f t="shared" si="20"/>
        <v>PT Medco Energi Internasional Tbk</v>
      </c>
      <c r="AG86">
        <f t="shared" si="21"/>
        <v>625</v>
      </c>
      <c r="AH86" s="12">
        <f t="shared" si="35"/>
        <v>15685</v>
      </c>
      <c r="AI86" t="str">
        <f t="shared" si="36"/>
        <v>Mid Cap</v>
      </c>
    </row>
    <row r="87" spans="2:35" x14ac:dyDescent="0.25">
      <c r="B87">
        <v>86</v>
      </c>
      <c r="C87" t="s">
        <v>409</v>
      </c>
      <c r="D87" t="s">
        <v>410</v>
      </c>
      <c r="E87">
        <v>464</v>
      </c>
      <c r="F87">
        <v>-14</v>
      </c>
      <c r="G87">
        <v>-2.93E-2</v>
      </c>
      <c r="H87" t="s">
        <v>411</v>
      </c>
      <c r="I87" t="s">
        <v>412</v>
      </c>
      <c r="J87" t="s">
        <v>413</v>
      </c>
      <c r="K87">
        <v>714.95</v>
      </c>
      <c r="L87" s="6">
        <f t="shared" si="22"/>
        <v>15.428000000000001</v>
      </c>
      <c r="M87" s="7" t="str">
        <f t="shared" si="25"/>
        <v>T</v>
      </c>
      <c r="N87" s="10">
        <f t="shared" si="26"/>
        <v>15428</v>
      </c>
      <c r="O87" s="10">
        <f t="shared" si="27"/>
        <v>15428</v>
      </c>
      <c r="P87" s="4" t="str">
        <f t="shared" si="28"/>
        <v>CARE.JK</v>
      </c>
      <c r="R87" s="4">
        <f t="shared" si="29"/>
        <v>86</v>
      </c>
      <c r="S87" t="str">
        <v>CARE.JK</v>
      </c>
      <c r="T87" s="16">
        <f t="shared" si="30"/>
        <v>15428</v>
      </c>
      <c r="X87">
        <f t="shared" si="23"/>
        <v>86</v>
      </c>
      <c r="Y87" t="str">
        <f t="shared" si="31"/>
        <v>CARE.JK</v>
      </c>
      <c r="Z87" s="7" t="str">
        <f t="shared" si="32"/>
        <v>PT Metro Healthcare Indonesia Tbk</v>
      </c>
      <c r="AA87" s="6">
        <f t="shared" si="24"/>
        <v>464</v>
      </c>
      <c r="AB87" s="8">
        <f t="shared" si="33"/>
        <v>15428</v>
      </c>
      <c r="AD87">
        <f t="shared" si="19"/>
        <v>86</v>
      </c>
      <c r="AE87" t="str">
        <f t="shared" si="34"/>
        <v>CARE</v>
      </c>
      <c r="AF87" t="str">
        <f t="shared" si="20"/>
        <v>PT Metro Healthcare Indonesia Tbk</v>
      </c>
      <c r="AG87">
        <f t="shared" si="21"/>
        <v>464</v>
      </c>
      <c r="AH87" s="12">
        <f t="shared" si="35"/>
        <v>15428</v>
      </c>
      <c r="AI87" t="str">
        <f t="shared" si="36"/>
        <v>Mid Cap</v>
      </c>
    </row>
    <row r="88" spans="2:35" x14ac:dyDescent="0.25">
      <c r="B88">
        <v>87</v>
      </c>
      <c r="C88" t="s">
        <v>414</v>
      </c>
      <c r="D88" t="s">
        <v>415</v>
      </c>
      <c r="E88">
        <v>1695</v>
      </c>
      <c r="F88">
        <v>-20</v>
      </c>
      <c r="G88">
        <v>-1.17E-2</v>
      </c>
      <c r="H88" t="s">
        <v>416</v>
      </c>
      <c r="I88" t="s">
        <v>417</v>
      </c>
      <c r="J88" t="s">
        <v>418</v>
      </c>
      <c r="K88">
        <v>156.38</v>
      </c>
      <c r="L88" s="6">
        <f t="shared" si="22"/>
        <v>15.255000000000001</v>
      </c>
      <c r="M88" s="7" t="str">
        <f t="shared" si="25"/>
        <v>T</v>
      </c>
      <c r="N88" s="10">
        <f t="shared" si="26"/>
        <v>15255</v>
      </c>
      <c r="O88" s="10">
        <f t="shared" si="27"/>
        <v>15255</v>
      </c>
      <c r="P88" s="4" t="str">
        <f t="shared" si="28"/>
        <v>BEBS.JK</v>
      </c>
      <c r="R88" s="4">
        <f t="shared" si="29"/>
        <v>87</v>
      </c>
      <c r="S88" t="str">
        <v>BEBS.JK</v>
      </c>
      <c r="T88" s="16">
        <f t="shared" si="30"/>
        <v>15255</v>
      </c>
      <c r="X88">
        <f t="shared" si="23"/>
        <v>87</v>
      </c>
      <c r="Y88" t="str">
        <f t="shared" si="31"/>
        <v>BEBS.JK</v>
      </c>
      <c r="Z88" s="7" t="str">
        <f t="shared" si="32"/>
        <v>PT Berkah Beton Sadaya Tbk</v>
      </c>
      <c r="AA88" s="6">
        <f t="shared" si="24"/>
        <v>1695</v>
      </c>
      <c r="AB88" s="8">
        <f t="shared" si="33"/>
        <v>15255</v>
      </c>
      <c r="AD88">
        <f t="shared" si="19"/>
        <v>87</v>
      </c>
      <c r="AE88" t="str">
        <f t="shared" si="34"/>
        <v>BEBS</v>
      </c>
      <c r="AF88" t="str">
        <f t="shared" si="20"/>
        <v>PT Berkah Beton Sadaya Tbk</v>
      </c>
      <c r="AG88">
        <f t="shared" si="21"/>
        <v>1695</v>
      </c>
      <c r="AH88" s="12">
        <f t="shared" si="35"/>
        <v>15255</v>
      </c>
      <c r="AI88" t="str">
        <f t="shared" si="36"/>
        <v>Mid Cap</v>
      </c>
    </row>
    <row r="89" spans="2:35" x14ac:dyDescent="0.25">
      <c r="B89">
        <v>88</v>
      </c>
      <c r="C89" t="s">
        <v>419</v>
      </c>
      <c r="D89" t="s">
        <v>420</v>
      </c>
      <c r="E89">
        <v>735</v>
      </c>
      <c r="F89">
        <v>5</v>
      </c>
      <c r="G89">
        <v>6.7999999999999996E-3</v>
      </c>
      <c r="H89" t="s">
        <v>421</v>
      </c>
      <c r="I89" t="s">
        <v>422</v>
      </c>
      <c r="J89" t="s">
        <v>423</v>
      </c>
      <c r="K89">
        <v>11.75</v>
      </c>
      <c r="L89" s="6">
        <f t="shared" si="22"/>
        <v>14.592000000000001</v>
      </c>
      <c r="M89" s="7" t="str">
        <f t="shared" si="25"/>
        <v>T</v>
      </c>
      <c r="N89" s="10">
        <f t="shared" si="26"/>
        <v>14592</v>
      </c>
      <c r="O89" s="10">
        <f t="shared" si="27"/>
        <v>14592</v>
      </c>
      <c r="P89" s="4" t="str">
        <f t="shared" si="28"/>
        <v>TAPG.JK</v>
      </c>
      <c r="R89" s="4">
        <f t="shared" si="29"/>
        <v>88</v>
      </c>
      <c r="S89" t="str">
        <v>TAPG.JK</v>
      </c>
      <c r="T89" s="16">
        <f t="shared" si="30"/>
        <v>14592</v>
      </c>
      <c r="X89">
        <f t="shared" si="23"/>
        <v>88</v>
      </c>
      <c r="Y89" t="str">
        <f t="shared" si="31"/>
        <v>TAPG.JK</v>
      </c>
      <c r="Z89" s="7" t="str">
        <f t="shared" si="32"/>
        <v>PT Triputra Agro Persada Tbk</v>
      </c>
      <c r="AA89" s="6">
        <f t="shared" si="24"/>
        <v>735</v>
      </c>
      <c r="AB89" s="8">
        <f t="shared" si="33"/>
        <v>14592</v>
      </c>
      <c r="AD89">
        <f t="shared" si="19"/>
        <v>88</v>
      </c>
      <c r="AE89" t="str">
        <f t="shared" si="34"/>
        <v>TAPG</v>
      </c>
      <c r="AF89" t="str">
        <f t="shared" si="20"/>
        <v>PT Triputra Agro Persada Tbk</v>
      </c>
      <c r="AG89">
        <f t="shared" si="21"/>
        <v>735</v>
      </c>
      <c r="AH89" s="12">
        <f t="shared" si="35"/>
        <v>14592</v>
      </c>
      <c r="AI89" t="str">
        <f t="shared" si="36"/>
        <v>Mid Cap</v>
      </c>
    </row>
    <row r="90" spans="2:35" x14ac:dyDescent="0.25">
      <c r="B90">
        <v>89</v>
      </c>
      <c r="C90" t="s">
        <v>424</v>
      </c>
      <c r="D90" t="s">
        <v>425</v>
      </c>
      <c r="E90">
        <v>1480</v>
      </c>
      <c r="F90">
        <v>0</v>
      </c>
      <c r="G90">
        <v>0</v>
      </c>
      <c r="H90" t="s">
        <v>426</v>
      </c>
      <c r="I90" t="s">
        <v>427</v>
      </c>
      <c r="J90" t="s">
        <v>428</v>
      </c>
      <c r="K90">
        <v>8.08</v>
      </c>
      <c r="L90" s="6">
        <f t="shared" si="22"/>
        <v>14.561</v>
      </c>
      <c r="M90" s="7" t="str">
        <f t="shared" si="25"/>
        <v>T</v>
      </c>
      <c r="N90" s="10">
        <f t="shared" si="26"/>
        <v>14561</v>
      </c>
      <c r="O90" s="10">
        <f t="shared" si="27"/>
        <v>14561</v>
      </c>
      <c r="P90" s="4" t="str">
        <f t="shared" si="28"/>
        <v>BJBR.JK</v>
      </c>
      <c r="R90" s="4">
        <f t="shared" si="29"/>
        <v>89</v>
      </c>
      <c r="S90" t="str">
        <v>BJBR.JK</v>
      </c>
      <c r="T90" s="16">
        <f t="shared" si="30"/>
        <v>14561</v>
      </c>
      <c r="X90">
        <f t="shared" si="23"/>
        <v>89</v>
      </c>
      <c r="Y90" t="str">
        <f t="shared" si="31"/>
        <v>BJBR.JK</v>
      </c>
      <c r="Z90" s="7" t="str">
        <f t="shared" si="32"/>
        <v>PT Bank Pembangunan Daerah Jawa Barat dan Banten Tbk</v>
      </c>
      <c r="AA90" s="6">
        <f t="shared" si="24"/>
        <v>1480</v>
      </c>
      <c r="AB90" s="8">
        <f t="shared" si="33"/>
        <v>14561</v>
      </c>
      <c r="AD90">
        <f t="shared" si="19"/>
        <v>89</v>
      </c>
      <c r="AE90" t="str">
        <f t="shared" si="34"/>
        <v>BJBR</v>
      </c>
      <c r="AF90" t="str">
        <f t="shared" si="20"/>
        <v>PT Bank Pembangunan Daerah Jawa Barat dan Banten Tbk</v>
      </c>
      <c r="AG90">
        <f t="shared" si="21"/>
        <v>1480</v>
      </c>
      <c r="AH90" s="12">
        <f t="shared" si="35"/>
        <v>14561</v>
      </c>
      <c r="AI90" t="str">
        <f t="shared" si="36"/>
        <v>Mid Cap</v>
      </c>
    </row>
    <row r="91" spans="2:35" x14ac:dyDescent="0.25">
      <c r="B91">
        <v>90</v>
      </c>
      <c r="C91" t="s">
        <v>429</v>
      </c>
      <c r="D91" t="s">
        <v>430</v>
      </c>
      <c r="E91">
        <v>880</v>
      </c>
      <c r="F91">
        <v>0</v>
      </c>
      <c r="G91">
        <v>0</v>
      </c>
      <c r="H91" t="s">
        <v>431</v>
      </c>
      <c r="I91" t="s">
        <v>432</v>
      </c>
      <c r="J91" t="s">
        <v>433</v>
      </c>
      <c r="K91">
        <v>115.58</v>
      </c>
      <c r="L91" s="6">
        <f t="shared" si="22"/>
        <v>14.555</v>
      </c>
      <c r="M91" s="7" t="str">
        <f t="shared" si="25"/>
        <v>T</v>
      </c>
      <c r="N91" s="10">
        <f t="shared" si="26"/>
        <v>14555</v>
      </c>
      <c r="O91" s="10">
        <f t="shared" si="27"/>
        <v>14555</v>
      </c>
      <c r="P91" s="4" t="str">
        <f t="shared" si="28"/>
        <v>MAPI.JK</v>
      </c>
      <c r="R91" s="4">
        <f t="shared" si="29"/>
        <v>90</v>
      </c>
      <c r="S91" t="str">
        <v>MAPI.JK</v>
      </c>
      <c r="T91" s="16">
        <f t="shared" si="30"/>
        <v>14555</v>
      </c>
      <c r="X91">
        <f t="shared" si="23"/>
        <v>90</v>
      </c>
      <c r="Y91" t="str">
        <f t="shared" si="31"/>
        <v>MAPI.JK</v>
      </c>
      <c r="Z91" s="7" t="str">
        <f t="shared" si="32"/>
        <v>PT. Mitra Adiperkasa Tbk</v>
      </c>
      <c r="AA91" s="6">
        <f t="shared" si="24"/>
        <v>880</v>
      </c>
      <c r="AB91" s="8">
        <f t="shared" si="33"/>
        <v>14555</v>
      </c>
      <c r="AD91">
        <f t="shared" si="19"/>
        <v>90</v>
      </c>
      <c r="AE91" t="str">
        <f t="shared" si="34"/>
        <v>MAPI</v>
      </c>
      <c r="AF91" t="str">
        <f t="shared" si="20"/>
        <v>PT. Mitra Adiperkasa Tbk</v>
      </c>
      <c r="AG91">
        <f t="shared" si="21"/>
        <v>880</v>
      </c>
      <c r="AH91" s="12">
        <f t="shared" si="35"/>
        <v>14555</v>
      </c>
      <c r="AI91" t="str">
        <f t="shared" si="36"/>
        <v>Mid Cap</v>
      </c>
    </row>
    <row r="92" spans="2:35" x14ac:dyDescent="0.25">
      <c r="B92">
        <v>91</v>
      </c>
      <c r="C92" t="s">
        <v>434</v>
      </c>
      <c r="D92" t="s">
        <v>435</v>
      </c>
      <c r="E92">
        <v>970</v>
      </c>
      <c r="F92">
        <v>-10</v>
      </c>
      <c r="G92">
        <v>-1.0200000000000001E-2</v>
      </c>
      <c r="H92" t="s">
        <v>436</v>
      </c>
      <c r="I92" t="s">
        <v>437</v>
      </c>
      <c r="J92" t="s">
        <v>438</v>
      </c>
      <c r="K92">
        <v>16.940000000000001</v>
      </c>
      <c r="L92" s="6">
        <f t="shared" si="22"/>
        <v>14.515000000000001</v>
      </c>
      <c r="M92" s="7" t="str">
        <f t="shared" si="25"/>
        <v>T</v>
      </c>
      <c r="N92" s="10">
        <f t="shared" si="26"/>
        <v>14515</v>
      </c>
      <c r="O92" s="10">
        <f t="shared" si="27"/>
        <v>14515</v>
      </c>
      <c r="P92" s="4" t="str">
        <f t="shared" si="28"/>
        <v>BFIN.JK</v>
      </c>
      <c r="R92" s="4">
        <f t="shared" si="29"/>
        <v>91</v>
      </c>
      <c r="S92" t="str">
        <v>BFIN.JK</v>
      </c>
      <c r="T92" s="16">
        <f t="shared" si="30"/>
        <v>14515</v>
      </c>
      <c r="X92">
        <f t="shared" si="23"/>
        <v>91</v>
      </c>
      <c r="Y92" t="str">
        <f t="shared" si="31"/>
        <v>BFIN.JK</v>
      </c>
      <c r="Z92" s="7" t="str">
        <f t="shared" si="32"/>
        <v>PT BFI Finance Indonesia Tbk</v>
      </c>
      <c r="AA92" s="6">
        <f t="shared" si="24"/>
        <v>970</v>
      </c>
      <c r="AB92" s="8">
        <f t="shared" si="33"/>
        <v>14515</v>
      </c>
      <c r="AD92">
        <f t="shared" si="19"/>
        <v>91</v>
      </c>
      <c r="AE92" t="str">
        <f t="shared" si="34"/>
        <v>BFIN</v>
      </c>
      <c r="AF92" t="str">
        <f t="shared" si="20"/>
        <v>PT BFI Finance Indonesia Tbk</v>
      </c>
      <c r="AG92">
        <f t="shared" si="21"/>
        <v>970</v>
      </c>
      <c r="AH92" s="12">
        <f t="shared" si="35"/>
        <v>14515</v>
      </c>
      <c r="AI92" t="str">
        <f t="shared" si="36"/>
        <v>Mid Cap</v>
      </c>
    </row>
    <row r="93" spans="2:35" x14ac:dyDescent="0.25">
      <c r="B93">
        <v>92</v>
      </c>
      <c r="C93" t="s">
        <v>439</v>
      </c>
      <c r="D93" t="s">
        <v>440</v>
      </c>
      <c r="E93">
        <v>2610</v>
      </c>
      <c r="F93">
        <v>-30</v>
      </c>
      <c r="G93">
        <v>-1.14E-2</v>
      </c>
      <c r="H93" t="s">
        <v>441</v>
      </c>
      <c r="I93" t="s">
        <v>442</v>
      </c>
      <c r="J93" t="s">
        <v>443</v>
      </c>
      <c r="K93">
        <v>543.64</v>
      </c>
      <c r="L93" s="6">
        <f t="shared" si="22"/>
        <v>14.496</v>
      </c>
      <c r="M93" s="7" t="str">
        <f t="shared" si="25"/>
        <v>T</v>
      </c>
      <c r="N93" s="10">
        <f t="shared" si="26"/>
        <v>14496</v>
      </c>
      <c r="O93" s="10">
        <f t="shared" si="27"/>
        <v>14496</v>
      </c>
      <c r="P93" s="4" t="str">
        <f t="shared" si="28"/>
        <v>KAEF.JK</v>
      </c>
      <c r="R93" s="4">
        <f t="shared" si="29"/>
        <v>92</v>
      </c>
      <c r="S93" t="str">
        <v>KAEF.JK</v>
      </c>
      <c r="T93" s="16">
        <f t="shared" si="30"/>
        <v>14496</v>
      </c>
      <c r="X93">
        <f t="shared" si="23"/>
        <v>92</v>
      </c>
      <c r="Y93" t="str">
        <f t="shared" si="31"/>
        <v>KAEF.JK</v>
      </c>
      <c r="Z93" s="7" t="str">
        <f t="shared" si="32"/>
        <v>PT Kimia Farma (Persero) Tbk</v>
      </c>
      <c r="AA93" s="6">
        <f t="shared" si="24"/>
        <v>2610</v>
      </c>
      <c r="AB93" s="8">
        <f t="shared" si="33"/>
        <v>14496</v>
      </c>
      <c r="AD93">
        <f t="shared" si="19"/>
        <v>92</v>
      </c>
      <c r="AE93" t="str">
        <f t="shared" si="34"/>
        <v>KAEF</v>
      </c>
      <c r="AF93" t="str">
        <f t="shared" si="20"/>
        <v>PT Kimia Farma (Persero) Tbk</v>
      </c>
      <c r="AG93">
        <f t="shared" si="21"/>
        <v>2610</v>
      </c>
      <c r="AH93" s="12">
        <f t="shared" si="35"/>
        <v>14496</v>
      </c>
      <c r="AI93" t="str">
        <f t="shared" si="36"/>
        <v>Mid Cap</v>
      </c>
    </row>
    <row r="94" spans="2:35" x14ac:dyDescent="0.25">
      <c r="B94">
        <v>93</v>
      </c>
      <c r="C94" t="s">
        <v>444</v>
      </c>
      <c r="D94" t="s">
        <v>445</v>
      </c>
      <c r="E94">
        <v>8800</v>
      </c>
      <c r="F94">
        <v>-200</v>
      </c>
      <c r="G94">
        <v>-2.2200000000000001E-2</v>
      </c>
      <c r="H94">
        <v>203500</v>
      </c>
      <c r="I94">
        <v>335339</v>
      </c>
      <c r="J94" t="s">
        <v>446</v>
      </c>
      <c r="K94">
        <v>26.58</v>
      </c>
      <c r="L94" s="6">
        <f t="shared" si="22"/>
        <v>14.218999999999999</v>
      </c>
      <c r="M94" s="7" t="str">
        <f t="shared" si="25"/>
        <v>T</v>
      </c>
      <c r="N94" s="10">
        <f t="shared" si="26"/>
        <v>14219</v>
      </c>
      <c r="O94" s="10">
        <f t="shared" si="27"/>
        <v>14219</v>
      </c>
      <c r="P94" s="4" t="str">
        <f t="shared" si="28"/>
        <v>SILO.JK</v>
      </c>
      <c r="R94" s="4">
        <f t="shared" si="29"/>
        <v>93</v>
      </c>
      <c r="S94" t="str">
        <v>SILO.JK</v>
      </c>
      <c r="T94" s="16">
        <f t="shared" si="30"/>
        <v>14219</v>
      </c>
      <c r="X94">
        <f t="shared" si="23"/>
        <v>93</v>
      </c>
      <c r="Y94" t="str">
        <f t="shared" si="31"/>
        <v>SILO.JK</v>
      </c>
      <c r="Z94" s="7" t="str">
        <f t="shared" si="32"/>
        <v>PT Siloam International Hospitals Tbk</v>
      </c>
      <c r="AA94" s="6">
        <f t="shared" si="24"/>
        <v>8800</v>
      </c>
      <c r="AB94" s="8">
        <f t="shared" si="33"/>
        <v>14219</v>
      </c>
      <c r="AD94">
        <f t="shared" si="19"/>
        <v>93</v>
      </c>
      <c r="AE94" t="str">
        <f t="shared" si="34"/>
        <v>SILO</v>
      </c>
      <c r="AF94" t="str">
        <f t="shared" si="20"/>
        <v>PT Siloam International Hospitals Tbk</v>
      </c>
      <c r="AG94">
        <f t="shared" si="21"/>
        <v>8800</v>
      </c>
      <c r="AH94" s="12">
        <f t="shared" si="35"/>
        <v>14219</v>
      </c>
      <c r="AI94" t="str">
        <f t="shared" si="36"/>
        <v>Mid Cap</v>
      </c>
    </row>
    <row r="95" spans="2:35" x14ac:dyDescent="0.25">
      <c r="B95">
        <v>94</v>
      </c>
      <c r="C95" t="s">
        <v>447</v>
      </c>
      <c r="D95" t="s">
        <v>448</v>
      </c>
      <c r="E95">
        <v>1035</v>
      </c>
      <c r="F95">
        <v>-5</v>
      </c>
      <c r="G95">
        <v>-4.7999999999999996E-3</v>
      </c>
      <c r="H95" t="s">
        <v>449</v>
      </c>
      <c r="I95" t="s">
        <v>450</v>
      </c>
      <c r="J95" t="s">
        <v>451</v>
      </c>
      <c r="K95" t="s">
        <v>50</v>
      </c>
      <c r="L95" s="6">
        <f t="shared" si="22"/>
        <v>14.048999999999999</v>
      </c>
      <c r="M95" s="7" t="str">
        <f t="shared" si="25"/>
        <v>T</v>
      </c>
      <c r="N95" s="10">
        <f t="shared" si="26"/>
        <v>14049</v>
      </c>
      <c r="O95" s="10">
        <f t="shared" si="27"/>
        <v>14049</v>
      </c>
      <c r="P95" s="4" t="str">
        <f t="shared" si="28"/>
        <v>WSKT.JK</v>
      </c>
      <c r="R95" s="4">
        <f t="shared" si="29"/>
        <v>94</v>
      </c>
      <c r="S95" t="str">
        <v>WSKT.JK</v>
      </c>
      <c r="T95" s="16">
        <f t="shared" si="30"/>
        <v>14049</v>
      </c>
      <c r="X95">
        <f t="shared" si="23"/>
        <v>94</v>
      </c>
      <c r="Y95" t="str">
        <f t="shared" si="31"/>
        <v>WSKT.JK</v>
      </c>
      <c r="Z95" s="7" t="str">
        <f t="shared" si="32"/>
        <v>PT Waskita Karya (Persero) Tbk</v>
      </c>
      <c r="AA95" s="6">
        <f t="shared" si="24"/>
        <v>1035</v>
      </c>
      <c r="AB95" s="8">
        <f t="shared" si="33"/>
        <v>14049</v>
      </c>
      <c r="AD95">
        <f t="shared" si="19"/>
        <v>94</v>
      </c>
      <c r="AE95" t="str">
        <f t="shared" si="34"/>
        <v>WSKT</v>
      </c>
      <c r="AF95" t="str">
        <f t="shared" si="20"/>
        <v>PT Waskita Karya (Persero) Tbk</v>
      </c>
      <c r="AG95">
        <f t="shared" si="21"/>
        <v>1035</v>
      </c>
      <c r="AH95" s="12">
        <f t="shared" si="35"/>
        <v>14049</v>
      </c>
      <c r="AI95" t="str">
        <f t="shared" si="36"/>
        <v>Mid Cap</v>
      </c>
    </row>
    <row r="96" spans="2:35" x14ac:dyDescent="0.25">
      <c r="B96">
        <v>95</v>
      </c>
      <c r="C96" t="s">
        <v>452</v>
      </c>
      <c r="D96" t="s">
        <v>453</v>
      </c>
      <c r="E96">
        <v>950</v>
      </c>
      <c r="F96">
        <v>-5</v>
      </c>
      <c r="G96">
        <v>-5.1999999999999998E-3</v>
      </c>
      <c r="H96" t="s">
        <v>454</v>
      </c>
      <c r="I96" t="s">
        <v>455</v>
      </c>
      <c r="J96" t="s">
        <v>456</v>
      </c>
      <c r="K96">
        <v>49.28</v>
      </c>
      <c r="L96" s="6">
        <f t="shared" si="22"/>
        <v>13.705</v>
      </c>
      <c r="M96" s="7" t="str">
        <f t="shared" si="25"/>
        <v>T</v>
      </c>
      <c r="N96" s="10">
        <f t="shared" si="26"/>
        <v>13705</v>
      </c>
      <c r="O96" s="10">
        <f t="shared" si="27"/>
        <v>13705</v>
      </c>
      <c r="P96" s="4" t="str">
        <f t="shared" si="28"/>
        <v>SMRA.JK</v>
      </c>
      <c r="R96" s="4">
        <f t="shared" si="29"/>
        <v>95</v>
      </c>
      <c r="S96" t="str">
        <v>SMRA.JK</v>
      </c>
      <c r="T96" s="16">
        <f t="shared" si="30"/>
        <v>13705</v>
      </c>
      <c r="X96">
        <f t="shared" si="23"/>
        <v>95</v>
      </c>
      <c r="Y96" t="str">
        <f t="shared" si="31"/>
        <v>SMRA.JK</v>
      </c>
      <c r="Z96" s="7" t="str">
        <f t="shared" si="32"/>
        <v>PT Summarecon Agung Tbk</v>
      </c>
      <c r="AA96" s="6">
        <f t="shared" si="24"/>
        <v>950</v>
      </c>
      <c r="AB96" s="8">
        <f t="shared" si="33"/>
        <v>13705</v>
      </c>
      <c r="AD96">
        <f t="shared" si="19"/>
        <v>95</v>
      </c>
      <c r="AE96" t="str">
        <f t="shared" si="34"/>
        <v>SMRA</v>
      </c>
      <c r="AF96" t="str">
        <f t="shared" si="20"/>
        <v>PT Summarecon Agung Tbk</v>
      </c>
      <c r="AG96">
        <f t="shared" si="21"/>
        <v>950</v>
      </c>
      <c r="AH96" s="12">
        <f t="shared" si="35"/>
        <v>13705</v>
      </c>
      <c r="AI96" t="str">
        <f t="shared" si="36"/>
        <v>Mid Cap</v>
      </c>
    </row>
    <row r="97" spans="2:35" x14ac:dyDescent="0.25">
      <c r="B97">
        <v>96</v>
      </c>
      <c r="C97" t="s">
        <v>457</v>
      </c>
      <c r="D97" t="s">
        <v>458</v>
      </c>
      <c r="E97">
        <v>1780</v>
      </c>
      <c r="F97">
        <v>20</v>
      </c>
      <c r="G97">
        <v>1.14E-2</v>
      </c>
      <c r="H97" t="s">
        <v>459</v>
      </c>
      <c r="I97">
        <v>966512</v>
      </c>
      <c r="J97" t="s">
        <v>460</v>
      </c>
      <c r="K97">
        <v>16.670000000000002</v>
      </c>
      <c r="L97" s="6">
        <f t="shared" si="22"/>
        <v>13.64</v>
      </c>
      <c r="M97" s="7" t="str">
        <f t="shared" si="25"/>
        <v>T</v>
      </c>
      <c r="N97" s="10">
        <f t="shared" si="26"/>
        <v>13640</v>
      </c>
      <c r="O97" s="10">
        <f t="shared" si="27"/>
        <v>13640</v>
      </c>
      <c r="P97" s="4" t="str">
        <f t="shared" si="28"/>
        <v>SMCB.JK</v>
      </c>
      <c r="R97" s="4">
        <f t="shared" si="29"/>
        <v>96</v>
      </c>
      <c r="S97" t="str">
        <v>SMCB.JK</v>
      </c>
      <c r="T97" s="16">
        <f t="shared" si="30"/>
        <v>13640</v>
      </c>
      <c r="X97">
        <f t="shared" si="23"/>
        <v>96</v>
      </c>
      <c r="Y97" t="str">
        <f t="shared" si="31"/>
        <v>SMCB.JK</v>
      </c>
      <c r="Z97" s="7" t="str">
        <f t="shared" si="32"/>
        <v>PT Solusi Bangun Indonesia Tbk</v>
      </c>
      <c r="AA97" s="6">
        <f t="shared" si="24"/>
        <v>1780</v>
      </c>
      <c r="AB97" s="8">
        <f t="shared" si="33"/>
        <v>13640</v>
      </c>
      <c r="AD97">
        <f t="shared" si="19"/>
        <v>96</v>
      </c>
      <c r="AE97" t="str">
        <f t="shared" si="34"/>
        <v>SMCB</v>
      </c>
      <c r="AF97" t="str">
        <f t="shared" si="20"/>
        <v>PT Solusi Bangun Indonesia Tbk</v>
      </c>
      <c r="AG97">
        <f t="shared" si="21"/>
        <v>1780</v>
      </c>
      <c r="AH97" s="12">
        <f t="shared" si="35"/>
        <v>13640</v>
      </c>
      <c r="AI97" t="str">
        <f t="shared" si="36"/>
        <v>Mid Cap</v>
      </c>
    </row>
    <row r="98" spans="2:35" x14ac:dyDescent="0.25">
      <c r="B98">
        <v>97</v>
      </c>
      <c r="C98" t="s">
        <v>461</v>
      </c>
      <c r="D98" t="s">
        <v>462</v>
      </c>
      <c r="E98">
        <v>424</v>
      </c>
      <c r="F98">
        <v>6</v>
      </c>
      <c r="G98">
        <v>1.44E-2</v>
      </c>
      <c r="H98" t="s">
        <v>463</v>
      </c>
      <c r="I98" t="s">
        <v>464</v>
      </c>
      <c r="J98" t="s">
        <v>465</v>
      </c>
      <c r="K98" t="s">
        <v>50</v>
      </c>
      <c r="L98" s="6">
        <f t="shared" si="22"/>
        <v>13.574999999999999</v>
      </c>
      <c r="M98" s="7" t="str">
        <f t="shared" si="25"/>
        <v>T</v>
      </c>
      <c r="N98" s="10">
        <f t="shared" si="26"/>
        <v>13575</v>
      </c>
      <c r="O98" s="10">
        <f t="shared" si="27"/>
        <v>13575</v>
      </c>
      <c r="P98" s="4" t="str">
        <f t="shared" si="28"/>
        <v>BBKP.JK</v>
      </c>
      <c r="R98" s="4">
        <f t="shared" si="29"/>
        <v>97</v>
      </c>
      <c r="S98" t="str">
        <v>BBKP.JK</v>
      </c>
      <c r="T98" s="16">
        <f t="shared" si="30"/>
        <v>13575</v>
      </c>
      <c r="X98">
        <f t="shared" si="23"/>
        <v>97</v>
      </c>
      <c r="Y98" t="str">
        <f t="shared" si="31"/>
        <v>BBKP.JK</v>
      </c>
      <c r="Z98" s="7" t="str">
        <f t="shared" si="32"/>
        <v>PT Bank KB Bukopin Tbk</v>
      </c>
      <c r="AA98" s="6">
        <f t="shared" si="24"/>
        <v>424</v>
      </c>
      <c r="AB98" s="8">
        <f t="shared" si="33"/>
        <v>13575</v>
      </c>
      <c r="AD98">
        <f t="shared" si="19"/>
        <v>97</v>
      </c>
      <c r="AE98" t="str">
        <f t="shared" si="34"/>
        <v>BBKP</v>
      </c>
      <c r="AF98" t="str">
        <f t="shared" si="20"/>
        <v>PT Bank KB Bukopin Tbk</v>
      </c>
      <c r="AG98">
        <f t="shared" si="21"/>
        <v>424</v>
      </c>
      <c r="AH98" s="12">
        <f t="shared" si="35"/>
        <v>13575</v>
      </c>
      <c r="AI98" t="str">
        <f t="shared" si="36"/>
        <v>Mid Cap</v>
      </c>
    </row>
    <row r="99" spans="2:35" x14ac:dyDescent="0.25">
      <c r="B99">
        <v>98</v>
      </c>
      <c r="C99" t="s">
        <v>466</v>
      </c>
      <c r="D99" t="s">
        <v>467</v>
      </c>
      <c r="E99">
        <v>1440</v>
      </c>
      <c r="F99">
        <v>30</v>
      </c>
      <c r="G99">
        <v>2.1299999999999999E-2</v>
      </c>
      <c r="H99" t="s">
        <v>468</v>
      </c>
      <c r="I99" t="s">
        <v>469</v>
      </c>
      <c r="J99" t="s">
        <v>470</v>
      </c>
      <c r="K99">
        <v>688.34</v>
      </c>
      <c r="L99" s="6">
        <f t="shared" si="22"/>
        <v>12.914999999999999</v>
      </c>
      <c r="M99" s="7" t="str">
        <f t="shared" si="25"/>
        <v>T</v>
      </c>
      <c r="N99" s="10">
        <f t="shared" si="26"/>
        <v>12915</v>
      </c>
      <c r="O99" s="10">
        <f t="shared" si="27"/>
        <v>12915</v>
      </c>
      <c r="P99" s="4" t="str">
        <f t="shared" si="28"/>
        <v>WIKA.JK</v>
      </c>
      <c r="R99" s="4">
        <f t="shared" si="29"/>
        <v>98</v>
      </c>
      <c r="S99" t="str">
        <v>WIKA.JK</v>
      </c>
      <c r="T99" s="16">
        <f t="shared" si="30"/>
        <v>12915</v>
      </c>
      <c r="X99">
        <f t="shared" si="23"/>
        <v>98</v>
      </c>
      <c r="Y99" t="str">
        <f t="shared" si="31"/>
        <v>WIKA.JK</v>
      </c>
      <c r="Z99" s="7" t="str">
        <f t="shared" si="32"/>
        <v>PT Wijaya Karya (Persero) Tbk.</v>
      </c>
      <c r="AA99" s="6">
        <f t="shared" si="24"/>
        <v>1440</v>
      </c>
      <c r="AB99" s="8">
        <f t="shared" si="33"/>
        <v>12915</v>
      </c>
      <c r="AD99">
        <f t="shared" si="19"/>
        <v>98</v>
      </c>
      <c r="AE99" t="str">
        <f t="shared" si="34"/>
        <v>WIKA</v>
      </c>
      <c r="AF99" t="str">
        <f t="shared" si="20"/>
        <v>PT Wijaya Karya (Persero) Tbk.</v>
      </c>
      <c r="AG99">
        <f t="shared" si="21"/>
        <v>1440</v>
      </c>
      <c r="AH99" s="12">
        <f t="shared" si="35"/>
        <v>12915</v>
      </c>
      <c r="AI99" t="str">
        <f t="shared" si="36"/>
        <v>Mid Cap</v>
      </c>
    </row>
    <row r="100" spans="2:35" x14ac:dyDescent="0.25">
      <c r="B100">
        <v>99</v>
      </c>
      <c r="C100" t="s">
        <v>471</v>
      </c>
      <c r="D100" t="s">
        <v>472</v>
      </c>
      <c r="E100">
        <v>1720</v>
      </c>
      <c r="F100">
        <v>15</v>
      </c>
      <c r="G100">
        <v>8.8000000000000005E-3</v>
      </c>
      <c r="H100" t="s">
        <v>473</v>
      </c>
      <c r="I100" t="s">
        <v>474</v>
      </c>
      <c r="J100" t="s">
        <v>475</v>
      </c>
      <c r="K100">
        <v>40.619999999999997</v>
      </c>
      <c r="L100" s="6">
        <f t="shared" si="22"/>
        <v>12.81</v>
      </c>
      <c r="M100" s="7" t="str">
        <f t="shared" si="25"/>
        <v>T</v>
      </c>
      <c r="N100" s="10">
        <f t="shared" si="26"/>
        <v>12810</v>
      </c>
      <c r="O100" s="10">
        <f t="shared" si="27"/>
        <v>12810</v>
      </c>
      <c r="P100" s="4" t="str">
        <f t="shared" si="28"/>
        <v>TINS.JK</v>
      </c>
      <c r="R100" s="4">
        <f t="shared" si="29"/>
        <v>99</v>
      </c>
      <c r="S100" t="str">
        <v>TINS.JK</v>
      </c>
      <c r="T100" s="16">
        <f t="shared" si="30"/>
        <v>12810</v>
      </c>
      <c r="X100">
        <f t="shared" si="23"/>
        <v>99</v>
      </c>
      <c r="Y100" t="str">
        <f t="shared" si="31"/>
        <v>TINS.JK</v>
      </c>
      <c r="Z100" s="7" t="str">
        <f t="shared" si="32"/>
        <v>PT TIMAH Tbk</v>
      </c>
      <c r="AA100" s="6">
        <f t="shared" si="24"/>
        <v>1720</v>
      </c>
      <c r="AB100" s="8">
        <f t="shared" si="33"/>
        <v>12810</v>
      </c>
      <c r="AD100">
        <f t="shared" si="19"/>
        <v>99</v>
      </c>
      <c r="AE100" t="str">
        <f t="shared" si="34"/>
        <v>TINS</v>
      </c>
      <c r="AF100" t="str">
        <f t="shared" si="20"/>
        <v>PT TIMAH Tbk</v>
      </c>
      <c r="AG100">
        <f t="shared" si="21"/>
        <v>1720</v>
      </c>
      <c r="AH100" s="12">
        <f t="shared" si="35"/>
        <v>12810</v>
      </c>
      <c r="AI100" t="str">
        <f t="shared" si="36"/>
        <v>Mid Cap</v>
      </c>
    </row>
    <row r="101" spans="2:35" x14ac:dyDescent="0.25">
      <c r="B101">
        <v>100</v>
      </c>
      <c r="C101" t="s">
        <v>476</v>
      </c>
      <c r="D101" t="s">
        <v>477</v>
      </c>
      <c r="E101">
        <v>6100</v>
      </c>
      <c r="F101">
        <v>-100</v>
      </c>
      <c r="G101">
        <v>-1.61E-2</v>
      </c>
      <c r="H101">
        <v>100</v>
      </c>
      <c r="I101">
        <v>517</v>
      </c>
      <c r="J101" t="s">
        <v>475</v>
      </c>
      <c r="K101">
        <v>45.95</v>
      </c>
      <c r="L101" s="6">
        <f t="shared" si="22"/>
        <v>12.81</v>
      </c>
      <c r="M101" s="7" t="str">
        <f t="shared" si="25"/>
        <v>T</v>
      </c>
      <c r="N101" s="10">
        <f t="shared" si="26"/>
        <v>12810</v>
      </c>
      <c r="O101" s="10">
        <f t="shared" si="27"/>
        <v>12810</v>
      </c>
      <c r="P101" s="4" t="str">
        <f t="shared" si="28"/>
        <v>LIFE.JK</v>
      </c>
      <c r="R101" s="4">
        <f t="shared" si="29"/>
        <v>100</v>
      </c>
      <c r="S101" t="str">
        <v>LIFE.JK</v>
      </c>
      <c r="T101" s="16">
        <f t="shared" si="30"/>
        <v>12810</v>
      </c>
      <c r="X101">
        <f t="shared" si="23"/>
        <v>100</v>
      </c>
      <c r="Y101" t="str">
        <f t="shared" si="31"/>
        <v>TINS.JK</v>
      </c>
      <c r="Z101" s="7" t="str">
        <f t="shared" si="32"/>
        <v>PT TIMAH Tbk</v>
      </c>
      <c r="AA101" s="6">
        <f t="shared" si="24"/>
        <v>1720</v>
      </c>
      <c r="AB101" s="8">
        <f t="shared" si="33"/>
        <v>12810</v>
      </c>
      <c r="AD101">
        <f t="shared" si="19"/>
        <v>100</v>
      </c>
      <c r="AE101" t="str">
        <f t="shared" si="34"/>
        <v>TINS</v>
      </c>
      <c r="AF101" t="str">
        <f t="shared" si="20"/>
        <v>PT TIMAH Tbk</v>
      </c>
      <c r="AG101">
        <f t="shared" si="21"/>
        <v>1720</v>
      </c>
      <c r="AH101" s="12">
        <f t="shared" si="35"/>
        <v>12810</v>
      </c>
      <c r="AI101" t="str">
        <f t="shared" si="36"/>
        <v>Mid Cap</v>
      </c>
    </row>
    <row r="102" spans="2:35" x14ac:dyDescent="0.25">
      <c r="B102">
        <v>101</v>
      </c>
      <c r="L102" s="6" t="e">
        <f t="shared" si="22"/>
        <v>#VALUE!</v>
      </c>
      <c r="M102" s="7" t="str">
        <f t="shared" si="25"/>
        <v/>
      </c>
      <c r="N102" s="10">
        <f t="shared" si="26"/>
        <v>0</v>
      </c>
      <c r="O102" s="10">
        <f t="shared" si="27"/>
        <v>0</v>
      </c>
      <c r="P102" s="4">
        <f t="shared" si="28"/>
        <v>0</v>
      </c>
      <c r="R102" s="4">
        <f t="shared" si="29"/>
        <v>101</v>
      </c>
      <c r="S102">
        <v>0</v>
      </c>
      <c r="T102" s="16">
        <f t="shared" si="30"/>
        <v>0</v>
      </c>
      <c r="X102">
        <f t="shared" si="23"/>
        <v>101</v>
      </c>
      <c r="Y102" t="str">
        <f t="shared" si="31"/>
        <v>SMAR.JK</v>
      </c>
      <c r="Z102" s="7" t="str">
        <f t="shared" si="32"/>
        <v>PT Sinar Mas Agro Resources and Technology Tbk</v>
      </c>
      <c r="AA102" s="6">
        <f t="shared" si="24"/>
        <v>4290</v>
      </c>
      <c r="AB102" s="8">
        <f t="shared" si="33"/>
        <v>12322</v>
      </c>
      <c r="AD102">
        <f t="shared" si="19"/>
        <v>101</v>
      </c>
      <c r="AE102" t="str">
        <f t="shared" si="34"/>
        <v>SMAR</v>
      </c>
      <c r="AF102" t="str">
        <f t="shared" si="20"/>
        <v>PT Sinar Mas Agro Resources and Technology Tbk</v>
      </c>
      <c r="AG102">
        <f t="shared" si="21"/>
        <v>4290</v>
      </c>
      <c r="AH102" s="12">
        <f t="shared" si="35"/>
        <v>12322</v>
      </c>
      <c r="AI102" t="str">
        <f t="shared" si="36"/>
        <v>Mid Cap</v>
      </c>
    </row>
    <row r="103" spans="2:35" x14ac:dyDescent="0.25">
      <c r="B103">
        <v>102</v>
      </c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s="6" t="e">
        <f t="shared" si="22"/>
        <v>#VALUE!</v>
      </c>
      <c r="M103" s="7" t="str">
        <f t="shared" si="25"/>
        <v>p</v>
      </c>
      <c r="N103" s="10">
        <f t="shared" si="26"/>
        <v>0</v>
      </c>
      <c r="O103" s="10">
        <f t="shared" si="27"/>
        <v>0</v>
      </c>
      <c r="P103" s="4" t="str">
        <f t="shared" si="28"/>
        <v>Symbol</v>
      </c>
      <c r="R103" s="4">
        <f t="shared" si="29"/>
        <v>102</v>
      </c>
      <c r="S103" t="str">
        <v>Symbol</v>
      </c>
      <c r="T103" s="16">
        <f t="shared" si="30"/>
        <v>0</v>
      </c>
      <c r="X103">
        <f t="shared" si="23"/>
        <v>102</v>
      </c>
      <c r="Y103" t="str">
        <f t="shared" si="31"/>
        <v>MNCN.JK</v>
      </c>
      <c r="Z103" s="7" t="str">
        <f t="shared" si="32"/>
        <v>PT. Media Nusantara Citra Tbk</v>
      </c>
      <c r="AA103" s="6">
        <f t="shared" si="24"/>
        <v>925</v>
      </c>
      <c r="AB103" s="8">
        <f t="shared" si="33"/>
        <v>12235</v>
      </c>
      <c r="AD103">
        <f t="shared" si="19"/>
        <v>102</v>
      </c>
      <c r="AE103" t="str">
        <f t="shared" si="34"/>
        <v>MNCN</v>
      </c>
      <c r="AF103" t="str">
        <f t="shared" si="20"/>
        <v>PT. Media Nusantara Citra Tbk</v>
      </c>
      <c r="AG103">
        <f t="shared" si="21"/>
        <v>925</v>
      </c>
      <c r="AH103" s="12">
        <f t="shared" si="35"/>
        <v>12235</v>
      </c>
      <c r="AI103" t="str">
        <f t="shared" si="36"/>
        <v>Mid Cap</v>
      </c>
    </row>
    <row r="104" spans="2:35" x14ac:dyDescent="0.25">
      <c r="B104">
        <v>103</v>
      </c>
      <c r="C104" t="s">
        <v>479</v>
      </c>
      <c r="D104" t="s">
        <v>480</v>
      </c>
      <c r="E104">
        <v>4290</v>
      </c>
      <c r="F104">
        <v>-80</v>
      </c>
      <c r="G104">
        <v>-1.83E-2</v>
      </c>
      <c r="H104">
        <v>6800</v>
      </c>
      <c r="I104">
        <v>6618</v>
      </c>
      <c r="J104" t="s">
        <v>481</v>
      </c>
      <c r="K104">
        <v>4.87</v>
      </c>
      <c r="L104" s="6">
        <f t="shared" si="22"/>
        <v>12.321999999999999</v>
      </c>
      <c r="M104" s="7" t="str">
        <f t="shared" si="25"/>
        <v>T</v>
      </c>
      <c r="N104" s="10">
        <f t="shared" si="26"/>
        <v>12322</v>
      </c>
      <c r="O104" s="10">
        <f t="shared" si="27"/>
        <v>12322</v>
      </c>
      <c r="P104" s="4" t="str">
        <f t="shared" si="28"/>
        <v>SMAR.JK</v>
      </c>
      <c r="R104" s="4">
        <f t="shared" si="29"/>
        <v>103</v>
      </c>
      <c r="S104" t="str">
        <v>SMAR.JK</v>
      </c>
      <c r="T104" s="16">
        <f t="shared" si="30"/>
        <v>12322</v>
      </c>
      <c r="X104">
        <f t="shared" si="23"/>
        <v>103</v>
      </c>
      <c r="Y104" t="str">
        <f t="shared" si="31"/>
        <v>ASSA.JK</v>
      </c>
      <c r="Z104" s="7" t="str">
        <f t="shared" si="32"/>
        <v>PT Adi Sarana Armada Tbk</v>
      </c>
      <c r="AA104" s="6">
        <f t="shared" si="24"/>
        <v>3390</v>
      </c>
      <c r="AB104" s="8">
        <f t="shared" si="33"/>
        <v>12057</v>
      </c>
      <c r="AD104">
        <f t="shared" si="19"/>
        <v>103</v>
      </c>
      <c r="AE104" t="str">
        <f t="shared" si="34"/>
        <v>ASSA</v>
      </c>
      <c r="AF104" t="str">
        <f t="shared" si="20"/>
        <v>PT Adi Sarana Armada Tbk</v>
      </c>
      <c r="AG104">
        <f t="shared" si="21"/>
        <v>3390</v>
      </c>
      <c r="AH104" s="12">
        <f t="shared" si="35"/>
        <v>12057</v>
      </c>
      <c r="AI104" t="str">
        <f t="shared" si="36"/>
        <v>Mid Cap</v>
      </c>
    </row>
    <row r="105" spans="2:35" x14ac:dyDescent="0.25">
      <c r="B105">
        <v>104</v>
      </c>
      <c r="C105" t="s">
        <v>482</v>
      </c>
      <c r="D105" t="s">
        <v>483</v>
      </c>
      <c r="E105">
        <v>925</v>
      </c>
      <c r="F105">
        <v>0</v>
      </c>
      <c r="G105">
        <v>0</v>
      </c>
      <c r="H105" t="s">
        <v>484</v>
      </c>
      <c r="I105" t="s">
        <v>485</v>
      </c>
      <c r="J105" t="s">
        <v>486</v>
      </c>
      <c r="K105">
        <v>6.1</v>
      </c>
      <c r="L105" s="6">
        <f t="shared" si="22"/>
        <v>12.234999999999999</v>
      </c>
      <c r="M105" s="7" t="str">
        <f t="shared" si="25"/>
        <v>T</v>
      </c>
      <c r="N105" s="10">
        <f t="shared" si="26"/>
        <v>12235</v>
      </c>
      <c r="O105" s="10">
        <f t="shared" si="27"/>
        <v>12235</v>
      </c>
      <c r="P105" s="4" t="str">
        <f t="shared" si="28"/>
        <v>MNCN.JK</v>
      </c>
      <c r="R105" s="4">
        <f t="shared" si="29"/>
        <v>104</v>
      </c>
      <c r="S105" t="str">
        <v>MNCN.JK</v>
      </c>
      <c r="T105" s="16">
        <f t="shared" si="30"/>
        <v>12235</v>
      </c>
      <c r="X105">
        <f t="shared" si="23"/>
        <v>104</v>
      </c>
      <c r="Y105" t="str">
        <f t="shared" si="31"/>
        <v>INDY.JK</v>
      </c>
      <c r="Z105" s="7" t="str">
        <f t="shared" si="32"/>
        <v>PT. Indika Energy Tbk</v>
      </c>
      <c r="AA105" s="6">
        <f t="shared" si="24"/>
        <v>2280</v>
      </c>
      <c r="AB105" s="8">
        <f t="shared" si="33"/>
        <v>11841</v>
      </c>
      <c r="AD105">
        <f t="shared" si="19"/>
        <v>104</v>
      </c>
      <c r="AE105" t="str">
        <f t="shared" si="34"/>
        <v>INDY</v>
      </c>
      <c r="AF105" t="str">
        <f t="shared" si="20"/>
        <v>PT. Indika Energy Tbk</v>
      </c>
      <c r="AG105">
        <f t="shared" si="21"/>
        <v>2280</v>
      </c>
      <c r="AH105" s="12">
        <f t="shared" si="35"/>
        <v>11841</v>
      </c>
      <c r="AI105" t="str">
        <f t="shared" si="36"/>
        <v>Mid Cap</v>
      </c>
    </row>
    <row r="106" spans="2:35" x14ac:dyDescent="0.25">
      <c r="B106">
        <v>105</v>
      </c>
      <c r="C106" t="s">
        <v>487</v>
      </c>
      <c r="D106" t="s">
        <v>488</v>
      </c>
      <c r="E106">
        <v>3390</v>
      </c>
      <c r="F106">
        <v>-130</v>
      </c>
      <c r="G106">
        <v>-3.6900000000000002E-2</v>
      </c>
      <c r="H106" t="s">
        <v>489</v>
      </c>
      <c r="I106" t="s">
        <v>490</v>
      </c>
      <c r="J106" t="s">
        <v>491</v>
      </c>
      <c r="K106">
        <v>98.63</v>
      </c>
      <c r="L106" s="6">
        <f t="shared" si="22"/>
        <v>12.057</v>
      </c>
      <c r="M106" s="7" t="str">
        <f t="shared" si="25"/>
        <v>T</v>
      </c>
      <c r="N106" s="10">
        <f t="shared" si="26"/>
        <v>12057</v>
      </c>
      <c r="O106" s="10">
        <f t="shared" si="27"/>
        <v>12057</v>
      </c>
      <c r="P106" s="4" t="str">
        <f t="shared" si="28"/>
        <v>ASSA.JK</v>
      </c>
      <c r="R106" s="4">
        <f t="shared" si="29"/>
        <v>105</v>
      </c>
      <c r="S106" t="str">
        <v>ASSA.JK</v>
      </c>
      <c r="T106" s="16">
        <f t="shared" si="30"/>
        <v>12057</v>
      </c>
      <c r="X106">
        <f t="shared" si="23"/>
        <v>105</v>
      </c>
      <c r="Y106" t="str">
        <f t="shared" si="31"/>
        <v>BJTM.JK</v>
      </c>
      <c r="Z106" s="7" t="str">
        <f t="shared" si="32"/>
        <v>PT Bank Pembangunan Daerah Jawa Timur Tbk</v>
      </c>
      <c r="AA106" s="6">
        <f t="shared" si="24"/>
        <v>775</v>
      </c>
      <c r="AB106" s="8">
        <f t="shared" si="33"/>
        <v>11637</v>
      </c>
      <c r="AD106">
        <f t="shared" si="19"/>
        <v>105</v>
      </c>
      <c r="AE106" t="str">
        <f t="shared" si="34"/>
        <v>BJTM</v>
      </c>
      <c r="AF106" t="str">
        <f t="shared" si="20"/>
        <v>PT Bank Pembangunan Daerah Jawa Timur Tbk</v>
      </c>
      <c r="AG106">
        <f t="shared" si="21"/>
        <v>775</v>
      </c>
      <c r="AH106" s="12">
        <f t="shared" si="35"/>
        <v>11637</v>
      </c>
      <c r="AI106" t="str">
        <f t="shared" si="36"/>
        <v>Mid Cap</v>
      </c>
    </row>
    <row r="107" spans="2:35" x14ac:dyDescent="0.25">
      <c r="B107">
        <v>106</v>
      </c>
      <c r="C107" t="s">
        <v>492</v>
      </c>
      <c r="D107" t="s">
        <v>493</v>
      </c>
      <c r="E107">
        <v>2280</v>
      </c>
      <c r="F107">
        <v>20</v>
      </c>
      <c r="G107">
        <v>8.8000000000000005E-3</v>
      </c>
      <c r="H107" t="s">
        <v>494</v>
      </c>
      <c r="I107" t="s">
        <v>495</v>
      </c>
      <c r="J107" t="s">
        <v>496</v>
      </c>
      <c r="K107" t="s">
        <v>50</v>
      </c>
      <c r="L107" s="6">
        <f t="shared" si="22"/>
        <v>11.840999999999999</v>
      </c>
      <c r="M107" s="7" t="str">
        <f t="shared" si="25"/>
        <v>T</v>
      </c>
      <c r="N107" s="10">
        <f t="shared" si="26"/>
        <v>11841</v>
      </c>
      <c r="O107" s="10">
        <f t="shared" si="27"/>
        <v>11841</v>
      </c>
      <c r="P107" s="4" t="str">
        <f t="shared" si="28"/>
        <v>INDY.JK</v>
      </c>
      <c r="R107" s="4">
        <f t="shared" si="29"/>
        <v>106</v>
      </c>
      <c r="S107" t="str">
        <v>INDY.JK</v>
      </c>
      <c r="T107" s="16">
        <f t="shared" si="30"/>
        <v>11841</v>
      </c>
      <c r="X107">
        <f t="shared" si="23"/>
        <v>106</v>
      </c>
      <c r="Y107" t="str">
        <f t="shared" si="31"/>
        <v>LPKR.JK</v>
      </c>
      <c r="Z107" s="7" t="str">
        <f t="shared" si="32"/>
        <v>PT Lippo Karawaci Tbk</v>
      </c>
      <c r="AA107" s="6">
        <f t="shared" si="24"/>
        <v>161</v>
      </c>
      <c r="AB107" s="8">
        <f t="shared" si="33"/>
        <v>11404</v>
      </c>
      <c r="AD107">
        <f t="shared" si="19"/>
        <v>106</v>
      </c>
      <c r="AE107" t="str">
        <f t="shared" si="34"/>
        <v>LPKR</v>
      </c>
      <c r="AF107" t="str">
        <f t="shared" si="20"/>
        <v>PT Lippo Karawaci Tbk</v>
      </c>
      <c r="AG107">
        <f t="shared" si="21"/>
        <v>161</v>
      </c>
      <c r="AH107" s="12">
        <f t="shared" si="35"/>
        <v>11404</v>
      </c>
      <c r="AI107" t="str">
        <f t="shared" si="36"/>
        <v>Mid Cap</v>
      </c>
    </row>
    <row r="108" spans="2:35" x14ac:dyDescent="0.25">
      <c r="B108">
        <v>107</v>
      </c>
      <c r="C108" t="s">
        <v>497</v>
      </c>
      <c r="D108" t="s">
        <v>498</v>
      </c>
      <c r="E108">
        <v>775</v>
      </c>
      <c r="F108">
        <v>-5</v>
      </c>
      <c r="G108">
        <v>-6.4000000000000003E-3</v>
      </c>
      <c r="H108" t="s">
        <v>499</v>
      </c>
      <c r="I108" t="s">
        <v>500</v>
      </c>
      <c r="J108" t="s">
        <v>501</v>
      </c>
      <c r="K108">
        <v>7.64</v>
      </c>
      <c r="L108" s="6">
        <f t="shared" si="22"/>
        <v>11.637</v>
      </c>
      <c r="M108" s="7" t="str">
        <f t="shared" si="25"/>
        <v>T</v>
      </c>
      <c r="N108" s="10">
        <f t="shared" si="26"/>
        <v>11637</v>
      </c>
      <c r="O108" s="10">
        <f t="shared" si="27"/>
        <v>11637</v>
      </c>
      <c r="P108" s="4" t="str">
        <f t="shared" si="28"/>
        <v>BJTM.JK</v>
      </c>
      <c r="R108" s="4">
        <f t="shared" si="29"/>
        <v>107</v>
      </c>
      <c r="S108" t="str">
        <v>BJTM.JK</v>
      </c>
      <c r="T108" s="16">
        <f t="shared" si="30"/>
        <v>11637</v>
      </c>
      <c r="X108">
        <f t="shared" si="23"/>
        <v>107</v>
      </c>
      <c r="Y108" t="str">
        <f t="shared" si="31"/>
        <v>FAPA.JK</v>
      </c>
      <c r="Z108" s="7" t="str">
        <f t="shared" si="32"/>
        <v>PT FAP Agri Tbk</v>
      </c>
      <c r="AA108" s="6">
        <f t="shared" si="24"/>
        <v>3100</v>
      </c>
      <c r="AB108" s="8">
        <f t="shared" si="33"/>
        <v>11251</v>
      </c>
      <c r="AD108">
        <f t="shared" si="19"/>
        <v>107</v>
      </c>
      <c r="AE108" t="str">
        <f t="shared" si="34"/>
        <v>FAPA</v>
      </c>
      <c r="AF108" t="str">
        <f t="shared" si="20"/>
        <v>PT FAP Agri Tbk</v>
      </c>
      <c r="AG108">
        <f t="shared" si="21"/>
        <v>3100</v>
      </c>
      <c r="AH108" s="12">
        <f t="shared" si="35"/>
        <v>11251</v>
      </c>
      <c r="AI108" t="str">
        <f t="shared" si="36"/>
        <v>Mid Cap</v>
      </c>
    </row>
    <row r="109" spans="2:35" x14ac:dyDescent="0.25">
      <c r="B109">
        <v>108</v>
      </c>
      <c r="C109" t="s">
        <v>502</v>
      </c>
      <c r="D109" t="s">
        <v>503</v>
      </c>
      <c r="E109">
        <v>161</v>
      </c>
      <c r="F109">
        <v>1</v>
      </c>
      <c r="G109">
        <v>6.3E-3</v>
      </c>
      <c r="H109" t="s">
        <v>504</v>
      </c>
      <c r="I109" t="s">
        <v>505</v>
      </c>
      <c r="J109" t="s">
        <v>506</v>
      </c>
      <c r="K109" t="s">
        <v>50</v>
      </c>
      <c r="L109" s="6">
        <f t="shared" si="22"/>
        <v>11.404</v>
      </c>
      <c r="M109" s="7" t="str">
        <f t="shared" si="25"/>
        <v>T</v>
      </c>
      <c r="N109" s="10">
        <f t="shared" si="26"/>
        <v>11404</v>
      </c>
      <c r="O109" s="10">
        <f t="shared" si="27"/>
        <v>11404</v>
      </c>
      <c r="P109" s="4" t="str">
        <f t="shared" si="28"/>
        <v>LPKR.JK</v>
      </c>
      <c r="R109" s="4">
        <f t="shared" si="29"/>
        <v>108</v>
      </c>
      <c r="S109" t="str">
        <v>LPKR.JK</v>
      </c>
      <c r="T109" s="16">
        <f t="shared" si="30"/>
        <v>11404</v>
      </c>
      <c r="X109">
        <f t="shared" si="23"/>
        <v>108</v>
      </c>
      <c r="Y109" t="str">
        <f t="shared" si="31"/>
        <v>IMPC.JK</v>
      </c>
      <c r="Z109" s="7" t="str">
        <f t="shared" si="32"/>
        <v>PT Impack Pratama Industri Tbk</v>
      </c>
      <c r="AA109" s="6">
        <f t="shared" si="24"/>
        <v>2300</v>
      </c>
      <c r="AB109" s="8">
        <f t="shared" si="33"/>
        <v>11117</v>
      </c>
      <c r="AD109">
        <f t="shared" si="19"/>
        <v>108</v>
      </c>
      <c r="AE109" t="str">
        <f t="shared" si="34"/>
        <v>IMPC</v>
      </c>
      <c r="AF109" t="str">
        <f t="shared" si="20"/>
        <v>PT Impack Pratama Industri Tbk</v>
      </c>
      <c r="AG109">
        <f t="shared" si="21"/>
        <v>2300</v>
      </c>
      <c r="AH109" s="12">
        <f t="shared" si="35"/>
        <v>11117</v>
      </c>
      <c r="AI109" t="str">
        <f t="shared" si="36"/>
        <v>Mid Cap</v>
      </c>
    </row>
    <row r="110" spans="2:35" x14ac:dyDescent="0.25">
      <c r="B110">
        <v>109</v>
      </c>
      <c r="C110" t="s">
        <v>507</v>
      </c>
      <c r="D110" t="s">
        <v>508</v>
      </c>
      <c r="E110">
        <v>3100</v>
      </c>
      <c r="F110">
        <v>-20</v>
      </c>
      <c r="G110">
        <v>-6.4000000000000003E-3</v>
      </c>
      <c r="H110">
        <v>108400</v>
      </c>
      <c r="I110">
        <v>53023</v>
      </c>
      <c r="J110" t="s">
        <v>509</v>
      </c>
      <c r="K110" t="s">
        <v>50</v>
      </c>
      <c r="L110" s="6">
        <f t="shared" si="22"/>
        <v>11.250999999999999</v>
      </c>
      <c r="M110" s="7" t="str">
        <f t="shared" si="25"/>
        <v>T</v>
      </c>
      <c r="N110" s="10">
        <f t="shared" si="26"/>
        <v>11251</v>
      </c>
      <c r="O110" s="10">
        <f t="shared" si="27"/>
        <v>11251</v>
      </c>
      <c r="P110" s="4" t="str">
        <f t="shared" si="28"/>
        <v>FAPA.JK</v>
      </c>
      <c r="R110" s="4">
        <f t="shared" si="29"/>
        <v>109</v>
      </c>
      <c r="S110" t="str">
        <v>FAPA.JK</v>
      </c>
      <c r="T110" s="16">
        <f t="shared" si="30"/>
        <v>11251</v>
      </c>
      <c r="X110">
        <f t="shared" si="23"/>
        <v>109</v>
      </c>
      <c r="Y110" t="str">
        <f t="shared" si="31"/>
        <v>LINK.JK</v>
      </c>
      <c r="Z110" s="7" t="str">
        <f t="shared" si="32"/>
        <v>PT Link Net Tbk</v>
      </c>
      <c r="AA110" s="6">
        <f t="shared" si="24"/>
        <v>4000</v>
      </c>
      <c r="AB110" s="8">
        <f t="shared" si="33"/>
        <v>11006</v>
      </c>
      <c r="AD110">
        <f t="shared" si="19"/>
        <v>109</v>
      </c>
      <c r="AE110" t="str">
        <f t="shared" si="34"/>
        <v>LINK</v>
      </c>
      <c r="AF110" t="str">
        <f t="shared" si="20"/>
        <v>PT Link Net Tbk</v>
      </c>
      <c r="AG110">
        <f t="shared" si="21"/>
        <v>4000</v>
      </c>
      <c r="AH110" s="12">
        <f t="shared" si="35"/>
        <v>11006</v>
      </c>
      <c r="AI110" t="str">
        <f t="shared" si="36"/>
        <v>Mid Cap</v>
      </c>
    </row>
    <row r="111" spans="2:35" x14ac:dyDescent="0.25">
      <c r="B111">
        <v>110</v>
      </c>
      <c r="C111" t="s">
        <v>510</v>
      </c>
      <c r="D111" t="s">
        <v>511</v>
      </c>
      <c r="E111">
        <v>2300</v>
      </c>
      <c r="F111">
        <v>-50</v>
      </c>
      <c r="G111">
        <v>-2.1299999999999999E-2</v>
      </c>
      <c r="H111" t="s">
        <v>512</v>
      </c>
      <c r="I111" t="s">
        <v>513</v>
      </c>
      <c r="J111" t="s">
        <v>514</v>
      </c>
      <c r="K111">
        <v>55.72</v>
      </c>
      <c r="L111" s="6">
        <f t="shared" si="22"/>
        <v>11.117000000000001</v>
      </c>
      <c r="M111" s="7" t="str">
        <f t="shared" si="25"/>
        <v>T</v>
      </c>
      <c r="N111" s="10">
        <f t="shared" si="26"/>
        <v>11117</v>
      </c>
      <c r="O111" s="10">
        <f t="shared" si="27"/>
        <v>11117</v>
      </c>
      <c r="P111" s="4" t="str">
        <f t="shared" si="28"/>
        <v>IMPC.JK</v>
      </c>
      <c r="R111" s="4">
        <f t="shared" si="29"/>
        <v>110</v>
      </c>
      <c r="S111" t="str">
        <v>IMPC.JK</v>
      </c>
      <c r="T111" s="16">
        <f t="shared" si="30"/>
        <v>11117</v>
      </c>
      <c r="X111">
        <f t="shared" si="23"/>
        <v>110</v>
      </c>
      <c r="Y111" t="str">
        <f t="shared" si="31"/>
        <v>MCAS.JK</v>
      </c>
      <c r="Z111" s="7" t="str">
        <f t="shared" si="32"/>
        <v>PT M Cash Integrasi Tbk</v>
      </c>
      <c r="AA111" s="6">
        <f t="shared" si="24"/>
        <v>12575</v>
      </c>
      <c r="AB111" s="8">
        <f t="shared" si="33"/>
        <v>10914</v>
      </c>
      <c r="AD111">
        <f t="shared" si="19"/>
        <v>110</v>
      </c>
      <c r="AE111" t="str">
        <f t="shared" si="34"/>
        <v>MCAS</v>
      </c>
      <c r="AF111" t="str">
        <f t="shared" si="20"/>
        <v>PT M Cash Integrasi Tbk</v>
      </c>
      <c r="AG111">
        <f t="shared" si="21"/>
        <v>12575</v>
      </c>
      <c r="AH111" s="12">
        <f t="shared" si="35"/>
        <v>10914</v>
      </c>
      <c r="AI111" t="str">
        <f t="shared" si="36"/>
        <v>Mid Cap</v>
      </c>
    </row>
    <row r="112" spans="2:35" x14ac:dyDescent="0.25">
      <c r="B112">
        <v>111</v>
      </c>
      <c r="C112" t="s">
        <v>515</v>
      </c>
      <c r="D112" t="s">
        <v>516</v>
      </c>
      <c r="E112">
        <v>4000</v>
      </c>
      <c r="F112">
        <v>20</v>
      </c>
      <c r="G112">
        <v>5.0000000000000001E-3</v>
      </c>
      <c r="H112" t="s">
        <v>517</v>
      </c>
      <c r="I112" t="s">
        <v>518</v>
      </c>
      <c r="J112" t="s">
        <v>519</v>
      </c>
      <c r="K112">
        <v>11.07</v>
      </c>
      <c r="L112" s="6">
        <f t="shared" si="22"/>
        <v>11.006</v>
      </c>
      <c r="M112" s="7" t="str">
        <f t="shared" si="25"/>
        <v>T</v>
      </c>
      <c r="N112" s="10">
        <f t="shared" si="26"/>
        <v>11006</v>
      </c>
      <c r="O112" s="10">
        <f t="shared" si="27"/>
        <v>11006</v>
      </c>
      <c r="P112" s="4" t="str">
        <f t="shared" si="28"/>
        <v>LINK.JK</v>
      </c>
      <c r="R112" s="4">
        <f t="shared" si="29"/>
        <v>111</v>
      </c>
      <c r="S112" t="str">
        <v>LINK.JK</v>
      </c>
      <c r="T112" s="16">
        <f t="shared" si="30"/>
        <v>11006</v>
      </c>
      <c r="X112">
        <f t="shared" si="23"/>
        <v>111</v>
      </c>
      <c r="Y112" t="str">
        <f t="shared" si="31"/>
        <v>CITA.JK</v>
      </c>
      <c r="Z112" s="7" t="str">
        <f t="shared" si="32"/>
        <v>PT Cita Mineral Investindo Tbk</v>
      </c>
      <c r="AA112" s="6">
        <f t="shared" si="24"/>
        <v>2750</v>
      </c>
      <c r="AB112" s="8">
        <f t="shared" si="33"/>
        <v>10891</v>
      </c>
      <c r="AD112">
        <f t="shared" si="19"/>
        <v>111</v>
      </c>
      <c r="AE112" t="str">
        <f t="shared" si="34"/>
        <v>CITA</v>
      </c>
      <c r="AF112" t="str">
        <f t="shared" si="20"/>
        <v>PT Cita Mineral Investindo Tbk</v>
      </c>
      <c r="AG112">
        <f t="shared" si="21"/>
        <v>2750</v>
      </c>
      <c r="AH112" s="12">
        <f t="shared" si="35"/>
        <v>10891</v>
      </c>
      <c r="AI112" t="str">
        <f t="shared" si="36"/>
        <v>Mid Cap</v>
      </c>
    </row>
    <row r="113" spans="2:35" x14ac:dyDescent="0.25">
      <c r="B113">
        <v>112</v>
      </c>
      <c r="C113" t="s">
        <v>520</v>
      </c>
      <c r="D113" t="s">
        <v>521</v>
      </c>
      <c r="E113">
        <v>12575</v>
      </c>
      <c r="F113">
        <v>150</v>
      </c>
      <c r="G113">
        <v>1.21E-2</v>
      </c>
      <c r="H113">
        <v>665400</v>
      </c>
      <c r="I113" t="s">
        <v>522</v>
      </c>
      <c r="J113" t="s">
        <v>523</v>
      </c>
      <c r="K113">
        <v>51.39</v>
      </c>
      <c r="L113" s="6">
        <f t="shared" si="22"/>
        <v>10.914</v>
      </c>
      <c r="M113" s="7" t="str">
        <f t="shared" si="25"/>
        <v>T</v>
      </c>
      <c r="N113" s="10">
        <f t="shared" si="26"/>
        <v>10914</v>
      </c>
      <c r="O113" s="10">
        <f t="shared" si="27"/>
        <v>10914</v>
      </c>
      <c r="P113" s="4" t="str">
        <f t="shared" si="28"/>
        <v>MCAS.JK</v>
      </c>
      <c r="R113" s="4">
        <f t="shared" si="29"/>
        <v>112</v>
      </c>
      <c r="S113" t="str">
        <v>MCAS.JK</v>
      </c>
      <c r="T113" s="16">
        <f t="shared" si="30"/>
        <v>10914</v>
      </c>
      <c r="X113">
        <f t="shared" si="23"/>
        <v>112</v>
      </c>
      <c r="Y113" t="str">
        <f t="shared" si="31"/>
        <v>APIC.JK</v>
      </c>
      <c r="Z113" s="7" t="str">
        <f t="shared" si="32"/>
        <v>PT Pacific Strategic Financial Tbk</v>
      </c>
      <c r="AA113" s="6">
        <f t="shared" si="24"/>
        <v>910</v>
      </c>
      <c r="AB113" s="8">
        <f t="shared" si="33"/>
        <v>10835</v>
      </c>
      <c r="AD113">
        <f t="shared" si="19"/>
        <v>112</v>
      </c>
      <c r="AE113" t="str">
        <f t="shared" si="34"/>
        <v>APIC</v>
      </c>
      <c r="AF113" t="str">
        <f t="shared" si="20"/>
        <v>PT Pacific Strategic Financial Tbk</v>
      </c>
      <c r="AG113">
        <f t="shared" si="21"/>
        <v>910</v>
      </c>
      <c r="AH113" s="12">
        <f t="shared" si="35"/>
        <v>10835</v>
      </c>
      <c r="AI113" t="str">
        <f t="shared" si="36"/>
        <v>Mid Cap</v>
      </c>
    </row>
    <row r="114" spans="2:35" x14ac:dyDescent="0.25">
      <c r="B114">
        <v>113</v>
      </c>
      <c r="C114" t="s">
        <v>524</v>
      </c>
      <c r="D114" t="s">
        <v>525</v>
      </c>
      <c r="E114">
        <v>2750</v>
      </c>
      <c r="F114">
        <v>-90</v>
      </c>
      <c r="G114">
        <v>-3.1699999999999999E-2</v>
      </c>
      <c r="H114">
        <v>9000</v>
      </c>
      <c r="I114">
        <v>6823</v>
      </c>
      <c r="J114" t="s">
        <v>526</v>
      </c>
      <c r="K114">
        <v>18.239999999999998</v>
      </c>
      <c r="L114" s="6">
        <f t="shared" si="22"/>
        <v>10.891</v>
      </c>
      <c r="M114" s="7" t="str">
        <f t="shared" si="25"/>
        <v>T</v>
      </c>
      <c r="N114" s="10">
        <f t="shared" si="26"/>
        <v>10891</v>
      </c>
      <c r="O114" s="10">
        <f t="shared" si="27"/>
        <v>10891</v>
      </c>
      <c r="P114" s="4" t="str">
        <f t="shared" si="28"/>
        <v>CITA.JK</v>
      </c>
      <c r="R114" s="4">
        <f t="shared" si="29"/>
        <v>113</v>
      </c>
      <c r="S114" t="str">
        <v>CITA.JK</v>
      </c>
      <c r="T114" s="16">
        <f t="shared" si="30"/>
        <v>10891</v>
      </c>
      <c r="X114">
        <f t="shared" si="23"/>
        <v>113</v>
      </c>
      <c r="Y114" t="str">
        <f t="shared" si="31"/>
        <v>SSMS.JK</v>
      </c>
      <c r="Z114" s="7" t="str">
        <f t="shared" si="32"/>
        <v>PT Sawit Sumbermas Sarana Tbk.</v>
      </c>
      <c r="AA114" s="6">
        <f t="shared" si="24"/>
        <v>1120</v>
      </c>
      <c r="AB114" s="8">
        <f t="shared" si="33"/>
        <v>10668</v>
      </c>
      <c r="AD114">
        <f t="shared" si="19"/>
        <v>113</v>
      </c>
      <c r="AE114" t="str">
        <f t="shared" si="34"/>
        <v>SSMS</v>
      </c>
      <c r="AF114" t="str">
        <f t="shared" si="20"/>
        <v>PT Sawit Sumbermas Sarana Tbk.</v>
      </c>
      <c r="AG114">
        <f t="shared" si="21"/>
        <v>1120</v>
      </c>
      <c r="AH114" s="12">
        <f t="shared" si="35"/>
        <v>10668</v>
      </c>
      <c r="AI114" t="str">
        <f t="shared" si="36"/>
        <v>Mid Cap</v>
      </c>
    </row>
    <row r="115" spans="2:35" x14ac:dyDescent="0.25">
      <c r="B115">
        <v>114</v>
      </c>
      <c r="C115" t="s">
        <v>527</v>
      </c>
      <c r="D115" t="s">
        <v>528</v>
      </c>
      <c r="E115">
        <v>910</v>
      </c>
      <c r="F115">
        <v>10</v>
      </c>
      <c r="G115">
        <v>1.11E-2</v>
      </c>
      <c r="H115" t="s">
        <v>529</v>
      </c>
      <c r="I115" t="s">
        <v>530</v>
      </c>
      <c r="J115" t="s">
        <v>531</v>
      </c>
      <c r="K115">
        <v>73.47</v>
      </c>
      <c r="L115" s="6">
        <f t="shared" si="22"/>
        <v>10.835000000000001</v>
      </c>
      <c r="M115" s="7" t="str">
        <f t="shared" si="25"/>
        <v>T</v>
      </c>
      <c r="N115" s="10">
        <f t="shared" si="26"/>
        <v>10835</v>
      </c>
      <c r="O115" s="10">
        <f t="shared" si="27"/>
        <v>10835</v>
      </c>
      <c r="P115" s="4" t="str">
        <f t="shared" si="28"/>
        <v>APIC.JK</v>
      </c>
      <c r="R115" s="4">
        <f t="shared" si="29"/>
        <v>114</v>
      </c>
      <c r="S115" t="str">
        <v>APIC.JK</v>
      </c>
      <c r="T115" s="16">
        <f t="shared" si="30"/>
        <v>10835</v>
      </c>
      <c r="X115">
        <f t="shared" si="23"/>
        <v>114</v>
      </c>
      <c r="Y115" t="str">
        <f t="shared" si="31"/>
        <v>KRAS.JK</v>
      </c>
      <c r="Z115" s="7" t="str">
        <f t="shared" si="32"/>
        <v>PT Krakatau Steel (Persero) Tbk</v>
      </c>
      <c r="AA115" s="6">
        <f t="shared" si="24"/>
        <v>550</v>
      </c>
      <c r="AB115" s="8">
        <f t="shared" si="33"/>
        <v>10641</v>
      </c>
      <c r="AD115">
        <f t="shared" si="19"/>
        <v>114</v>
      </c>
      <c r="AE115" t="str">
        <f t="shared" si="34"/>
        <v>KRAS</v>
      </c>
      <c r="AF115" t="str">
        <f t="shared" si="20"/>
        <v>PT Krakatau Steel (Persero) Tbk</v>
      </c>
      <c r="AG115">
        <f t="shared" si="21"/>
        <v>550</v>
      </c>
      <c r="AH115" s="12">
        <f t="shared" si="35"/>
        <v>10641</v>
      </c>
      <c r="AI115" t="str">
        <f t="shared" si="36"/>
        <v>Mid Cap</v>
      </c>
    </row>
    <row r="116" spans="2:35" x14ac:dyDescent="0.25">
      <c r="B116">
        <v>115</v>
      </c>
      <c r="C116" t="s">
        <v>532</v>
      </c>
      <c r="D116" t="s">
        <v>533</v>
      </c>
      <c r="E116">
        <v>1120</v>
      </c>
      <c r="F116">
        <v>-5</v>
      </c>
      <c r="G116">
        <v>-4.4000000000000003E-3</v>
      </c>
      <c r="H116" t="s">
        <v>534</v>
      </c>
      <c r="I116" t="s">
        <v>535</v>
      </c>
      <c r="J116" t="s">
        <v>536</v>
      </c>
      <c r="K116">
        <v>9.1</v>
      </c>
      <c r="L116" s="6">
        <f t="shared" si="22"/>
        <v>10.667999999999999</v>
      </c>
      <c r="M116" s="7" t="str">
        <f t="shared" si="25"/>
        <v>T</v>
      </c>
      <c r="N116" s="10">
        <f t="shared" si="26"/>
        <v>10668</v>
      </c>
      <c r="O116" s="10">
        <f t="shared" si="27"/>
        <v>10668</v>
      </c>
      <c r="P116" s="4" t="str">
        <f t="shared" si="28"/>
        <v>SSMS.JK</v>
      </c>
      <c r="R116" s="4">
        <f t="shared" si="29"/>
        <v>115</v>
      </c>
      <c r="S116" t="str">
        <v>SSMS.JK</v>
      </c>
      <c r="T116" s="16">
        <f t="shared" si="30"/>
        <v>10668</v>
      </c>
      <c r="X116">
        <f t="shared" si="23"/>
        <v>115</v>
      </c>
      <c r="Y116" t="str">
        <f t="shared" si="31"/>
        <v>DMAS.JK</v>
      </c>
      <c r="Z116" s="7" t="str">
        <f t="shared" si="32"/>
        <v>PT Puradelta Lestari Tbk</v>
      </c>
      <c r="AA116" s="6">
        <f t="shared" si="24"/>
        <v>214</v>
      </c>
      <c r="AB116" s="8">
        <f t="shared" si="33"/>
        <v>10314</v>
      </c>
      <c r="AD116">
        <f t="shared" si="19"/>
        <v>115</v>
      </c>
      <c r="AE116" t="str">
        <f t="shared" si="34"/>
        <v>DMAS</v>
      </c>
      <c r="AF116" t="str">
        <f t="shared" si="20"/>
        <v>PT Puradelta Lestari Tbk</v>
      </c>
      <c r="AG116">
        <f t="shared" si="21"/>
        <v>214</v>
      </c>
      <c r="AH116" s="12">
        <f t="shared" si="35"/>
        <v>10314</v>
      </c>
      <c r="AI116" t="str">
        <f t="shared" si="36"/>
        <v>Mid Cap</v>
      </c>
    </row>
    <row r="117" spans="2:35" x14ac:dyDescent="0.25">
      <c r="B117">
        <v>116</v>
      </c>
      <c r="C117" t="s">
        <v>537</v>
      </c>
      <c r="D117" t="s">
        <v>538</v>
      </c>
      <c r="E117">
        <v>550</v>
      </c>
      <c r="F117">
        <v>5</v>
      </c>
      <c r="G117">
        <v>9.1999999999999998E-3</v>
      </c>
      <c r="H117" t="s">
        <v>539</v>
      </c>
      <c r="I117" t="s">
        <v>540</v>
      </c>
      <c r="J117" t="s">
        <v>541</v>
      </c>
      <c r="K117">
        <v>183333.33</v>
      </c>
      <c r="L117" s="6">
        <f t="shared" si="22"/>
        <v>10.641</v>
      </c>
      <c r="M117" s="7" t="str">
        <f t="shared" si="25"/>
        <v>T</v>
      </c>
      <c r="N117" s="10">
        <f t="shared" si="26"/>
        <v>10641</v>
      </c>
      <c r="O117" s="10">
        <f t="shared" si="27"/>
        <v>10641</v>
      </c>
      <c r="P117" s="4" t="str">
        <f t="shared" si="28"/>
        <v>KRAS.JK</v>
      </c>
      <c r="R117" s="4">
        <f t="shared" si="29"/>
        <v>116</v>
      </c>
      <c r="S117" t="str">
        <v>KRAS.JK</v>
      </c>
      <c r="T117" s="16">
        <f t="shared" si="30"/>
        <v>10641</v>
      </c>
      <c r="X117">
        <f t="shared" si="23"/>
        <v>116</v>
      </c>
      <c r="Y117" t="str">
        <f t="shared" si="31"/>
        <v>TECH.JK</v>
      </c>
      <c r="Z117" s="7" t="str">
        <f t="shared" si="32"/>
        <v>PT Indosterling Technomedia TBK</v>
      </c>
      <c r="AA117" s="6">
        <f t="shared" si="24"/>
        <v>8200</v>
      </c>
      <c r="AB117" s="8">
        <f t="shared" si="33"/>
        <v>10302</v>
      </c>
      <c r="AD117">
        <f t="shared" si="19"/>
        <v>116</v>
      </c>
      <c r="AE117" t="str">
        <f t="shared" si="34"/>
        <v>TECH</v>
      </c>
      <c r="AF117" t="str">
        <f t="shared" si="20"/>
        <v>PT Indosterling Technomedia TBK</v>
      </c>
      <c r="AG117">
        <f t="shared" si="21"/>
        <v>8200</v>
      </c>
      <c r="AH117" s="12">
        <f t="shared" si="35"/>
        <v>10302</v>
      </c>
      <c r="AI117" t="str">
        <f t="shared" si="36"/>
        <v>Mid Cap</v>
      </c>
    </row>
    <row r="118" spans="2:35" x14ac:dyDescent="0.25">
      <c r="B118">
        <v>117</v>
      </c>
      <c r="C118" t="s">
        <v>542</v>
      </c>
      <c r="D118" t="s">
        <v>543</v>
      </c>
      <c r="E118">
        <v>214</v>
      </c>
      <c r="F118">
        <v>0</v>
      </c>
      <c r="G118">
        <v>0</v>
      </c>
      <c r="H118" t="s">
        <v>544</v>
      </c>
      <c r="I118" t="s">
        <v>545</v>
      </c>
      <c r="J118" t="s">
        <v>546</v>
      </c>
      <c r="K118">
        <v>6.62</v>
      </c>
      <c r="L118" s="6">
        <f t="shared" si="22"/>
        <v>10.314</v>
      </c>
      <c r="M118" s="7" t="str">
        <f t="shared" si="25"/>
        <v>T</v>
      </c>
      <c r="N118" s="10">
        <f t="shared" si="26"/>
        <v>10314</v>
      </c>
      <c r="O118" s="10">
        <f t="shared" si="27"/>
        <v>10314</v>
      </c>
      <c r="P118" s="4" t="str">
        <f t="shared" si="28"/>
        <v>DMAS.JK</v>
      </c>
      <c r="R118" s="4">
        <f t="shared" si="29"/>
        <v>117</v>
      </c>
      <c r="S118" t="str">
        <v>DMAS.JK</v>
      </c>
      <c r="T118" s="16">
        <f t="shared" si="30"/>
        <v>10314</v>
      </c>
      <c r="X118">
        <f t="shared" si="23"/>
        <v>117</v>
      </c>
      <c r="Y118" t="str">
        <f t="shared" si="31"/>
        <v>POWR.JK</v>
      </c>
      <c r="Z118" s="7" t="str">
        <f t="shared" si="32"/>
        <v>PT Cikarang Listrindo Tbk</v>
      </c>
      <c r="AA118" s="6">
        <f t="shared" si="24"/>
        <v>645</v>
      </c>
      <c r="AB118" s="8">
        <f t="shared" si="33"/>
        <v>10164</v>
      </c>
      <c r="AD118">
        <f t="shared" si="19"/>
        <v>117</v>
      </c>
      <c r="AE118" t="str">
        <f t="shared" si="34"/>
        <v>POWR</v>
      </c>
      <c r="AF118" t="str">
        <f t="shared" si="20"/>
        <v>PT Cikarang Listrindo Tbk</v>
      </c>
      <c r="AG118">
        <f t="shared" si="21"/>
        <v>645</v>
      </c>
      <c r="AH118" s="12">
        <f t="shared" si="35"/>
        <v>10164</v>
      </c>
      <c r="AI118" t="str">
        <f t="shared" si="36"/>
        <v>Mid Cap</v>
      </c>
    </row>
    <row r="119" spans="2:35" x14ac:dyDescent="0.25">
      <c r="B119">
        <v>118</v>
      </c>
      <c r="C119" t="s">
        <v>547</v>
      </c>
      <c r="D119" t="s">
        <v>548</v>
      </c>
      <c r="E119">
        <v>8200</v>
      </c>
      <c r="F119">
        <v>150</v>
      </c>
      <c r="G119">
        <v>1.8599999999999998E-2</v>
      </c>
      <c r="H119" t="s">
        <v>549</v>
      </c>
      <c r="I119" t="s">
        <v>151</v>
      </c>
      <c r="J119" t="s">
        <v>550</v>
      </c>
      <c r="K119">
        <v>8427.5400000000009</v>
      </c>
      <c r="L119" s="6">
        <f t="shared" si="22"/>
        <v>10.302</v>
      </c>
      <c r="M119" s="7" t="str">
        <f t="shared" si="25"/>
        <v>T</v>
      </c>
      <c r="N119" s="10">
        <f t="shared" si="26"/>
        <v>10302</v>
      </c>
      <c r="O119" s="10">
        <f t="shared" si="27"/>
        <v>10302</v>
      </c>
      <c r="P119" s="4" t="str">
        <f t="shared" si="28"/>
        <v>TECH.JK</v>
      </c>
      <c r="R119" s="4">
        <f t="shared" si="29"/>
        <v>118</v>
      </c>
      <c r="S119" t="str">
        <v>TECH.JK</v>
      </c>
      <c r="T119" s="16">
        <f t="shared" si="30"/>
        <v>10302</v>
      </c>
      <c r="X119">
        <f t="shared" si="23"/>
        <v>118</v>
      </c>
      <c r="Y119" t="str">
        <f t="shared" si="31"/>
        <v>IPTV.JK</v>
      </c>
      <c r="Z119" s="7" t="str">
        <f t="shared" si="32"/>
        <v>PT MNC Vision Networks Tbk</v>
      </c>
      <c r="AA119" s="6">
        <f t="shared" si="24"/>
        <v>244</v>
      </c>
      <c r="AB119" s="8">
        <f t="shared" si="33"/>
        <v>10126</v>
      </c>
      <c r="AD119">
        <f t="shared" si="19"/>
        <v>118</v>
      </c>
      <c r="AE119" t="str">
        <f t="shared" si="34"/>
        <v>IPTV</v>
      </c>
      <c r="AF119" t="str">
        <f t="shared" si="20"/>
        <v>PT MNC Vision Networks Tbk</v>
      </c>
      <c r="AG119">
        <f t="shared" si="21"/>
        <v>244</v>
      </c>
      <c r="AH119" s="12">
        <f t="shared" si="35"/>
        <v>10126</v>
      </c>
      <c r="AI119" t="str">
        <f t="shared" si="36"/>
        <v>Mid Cap</v>
      </c>
    </row>
    <row r="120" spans="2:35" x14ac:dyDescent="0.25">
      <c r="B120">
        <v>119</v>
      </c>
      <c r="C120" t="s">
        <v>551</v>
      </c>
      <c r="D120" t="s">
        <v>552</v>
      </c>
      <c r="E120">
        <v>645</v>
      </c>
      <c r="F120">
        <v>0</v>
      </c>
      <c r="G120">
        <v>0</v>
      </c>
      <c r="H120" t="s">
        <v>553</v>
      </c>
      <c r="I120" t="s">
        <v>554</v>
      </c>
      <c r="J120" t="s">
        <v>555</v>
      </c>
      <c r="K120">
        <v>129000</v>
      </c>
      <c r="L120" s="6">
        <f t="shared" si="22"/>
        <v>10.164</v>
      </c>
      <c r="M120" s="7" t="str">
        <f t="shared" si="25"/>
        <v>T</v>
      </c>
      <c r="N120" s="10">
        <f t="shared" si="26"/>
        <v>10164</v>
      </c>
      <c r="O120" s="10">
        <f t="shared" si="27"/>
        <v>10164</v>
      </c>
      <c r="P120" s="4" t="str">
        <f t="shared" si="28"/>
        <v>POWR.JK</v>
      </c>
      <c r="R120" s="4">
        <f t="shared" si="29"/>
        <v>119</v>
      </c>
      <c r="S120" t="str">
        <v>POWR.JK</v>
      </c>
      <c r="T120" s="16">
        <f t="shared" si="30"/>
        <v>10164</v>
      </c>
      <c r="X120">
        <f t="shared" si="23"/>
        <v>119</v>
      </c>
      <c r="Y120" t="str">
        <f t="shared" si="31"/>
        <v>LSIP.JK</v>
      </c>
      <c r="Z120" s="7" t="str">
        <f t="shared" si="32"/>
        <v>PT Perusahaan Perkebunan London Sumatra Indonesia Tbk</v>
      </c>
      <c r="AA120" s="6">
        <f t="shared" si="24"/>
        <v>1460</v>
      </c>
      <c r="AB120" s="8">
        <f t="shared" si="33"/>
        <v>9957</v>
      </c>
      <c r="AD120">
        <f t="shared" si="19"/>
        <v>119</v>
      </c>
      <c r="AE120" t="str">
        <f t="shared" si="34"/>
        <v>LSIP</v>
      </c>
      <c r="AF120" t="str">
        <f t="shared" si="20"/>
        <v>PT Perusahaan Perkebunan London Sumatra Indonesia Tbk</v>
      </c>
      <c r="AG120">
        <f t="shared" si="21"/>
        <v>1460</v>
      </c>
      <c r="AH120" s="12">
        <f t="shared" si="35"/>
        <v>9957</v>
      </c>
      <c r="AI120" t="str">
        <f t="shared" si="36"/>
        <v>Mid Cap</v>
      </c>
    </row>
    <row r="121" spans="2:35" x14ac:dyDescent="0.25">
      <c r="B121">
        <v>120</v>
      </c>
      <c r="C121" t="s">
        <v>556</v>
      </c>
      <c r="D121" t="s">
        <v>557</v>
      </c>
      <c r="E121">
        <v>244</v>
      </c>
      <c r="F121">
        <v>0</v>
      </c>
      <c r="G121">
        <v>0</v>
      </c>
      <c r="H121" t="s">
        <v>558</v>
      </c>
      <c r="I121" t="s">
        <v>559</v>
      </c>
      <c r="J121" t="s">
        <v>560</v>
      </c>
      <c r="K121">
        <v>33.96</v>
      </c>
      <c r="L121" s="6">
        <f t="shared" si="22"/>
        <v>10.125999999999999</v>
      </c>
      <c r="M121" s="7" t="str">
        <f t="shared" si="25"/>
        <v>T</v>
      </c>
      <c r="N121" s="10">
        <f t="shared" si="26"/>
        <v>10126</v>
      </c>
      <c r="O121" s="10">
        <f t="shared" si="27"/>
        <v>10126</v>
      </c>
      <c r="P121" s="4" t="str">
        <f t="shared" si="28"/>
        <v>IPTV.JK</v>
      </c>
      <c r="R121" s="4">
        <f t="shared" si="29"/>
        <v>120</v>
      </c>
      <c r="S121" t="str">
        <v>IPTV.JK</v>
      </c>
      <c r="T121" s="16">
        <f t="shared" si="30"/>
        <v>10126</v>
      </c>
      <c r="X121">
        <f t="shared" si="23"/>
        <v>120</v>
      </c>
      <c r="Y121" t="str">
        <f t="shared" si="31"/>
        <v>EDGE.JK</v>
      </c>
      <c r="Z121" s="7" t="str">
        <f t="shared" si="32"/>
        <v>PT Indointernet Tbk.</v>
      </c>
      <c r="AA121" s="6">
        <f t="shared" si="24"/>
        <v>24525</v>
      </c>
      <c r="AB121" s="8">
        <f t="shared" si="33"/>
        <v>9909</v>
      </c>
      <c r="AD121">
        <f t="shared" si="19"/>
        <v>120</v>
      </c>
      <c r="AE121" t="str">
        <f t="shared" si="34"/>
        <v>EDGE</v>
      </c>
      <c r="AF121" t="str">
        <f t="shared" si="20"/>
        <v>PT Indointernet Tbk.</v>
      </c>
      <c r="AG121">
        <f t="shared" si="21"/>
        <v>24525</v>
      </c>
      <c r="AH121" s="12">
        <f t="shared" si="35"/>
        <v>9909</v>
      </c>
      <c r="AI121" t="str">
        <f t="shared" si="36"/>
        <v>Mid Cap</v>
      </c>
    </row>
    <row r="122" spans="2:35" x14ac:dyDescent="0.25">
      <c r="B122">
        <v>121</v>
      </c>
      <c r="C122" t="s">
        <v>561</v>
      </c>
      <c r="D122" t="s">
        <v>562</v>
      </c>
      <c r="E122">
        <v>1460</v>
      </c>
      <c r="F122">
        <v>20</v>
      </c>
      <c r="G122">
        <v>1.3899999999999999E-2</v>
      </c>
      <c r="H122" t="s">
        <v>563</v>
      </c>
      <c r="I122" t="s">
        <v>564</v>
      </c>
      <c r="J122" t="s">
        <v>565</v>
      </c>
      <c r="K122">
        <v>9.01</v>
      </c>
      <c r="L122" s="6">
        <f t="shared" si="22"/>
        <v>9.9570000000000007</v>
      </c>
      <c r="M122" s="7" t="str">
        <f t="shared" si="25"/>
        <v>T</v>
      </c>
      <c r="N122" s="10">
        <f t="shared" si="26"/>
        <v>9957</v>
      </c>
      <c r="O122" s="10">
        <f t="shared" si="27"/>
        <v>9957</v>
      </c>
      <c r="P122" s="4" t="str">
        <f t="shared" si="28"/>
        <v>LSIP.JK</v>
      </c>
      <c r="R122" s="4">
        <f t="shared" si="29"/>
        <v>121</v>
      </c>
      <c r="S122" t="str">
        <v>LSIP.JK</v>
      </c>
      <c r="T122" s="16">
        <f t="shared" si="30"/>
        <v>9957</v>
      </c>
      <c r="X122">
        <f t="shared" si="23"/>
        <v>121</v>
      </c>
      <c r="Y122" t="str">
        <f t="shared" si="31"/>
        <v>ERAA.JK</v>
      </c>
      <c r="Z122" s="7" t="str">
        <f t="shared" si="32"/>
        <v>PT Erajaya Swasembada Tbk</v>
      </c>
      <c r="AA122" s="6">
        <f t="shared" si="24"/>
        <v>600</v>
      </c>
      <c r="AB122" s="8">
        <f t="shared" si="33"/>
        <v>9539</v>
      </c>
      <c r="AD122">
        <f t="shared" si="19"/>
        <v>121</v>
      </c>
      <c r="AE122" t="str">
        <f t="shared" si="34"/>
        <v>ERAA</v>
      </c>
      <c r="AF122" t="str">
        <f t="shared" si="20"/>
        <v>PT Erajaya Swasembada Tbk</v>
      </c>
      <c r="AG122">
        <f t="shared" si="21"/>
        <v>600</v>
      </c>
      <c r="AH122" s="12">
        <f t="shared" si="35"/>
        <v>9539</v>
      </c>
      <c r="AI122" t="str">
        <f t="shared" si="36"/>
        <v>Mid Cap</v>
      </c>
    </row>
    <row r="123" spans="2:35" x14ac:dyDescent="0.25">
      <c r="B123">
        <v>122</v>
      </c>
      <c r="C123" t="s">
        <v>566</v>
      </c>
      <c r="D123" t="s">
        <v>567</v>
      </c>
      <c r="E123">
        <v>24525</v>
      </c>
      <c r="F123">
        <v>-150</v>
      </c>
      <c r="G123">
        <v>-6.1000000000000004E-3</v>
      </c>
      <c r="H123">
        <v>8700</v>
      </c>
      <c r="I123">
        <v>24541</v>
      </c>
      <c r="J123" t="s">
        <v>568</v>
      </c>
      <c r="K123">
        <v>67.75</v>
      </c>
      <c r="L123" s="6">
        <f t="shared" si="22"/>
        <v>9.9090000000000007</v>
      </c>
      <c r="M123" s="7" t="str">
        <f t="shared" si="25"/>
        <v>T</v>
      </c>
      <c r="N123" s="10">
        <f t="shared" si="26"/>
        <v>9909</v>
      </c>
      <c r="O123" s="10">
        <f t="shared" si="27"/>
        <v>9909</v>
      </c>
      <c r="P123" s="4" t="str">
        <f t="shared" si="28"/>
        <v>EDGE.JK</v>
      </c>
      <c r="R123" s="4">
        <f t="shared" si="29"/>
        <v>122</v>
      </c>
      <c r="S123" t="str">
        <v>EDGE.JK</v>
      </c>
      <c r="T123" s="16">
        <f t="shared" si="30"/>
        <v>9909</v>
      </c>
      <c r="X123">
        <f t="shared" si="23"/>
        <v>122</v>
      </c>
      <c r="Y123" t="str">
        <f t="shared" si="31"/>
        <v>BRMS.JK</v>
      </c>
      <c r="Z123" s="7" t="str">
        <f t="shared" si="32"/>
        <v>PT Bumi Resources Minerals Tbk</v>
      </c>
      <c r="AA123" s="6">
        <f t="shared" si="24"/>
        <v>101</v>
      </c>
      <c r="AB123" s="8">
        <f t="shared" si="33"/>
        <v>9485</v>
      </c>
      <c r="AD123">
        <f t="shared" si="19"/>
        <v>122</v>
      </c>
      <c r="AE123" t="str">
        <f t="shared" si="34"/>
        <v>BRMS</v>
      </c>
      <c r="AF123" t="str">
        <f t="shared" si="20"/>
        <v>PT Bumi Resources Minerals Tbk</v>
      </c>
      <c r="AG123">
        <f t="shared" si="21"/>
        <v>101</v>
      </c>
      <c r="AH123" s="12">
        <f t="shared" si="35"/>
        <v>9485</v>
      </c>
      <c r="AI123" t="str">
        <f t="shared" si="36"/>
        <v>Mid Cap</v>
      </c>
    </row>
    <row r="124" spans="2:35" x14ac:dyDescent="0.25">
      <c r="B124">
        <v>123</v>
      </c>
      <c r="C124" t="s">
        <v>569</v>
      </c>
      <c r="D124" t="s">
        <v>570</v>
      </c>
      <c r="E124">
        <v>600</v>
      </c>
      <c r="F124">
        <v>-10</v>
      </c>
      <c r="G124">
        <v>-1.6400000000000001E-2</v>
      </c>
      <c r="H124" t="s">
        <v>571</v>
      </c>
      <c r="I124" t="s">
        <v>572</v>
      </c>
      <c r="J124" t="s">
        <v>573</v>
      </c>
      <c r="K124">
        <v>9.02</v>
      </c>
      <c r="L124" s="6">
        <f t="shared" si="22"/>
        <v>9.5389999999999997</v>
      </c>
      <c r="M124" s="7" t="str">
        <f t="shared" si="25"/>
        <v>T</v>
      </c>
      <c r="N124" s="10">
        <f t="shared" si="26"/>
        <v>9539</v>
      </c>
      <c r="O124" s="10">
        <f t="shared" si="27"/>
        <v>9539</v>
      </c>
      <c r="P124" s="4" t="str">
        <f t="shared" si="28"/>
        <v>ERAA.JK</v>
      </c>
      <c r="R124" s="4">
        <f t="shared" si="29"/>
        <v>123</v>
      </c>
      <c r="S124" t="str">
        <v>ERAA.JK</v>
      </c>
      <c r="T124" s="16">
        <f t="shared" si="30"/>
        <v>9539</v>
      </c>
      <c r="X124">
        <f t="shared" si="23"/>
        <v>123</v>
      </c>
      <c r="Y124" t="str">
        <f t="shared" si="31"/>
        <v>CENT.JK</v>
      </c>
      <c r="Z124" s="7" t="str">
        <f t="shared" si="32"/>
        <v>PT Centratama Telekomunikasi Indonesia Tbk</v>
      </c>
      <c r="AA124" s="6">
        <f t="shared" si="24"/>
        <v>300</v>
      </c>
      <c r="AB124" s="8">
        <f t="shared" si="33"/>
        <v>9355</v>
      </c>
      <c r="AD124">
        <f t="shared" si="19"/>
        <v>123</v>
      </c>
      <c r="AE124" t="str">
        <f t="shared" si="34"/>
        <v>CENT</v>
      </c>
      <c r="AF124" t="str">
        <f t="shared" si="20"/>
        <v>PT Centratama Telekomunikasi Indonesia Tbk</v>
      </c>
      <c r="AG124">
        <f t="shared" si="21"/>
        <v>300</v>
      </c>
      <c r="AH124" s="12">
        <f t="shared" si="35"/>
        <v>9355</v>
      </c>
      <c r="AI124" t="str">
        <f t="shared" si="36"/>
        <v>Mid Cap</v>
      </c>
    </row>
    <row r="125" spans="2:35" x14ac:dyDescent="0.25">
      <c r="B125">
        <v>124</v>
      </c>
      <c r="C125" t="s">
        <v>574</v>
      </c>
      <c r="D125" t="s">
        <v>575</v>
      </c>
      <c r="E125">
        <v>101</v>
      </c>
      <c r="F125">
        <v>3</v>
      </c>
      <c r="G125">
        <v>3.0599999999999999E-2</v>
      </c>
      <c r="H125" t="s">
        <v>576</v>
      </c>
      <c r="I125" t="s">
        <v>577</v>
      </c>
      <c r="J125" t="s">
        <v>578</v>
      </c>
      <c r="K125" t="s">
        <v>50</v>
      </c>
      <c r="L125" s="6">
        <f t="shared" si="22"/>
        <v>9.4849999999999994</v>
      </c>
      <c r="M125" s="7" t="str">
        <f t="shared" si="25"/>
        <v>T</v>
      </c>
      <c r="N125" s="10">
        <f t="shared" si="26"/>
        <v>9485</v>
      </c>
      <c r="O125" s="10">
        <f t="shared" si="27"/>
        <v>9485</v>
      </c>
      <c r="P125" s="4" t="str">
        <f t="shared" si="28"/>
        <v>BRMS.JK</v>
      </c>
      <c r="R125" s="4">
        <f t="shared" si="29"/>
        <v>124</v>
      </c>
      <c r="S125" t="str">
        <v>BRMS.JK</v>
      </c>
      <c r="T125" s="16">
        <f t="shared" si="30"/>
        <v>9485</v>
      </c>
      <c r="X125">
        <f t="shared" si="23"/>
        <v>124</v>
      </c>
      <c r="Y125" t="str">
        <f t="shared" si="31"/>
        <v>CENT.JK</v>
      </c>
      <c r="Z125" s="7" t="str">
        <f t="shared" si="32"/>
        <v>PT Centratama Telekomunikasi Indonesia Tbk</v>
      </c>
      <c r="AA125" s="6">
        <f t="shared" si="24"/>
        <v>300</v>
      </c>
      <c r="AB125" s="8">
        <f t="shared" si="33"/>
        <v>9355</v>
      </c>
      <c r="AD125">
        <f t="shared" si="19"/>
        <v>124</v>
      </c>
      <c r="AE125" t="str">
        <f t="shared" si="34"/>
        <v>CENT</v>
      </c>
      <c r="AF125" t="str">
        <f t="shared" si="20"/>
        <v>PT Centratama Telekomunikasi Indonesia Tbk</v>
      </c>
      <c r="AG125">
        <f t="shared" si="21"/>
        <v>300</v>
      </c>
      <c r="AH125" s="12">
        <f t="shared" si="35"/>
        <v>9355</v>
      </c>
      <c r="AI125" t="str">
        <f t="shared" si="36"/>
        <v>Mid Cap</v>
      </c>
    </row>
    <row r="126" spans="2:35" x14ac:dyDescent="0.25">
      <c r="B126">
        <v>125</v>
      </c>
      <c r="C126" t="s">
        <v>579</v>
      </c>
      <c r="D126" t="s">
        <v>580</v>
      </c>
      <c r="E126">
        <v>300</v>
      </c>
      <c r="F126">
        <v>16</v>
      </c>
      <c r="G126">
        <v>5.6300000000000003E-2</v>
      </c>
      <c r="H126" t="s">
        <v>581</v>
      </c>
      <c r="I126" t="s">
        <v>582</v>
      </c>
      <c r="J126" t="s">
        <v>583</v>
      </c>
      <c r="K126" t="s">
        <v>50</v>
      </c>
      <c r="L126" s="6">
        <f t="shared" si="22"/>
        <v>9.3550000000000004</v>
      </c>
      <c r="M126" s="7" t="str">
        <f t="shared" si="25"/>
        <v>T</v>
      </c>
      <c r="N126" s="10">
        <f t="shared" si="26"/>
        <v>9355</v>
      </c>
      <c r="O126" s="10">
        <f t="shared" si="27"/>
        <v>9355</v>
      </c>
      <c r="P126" s="4" t="str">
        <f t="shared" si="28"/>
        <v>CENT.JK</v>
      </c>
      <c r="R126" s="4">
        <f t="shared" si="29"/>
        <v>125</v>
      </c>
      <c r="S126" t="str">
        <v>CENT.JK</v>
      </c>
      <c r="T126" s="16">
        <f t="shared" si="30"/>
        <v>9355</v>
      </c>
      <c r="X126">
        <f t="shared" si="23"/>
        <v>125</v>
      </c>
      <c r="Y126" t="str">
        <f t="shared" si="31"/>
        <v>STTP.JK</v>
      </c>
      <c r="Z126" s="7" t="str">
        <f t="shared" si="32"/>
        <v>PT Siantar Top Tbk</v>
      </c>
      <c r="AA126" s="6">
        <f t="shared" si="24"/>
        <v>6900</v>
      </c>
      <c r="AB126" s="8">
        <f t="shared" si="33"/>
        <v>9039</v>
      </c>
      <c r="AD126">
        <f t="shared" si="19"/>
        <v>125</v>
      </c>
      <c r="AE126" t="str">
        <f t="shared" si="34"/>
        <v>STTP</v>
      </c>
      <c r="AF126" t="str">
        <f t="shared" si="20"/>
        <v>PT Siantar Top Tbk</v>
      </c>
      <c r="AG126">
        <f t="shared" si="21"/>
        <v>6900</v>
      </c>
      <c r="AH126" s="12">
        <f t="shared" si="35"/>
        <v>9039</v>
      </c>
      <c r="AI126" t="str">
        <f t="shared" si="36"/>
        <v>Mid Cap</v>
      </c>
    </row>
    <row r="127" spans="2:35" x14ac:dyDescent="0.25">
      <c r="B127">
        <v>126</v>
      </c>
      <c r="C127" t="s">
        <v>584</v>
      </c>
      <c r="D127" t="s">
        <v>585</v>
      </c>
      <c r="E127">
        <v>6925</v>
      </c>
      <c r="F127">
        <v>0</v>
      </c>
      <c r="G127">
        <v>0</v>
      </c>
      <c r="H127">
        <v>400</v>
      </c>
      <c r="I127">
        <v>235</v>
      </c>
      <c r="J127" t="s">
        <v>583</v>
      </c>
      <c r="K127">
        <v>196.84</v>
      </c>
      <c r="L127" s="6">
        <f t="shared" si="22"/>
        <v>9.3550000000000004</v>
      </c>
      <c r="M127" s="7" t="str">
        <f t="shared" si="25"/>
        <v>T</v>
      </c>
      <c r="N127" s="10">
        <f t="shared" si="26"/>
        <v>9355</v>
      </c>
      <c r="O127" s="10">
        <f t="shared" si="27"/>
        <v>9355</v>
      </c>
      <c r="P127" s="4" t="str">
        <f t="shared" si="28"/>
        <v>IBST.JK</v>
      </c>
      <c r="R127" s="4">
        <f t="shared" si="29"/>
        <v>126</v>
      </c>
      <c r="S127" t="str">
        <v>IBST.JK</v>
      </c>
      <c r="T127" s="16">
        <f t="shared" si="30"/>
        <v>9355</v>
      </c>
      <c r="X127">
        <f t="shared" si="23"/>
        <v>126</v>
      </c>
      <c r="Y127" t="str">
        <f t="shared" si="31"/>
        <v>SMSM.JK</v>
      </c>
      <c r="Z127" s="7" t="str">
        <f t="shared" si="32"/>
        <v>PT Selamat Sempurna Tbk</v>
      </c>
      <c r="AA127" s="6">
        <f t="shared" si="24"/>
        <v>1550</v>
      </c>
      <c r="AB127" s="8">
        <f t="shared" si="33"/>
        <v>8926</v>
      </c>
      <c r="AD127">
        <f t="shared" si="19"/>
        <v>126</v>
      </c>
      <c r="AE127" t="str">
        <f t="shared" si="34"/>
        <v>SMSM</v>
      </c>
      <c r="AF127" t="str">
        <f t="shared" si="20"/>
        <v>PT Selamat Sempurna Tbk</v>
      </c>
      <c r="AG127">
        <f t="shared" si="21"/>
        <v>1550</v>
      </c>
      <c r="AH127" s="12">
        <f t="shared" si="35"/>
        <v>8926</v>
      </c>
      <c r="AI127" t="str">
        <f t="shared" si="36"/>
        <v>Mid Cap</v>
      </c>
    </row>
    <row r="128" spans="2:35" x14ac:dyDescent="0.25">
      <c r="B128">
        <v>127</v>
      </c>
      <c r="C128" t="s">
        <v>586</v>
      </c>
      <c r="D128" t="s">
        <v>587</v>
      </c>
      <c r="E128">
        <v>6900</v>
      </c>
      <c r="F128">
        <v>-50</v>
      </c>
      <c r="G128">
        <v>-7.1999999999999998E-3</v>
      </c>
      <c r="H128">
        <v>2600</v>
      </c>
      <c r="I128">
        <v>1938</v>
      </c>
      <c r="J128" t="s">
        <v>588</v>
      </c>
      <c r="K128">
        <v>14.72</v>
      </c>
      <c r="L128" s="6">
        <f t="shared" si="22"/>
        <v>9.0389999999999997</v>
      </c>
      <c r="M128" s="7" t="str">
        <f t="shared" si="25"/>
        <v>T</v>
      </c>
      <c r="N128" s="10">
        <f t="shared" si="26"/>
        <v>9039</v>
      </c>
      <c r="O128" s="10">
        <f t="shared" si="27"/>
        <v>9039</v>
      </c>
      <c r="P128" s="4" t="str">
        <f t="shared" si="28"/>
        <v>STTP.JK</v>
      </c>
      <c r="R128" s="4">
        <f t="shared" si="29"/>
        <v>127</v>
      </c>
      <c r="S128" t="str">
        <v>STTP.JK</v>
      </c>
      <c r="T128" s="16">
        <f t="shared" si="30"/>
        <v>9039</v>
      </c>
      <c r="X128">
        <f t="shared" si="23"/>
        <v>127</v>
      </c>
      <c r="Y128" t="str">
        <f t="shared" si="31"/>
        <v>BBMD.JK</v>
      </c>
      <c r="Z128" s="7" t="str">
        <f t="shared" si="32"/>
        <v>PT Bank Mestika Dharma Tbk</v>
      </c>
      <c r="AA128" s="6">
        <f t="shared" si="24"/>
        <v>2190</v>
      </c>
      <c r="AB128" s="8">
        <f t="shared" si="33"/>
        <v>8819</v>
      </c>
      <c r="AD128">
        <f t="shared" si="19"/>
        <v>127</v>
      </c>
      <c r="AE128" t="str">
        <f t="shared" si="34"/>
        <v>BBMD</v>
      </c>
      <c r="AF128" t="str">
        <f t="shared" si="20"/>
        <v>PT Bank Mestika Dharma Tbk</v>
      </c>
      <c r="AG128">
        <f t="shared" si="21"/>
        <v>2190</v>
      </c>
      <c r="AH128" s="12">
        <f t="shared" si="35"/>
        <v>8819</v>
      </c>
      <c r="AI128" t="str">
        <f t="shared" si="36"/>
        <v>Mid Cap</v>
      </c>
    </row>
    <row r="129" spans="2:35" x14ac:dyDescent="0.25">
      <c r="B129">
        <v>128</v>
      </c>
      <c r="C129" t="s">
        <v>589</v>
      </c>
      <c r="D129" t="s">
        <v>590</v>
      </c>
      <c r="E129">
        <v>1550</v>
      </c>
      <c r="F129">
        <v>-20</v>
      </c>
      <c r="G129">
        <v>-1.2699999999999999E-2</v>
      </c>
      <c r="H129">
        <v>325700</v>
      </c>
      <c r="I129">
        <v>404409</v>
      </c>
      <c r="J129" t="s">
        <v>591</v>
      </c>
      <c r="K129">
        <v>14.9</v>
      </c>
      <c r="L129" s="6">
        <f t="shared" si="22"/>
        <v>8.9260000000000002</v>
      </c>
      <c r="M129" s="7" t="str">
        <f t="shared" si="25"/>
        <v>T</v>
      </c>
      <c r="N129" s="10">
        <f t="shared" si="26"/>
        <v>8926</v>
      </c>
      <c r="O129" s="10">
        <f t="shared" si="27"/>
        <v>8926</v>
      </c>
      <c r="P129" s="4" t="str">
        <f t="shared" si="28"/>
        <v>SMSM.JK</v>
      </c>
      <c r="R129" s="4">
        <f t="shared" si="29"/>
        <v>128</v>
      </c>
      <c r="S129" t="str">
        <v>SMSM.JK</v>
      </c>
      <c r="T129" s="16">
        <f t="shared" si="30"/>
        <v>8926</v>
      </c>
      <c r="X129">
        <f t="shared" si="23"/>
        <v>128</v>
      </c>
      <c r="Y129" t="str">
        <f t="shared" si="31"/>
        <v>MPRO.JK</v>
      </c>
      <c r="Z129" s="7" t="str">
        <f t="shared" si="32"/>
        <v>PT Maha Properti Indonesia Tbk</v>
      </c>
      <c r="AA129" s="6">
        <f t="shared" si="24"/>
        <v>885</v>
      </c>
      <c r="AB129" s="8">
        <f t="shared" si="33"/>
        <v>8799</v>
      </c>
      <c r="AD129">
        <f t="shared" ref="AD129:AD192" si="37">X129</f>
        <v>128</v>
      </c>
      <c r="AE129" t="str">
        <f t="shared" si="34"/>
        <v>MPRO</v>
      </c>
      <c r="AF129" t="str">
        <f t="shared" ref="AF129:AF192" si="38">Z129</f>
        <v>PT Maha Properti Indonesia Tbk</v>
      </c>
      <c r="AG129">
        <f t="shared" ref="AG129:AG192" si="39">AA129</f>
        <v>885</v>
      </c>
      <c r="AH129" s="12">
        <f t="shared" si="35"/>
        <v>8799</v>
      </c>
      <c r="AI129" t="str">
        <f t="shared" si="36"/>
        <v>Mid Cap</v>
      </c>
    </row>
    <row r="130" spans="2:35" x14ac:dyDescent="0.25">
      <c r="B130">
        <v>129</v>
      </c>
      <c r="C130" t="s">
        <v>592</v>
      </c>
      <c r="D130" t="s">
        <v>593</v>
      </c>
      <c r="E130">
        <v>2190</v>
      </c>
      <c r="F130">
        <v>-30</v>
      </c>
      <c r="G130">
        <v>-1.35E-2</v>
      </c>
      <c r="H130">
        <v>900</v>
      </c>
      <c r="I130">
        <v>29400</v>
      </c>
      <c r="J130" t="s">
        <v>594</v>
      </c>
      <c r="K130">
        <v>19.579999999999998</v>
      </c>
      <c r="L130" s="6">
        <f t="shared" ref="L130:L193" si="40">VALUE(LEFT(J130,LEN(J130)-1))</f>
        <v>8.8190000000000008</v>
      </c>
      <c r="M130" s="7" t="str">
        <f t="shared" si="25"/>
        <v>T</v>
      </c>
      <c r="N130" s="10">
        <f t="shared" si="26"/>
        <v>8819</v>
      </c>
      <c r="O130" s="10">
        <f t="shared" si="27"/>
        <v>8819</v>
      </c>
      <c r="P130" s="4" t="str">
        <f t="shared" si="28"/>
        <v>BBMD.JK</v>
      </c>
      <c r="R130" s="4">
        <f t="shared" si="29"/>
        <v>129</v>
      </c>
      <c r="S130" t="str">
        <v>BBMD.JK</v>
      </c>
      <c r="T130" s="16">
        <f t="shared" si="30"/>
        <v>8819</v>
      </c>
      <c r="X130">
        <f t="shared" ref="X130:X193" si="41">B130</f>
        <v>129</v>
      </c>
      <c r="Y130" t="str">
        <f t="shared" si="31"/>
        <v>DMND.JK</v>
      </c>
      <c r="Z130" s="7" t="str">
        <f t="shared" si="32"/>
        <v>PT Diamond Food Indonesia Tbk</v>
      </c>
      <c r="AA130" s="6">
        <f t="shared" ref="AA130:AA193" si="42">IFERROR(INDEX($E$2:$E$1048576,MATCH(Y130,$C$2:$C$1048576,0)),"NA")</f>
        <v>905</v>
      </c>
      <c r="AB130" s="8">
        <f t="shared" si="33"/>
        <v>8569</v>
      </c>
      <c r="AD130">
        <f t="shared" si="37"/>
        <v>129</v>
      </c>
      <c r="AE130" t="str">
        <f t="shared" si="34"/>
        <v>DMND</v>
      </c>
      <c r="AF130" t="str">
        <f t="shared" si="38"/>
        <v>PT Diamond Food Indonesia Tbk</v>
      </c>
      <c r="AG130">
        <f t="shared" si="39"/>
        <v>905</v>
      </c>
      <c r="AH130" s="12">
        <f t="shared" si="35"/>
        <v>8569</v>
      </c>
      <c r="AI130" t="str">
        <f t="shared" si="36"/>
        <v>Mid Cap</v>
      </c>
    </row>
    <row r="131" spans="2:35" x14ac:dyDescent="0.25">
      <c r="B131">
        <v>130</v>
      </c>
      <c r="C131" t="s">
        <v>595</v>
      </c>
      <c r="D131" t="s">
        <v>596</v>
      </c>
      <c r="E131">
        <v>885</v>
      </c>
      <c r="F131">
        <v>15</v>
      </c>
      <c r="G131">
        <v>1.72E-2</v>
      </c>
      <c r="H131">
        <v>88300</v>
      </c>
      <c r="I131">
        <v>47823</v>
      </c>
      <c r="J131" t="s">
        <v>597</v>
      </c>
      <c r="K131">
        <v>1695.4</v>
      </c>
      <c r="L131" s="6">
        <f t="shared" si="40"/>
        <v>8.7989999999999995</v>
      </c>
      <c r="M131" s="7" t="str">
        <f t="shared" ref="M131:M194" si="43">RIGHT(J131,1)</f>
        <v>T</v>
      </c>
      <c r="N131" s="10">
        <f t="shared" ref="N131:N194" si="44">IF(M131="T",L131*1000,IF(M131="B",L131,0))</f>
        <v>8799</v>
      </c>
      <c r="O131" s="10">
        <f t="shared" ref="O131:O194" si="45">IF(OR(M131="T",M131="B"),N131,0)</f>
        <v>8799</v>
      </c>
      <c r="P131" s="4" t="str">
        <f t="shared" ref="P131:P194" si="46">C131</f>
        <v>MPRO.JK</v>
      </c>
      <c r="R131" s="4">
        <f t="shared" ref="R131:R194" si="47">ROW(R130)</f>
        <v>130</v>
      </c>
      <c r="S131" t="str">
        <v>MPRO.JK</v>
      </c>
      <c r="T131" s="16">
        <f t="shared" ref="T131:T194" si="48">IFERROR(VALUE(INDEX($O$2:$O$726,MATCH(S131,$C$2:$C$726,0))),0)</f>
        <v>8799</v>
      </c>
      <c r="X131">
        <f t="shared" si="41"/>
        <v>130</v>
      </c>
      <c r="Y131" t="str">
        <f t="shared" ref="Y131:Y194" si="49">INDEX($S$2:$S$615,MATCH($AB131,$T$2:$T$614,0))</f>
        <v>TFAS.JK</v>
      </c>
      <c r="Z131" s="7" t="str">
        <f t="shared" ref="Z131:Z194" si="50">IFERROR(INDEX($D$2:$D$726,MATCH($Y131,$C$2:$C$726,0)),"NA")</f>
        <v>PT Telefast Indonesia Tbk</v>
      </c>
      <c r="AA131" s="6">
        <f t="shared" si="42"/>
        <v>5100</v>
      </c>
      <c r="AB131" s="8">
        <f t="shared" ref="AB131:AB194" si="51">IFERROR(LARGE($T$2:$T$614,X131),"NA")</f>
        <v>8450</v>
      </c>
      <c r="AD131">
        <f t="shared" si="37"/>
        <v>130</v>
      </c>
      <c r="AE131" t="str">
        <f t="shared" ref="AE131:AE194" si="52">LEFT(Y131,4)</f>
        <v>TFAS</v>
      </c>
      <c r="AF131" t="str">
        <f t="shared" si="38"/>
        <v>PT Telefast Indonesia Tbk</v>
      </c>
      <c r="AG131">
        <f t="shared" si="39"/>
        <v>5100</v>
      </c>
      <c r="AH131" s="12">
        <f t="shared" ref="AH131:AH194" si="53">AB131</f>
        <v>8450</v>
      </c>
      <c r="AI131" t="str">
        <f t="shared" ref="AI131:AI194" si="54">IF(AH131&gt;$AM$2,$AL$2,IF(AH131&gt;$AM$3,$AL$3,IF(AH131&gt;$AM$4,$AL$4,0)))</f>
        <v>Mid Cap</v>
      </c>
    </row>
    <row r="132" spans="2:35" x14ac:dyDescent="0.25">
      <c r="B132">
        <v>131</v>
      </c>
      <c r="C132" t="s">
        <v>598</v>
      </c>
      <c r="D132" t="s">
        <v>599</v>
      </c>
      <c r="E132">
        <v>905</v>
      </c>
      <c r="F132">
        <v>-30</v>
      </c>
      <c r="G132">
        <v>-3.2099999999999997E-2</v>
      </c>
      <c r="H132">
        <v>81800</v>
      </c>
      <c r="I132">
        <v>83423</v>
      </c>
      <c r="J132" t="s">
        <v>600</v>
      </c>
      <c r="K132">
        <v>36.28</v>
      </c>
      <c r="L132" s="6">
        <f t="shared" si="40"/>
        <v>8.5690000000000008</v>
      </c>
      <c r="M132" s="7" t="str">
        <f t="shared" si="43"/>
        <v>T</v>
      </c>
      <c r="N132" s="10">
        <f t="shared" si="44"/>
        <v>8569</v>
      </c>
      <c r="O132" s="10">
        <f t="shared" si="45"/>
        <v>8569</v>
      </c>
      <c r="P132" s="4" t="str">
        <f t="shared" si="46"/>
        <v>DMND.JK</v>
      </c>
      <c r="R132" s="4">
        <f t="shared" si="47"/>
        <v>131</v>
      </c>
      <c r="S132" t="str">
        <v>DMND.JK</v>
      </c>
      <c r="T132" s="16">
        <f t="shared" si="48"/>
        <v>8569</v>
      </c>
      <c r="X132">
        <f t="shared" si="41"/>
        <v>131</v>
      </c>
      <c r="Y132" t="str">
        <f t="shared" si="49"/>
        <v>BMHS.JK</v>
      </c>
      <c r="Z132" s="7" t="str">
        <f t="shared" si="50"/>
        <v>PT Bundamedik Tbk</v>
      </c>
      <c r="AA132" s="6">
        <f t="shared" si="42"/>
        <v>980</v>
      </c>
      <c r="AB132" s="8">
        <f t="shared" si="51"/>
        <v>8431</v>
      </c>
      <c r="AD132">
        <f t="shared" si="37"/>
        <v>131</v>
      </c>
      <c r="AE132" t="str">
        <f t="shared" si="52"/>
        <v>BMHS</v>
      </c>
      <c r="AF132" t="str">
        <f t="shared" si="38"/>
        <v>PT Bundamedik Tbk</v>
      </c>
      <c r="AG132">
        <f t="shared" si="39"/>
        <v>980</v>
      </c>
      <c r="AH132" s="12">
        <f t="shared" si="53"/>
        <v>8431</v>
      </c>
      <c r="AI132" t="str">
        <f t="shared" si="54"/>
        <v>Mid Cap</v>
      </c>
    </row>
    <row r="133" spans="2:35" x14ac:dyDescent="0.25">
      <c r="B133">
        <v>132</v>
      </c>
      <c r="C133" t="s">
        <v>601</v>
      </c>
      <c r="D133" t="s">
        <v>602</v>
      </c>
      <c r="E133">
        <v>5100</v>
      </c>
      <c r="F133">
        <v>75</v>
      </c>
      <c r="G133">
        <v>1.49E-2</v>
      </c>
      <c r="H133">
        <v>190200</v>
      </c>
      <c r="I133" t="s">
        <v>603</v>
      </c>
      <c r="J133" t="s">
        <v>604</v>
      </c>
      <c r="K133">
        <v>632.99</v>
      </c>
      <c r="L133" s="6">
        <f t="shared" si="40"/>
        <v>8.4499999999999993</v>
      </c>
      <c r="M133" s="7" t="str">
        <f t="shared" si="43"/>
        <v>T</v>
      </c>
      <c r="N133" s="10">
        <f t="shared" si="44"/>
        <v>8450</v>
      </c>
      <c r="O133" s="10">
        <f t="shared" si="45"/>
        <v>8450</v>
      </c>
      <c r="P133" s="4" t="str">
        <f t="shared" si="46"/>
        <v>TFAS.JK</v>
      </c>
      <c r="R133" s="4">
        <f t="shared" si="47"/>
        <v>132</v>
      </c>
      <c r="S133" t="str">
        <v>TFAS.JK</v>
      </c>
      <c r="T133" s="16">
        <f t="shared" si="48"/>
        <v>8450</v>
      </c>
      <c r="X133">
        <f t="shared" si="41"/>
        <v>132</v>
      </c>
      <c r="Y133" t="str">
        <f t="shared" si="49"/>
        <v>MAYA.JK</v>
      </c>
      <c r="Z133" s="7" t="str">
        <f t="shared" si="50"/>
        <v>PT Bank Mayapada Internasional Tbk</v>
      </c>
      <c r="AA133" s="6">
        <f t="shared" si="42"/>
        <v>710</v>
      </c>
      <c r="AB133" s="8">
        <f t="shared" si="51"/>
        <v>8401</v>
      </c>
      <c r="AD133">
        <f t="shared" si="37"/>
        <v>132</v>
      </c>
      <c r="AE133" t="str">
        <f t="shared" si="52"/>
        <v>MAYA</v>
      </c>
      <c r="AF133" t="str">
        <f t="shared" si="38"/>
        <v>PT Bank Mayapada Internasional Tbk</v>
      </c>
      <c r="AG133">
        <f t="shared" si="39"/>
        <v>710</v>
      </c>
      <c r="AH133" s="12">
        <f t="shared" si="53"/>
        <v>8401</v>
      </c>
      <c r="AI133" t="str">
        <f t="shared" si="54"/>
        <v>Mid Cap</v>
      </c>
    </row>
    <row r="134" spans="2:35" x14ac:dyDescent="0.25">
      <c r="B134">
        <v>133</v>
      </c>
      <c r="C134" t="s">
        <v>605</v>
      </c>
      <c r="D134" t="s">
        <v>606</v>
      </c>
      <c r="E134">
        <v>980</v>
      </c>
      <c r="F134">
        <v>0</v>
      </c>
      <c r="G134">
        <v>0</v>
      </c>
      <c r="H134" t="s">
        <v>607</v>
      </c>
      <c r="I134" t="s">
        <v>608</v>
      </c>
      <c r="J134" t="s">
        <v>609</v>
      </c>
      <c r="K134">
        <v>35.380000000000003</v>
      </c>
      <c r="L134" s="6">
        <f t="shared" si="40"/>
        <v>8.4309999999999992</v>
      </c>
      <c r="M134" s="7" t="str">
        <f t="shared" si="43"/>
        <v>T</v>
      </c>
      <c r="N134" s="10">
        <f t="shared" si="44"/>
        <v>8431</v>
      </c>
      <c r="O134" s="10">
        <f t="shared" si="45"/>
        <v>8431</v>
      </c>
      <c r="P134" s="4" t="str">
        <f t="shared" si="46"/>
        <v>BMHS.JK</v>
      </c>
      <c r="R134" s="4">
        <f t="shared" si="47"/>
        <v>133</v>
      </c>
      <c r="S134" t="str">
        <v>BMHS.JK</v>
      </c>
      <c r="T134" s="16">
        <f t="shared" si="48"/>
        <v>8431</v>
      </c>
      <c r="X134">
        <f t="shared" si="41"/>
        <v>133</v>
      </c>
      <c r="Y134" t="str">
        <f t="shared" si="49"/>
        <v>KPIG.JK</v>
      </c>
      <c r="Z134" s="7" t="str">
        <f t="shared" si="50"/>
        <v>PT MNC Land Tbk</v>
      </c>
      <c r="AA134" s="6">
        <f t="shared" si="42"/>
        <v>103</v>
      </c>
      <c r="AB134" s="8">
        <f t="shared" si="51"/>
        <v>8304</v>
      </c>
      <c r="AD134">
        <f t="shared" si="37"/>
        <v>133</v>
      </c>
      <c r="AE134" t="str">
        <f t="shared" si="52"/>
        <v>KPIG</v>
      </c>
      <c r="AF134" t="str">
        <f t="shared" si="38"/>
        <v>PT MNC Land Tbk</v>
      </c>
      <c r="AG134">
        <f t="shared" si="39"/>
        <v>103</v>
      </c>
      <c r="AH134" s="12">
        <f t="shared" si="53"/>
        <v>8304</v>
      </c>
      <c r="AI134" t="str">
        <f t="shared" si="54"/>
        <v>Mid Cap</v>
      </c>
    </row>
    <row r="135" spans="2:35" x14ac:dyDescent="0.25">
      <c r="B135">
        <v>134</v>
      </c>
      <c r="C135" t="s">
        <v>610</v>
      </c>
      <c r="D135" t="s">
        <v>611</v>
      </c>
      <c r="E135">
        <v>710</v>
      </c>
      <c r="F135">
        <v>0</v>
      </c>
      <c r="G135">
        <v>0</v>
      </c>
      <c r="H135" t="s">
        <v>612</v>
      </c>
      <c r="I135" t="s">
        <v>613</v>
      </c>
      <c r="J135" t="s">
        <v>614</v>
      </c>
      <c r="K135" t="s">
        <v>50</v>
      </c>
      <c r="L135" s="6">
        <f t="shared" si="40"/>
        <v>8.4009999999999998</v>
      </c>
      <c r="M135" s="7" t="str">
        <f t="shared" si="43"/>
        <v>T</v>
      </c>
      <c r="N135" s="10">
        <f t="shared" si="44"/>
        <v>8401</v>
      </c>
      <c r="O135" s="10">
        <f t="shared" si="45"/>
        <v>8401</v>
      </c>
      <c r="P135" s="4" t="str">
        <f t="shared" si="46"/>
        <v>MAYA.JK</v>
      </c>
      <c r="R135" s="4">
        <f t="shared" si="47"/>
        <v>134</v>
      </c>
      <c r="S135" t="str">
        <v>MAYA.JK</v>
      </c>
      <c r="T135" s="16">
        <f t="shared" si="48"/>
        <v>8401</v>
      </c>
      <c r="X135">
        <f t="shared" si="41"/>
        <v>134</v>
      </c>
      <c r="Y135" t="str">
        <f t="shared" si="49"/>
        <v>SMBR.JK</v>
      </c>
      <c r="Z135" s="7" t="str">
        <f t="shared" si="50"/>
        <v>PT Semen Baturaja (Persero) Tbk</v>
      </c>
      <c r="AA135" s="6">
        <f t="shared" si="42"/>
        <v>830</v>
      </c>
      <c r="AB135" s="8">
        <f t="shared" si="51"/>
        <v>8244</v>
      </c>
      <c r="AD135">
        <f t="shared" si="37"/>
        <v>134</v>
      </c>
      <c r="AE135" t="str">
        <f t="shared" si="52"/>
        <v>SMBR</v>
      </c>
      <c r="AF135" t="str">
        <f t="shared" si="38"/>
        <v>PT Semen Baturaja (Persero) Tbk</v>
      </c>
      <c r="AG135">
        <f t="shared" si="39"/>
        <v>830</v>
      </c>
      <c r="AH135" s="12">
        <f t="shared" si="53"/>
        <v>8244</v>
      </c>
      <c r="AI135" t="str">
        <f t="shared" si="54"/>
        <v>Mid Cap</v>
      </c>
    </row>
    <row r="136" spans="2:35" x14ac:dyDescent="0.25">
      <c r="B136">
        <v>135</v>
      </c>
      <c r="C136" t="s">
        <v>615</v>
      </c>
      <c r="D136" t="s">
        <v>616</v>
      </c>
      <c r="E136">
        <v>103</v>
      </c>
      <c r="F136">
        <v>-1</v>
      </c>
      <c r="G136">
        <v>-9.5999999999999992E-3</v>
      </c>
      <c r="H136" t="s">
        <v>617</v>
      </c>
      <c r="I136" t="s">
        <v>618</v>
      </c>
      <c r="J136" t="s">
        <v>619</v>
      </c>
      <c r="K136">
        <v>27.2</v>
      </c>
      <c r="L136" s="6">
        <f t="shared" si="40"/>
        <v>8.3040000000000003</v>
      </c>
      <c r="M136" s="7" t="str">
        <f t="shared" si="43"/>
        <v>T</v>
      </c>
      <c r="N136" s="10">
        <f t="shared" si="44"/>
        <v>8304</v>
      </c>
      <c r="O136" s="10">
        <f t="shared" si="45"/>
        <v>8304</v>
      </c>
      <c r="P136" s="4" t="str">
        <f t="shared" si="46"/>
        <v>KPIG.JK</v>
      </c>
      <c r="R136" s="4">
        <f t="shared" si="47"/>
        <v>135</v>
      </c>
      <c r="S136" t="str">
        <v>KPIG.JK</v>
      </c>
      <c r="T136" s="16">
        <f t="shared" si="48"/>
        <v>8304</v>
      </c>
      <c r="X136">
        <f t="shared" si="41"/>
        <v>135</v>
      </c>
      <c r="Y136" t="str">
        <f t="shared" si="49"/>
        <v>PTPP.JK</v>
      </c>
      <c r="Z136" s="7" t="str">
        <f t="shared" si="50"/>
        <v>PT PP (Persero) Tbk</v>
      </c>
      <c r="AA136" s="6">
        <f t="shared" si="42"/>
        <v>1330</v>
      </c>
      <c r="AB136" s="8">
        <f t="shared" si="51"/>
        <v>8227</v>
      </c>
      <c r="AD136">
        <f t="shared" si="37"/>
        <v>135</v>
      </c>
      <c r="AE136" t="str">
        <f t="shared" si="52"/>
        <v>PTPP</v>
      </c>
      <c r="AF136" t="str">
        <f t="shared" si="38"/>
        <v>PT PP (Persero) Tbk</v>
      </c>
      <c r="AG136">
        <f t="shared" si="39"/>
        <v>1330</v>
      </c>
      <c r="AH136" s="12">
        <f t="shared" si="53"/>
        <v>8227</v>
      </c>
      <c r="AI136" t="str">
        <f t="shared" si="54"/>
        <v>Mid Cap</v>
      </c>
    </row>
    <row r="137" spans="2:35" x14ac:dyDescent="0.25">
      <c r="B137">
        <v>136</v>
      </c>
      <c r="C137" t="s">
        <v>620</v>
      </c>
      <c r="D137" t="s">
        <v>621</v>
      </c>
      <c r="E137">
        <v>830</v>
      </c>
      <c r="F137">
        <v>-10</v>
      </c>
      <c r="G137">
        <v>-1.1900000000000001E-2</v>
      </c>
      <c r="H137" t="s">
        <v>622</v>
      </c>
      <c r="I137" t="s">
        <v>623</v>
      </c>
      <c r="J137" t="s">
        <v>624</v>
      </c>
      <c r="K137">
        <v>54.5</v>
      </c>
      <c r="L137" s="6">
        <f t="shared" si="40"/>
        <v>8.2439999999999998</v>
      </c>
      <c r="M137" s="7" t="str">
        <f t="shared" si="43"/>
        <v>T</v>
      </c>
      <c r="N137" s="10">
        <f t="shared" si="44"/>
        <v>8244</v>
      </c>
      <c r="O137" s="10">
        <f t="shared" si="45"/>
        <v>8244</v>
      </c>
      <c r="P137" s="4" t="str">
        <f t="shared" si="46"/>
        <v>SMBR.JK</v>
      </c>
      <c r="R137" s="4">
        <f t="shared" si="47"/>
        <v>136</v>
      </c>
      <c r="S137" t="str">
        <v>SMBR.JK</v>
      </c>
      <c r="T137" s="16">
        <f t="shared" si="48"/>
        <v>8244</v>
      </c>
      <c r="X137">
        <f t="shared" si="41"/>
        <v>136</v>
      </c>
      <c r="Y137" t="str">
        <f t="shared" si="49"/>
        <v>BBYB.JK</v>
      </c>
      <c r="Z137" s="7" t="str">
        <f t="shared" si="50"/>
        <v>PT Bank Neo Commerce Tbk</v>
      </c>
      <c r="AA137" s="6">
        <f t="shared" si="42"/>
        <v>1225</v>
      </c>
      <c r="AB137" s="8">
        <f t="shared" si="51"/>
        <v>8161</v>
      </c>
      <c r="AD137">
        <f t="shared" si="37"/>
        <v>136</v>
      </c>
      <c r="AE137" t="str">
        <f t="shared" si="52"/>
        <v>BBYB</v>
      </c>
      <c r="AF137" t="str">
        <f t="shared" si="38"/>
        <v>PT Bank Neo Commerce Tbk</v>
      </c>
      <c r="AG137">
        <f t="shared" si="39"/>
        <v>1225</v>
      </c>
      <c r="AH137" s="12">
        <f t="shared" si="53"/>
        <v>8161</v>
      </c>
      <c r="AI137" t="str">
        <f t="shared" si="54"/>
        <v>Mid Cap</v>
      </c>
    </row>
    <row r="138" spans="2:35" x14ac:dyDescent="0.25">
      <c r="B138">
        <v>137</v>
      </c>
      <c r="C138" t="s">
        <v>625</v>
      </c>
      <c r="D138" t="s">
        <v>626</v>
      </c>
      <c r="E138">
        <v>1330</v>
      </c>
      <c r="F138">
        <v>35</v>
      </c>
      <c r="G138">
        <v>2.7E-2</v>
      </c>
      <c r="H138" t="s">
        <v>627</v>
      </c>
      <c r="I138" t="s">
        <v>628</v>
      </c>
      <c r="J138" t="s">
        <v>629</v>
      </c>
      <c r="K138">
        <v>42.58</v>
      </c>
      <c r="L138" s="6">
        <f t="shared" si="40"/>
        <v>8.2270000000000003</v>
      </c>
      <c r="M138" s="7" t="str">
        <f t="shared" si="43"/>
        <v>T</v>
      </c>
      <c r="N138" s="10">
        <f t="shared" si="44"/>
        <v>8227</v>
      </c>
      <c r="O138" s="10">
        <f t="shared" si="45"/>
        <v>8227</v>
      </c>
      <c r="P138" s="4" t="str">
        <f t="shared" si="46"/>
        <v>PTPP.JK</v>
      </c>
      <c r="R138" s="4">
        <f t="shared" si="47"/>
        <v>137</v>
      </c>
      <c r="S138" t="str">
        <v>PTPP.JK</v>
      </c>
      <c r="T138" s="16">
        <f t="shared" si="48"/>
        <v>8227</v>
      </c>
      <c r="X138">
        <f t="shared" si="41"/>
        <v>137</v>
      </c>
      <c r="Y138" t="str">
        <f t="shared" si="49"/>
        <v>ROTI.JK</v>
      </c>
      <c r="Z138" s="7" t="str">
        <f t="shared" si="50"/>
        <v>PT Nippon Indosari Corpindo Tbk</v>
      </c>
      <c r="AA138" s="6">
        <f t="shared" si="42"/>
        <v>1305</v>
      </c>
      <c r="AB138" s="8">
        <f t="shared" si="51"/>
        <v>7983</v>
      </c>
      <c r="AD138">
        <f t="shared" si="37"/>
        <v>137</v>
      </c>
      <c r="AE138" t="str">
        <f t="shared" si="52"/>
        <v>ROTI</v>
      </c>
      <c r="AF138" t="str">
        <f t="shared" si="38"/>
        <v>PT Nippon Indosari Corpindo Tbk</v>
      </c>
      <c r="AG138">
        <f t="shared" si="39"/>
        <v>1305</v>
      </c>
      <c r="AH138" s="12">
        <f t="shared" si="53"/>
        <v>7983</v>
      </c>
      <c r="AI138" t="str">
        <f t="shared" si="54"/>
        <v>Mid Cap</v>
      </c>
    </row>
    <row r="139" spans="2:35" x14ac:dyDescent="0.25">
      <c r="B139">
        <v>138</v>
      </c>
      <c r="C139" t="s">
        <v>630</v>
      </c>
      <c r="D139" t="s">
        <v>631</v>
      </c>
      <c r="E139">
        <v>1225</v>
      </c>
      <c r="F139">
        <v>-15</v>
      </c>
      <c r="G139">
        <v>-1.21E-2</v>
      </c>
      <c r="H139" t="s">
        <v>632</v>
      </c>
      <c r="I139" t="s">
        <v>633</v>
      </c>
      <c r="J139" t="s">
        <v>634</v>
      </c>
      <c r="K139" t="s">
        <v>50</v>
      </c>
      <c r="L139" s="6">
        <f t="shared" si="40"/>
        <v>8.1609999999999996</v>
      </c>
      <c r="M139" s="7" t="str">
        <f t="shared" si="43"/>
        <v>T</v>
      </c>
      <c r="N139" s="10">
        <f t="shared" si="44"/>
        <v>8161</v>
      </c>
      <c r="O139" s="10">
        <f t="shared" si="45"/>
        <v>8161</v>
      </c>
      <c r="P139" s="4" t="str">
        <f t="shared" si="46"/>
        <v>BBYB.JK</v>
      </c>
      <c r="R139" s="4">
        <f t="shared" si="47"/>
        <v>138</v>
      </c>
      <c r="S139" t="str">
        <v>BBYB.JK</v>
      </c>
      <c r="T139" s="16">
        <f t="shared" si="48"/>
        <v>8161</v>
      </c>
      <c r="X139">
        <f t="shared" si="41"/>
        <v>138</v>
      </c>
      <c r="Y139" t="str">
        <f t="shared" si="49"/>
        <v>ADMF.JK</v>
      </c>
      <c r="Z139" s="7" t="str">
        <f t="shared" si="50"/>
        <v>PT Adira Dinamika Multi Finance Tbk</v>
      </c>
      <c r="AA139" s="6">
        <f t="shared" si="42"/>
        <v>7975</v>
      </c>
      <c r="AB139" s="8">
        <f t="shared" si="51"/>
        <v>7975</v>
      </c>
      <c r="AD139">
        <f t="shared" si="37"/>
        <v>138</v>
      </c>
      <c r="AE139" t="str">
        <f t="shared" si="52"/>
        <v>ADMF</v>
      </c>
      <c r="AF139" t="str">
        <f t="shared" si="38"/>
        <v>PT Adira Dinamika Multi Finance Tbk</v>
      </c>
      <c r="AG139">
        <f t="shared" si="39"/>
        <v>7975</v>
      </c>
      <c r="AH139" s="12">
        <f t="shared" si="53"/>
        <v>7975</v>
      </c>
      <c r="AI139" t="str">
        <f t="shared" si="54"/>
        <v>Mid Cap</v>
      </c>
    </row>
    <row r="140" spans="2:35" x14ac:dyDescent="0.25">
      <c r="B140">
        <v>139</v>
      </c>
      <c r="C140" t="s">
        <v>635</v>
      </c>
      <c r="D140" t="s">
        <v>636</v>
      </c>
      <c r="E140">
        <v>1305</v>
      </c>
      <c r="F140">
        <v>-5</v>
      </c>
      <c r="G140">
        <v>-3.8E-3</v>
      </c>
      <c r="H140">
        <v>518200</v>
      </c>
      <c r="I140">
        <v>962395</v>
      </c>
      <c r="J140" t="s">
        <v>637</v>
      </c>
      <c r="K140">
        <v>32.47</v>
      </c>
      <c r="L140" s="6">
        <f t="shared" si="40"/>
        <v>7.9829999999999997</v>
      </c>
      <c r="M140" s="7" t="str">
        <f t="shared" si="43"/>
        <v>T</v>
      </c>
      <c r="N140" s="10">
        <f t="shared" si="44"/>
        <v>7983</v>
      </c>
      <c r="O140" s="10">
        <f t="shared" si="45"/>
        <v>7983</v>
      </c>
      <c r="P140" s="4" t="str">
        <f t="shared" si="46"/>
        <v>ROTI.JK</v>
      </c>
      <c r="R140" s="4">
        <f t="shared" si="47"/>
        <v>139</v>
      </c>
      <c r="S140" t="str">
        <v>ROTI.JK</v>
      </c>
      <c r="T140" s="16">
        <f t="shared" si="48"/>
        <v>7983</v>
      </c>
      <c r="X140">
        <f t="shared" si="41"/>
        <v>139</v>
      </c>
      <c r="Y140" t="str">
        <f t="shared" si="49"/>
        <v>MTDL.JK</v>
      </c>
      <c r="Z140" s="7" t="str">
        <f t="shared" si="50"/>
        <v>PT Metrodata Electronics Tbk</v>
      </c>
      <c r="AA140" s="6">
        <f t="shared" si="42"/>
        <v>3220</v>
      </c>
      <c r="AB140" s="8">
        <f t="shared" si="51"/>
        <v>7906</v>
      </c>
      <c r="AD140">
        <f t="shared" si="37"/>
        <v>139</v>
      </c>
      <c r="AE140" t="str">
        <f t="shared" si="52"/>
        <v>MTDL</v>
      </c>
      <c r="AF140" t="str">
        <f t="shared" si="38"/>
        <v>PT Metrodata Electronics Tbk</v>
      </c>
      <c r="AG140">
        <f t="shared" si="39"/>
        <v>3220</v>
      </c>
      <c r="AH140" s="12">
        <f t="shared" si="53"/>
        <v>7906</v>
      </c>
      <c r="AI140" t="str">
        <f t="shared" si="54"/>
        <v>Mid Cap</v>
      </c>
    </row>
    <row r="141" spans="2:35" x14ac:dyDescent="0.25">
      <c r="B141">
        <v>140</v>
      </c>
      <c r="C141" t="s">
        <v>638</v>
      </c>
      <c r="D141" t="s">
        <v>639</v>
      </c>
      <c r="E141">
        <v>7975</v>
      </c>
      <c r="F141">
        <v>50</v>
      </c>
      <c r="G141">
        <v>6.3E-3</v>
      </c>
      <c r="H141">
        <v>70700</v>
      </c>
      <c r="I141">
        <v>134614</v>
      </c>
      <c r="J141" t="s">
        <v>640</v>
      </c>
      <c r="K141">
        <v>8.84</v>
      </c>
      <c r="L141" s="6">
        <f t="shared" si="40"/>
        <v>7.9749999999999996</v>
      </c>
      <c r="M141" s="7" t="str">
        <f t="shared" si="43"/>
        <v>T</v>
      </c>
      <c r="N141" s="10">
        <f t="shared" si="44"/>
        <v>7975</v>
      </c>
      <c r="O141" s="10">
        <f t="shared" si="45"/>
        <v>7975</v>
      </c>
      <c r="P141" s="4" t="str">
        <f t="shared" si="46"/>
        <v>ADMF.JK</v>
      </c>
      <c r="R141" s="4">
        <f t="shared" si="47"/>
        <v>140</v>
      </c>
      <c r="S141" t="str">
        <v>ADMF.JK</v>
      </c>
      <c r="T141" s="16">
        <f t="shared" si="48"/>
        <v>7975</v>
      </c>
      <c r="X141">
        <f t="shared" si="41"/>
        <v>140</v>
      </c>
      <c r="Y141" t="str">
        <f t="shared" si="49"/>
        <v>INPP.JK</v>
      </c>
      <c r="Z141" s="7" t="str">
        <f t="shared" si="50"/>
        <v>PT Indonesian Paradise Property Tbk</v>
      </c>
      <c r="AA141" s="6">
        <f t="shared" si="42"/>
        <v>705</v>
      </c>
      <c r="AB141" s="8">
        <f t="shared" si="51"/>
        <v>7883</v>
      </c>
      <c r="AD141">
        <f t="shared" si="37"/>
        <v>140</v>
      </c>
      <c r="AE141" t="str">
        <f t="shared" si="52"/>
        <v>INPP</v>
      </c>
      <c r="AF141" t="str">
        <f t="shared" si="38"/>
        <v>PT Indonesian Paradise Property Tbk</v>
      </c>
      <c r="AG141">
        <f t="shared" si="39"/>
        <v>705</v>
      </c>
      <c r="AH141" s="12">
        <f t="shared" si="53"/>
        <v>7883</v>
      </c>
      <c r="AI141" t="str">
        <f t="shared" si="54"/>
        <v>Mid Cap</v>
      </c>
    </row>
    <row r="142" spans="2:35" x14ac:dyDescent="0.25">
      <c r="B142">
        <v>141</v>
      </c>
      <c r="C142" t="s">
        <v>641</v>
      </c>
      <c r="D142" t="s">
        <v>642</v>
      </c>
      <c r="E142">
        <v>3220</v>
      </c>
      <c r="F142">
        <v>-20</v>
      </c>
      <c r="G142">
        <v>-6.1999999999999998E-3</v>
      </c>
      <c r="H142" t="s">
        <v>643</v>
      </c>
      <c r="I142" t="s">
        <v>644</v>
      </c>
      <c r="J142" t="s">
        <v>645</v>
      </c>
      <c r="K142">
        <v>17.5</v>
      </c>
      <c r="L142" s="6">
        <f t="shared" si="40"/>
        <v>7.9059999999999997</v>
      </c>
      <c r="M142" s="7" t="str">
        <f t="shared" si="43"/>
        <v>T</v>
      </c>
      <c r="N142" s="10">
        <f t="shared" si="44"/>
        <v>7906</v>
      </c>
      <c r="O142" s="10">
        <f t="shared" si="45"/>
        <v>7906</v>
      </c>
      <c r="P142" s="4" t="str">
        <f t="shared" si="46"/>
        <v>MTDL.JK</v>
      </c>
      <c r="R142" s="4">
        <f t="shared" si="47"/>
        <v>141</v>
      </c>
      <c r="S142" t="str">
        <v>MTDL.JK</v>
      </c>
      <c r="T142" s="16">
        <f t="shared" si="48"/>
        <v>7906</v>
      </c>
      <c r="X142">
        <f t="shared" si="41"/>
        <v>141</v>
      </c>
      <c r="Y142" t="str">
        <f t="shared" si="49"/>
        <v>MAPA.JK</v>
      </c>
      <c r="Z142" s="7" t="str">
        <f t="shared" si="50"/>
        <v>PT Map Aktif Adiperkasa Tbk</v>
      </c>
      <c r="AA142" s="6">
        <f t="shared" si="42"/>
        <v>2720</v>
      </c>
      <c r="AB142" s="8">
        <f t="shared" si="51"/>
        <v>7753</v>
      </c>
      <c r="AD142">
        <f t="shared" si="37"/>
        <v>141</v>
      </c>
      <c r="AE142" t="str">
        <f t="shared" si="52"/>
        <v>MAPA</v>
      </c>
      <c r="AF142" t="str">
        <f t="shared" si="38"/>
        <v>PT Map Aktif Adiperkasa Tbk</v>
      </c>
      <c r="AG142">
        <f t="shared" si="39"/>
        <v>2720</v>
      </c>
      <c r="AH142" s="12">
        <f t="shared" si="53"/>
        <v>7753</v>
      </c>
      <c r="AI142" t="str">
        <f t="shared" si="54"/>
        <v>Mid Cap</v>
      </c>
    </row>
    <row r="143" spans="2:35" x14ac:dyDescent="0.25">
      <c r="B143">
        <v>142</v>
      </c>
      <c r="C143" t="s">
        <v>646</v>
      </c>
      <c r="D143" t="s">
        <v>647</v>
      </c>
      <c r="E143">
        <v>705</v>
      </c>
      <c r="F143">
        <v>95</v>
      </c>
      <c r="G143">
        <v>0.15570000000000001</v>
      </c>
      <c r="H143" t="s">
        <v>648</v>
      </c>
      <c r="I143">
        <v>82612</v>
      </c>
      <c r="J143" t="s">
        <v>649</v>
      </c>
      <c r="K143" t="s">
        <v>50</v>
      </c>
      <c r="L143" s="6">
        <f t="shared" si="40"/>
        <v>7.883</v>
      </c>
      <c r="M143" s="7" t="str">
        <f t="shared" si="43"/>
        <v>T</v>
      </c>
      <c r="N143" s="10">
        <f t="shared" si="44"/>
        <v>7883</v>
      </c>
      <c r="O143" s="10">
        <f t="shared" si="45"/>
        <v>7883</v>
      </c>
      <c r="P143" s="4" t="str">
        <f t="shared" si="46"/>
        <v>INPP.JK</v>
      </c>
      <c r="R143" s="4">
        <f t="shared" si="47"/>
        <v>142</v>
      </c>
      <c r="S143" t="str">
        <v>INPP.JK</v>
      </c>
      <c r="T143" s="16">
        <f t="shared" si="48"/>
        <v>7883</v>
      </c>
      <c r="X143">
        <f t="shared" si="41"/>
        <v>142</v>
      </c>
      <c r="Y143" t="str">
        <f t="shared" si="49"/>
        <v>TURI.JK</v>
      </c>
      <c r="Z143" s="7" t="str">
        <f t="shared" si="50"/>
        <v>PT Tunas Ridean Tbk</v>
      </c>
      <c r="AA143" s="6">
        <f t="shared" si="42"/>
        <v>1380</v>
      </c>
      <c r="AB143" s="8">
        <f t="shared" si="51"/>
        <v>7700</v>
      </c>
      <c r="AD143">
        <f t="shared" si="37"/>
        <v>142</v>
      </c>
      <c r="AE143" t="str">
        <f t="shared" si="52"/>
        <v>TURI</v>
      </c>
      <c r="AF143" t="str">
        <f t="shared" si="38"/>
        <v>PT Tunas Ridean Tbk</v>
      </c>
      <c r="AG143">
        <f t="shared" si="39"/>
        <v>1380</v>
      </c>
      <c r="AH143" s="12">
        <f t="shared" si="53"/>
        <v>7700</v>
      </c>
      <c r="AI143" t="str">
        <f t="shared" si="54"/>
        <v>Mid Cap</v>
      </c>
    </row>
    <row r="144" spans="2:35" x14ac:dyDescent="0.25">
      <c r="B144">
        <v>143</v>
      </c>
      <c r="C144" t="s">
        <v>650</v>
      </c>
      <c r="D144" t="s">
        <v>651</v>
      </c>
      <c r="E144">
        <v>2720</v>
      </c>
      <c r="F144">
        <v>-80</v>
      </c>
      <c r="G144">
        <v>-2.86E-2</v>
      </c>
      <c r="H144">
        <v>748600</v>
      </c>
      <c r="I144" t="s">
        <v>652</v>
      </c>
      <c r="J144" t="s">
        <v>653</v>
      </c>
      <c r="K144">
        <v>41.56</v>
      </c>
      <c r="L144" s="6">
        <f t="shared" si="40"/>
        <v>7.7530000000000001</v>
      </c>
      <c r="M144" s="7" t="str">
        <f t="shared" si="43"/>
        <v>T</v>
      </c>
      <c r="N144" s="10">
        <f t="shared" si="44"/>
        <v>7753</v>
      </c>
      <c r="O144" s="10">
        <f t="shared" si="45"/>
        <v>7753</v>
      </c>
      <c r="P144" s="4" t="str">
        <f t="shared" si="46"/>
        <v>MAPA.JK</v>
      </c>
      <c r="R144" s="4">
        <f t="shared" si="47"/>
        <v>143</v>
      </c>
      <c r="S144" t="str">
        <v>MAPA.JK</v>
      </c>
      <c r="T144" s="16">
        <f t="shared" si="48"/>
        <v>7753</v>
      </c>
      <c r="X144">
        <f t="shared" si="41"/>
        <v>143</v>
      </c>
      <c r="Y144" t="str">
        <f t="shared" si="49"/>
        <v>SIMP.JK</v>
      </c>
      <c r="Z144" s="7" t="str">
        <f t="shared" si="50"/>
        <v>PT Salim Ivomas Pratama Tbk</v>
      </c>
      <c r="AA144" s="6">
        <f t="shared" si="42"/>
        <v>496</v>
      </c>
      <c r="AB144" s="8">
        <f t="shared" si="51"/>
        <v>7689</v>
      </c>
      <c r="AD144">
        <f t="shared" si="37"/>
        <v>143</v>
      </c>
      <c r="AE144" t="str">
        <f t="shared" si="52"/>
        <v>SIMP</v>
      </c>
      <c r="AF144" t="str">
        <f t="shared" si="38"/>
        <v>PT Salim Ivomas Pratama Tbk</v>
      </c>
      <c r="AG144">
        <f t="shared" si="39"/>
        <v>496</v>
      </c>
      <c r="AH144" s="12">
        <f t="shared" si="53"/>
        <v>7689</v>
      </c>
      <c r="AI144" t="str">
        <f t="shared" si="54"/>
        <v>Mid Cap</v>
      </c>
    </row>
    <row r="145" spans="2:35" x14ac:dyDescent="0.25">
      <c r="B145">
        <v>144</v>
      </c>
      <c r="C145" t="s">
        <v>654</v>
      </c>
      <c r="D145" t="s">
        <v>655</v>
      </c>
      <c r="E145">
        <v>1380</v>
      </c>
      <c r="F145">
        <v>0</v>
      </c>
      <c r="G145">
        <v>0</v>
      </c>
      <c r="H145">
        <v>300</v>
      </c>
      <c r="I145">
        <v>152001</v>
      </c>
      <c r="J145" t="s">
        <v>656</v>
      </c>
      <c r="K145">
        <v>51.32</v>
      </c>
      <c r="L145" s="6">
        <f t="shared" si="40"/>
        <v>7.7</v>
      </c>
      <c r="M145" s="7" t="str">
        <f t="shared" si="43"/>
        <v>T</v>
      </c>
      <c r="N145" s="10">
        <f t="shared" si="44"/>
        <v>7700</v>
      </c>
      <c r="O145" s="10">
        <f t="shared" si="45"/>
        <v>7700</v>
      </c>
      <c r="P145" s="4" t="str">
        <f t="shared" si="46"/>
        <v>TURI.JK</v>
      </c>
      <c r="R145" s="4">
        <f t="shared" si="47"/>
        <v>144</v>
      </c>
      <c r="S145" t="str">
        <v>TURI.JK</v>
      </c>
      <c r="T145" s="16">
        <f t="shared" si="48"/>
        <v>7700</v>
      </c>
      <c r="X145">
        <f t="shared" si="41"/>
        <v>144</v>
      </c>
      <c r="Y145" t="str">
        <f t="shared" si="49"/>
        <v>INAF.JK</v>
      </c>
      <c r="Z145" s="7" t="str">
        <f t="shared" si="50"/>
        <v>PT Indofarma Tbk</v>
      </c>
      <c r="AA145" s="6">
        <f t="shared" si="42"/>
        <v>2480</v>
      </c>
      <c r="AB145" s="8">
        <f t="shared" si="51"/>
        <v>7686</v>
      </c>
      <c r="AD145">
        <f t="shared" si="37"/>
        <v>144</v>
      </c>
      <c r="AE145" t="str">
        <f t="shared" si="52"/>
        <v>INAF</v>
      </c>
      <c r="AF145" t="str">
        <f t="shared" si="38"/>
        <v>PT Indofarma Tbk</v>
      </c>
      <c r="AG145">
        <f t="shared" si="39"/>
        <v>2480</v>
      </c>
      <c r="AH145" s="12">
        <f t="shared" si="53"/>
        <v>7686</v>
      </c>
      <c r="AI145" t="str">
        <f t="shared" si="54"/>
        <v>Mid Cap</v>
      </c>
    </row>
    <row r="146" spans="2:35" x14ac:dyDescent="0.25">
      <c r="B146">
        <v>145</v>
      </c>
      <c r="C146" t="s">
        <v>657</v>
      </c>
      <c r="D146" t="s">
        <v>658</v>
      </c>
      <c r="E146">
        <v>496</v>
      </c>
      <c r="F146">
        <v>0</v>
      </c>
      <c r="G146">
        <v>0</v>
      </c>
      <c r="H146" t="s">
        <v>659</v>
      </c>
      <c r="I146" t="s">
        <v>660</v>
      </c>
      <c r="J146" t="s">
        <v>661</v>
      </c>
      <c r="K146">
        <v>10.199999999999999</v>
      </c>
      <c r="L146" s="6">
        <f t="shared" si="40"/>
        <v>7.6890000000000001</v>
      </c>
      <c r="M146" s="7" t="str">
        <f t="shared" si="43"/>
        <v>T</v>
      </c>
      <c r="N146" s="10">
        <f t="shared" si="44"/>
        <v>7689</v>
      </c>
      <c r="O146" s="10">
        <f t="shared" si="45"/>
        <v>7689</v>
      </c>
      <c r="P146" s="4" t="str">
        <f t="shared" si="46"/>
        <v>SIMP.JK</v>
      </c>
      <c r="R146" s="4">
        <f t="shared" si="47"/>
        <v>145</v>
      </c>
      <c r="S146" t="str">
        <v>SIMP.JK</v>
      </c>
      <c r="T146" s="16">
        <f t="shared" si="48"/>
        <v>7689</v>
      </c>
      <c r="X146">
        <f t="shared" si="41"/>
        <v>145</v>
      </c>
      <c r="Y146" t="str">
        <f t="shared" si="49"/>
        <v>HERO.JK</v>
      </c>
      <c r="Z146" s="7" t="str">
        <f t="shared" si="50"/>
        <v>PT Hero Supermarket Tbk</v>
      </c>
      <c r="AA146" s="6">
        <f t="shared" si="42"/>
        <v>1810</v>
      </c>
      <c r="AB146" s="8">
        <f t="shared" si="51"/>
        <v>7572</v>
      </c>
      <c r="AD146">
        <f t="shared" si="37"/>
        <v>145</v>
      </c>
      <c r="AE146" t="str">
        <f t="shared" si="52"/>
        <v>HERO</v>
      </c>
      <c r="AF146" t="str">
        <f t="shared" si="38"/>
        <v>PT Hero Supermarket Tbk</v>
      </c>
      <c r="AG146">
        <f t="shared" si="39"/>
        <v>1810</v>
      </c>
      <c r="AH146" s="12">
        <f t="shared" si="53"/>
        <v>7572</v>
      </c>
      <c r="AI146" t="str">
        <f t="shared" si="54"/>
        <v>Mid Cap</v>
      </c>
    </row>
    <row r="147" spans="2:35" x14ac:dyDescent="0.25">
      <c r="B147">
        <v>146</v>
      </c>
      <c r="C147" t="s">
        <v>662</v>
      </c>
      <c r="D147" t="s">
        <v>663</v>
      </c>
      <c r="E147">
        <v>2480</v>
      </c>
      <c r="F147">
        <v>20</v>
      </c>
      <c r="G147">
        <v>8.0999999999999996E-3</v>
      </c>
      <c r="H147">
        <v>589300</v>
      </c>
      <c r="I147">
        <v>704163</v>
      </c>
      <c r="J147" t="s">
        <v>664</v>
      </c>
      <c r="K147">
        <v>1195.76</v>
      </c>
      <c r="L147" s="6">
        <f t="shared" si="40"/>
        <v>7.6859999999999999</v>
      </c>
      <c r="M147" s="7" t="str">
        <f t="shared" si="43"/>
        <v>T</v>
      </c>
      <c r="N147" s="10">
        <f t="shared" si="44"/>
        <v>7686</v>
      </c>
      <c r="O147" s="10">
        <f t="shared" si="45"/>
        <v>7686</v>
      </c>
      <c r="P147" s="4" t="str">
        <f t="shared" si="46"/>
        <v>INAF.JK</v>
      </c>
      <c r="R147" s="4">
        <f t="shared" si="47"/>
        <v>146</v>
      </c>
      <c r="S147" t="str">
        <v>INAF.JK</v>
      </c>
      <c r="T147" s="16">
        <f t="shared" si="48"/>
        <v>7686</v>
      </c>
      <c r="X147">
        <f t="shared" si="41"/>
        <v>146</v>
      </c>
      <c r="Y147" t="str">
        <f t="shared" si="49"/>
        <v>CMNP.JK</v>
      </c>
      <c r="Z147" s="7" t="str">
        <f t="shared" si="50"/>
        <v>PT Citra Marga Nusaphala Persada Tbk</v>
      </c>
      <c r="AA147" s="6">
        <f t="shared" si="42"/>
        <v>1355</v>
      </c>
      <c r="AB147" s="8">
        <f t="shared" si="51"/>
        <v>7360</v>
      </c>
      <c r="AD147">
        <f t="shared" si="37"/>
        <v>146</v>
      </c>
      <c r="AE147" t="str">
        <f t="shared" si="52"/>
        <v>CMNP</v>
      </c>
      <c r="AF147" t="str">
        <f t="shared" si="38"/>
        <v>PT Citra Marga Nusaphala Persada Tbk</v>
      </c>
      <c r="AG147">
        <f t="shared" si="39"/>
        <v>1355</v>
      </c>
      <c r="AH147" s="12">
        <f t="shared" si="53"/>
        <v>7360</v>
      </c>
      <c r="AI147" t="str">
        <f t="shared" si="54"/>
        <v>Mid Cap</v>
      </c>
    </row>
    <row r="148" spans="2:35" x14ac:dyDescent="0.25">
      <c r="B148">
        <v>147</v>
      </c>
      <c r="C148" t="s">
        <v>665</v>
      </c>
      <c r="D148" t="s">
        <v>666</v>
      </c>
      <c r="E148">
        <v>1810</v>
      </c>
      <c r="F148">
        <v>0</v>
      </c>
      <c r="G148">
        <v>0</v>
      </c>
      <c r="H148">
        <v>7300</v>
      </c>
      <c r="I148">
        <v>79198</v>
      </c>
      <c r="J148" t="s">
        <v>667</v>
      </c>
      <c r="K148" t="s">
        <v>50</v>
      </c>
      <c r="L148" s="6">
        <f t="shared" si="40"/>
        <v>7.5720000000000001</v>
      </c>
      <c r="M148" s="7" t="str">
        <f t="shared" si="43"/>
        <v>T</v>
      </c>
      <c r="N148" s="10">
        <f t="shared" si="44"/>
        <v>7572</v>
      </c>
      <c r="O148" s="10">
        <f t="shared" si="45"/>
        <v>7572</v>
      </c>
      <c r="P148" s="4" t="str">
        <f t="shared" si="46"/>
        <v>HERO.JK</v>
      </c>
      <c r="R148" s="4">
        <f t="shared" si="47"/>
        <v>147</v>
      </c>
      <c r="S148" t="str">
        <v>HERO.JK</v>
      </c>
      <c r="T148" s="16">
        <f t="shared" si="48"/>
        <v>7572</v>
      </c>
      <c r="X148">
        <f t="shared" si="41"/>
        <v>147</v>
      </c>
      <c r="Y148" t="str">
        <f t="shared" si="49"/>
        <v>LPPF.JK</v>
      </c>
      <c r="Z148" s="7" t="str">
        <f t="shared" si="50"/>
        <v>PT Matahari Department Store Tbk</v>
      </c>
      <c r="AA148" s="6">
        <f t="shared" si="42"/>
        <v>2680</v>
      </c>
      <c r="AB148" s="8">
        <f t="shared" si="51"/>
        <v>7038</v>
      </c>
      <c r="AD148">
        <f t="shared" si="37"/>
        <v>147</v>
      </c>
      <c r="AE148" t="str">
        <f t="shared" si="52"/>
        <v>LPPF</v>
      </c>
      <c r="AF148" t="str">
        <f t="shared" si="38"/>
        <v>PT Matahari Department Store Tbk</v>
      </c>
      <c r="AG148">
        <f t="shared" si="39"/>
        <v>2680</v>
      </c>
      <c r="AH148" s="12">
        <f t="shared" si="53"/>
        <v>7038</v>
      </c>
      <c r="AI148" t="str">
        <f t="shared" si="54"/>
        <v>Mid Cap</v>
      </c>
    </row>
    <row r="149" spans="2:35" x14ac:dyDescent="0.25">
      <c r="B149">
        <v>148</v>
      </c>
      <c r="C149" t="s">
        <v>668</v>
      </c>
      <c r="D149" t="s">
        <v>669</v>
      </c>
      <c r="E149">
        <v>1355</v>
      </c>
      <c r="F149">
        <v>15</v>
      </c>
      <c r="G149">
        <v>1.12E-2</v>
      </c>
      <c r="H149">
        <v>56300</v>
      </c>
      <c r="I149">
        <v>189782</v>
      </c>
      <c r="J149" t="s">
        <v>670</v>
      </c>
      <c r="K149">
        <v>12.5</v>
      </c>
      <c r="L149" s="6">
        <f t="shared" si="40"/>
        <v>7.36</v>
      </c>
      <c r="M149" s="7" t="str">
        <f t="shared" si="43"/>
        <v>T</v>
      </c>
      <c r="N149" s="10">
        <f t="shared" si="44"/>
        <v>7360</v>
      </c>
      <c r="O149" s="10">
        <f t="shared" si="45"/>
        <v>7360</v>
      </c>
      <c r="P149" s="4" t="str">
        <f t="shared" si="46"/>
        <v>CMNP.JK</v>
      </c>
      <c r="R149" s="4">
        <f t="shared" si="47"/>
        <v>148</v>
      </c>
      <c r="S149" t="str">
        <v>CMNP.JK</v>
      </c>
      <c r="T149" s="16">
        <f t="shared" si="48"/>
        <v>7360</v>
      </c>
      <c r="X149">
        <f t="shared" si="41"/>
        <v>148</v>
      </c>
      <c r="Y149" t="str">
        <f t="shared" si="49"/>
        <v>BSSR.JK</v>
      </c>
      <c r="Z149" s="7" t="str">
        <f t="shared" si="50"/>
        <v>PT Baramulti Suksessarana Tbk</v>
      </c>
      <c r="AA149" s="6">
        <f t="shared" si="42"/>
        <v>2630</v>
      </c>
      <c r="AB149" s="8">
        <f t="shared" si="51"/>
        <v>6881</v>
      </c>
      <c r="AD149">
        <f t="shared" si="37"/>
        <v>148</v>
      </c>
      <c r="AE149" t="str">
        <f t="shared" si="52"/>
        <v>BSSR</v>
      </c>
      <c r="AF149" t="str">
        <f t="shared" si="38"/>
        <v>PT Baramulti Suksessarana Tbk</v>
      </c>
      <c r="AG149">
        <f t="shared" si="39"/>
        <v>2630</v>
      </c>
      <c r="AH149" s="12">
        <f t="shared" si="53"/>
        <v>6881</v>
      </c>
      <c r="AI149" t="str">
        <f t="shared" si="54"/>
        <v>Mid Cap</v>
      </c>
    </row>
    <row r="150" spans="2:35" x14ac:dyDescent="0.25">
      <c r="B150">
        <v>149</v>
      </c>
      <c r="C150" t="s">
        <v>671</v>
      </c>
      <c r="D150" t="s">
        <v>672</v>
      </c>
      <c r="E150">
        <v>2680</v>
      </c>
      <c r="F150">
        <v>-40</v>
      </c>
      <c r="G150">
        <v>-1.47E-2</v>
      </c>
      <c r="H150" t="s">
        <v>673</v>
      </c>
      <c r="I150" t="s">
        <v>674</v>
      </c>
      <c r="J150" t="s">
        <v>675</v>
      </c>
      <c r="K150">
        <v>410.35</v>
      </c>
      <c r="L150" s="6">
        <f t="shared" si="40"/>
        <v>7.0380000000000003</v>
      </c>
      <c r="M150" s="7" t="str">
        <f t="shared" si="43"/>
        <v>T</v>
      </c>
      <c r="N150" s="10">
        <f t="shared" si="44"/>
        <v>7038</v>
      </c>
      <c r="O150" s="10">
        <f t="shared" si="45"/>
        <v>7038</v>
      </c>
      <c r="P150" s="4" t="str">
        <f t="shared" si="46"/>
        <v>LPPF.JK</v>
      </c>
      <c r="R150" s="4">
        <f t="shared" si="47"/>
        <v>149</v>
      </c>
      <c r="S150" t="str">
        <v>LPPF.JK</v>
      </c>
      <c r="T150" s="16">
        <f t="shared" si="48"/>
        <v>7038</v>
      </c>
      <c r="X150">
        <f t="shared" si="41"/>
        <v>149</v>
      </c>
      <c r="Y150" t="str">
        <f t="shared" si="49"/>
        <v>JRPT.JK</v>
      </c>
      <c r="Z150" s="7" t="str">
        <f t="shared" si="50"/>
        <v>PT Jaya Real Property, Tbk.</v>
      </c>
      <c r="AA150" s="6">
        <f t="shared" si="42"/>
        <v>494</v>
      </c>
      <c r="AB150" s="8">
        <f t="shared" si="51"/>
        <v>6692</v>
      </c>
      <c r="AD150">
        <f t="shared" si="37"/>
        <v>149</v>
      </c>
      <c r="AE150" t="str">
        <f t="shared" si="52"/>
        <v>JRPT</v>
      </c>
      <c r="AF150" t="str">
        <f t="shared" si="38"/>
        <v>PT Jaya Real Property, Tbk.</v>
      </c>
      <c r="AG150">
        <f t="shared" si="39"/>
        <v>494</v>
      </c>
      <c r="AH150" s="12">
        <f t="shared" si="53"/>
        <v>6692</v>
      </c>
      <c r="AI150" t="str">
        <f t="shared" si="54"/>
        <v>Mid Cap</v>
      </c>
    </row>
    <row r="151" spans="2:35" x14ac:dyDescent="0.25">
      <c r="B151">
        <v>150</v>
      </c>
      <c r="C151" t="s">
        <v>676</v>
      </c>
      <c r="D151" t="s">
        <v>677</v>
      </c>
      <c r="E151">
        <v>2630</v>
      </c>
      <c r="F151">
        <v>0</v>
      </c>
      <c r="G151">
        <v>0</v>
      </c>
      <c r="H151">
        <v>23800</v>
      </c>
      <c r="I151">
        <v>121898</v>
      </c>
      <c r="J151" t="s">
        <v>678</v>
      </c>
      <c r="K151">
        <v>131500</v>
      </c>
      <c r="L151" s="6">
        <f t="shared" si="40"/>
        <v>6.8810000000000002</v>
      </c>
      <c r="M151" s="7" t="str">
        <f t="shared" si="43"/>
        <v>T</v>
      </c>
      <c r="N151" s="10">
        <f t="shared" si="44"/>
        <v>6881</v>
      </c>
      <c r="O151" s="10">
        <f t="shared" si="45"/>
        <v>6881</v>
      </c>
      <c r="P151" s="4" t="str">
        <f t="shared" si="46"/>
        <v>BSSR.JK</v>
      </c>
      <c r="R151" s="4">
        <f t="shared" si="47"/>
        <v>150</v>
      </c>
      <c r="S151" t="str">
        <v>BSSR.JK</v>
      </c>
      <c r="T151" s="16">
        <f t="shared" si="48"/>
        <v>6881</v>
      </c>
      <c r="X151">
        <f t="shared" si="41"/>
        <v>150</v>
      </c>
      <c r="Y151" t="str">
        <f t="shared" si="49"/>
        <v>NFCX.JK</v>
      </c>
      <c r="Z151" s="7" t="str">
        <f t="shared" si="50"/>
        <v>PT NFC Indonesia Tbk</v>
      </c>
      <c r="AA151" s="6">
        <f t="shared" si="42"/>
        <v>9950</v>
      </c>
      <c r="AB151" s="8">
        <f t="shared" si="51"/>
        <v>6591</v>
      </c>
      <c r="AD151">
        <f t="shared" si="37"/>
        <v>150</v>
      </c>
      <c r="AE151" t="str">
        <f t="shared" si="52"/>
        <v>NFCX</v>
      </c>
      <c r="AF151" t="str">
        <f t="shared" si="38"/>
        <v>PT NFC Indonesia Tbk</v>
      </c>
      <c r="AG151">
        <f t="shared" si="39"/>
        <v>9950</v>
      </c>
      <c r="AH151" s="12">
        <f t="shared" si="53"/>
        <v>6591</v>
      </c>
      <c r="AI151" t="str">
        <f t="shared" si="54"/>
        <v>Mid Cap</v>
      </c>
    </row>
    <row r="152" spans="2:35" x14ac:dyDescent="0.25">
      <c r="B152">
        <v>151</v>
      </c>
      <c r="C152" t="s">
        <v>679</v>
      </c>
      <c r="D152" t="s">
        <v>680</v>
      </c>
      <c r="E152">
        <v>494</v>
      </c>
      <c r="F152">
        <v>-6</v>
      </c>
      <c r="G152">
        <v>-1.2E-2</v>
      </c>
      <c r="H152" t="s">
        <v>681</v>
      </c>
      <c r="I152" t="s">
        <v>682</v>
      </c>
      <c r="J152" t="s">
        <v>683</v>
      </c>
      <c r="K152">
        <v>6.59</v>
      </c>
      <c r="L152" s="6">
        <f t="shared" si="40"/>
        <v>6.6920000000000002</v>
      </c>
      <c r="M152" s="7" t="str">
        <f t="shared" si="43"/>
        <v>T</v>
      </c>
      <c r="N152" s="10">
        <f t="shared" si="44"/>
        <v>6692</v>
      </c>
      <c r="O152" s="10">
        <f t="shared" si="45"/>
        <v>6692</v>
      </c>
      <c r="P152" s="4" t="str">
        <f t="shared" si="46"/>
        <v>JRPT.JK</v>
      </c>
      <c r="R152" s="4">
        <f t="shared" si="47"/>
        <v>151</v>
      </c>
      <c r="S152" t="str">
        <v>JRPT.JK</v>
      </c>
      <c r="T152" s="16">
        <f t="shared" si="48"/>
        <v>6692</v>
      </c>
      <c r="X152">
        <f t="shared" si="41"/>
        <v>151</v>
      </c>
      <c r="Y152" t="str">
        <f t="shared" si="49"/>
        <v>UCID.JK</v>
      </c>
      <c r="Z152" s="7" t="str">
        <f t="shared" si="50"/>
        <v>PT Uni-Charm Indonesia Tbk</v>
      </c>
      <c r="AA152" s="6">
        <f t="shared" si="42"/>
        <v>1585</v>
      </c>
      <c r="AB152" s="8">
        <f t="shared" si="51"/>
        <v>6567</v>
      </c>
      <c r="AD152">
        <f t="shared" si="37"/>
        <v>151</v>
      </c>
      <c r="AE152" t="str">
        <f t="shared" si="52"/>
        <v>UCID</v>
      </c>
      <c r="AF152" t="str">
        <f t="shared" si="38"/>
        <v>PT Uni-Charm Indonesia Tbk</v>
      </c>
      <c r="AG152">
        <f t="shared" si="39"/>
        <v>1585</v>
      </c>
      <c r="AH152" s="12">
        <f t="shared" si="53"/>
        <v>6567</v>
      </c>
      <c r="AI152" t="str">
        <f t="shared" si="54"/>
        <v>Mid Cap</v>
      </c>
    </row>
    <row r="153" spans="2:35" x14ac:dyDescent="0.25">
      <c r="B153">
        <v>152</v>
      </c>
      <c r="C153" t="s">
        <v>684</v>
      </c>
      <c r="D153" t="s">
        <v>685</v>
      </c>
      <c r="E153">
        <v>9950</v>
      </c>
      <c r="F153">
        <v>50</v>
      </c>
      <c r="G153">
        <v>5.1000000000000004E-3</v>
      </c>
      <c r="H153">
        <v>108500</v>
      </c>
      <c r="I153" t="s">
        <v>686</v>
      </c>
      <c r="J153" t="s">
        <v>687</v>
      </c>
      <c r="K153">
        <v>59.24</v>
      </c>
      <c r="L153" s="6">
        <f t="shared" si="40"/>
        <v>6.5910000000000002</v>
      </c>
      <c r="M153" s="7" t="str">
        <f t="shared" si="43"/>
        <v>T</v>
      </c>
      <c r="N153" s="10">
        <f t="shared" si="44"/>
        <v>6591</v>
      </c>
      <c r="O153" s="10">
        <f t="shared" si="45"/>
        <v>6591</v>
      </c>
      <c r="P153" s="4" t="str">
        <f t="shared" si="46"/>
        <v>NFCX.JK</v>
      </c>
      <c r="R153" s="4">
        <f t="shared" si="47"/>
        <v>152</v>
      </c>
      <c r="S153" t="str">
        <v>NFCX.JK</v>
      </c>
      <c r="T153" s="16">
        <f t="shared" si="48"/>
        <v>6591</v>
      </c>
      <c r="X153">
        <f t="shared" si="41"/>
        <v>152</v>
      </c>
      <c r="Y153" t="str">
        <f t="shared" si="49"/>
        <v>TSPC.JK</v>
      </c>
      <c r="Z153" s="7" t="str">
        <f t="shared" si="50"/>
        <v>PT Tempo Scan Pacific Tbk</v>
      </c>
      <c r="AA153" s="6">
        <f t="shared" si="42"/>
        <v>1445</v>
      </c>
      <c r="AB153" s="8">
        <f t="shared" si="51"/>
        <v>6502</v>
      </c>
      <c r="AD153">
        <f t="shared" si="37"/>
        <v>152</v>
      </c>
      <c r="AE153" t="str">
        <f t="shared" si="52"/>
        <v>TSPC</v>
      </c>
      <c r="AF153" t="str">
        <f t="shared" si="38"/>
        <v>PT Tempo Scan Pacific Tbk</v>
      </c>
      <c r="AG153">
        <f t="shared" si="39"/>
        <v>1445</v>
      </c>
      <c r="AH153" s="12">
        <f t="shared" si="53"/>
        <v>6502</v>
      </c>
      <c r="AI153" t="str">
        <f t="shared" si="54"/>
        <v>Mid Cap</v>
      </c>
    </row>
    <row r="154" spans="2:35" x14ac:dyDescent="0.25">
      <c r="B154">
        <v>153</v>
      </c>
      <c r="C154" t="s">
        <v>688</v>
      </c>
      <c r="D154" t="s">
        <v>689</v>
      </c>
      <c r="E154">
        <v>1585</v>
      </c>
      <c r="F154">
        <v>-10</v>
      </c>
      <c r="G154">
        <v>-6.3E-3</v>
      </c>
      <c r="H154">
        <v>530600</v>
      </c>
      <c r="I154">
        <v>172698</v>
      </c>
      <c r="J154" t="s">
        <v>690</v>
      </c>
      <c r="K154">
        <v>18.02</v>
      </c>
      <c r="L154" s="6">
        <f t="shared" si="40"/>
        <v>6.5670000000000002</v>
      </c>
      <c r="M154" s="7" t="str">
        <f t="shared" si="43"/>
        <v>T</v>
      </c>
      <c r="N154" s="10">
        <f t="shared" si="44"/>
        <v>6567</v>
      </c>
      <c r="O154" s="10">
        <f t="shared" si="45"/>
        <v>6567</v>
      </c>
      <c r="P154" s="4" t="str">
        <f t="shared" si="46"/>
        <v>UCID.JK</v>
      </c>
      <c r="R154" s="4">
        <f t="shared" si="47"/>
        <v>153</v>
      </c>
      <c r="S154" t="str">
        <v>UCID.JK</v>
      </c>
      <c r="T154" s="16">
        <f t="shared" si="48"/>
        <v>6567</v>
      </c>
      <c r="X154">
        <f t="shared" si="41"/>
        <v>153</v>
      </c>
      <c r="Y154" t="str">
        <f t="shared" si="49"/>
        <v>TGKA.JK</v>
      </c>
      <c r="Z154" s="7" t="str">
        <f t="shared" si="50"/>
        <v>PT Tigaraksa Satria Tbk</v>
      </c>
      <c r="AA154" s="6">
        <f t="shared" si="42"/>
        <v>7050</v>
      </c>
      <c r="AB154" s="8">
        <f t="shared" si="51"/>
        <v>6475</v>
      </c>
      <c r="AD154">
        <f t="shared" si="37"/>
        <v>153</v>
      </c>
      <c r="AE154" t="str">
        <f t="shared" si="52"/>
        <v>TGKA</v>
      </c>
      <c r="AF154" t="str">
        <f t="shared" si="38"/>
        <v>PT Tigaraksa Satria Tbk</v>
      </c>
      <c r="AG154">
        <f t="shared" si="39"/>
        <v>7050</v>
      </c>
      <c r="AH154" s="12">
        <f t="shared" si="53"/>
        <v>6475</v>
      </c>
      <c r="AI154" t="str">
        <f t="shared" si="54"/>
        <v>Mid Cap</v>
      </c>
    </row>
    <row r="155" spans="2:35" x14ac:dyDescent="0.25">
      <c r="B155">
        <v>154</v>
      </c>
      <c r="C155" t="s">
        <v>691</v>
      </c>
      <c r="D155" t="s">
        <v>692</v>
      </c>
      <c r="E155">
        <v>1445</v>
      </c>
      <c r="F155">
        <v>-25</v>
      </c>
      <c r="G155">
        <v>-1.7000000000000001E-2</v>
      </c>
      <c r="H155">
        <v>830200</v>
      </c>
      <c r="I155" t="s">
        <v>693</v>
      </c>
      <c r="J155" t="s">
        <v>694</v>
      </c>
      <c r="K155">
        <v>7.87</v>
      </c>
      <c r="L155" s="6">
        <f t="shared" si="40"/>
        <v>6.5019999999999998</v>
      </c>
      <c r="M155" s="7" t="str">
        <f t="shared" si="43"/>
        <v>T</v>
      </c>
      <c r="N155" s="10">
        <f t="shared" si="44"/>
        <v>6502</v>
      </c>
      <c r="O155" s="10">
        <f t="shared" si="45"/>
        <v>6502</v>
      </c>
      <c r="P155" s="4" t="str">
        <f t="shared" si="46"/>
        <v>TSPC.JK</v>
      </c>
      <c r="R155" s="4">
        <f t="shared" si="47"/>
        <v>154</v>
      </c>
      <c r="S155" t="str">
        <v>TSPC.JK</v>
      </c>
      <c r="T155" s="16">
        <f t="shared" si="48"/>
        <v>6502</v>
      </c>
      <c r="X155">
        <f t="shared" si="41"/>
        <v>154</v>
      </c>
      <c r="Y155" t="str">
        <f t="shared" si="49"/>
        <v>BUMI.JK</v>
      </c>
      <c r="Z155" s="7" t="str">
        <f t="shared" si="50"/>
        <v>PT Bumi Resources Tbk</v>
      </c>
      <c r="AA155" s="6">
        <f t="shared" si="42"/>
        <v>87</v>
      </c>
      <c r="AB155" s="8">
        <f t="shared" si="51"/>
        <v>6462</v>
      </c>
      <c r="AD155">
        <f t="shared" si="37"/>
        <v>154</v>
      </c>
      <c r="AE155" t="str">
        <f t="shared" si="52"/>
        <v>BUMI</v>
      </c>
      <c r="AF155" t="str">
        <f t="shared" si="38"/>
        <v>PT Bumi Resources Tbk</v>
      </c>
      <c r="AG155">
        <f t="shared" si="39"/>
        <v>87</v>
      </c>
      <c r="AH155" s="12">
        <f t="shared" si="53"/>
        <v>6462</v>
      </c>
      <c r="AI155" t="str">
        <f t="shared" si="54"/>
        <v>Mid Cap</v>
      </c>
    </row>
    <row r="156" spans="2:35" x14ac:dyDescent="0.25">
      <c r="B156">
        <v>155</v>
      </c>
      <c r="C156" t="s">
        <v>695</v>
      </c>
      <c r="D156" t="s">
        <v>696</v>
      </c>
      <c r="E156">
        <v>7050</v>
      </c>
      <c r="F156">
        <v>0</v>
      </c>
      <c r="G156">
        <v>0</v>
      </c>
      <c r="H156">
        <v>17400</v>
      </c>
      <c r="I156">
        <v>2653</v>
      </c>
      <c r="J156" t="s">
        <v>697</v>
      </c>
      <c r="K156">
        <v>13.14</v>
      </c>
      <c r="L156" s="6">
        <f t="shared" si="40"/>
        <v>6.4749999999999996</v>
      </c>
      <c r="M156" s="7" t="str">
        <f t="shared" si="43"/>
        <v>T</v>
      </c>
      <c r="N156" s="10">
        <f t="shared" si="44"/>
        <v>6475</v>
      </c>
      <c r="O156" s="10">
        <f t="shared" si="45"/>
        <v>6475</v>
      </c>
      <c r="P156" s="4" t="str">
        <f t="shared" si="46"/>
        <v>TGKA.JK</v>
      </c>
      <c r="R156" s="4">
        <f t="shared" si="47"/>
        <v>155</v>
      </c>
      <c r="S156" t="str">
        <v>TGKA.JK</v>
      </c>
      <c r="T156" s="16">
        <f t="shared" si="48"/>
        <v>6475</v>
      </c>
      <c r="X156">
        <f t="shared" si="41"/>
        <v>155</v>
      </c>
      <c r="Y156" t="str">
        <f t="shared" si="49"/>
        <v>BABP.JK</v>
      </c>
      <c r="Z156" s="7" t="str">
        <f t="shared" si="50"/>
        <v>PT Bank MNC Internasional Tbk</v>
      </c>
      <c r="AA156" s="6">
        <f t="shared" si="42"/>
        <v>244</v>
      </c>
      <c r="AB156" s="8">
        <f t="shared" si="51"/>
        <v>6454</v>
      </c>
      <c r="AD156">
        <f t="shared" si="37"/>
        <v>155</v>
      </c>
      <c r="AE156" t="str">
        <f t="shared" si="52"/>
        <v>BABP</v>
      </c>
      <c r="AF156" t="str">
        <f t="shared" si="38"/>
        <v>PT Bank MNC Internasional Tbk</v>
      </c>
      <c r="AG156">
        <f t="shared" si="39"/>
        <v>244</v>
      </c>
      <c r="AH156" s="12">
        <f t="shared" si="53"/>
        <v>6454</v>
      </c>
      <c r="AI156" t="str">
        <f t="shared" si="54"/>
        <v>Mid Cap</v>
      </c>
    </row>
    <row r="157" spans="2:35" x14ac:dyDescent="0.25">
      <c r="B157">
        <v>156</v>
      </c>
      <c r="C157" t="s">
        <v>698</v>
      </c>
      <c r="D157" t="s">
        <v>699</v>
      </c>
      <c r="E157">
        <v>87</v>
      </c>
      <c r="F157">
        <v>-1</v>
      </c>
      <c r="G157">
        <v>-1.14E-2</v>
      </c>
      <c r="H157" t="s">
        <v>700</v>
      </c>
      <c r="I157" t="s">
        <v>701</v>
      </c>
      <c r="J157" t="s">
        <v>702</v>
      </c>
      <c r="K157" t="s">
        <v>50</v>
      </c>
      <c r="L157" s="6">
        <f t="shared" si="40"/>
        <v>6.4619999999999997</v>
      </c>
      <c r="M157" s="7" t="str">
        <f t="shared" si="43"/>
        <v>T</v>
      </c>
      <c r="N157" s="10">
        <f t="shared" si="44"/>
        <v>6462</v>
      </c>
      <c r="O157" s="10">
        <f t="shared" si="45"/>
        <v>6462</v>
      </c>
      <c r="P157" s="4" t="str">
        <f t="shared" si="46"/>
        <v>BUMI.JK</v>
      </c>
      <c r="R157" s="4">
        <f t="shared" si="47"/>
        <v>156</v>
      </c>
      <c r="S157" t="str">
        <v>BUMI.JK</v>
      </c>
      <c r="T157" s="16">
        <f t="shared" si="48"/>
        <v>6462</v>
      </c>
      <c r="X157">
        <f t="shared" si="41"/>
        <v>156</v>
      </c>
      <c r="Y157" t="str">
        <f t="shared" si="49"/>
        <v>DUTI.JK</v>
      </c>
      <c r="Z157" s="7" t="str">
        <f t="shared" si="50"/>
        <v>PT Duta Pertiwi Tbk</v>
      </c>
      <c r="AA157" s="6">
        <f t="shared" si="42"/>
        <v>3480</v>
      </c>
      <c r="AB157" s="8">
        <f t="shared" si="51"/>
        <v>6438</v>
      </c>
      <c r="AD157">
        <f t="shared" si="37"/>
        <v>156</v>
      </c>
      <c r="AE157" t="str">
        <f t="shared" si="52"/>
        <v>DUTI</v>
      </c>
      <c r="AF157" t="str">
        <f t="shared" si="38"/>
        <v>PT Duta Pertiwi Tbk</v>
      </c>
      <c r="AG157">
        <f t="shared" si="39"/>
        <v>3480</v>
      </c>
      <c r="AH157" s="12">
        <f t="shared" si="53"/>
        <v>6438</v>
      </c>
      <c r="AI157" t="str">
        <f t="shared" si="54"/>
        <v>Mid Cap</v>
      </c>
    </row>
    <row r="158" spans="2:35" x14ac:dyDescent="0.25">
      <c r="B158">
        <v>157</v>
      </c>
      <c r="C158" t="s">
        <v>703</v>
      </c>
      <c r="D158" t="s">
        <v>704</v>
      </c>
      <c r="E158">
        <v>244</v>
      </c>
      <c r="F158">
        <v>2</v>
      </c>
      <c r="G158">
        <v>8.3000000000000001E-3</v>
      </c>
      <c r="H158" t="s">
        <v>705</v>
      </c>
      <c r="I158" t="s">
        <v>706</v>
      </c>
      <c r="J158" t="s">
        <v>707</v>
      </c>
      <c r="K158">
        <v>640.41999999999996</v>
      </c>
      <c r="L158" s="6">
        <f t="shared" si="40"/>
        <v>6.4539999999999997</v>
      </c>
      <c r="M158" s="7" t="str">
        <f t="shared" si="43"/>
        <v>T</v>
      </c>
      <c r="N158" s="10">
        <f t="shared" si="44"/>
        <v>6454</v>
      </c>
      <c r="O158" s="10">
        <f t="shared" si="45"/>
        <v>6454</v>
      </c>
      <c r="P158" s="4" t="str">
        <f t="shared" si="46"/>
        <v>BABP.JK</v>
      </c>
      <c r="R158" s="4">
        <f t="shared" si="47"/>
        <v>157</v>
      </c>
      <c r="S158" t="str">
        <v>BABP.JK</v>
      </c>
      <c r="T158" s="16">
        <f t="shared" si="48"/>
        <v>6454</v>
      </c>
      <c r="X158">
        <f t="shared" si="41"/>
        <v>157</v>
      </c>
      <c r="Y158" t="str">
        <f t="shared" si="49"/>
        <v>DSNG.JK</v>
      </c>
      <c r="Z158" s="7" t="str">
        <f t="shared" si="50"/>
        <v>PT Dharma Satya Nusantara Tbk</v>
      </c>
      <c r="AA158" s="6">
        <f t="shared" si="42"/>
        <v>615</v>
      </c>
      <c r="AB158" s="8">
        <f t="shared" si="51"/>
        <v>6432</v>
      </c>
      <c r="AD158">
        <f t="shared" si="37"/>
        <v>157</v>
      </c>
      <c r="AE158" t="str">
        <f t="shared" si="52"/>
        <v>DSNG</v>
      </c>
      <c r="AF158" t="str">
        <f t="shared" si="38"/>
        <v>PT Dharma Satya Nusantara Tbk</v>
      </c>
      <c r="AG158">
        <f t="shared" si="39"/>
        <v>615</v>
      </c>
      <c r="AH158" s="12">
        <f t="shared" si="53"/>
        <v>6432</v>
      </c>
      <c r="AI158" t="str">
        <f t="shared" si="54"/>
        <v>Mid Cap</v>
      </c>
    </row>
    <row r="159" spans="2:35" x14ac:dyDescent="0.25">
      <c r="B159">
        <v>158</v>
      </c>
      <c r="C159" t="s">
        <v>708</v>
      </c>
      <c r="D159" t="s">
        <v>709</v>
      </c>
      <c r="E159">
        <v>3480</v>
      </c>
      <c r="F159">
        <v>20</v>
      </c>
      <c r="G159">
        <v>5.7999999999999996E-3</v>
      </c>
      <c r="H159">
        <v>900</v>
      </c>
      <c r="I159">
        <v>5017</v>
      </c>
      <c r="J159" t="s">
        <v>710</v>
      </c>
      <c r="K159">
        <v>9.73</v>
      </c>
      <c r="L159" s="6">
        <f t="shared" si="40"/>
        <v>6.4379999999999997</v>
      </c>
      <c r="M159" s="7" t="str">
        <f t="shared" si="43"/>
        <v>T</v>
      </c>
      <c r="N159" s="10">
        <f t="shared" si="44"/>
        <v>6438</v>
      </c>
      <c r="O159" s="10">
        <f t="shared" si="45"/>
        <v>6438</v>
      </c>
      <c r="P159" s="4" t="str">
        <f t="shared" si="46"/>
        <v>DUTI.JK</v>
      </c>
      <c r="R159" s="4">
        <f t="shared" si="47"/>
        <v>158</v>
      </c>
      <c r="S159" t="str">
        <v>DUTI.JK</v>
      </c>
      <c r="T159" s="16">
        <f t="shared" si="48"/>
        <v>6438</v>
      </c>
      <c r="X159">
        <f t="shared" si="41"/>
        <v>158</v>
      </c>
      <c r="Y159" t="str">
        <f t="shared" si="49"/>
        <v>SOHO.JK</v>
      </c>
      <c r="Z159" s="7" t="str">
        <f t="shared" si="50"/>
        <v>PT Soho Global Health Tbk</v>
      </c>
      <c r="AA159" s="6">
        <f t="shared" si="42"/>
        <v>5050</v>
      </c>
      <c r="AB159" s="8">
        <f t="shared" si="51"/>
        <v>6409</v>
      </c>
      <c r="AD159">
        <f t="shared" si="37"/>
        <v>158</v>
      </c>
      <c r="AE159" t="str">
        <f t="shared" si="52"/>
        <v>SOHO</v>
      </c>
      <c r="AF159" t="str">
        <f t="shared" si="38"/>
        <v>PT Soho Global Health Tbk</v>
      </c>
      <c r="AG159">
        <f t="shared" si="39"/>
        <v>5050</v>
      </c>
      <c r="AH159" s="12">
        <f t="shared" si="53"/>
        <v>6409</v>
      </c>
      <c r="AI159" t="str">
        <f t="shared" si="54"/>
        <v>Mid Cap</v>
      </c>
    </row>
    <row r="160" spans="2:35" x14ac:dyDescent="0.25">
      <c r="B160">
        <v>159</v>
      </c>
      <c r="C160" t="s">
        <v>711</v>
      </c>
      <c r="D160" t="s">
        <v>712</v>
      </c>
      <c r="E160">
        <v>615</v>
      </c>
      <c r="F160">
        <v>5</v>
      </c>
      <c r="G160">
        <v>8.2000000000000007E-3</v>
      </c>
      <c r="H160" t="s">
        <v>713</v>
      </c>
      <c r="I160" t="s">
        <v>714</v>
      </c>
      <c r="J160" t="s">
        <v>715</v>
      </c>
      <c r="K160">
        <v>12.98</v>
      </c>
      <c r="L160" s="6">
        <f t="shared" si="40"/>
        <v>6.4320000000000004</v>
      </c>
      <c r="M160" s="7" t="str">
        <f t="shared" si="43"/>
        <v>T</v>
      </c>
      <c r="N160" s="10">
        <f t="shared" si="44"/>
        <v>6432</v>
      </c>
      <c r="O160" s="10">
        <f t="shared" si="45"/>
        <v>6432</v>
      </c>
      <c r="P160" s="4" t="str">
        <f t="shared" si="46"/>
        <v>DSNG.JK</v>
      </c>
      <c r="R160" s="4">
        <f t="shared" si="47"/>
        <v>159</v>
      </c>
      <c r="S160" t="str">
        <v>DSNG.JK</v>
      </c>
      <c r="T160" s="16">
        <f t="shared" si="48"/>
        <v>6432</v>
      </c>
      <c r="X160">
        <f t="shared" si="41"/>
        <v>159</v>
      </c>
      <c r="Y160" t="str">
        <f t="shared" si="49"/>
        <v>MCOL.JK</v>
      </c>
      <c r="Z160" s="7" t="str">
        <f t="shared" si="50"/>
        <v>PT Prima Andalan Mandiri Tbk</v>
      </c>
      <c r="AA160" s="6">
        <f t="shared" si="42"/>
        <v>1785</v>
      </c>
      <c r="AB160" s="8">
        <f t="shared" si="51"/>
        <v>6347</v>
      </c>
      <c r="AD160">
        <f t="shared" si="37"/>
        <v>159</v>
      </c>
      <c r="AE160" t="str">
        <f t="shared" si="52"/>
        <v>MCOL</v>
      </c>
      <c r="AF160" t="str">
        <f t="shared" si="38"/>
        <v>PT Prima Andalan Mandiri Tbk</v>
      </c>
      <c r="AG160">
        <f t="shared" si="39"/>
        <v>1785</v>
      </c>
      <c r="AH160" s="12">
        <f t="shared" si="53"/>
        <v>6347</v>
      </c>
      <c r="AI160" t="str">
        <f t="shared" si="54"/>
        <v>Mid Cap</v>
      </c>
    </row>
    <row r="161" spans="2:35" x14ac:dyDescent="0.25">
      <c r="B161">
        <v>160</v>
      </c>
      <c r="C161" t="s">
        <v>716</v>
      </c>
      <c r="D161" t="s">
        <v>717</v>
      </c>
      <c r="E161">
        <v>5050</v>
      </c>
      <c r="F161">
        <v>-25</v>
      </c>
      <c r="G161">
        <v>-4.8999999999999998E-3</v>
      </c>
      <c r="H161">
        <v>2400</v>
      </c>
      <c r="I161">
        <v>19712</v>
      </c>
      <c r="J161" t="s">
        <v>718</v>
      </c>
      <c r="K161">
        <v>26.1</v>
      </c>
      <c r="L161" s="6">
        <f t="shared" si="40"/>
        <v>6.4089999999999998</v>
      </c>
      <c r="M161" s="7" t="str">
        <f t="shared" si="43"/>
        <v>T</v>
      </c>
      <c r="N161" s="10">
        <f t="shared" si="44"/>
        <v>6409</v>
      </c>
      <c r="O161" s="10">
        <f t="shared" si="45"/>
        <v>6409</v>
      </c>
      <c r="P161" s="4" t="str">
        <f t="shared" si="46"/>
        <v>SOHO.JK</v>
      </c>
      <c r="R161" s="4">
        <f t="shared" si="47"/>
        <v>160</v>
      </c>
      <c r="S161" t="str">
        <v>SOHO.JK</v>
      </c>
      <c r="T161" s="16">
        <f t="shared" si="48"/>
        <v>6409</v>
      </c>
      <c r="X161">
        <f t="shared" si="41"/>
        <v>160</v>
      </c>
      <c r="Y161" t="str">
        <f t="shared" si="49"/>
        <v>MIDI.JK</v>
      </c>
      <c r="Z161" s="7" t="str">
        <f t="shared" si="50"/>
        <v>PT Midi Utama Indonesia Tbk</v>
      </c>
      <c r="AA161" s="6">
        <f t="shared" si="42"/>
        <v>2180</v>
      </c>
      <c r="AB161" s="8">
        <f t="shared" si="51"/>
        <v>6284</v>
      </c>
      <c r="AD161">
        <f t="shared" si="37"/>
        <v>160</v>
      </c>
      <c r="AE161" t="str">
        <f t="shared" si="52"/>
        <v>MIDI</v>
      </c>
      <c r="AF161" t="str">
        <f t="shared" si="38"/>
        <v>PT Midi Utama Indonesia Tbk</v>
      </c>
      <c r="AG161">
        <f t="shared" si="39"/>
        <v>2180</v>
      </c>
      <c r="AH161" s="12">
        <f t="shared" si="53"/>
        <v>6284</v>
      </c>
      <c r="AI161" t="str">
        <f t="shared" si="54"/>
        <v>Mid Cap</v>
      </c>
    </row>
    <row r="162" spans="2:35" x14ac:dyDescent="0.25">
      <c r="B162">
        <v>161</v>
      </c>
      <c r="C162" t="s">
        <v>719</v>
      </c>
      <c r="D162" t="s">
        <v>720</v>
      </c>
      <c r="E162">
        <v>1785</v>
      </c>
      <c r="F162">
        <v>5</v>
      </c>
      <c r="G162">
        <v>2.8E-3</v>
      </c>
      <c r="H162">
        <v>348400</v>
      </c>
      <c r="I162" t="s">
        <v>721</v>
      </c>
      <c r="J162" t="s">
        <v>722</v>
      </c>
      <c r="K162">
        <v>137307.69</v>
      </c>
      <c r="L162" s="6">
        <f t="shared" si="40"/>
        <v>6.3470000000000004</v>
      </c>
      <c r="M162" s="7" t="str">
        <f t="shared" si="43"/>
        <v>T</v>
      </c>
      <c r="N162" s="10">
        <f t="shared" si="44"/>
        <v>6347</v>
      </c>
      <c r="O162" s="10">
        <f t="shared" si="45"/>
        <v>6347</v>
      </c>
      <c r="P162" s="4" t="str">
        <f t="shared" si="46"/>
        <v>MCOL.JK</v>
      </c>
      <c r="R162" s="4">
        <f t="shared" si="47"/>
        <v>161</v>
      </c>
      <c r="S162" t="str">
        <v>MCOL.JK</v>
      </c>
      <c r="T162" s="16">
        <f t="shared" si="48"/>
        <v>6347</v>
      </c>
      <c r="X162">
        <f t="shared" si="41"/>
        <v>161</v>
      </c>
      <c r="Y162" t="str">
        <f t="shared" si="49"/>
        <v>EPMT.JK</v>
      </c>
      <c r="Z162" s="7" t="str">
        <f t="shared" si="50"/>
        <v>PT Enseval Putera Megatrading Tbk.</v>
      </c>
      <c r="AA162" s="6">
        <f t="shared" si="42"/>
        <v>2270</v>
      </c>
      <c r="AB162" s="8">
        <f t="shared" si="51"/>
        <v>6149</v>
      </c>
      <c r="AD162">
        <f t="shared" si="37"/>
        <v>161</v>
      </c>
      <c r="AE162" t="str">
        <f t="shared" si="52"/>
        <v>EPMT</v>
      </c>
      <c r="AF162" t="str">
        <f t="shared" si="38"/>
        <v>PT Enseval Putera Megatrading Tbk.</v>
      </c>
      <c r="AG162">
        <f t="shared" si="39"/>
        <v>2270</v>
      </c>
      <c r="AH162" s="12">
        <f t="shared" si="53"/>
        <v>6149</v>
      </c>
      <c r="AI162" t="str">
        <f t="shared" si="54"/>
        <v>Mid Cap</v>
      </c>
    </row>
    <row r="163" spans="2:35" x14ac:dyDescent="0.25">
      <c r="B163">
        <v>162</v>
      </c>
      <c r="C163" t="s">
        <v>723</v>
      </c>
      <c r="D163" t="s">
        <v>724</v>
      </c>
      <c r="E163">
        <v>2180</v>
      </c>
      <c r="F163">
        <v>-20</v>
      </c>
      <c r="G163">
        <v>-9.1000000000000004E-3</v>
      </c>
      <c r="H163">
        <v>3900</v>
      </c>
      <c r="I163" t="s">
        <v>725</v>
      </c>
      <c r="J163" t="s">
        <v>726</v>
      </c>
      <c r="K163">
        <v>27.63</v>
      </c>
      <c r="L163" s="6">
        <f t="shared" si="40"/>
        <v>6.2839999999999998</v>
      </c>
      <c r="M163" s="7" t="str">
        <f t="shared" si="43"/>
        <v>T</v>
      </c>
      <c r="N163" s="10">
        <f t="shared" si="44"/>
        <v>6284</v>
      </c>
      <c r="O163" s="10">
        <f t="shared" si="45"/>
        <v>6284</v>
      </c>
      <c r="P163" s="4" t="str">
        <f t="shared" si="46"/>
        <v>MIDI.JK</v>
      </c>
      <c r="R163" s="4">
        <f t="shared" si="47"/>
        <v>162</v>
      </c>
      <c r="S163" t="str">
        <v>MIDI.JK</v>
      </c>
      <c r="T163" s="16">
        <f t="shared" si="48"/>
        <v>6284</v>
      </c>
      <c r="X163">
        <f t="shared" si="41"/>
        <v>162</v>
      </c>
      <c r="Y163" t="str">
        <f t="shared" si="49"/>
        <v>SAME.JK</v>
      </c>
      <c r="Z163" s="7" t="str">
        <f t="shared" si="50"/>
        <v>PT Sarana Meditama Metropolitan Tbk</v>
      </c>
      <c r="AA163" s="6">
        <f t="shared" si="42"/>
        <v>450</v>
      </c>
      <c r="AB163" s="8">
        <f t="shared" si="51"/>
        <v>6064</v>
      </c>
      <c r="AD163">
        <f t="shared" si="37"/>
        <v>162</v>
      </c>
      <c r="AE163" t="str">
        <f t="shared" si="52"/>
        <v>SAME</v>
      </c>
      <c r="AF163" t="str">
        <f t="shared" si="38"/>
        <v>PT Sarana Meditama Metropolitan Tbk</v>
      </c>
      <c r="AG163">
        <f t="shared" si="39"/>
        <v>450</v>
      </c>
      <c r="AH163" s="12">
        <f t="shared" si="53"/>
        <v>6064</v>
      </c>
      <c r="AI163" t="str">
        <f t="shared" si="54"/>
        <v>Mid Cap</v>
      </c>
    </row>
    <row r="164" spans="2:35" x14ac:dyDescent="0.25">
      <c r="B164">
        <v>163</v>
      </c>
      <c r="C164" t="s">
        <v>727</v>
      </c>
      <c r="D164" t="s">
        <v>728</v>
      </c>
      <c r="E164">
        <v>2270</v>
      </c>
      <c r="F164">
        <v>-40</v>
      </c>
      <c r="G164">
        <v>-1.7299999999999999E-2</v>
      </c>
      <c r="H164">
        <v>167500</v>
      </c>
      <c r="I164">
        <v>96219</v>
      </c>
      <c r="J164" t="s">
        <v>729</v>
      </c>
      <c r="K164">
        <v>7.95</v>
      </c>
      <c r="L164" s="6">
        <f t="shared" si="40"/>
        <v>6.149</v>
      </c>
      <c r="M164" s="7" t="str">
        <f t="shared" si="43"/>
        <v>T</v>
      </c>
      <c r="N164" s="10">
        <f t="shared" si="44"/>
        <v>6149</v>
      </c>
      <c r="O164" s="10">
        <f t="shared" si="45"/>
        <v>6149</v>
      </c>
      <c r="P164" s="4" t="str">
        <f t="shared" si="46"/>
        <v>EPMT.JK</v>
      </c>
      <c r="R164" s="4">
        <f t="shared" si="47"/>
        <v>163</v>
      </c>
      <c r="S164" t="str">
        <v>EPMT.JK</v>
      </c>
      <c r="T164" s="16">
        <f t="shared" si="48"/>
        <v>6149</v>
      </c>
      <c r="X164">
        <f t="shared" si="41"/>
        <v>163</v>
      </c>
      <c r="Y164" t="str">
        <f t="shared" si="49"/>
        <v>PRDA.JK</v>
      </c>
      <c r="Z164" s="7" t="str">
        <f t="shared" si="50"/>
        <v>PT Prodia Widyahusada Tbk</v>
      </c>
      <c r="AA164" s="6">
        <f t="shared" si="42"/>
        <v>6375</v>
      </c>
      <c r="AB164" s="8">
        <f t="shared" si="51"/>
        <v>5977</v>
      </c>
      <c r="AD164">
        <f t="shared" si="37"/>
        <v>163</v>
      </c>
      <c r="AE164" t="str">
        <f t="shared" si="52"/>
        <v>PRDA</v>
      </c>
      <c r="AF164" t="str">
        <f t="shared" si="38"/>
        <v>PT Prodia Widyahusada Tbk</v>
      </c>
      <c r="AG164">
        <f t="shared" si="39"/>
        <v>6375</v>
      </c>
      <c r="AH164" s="12">
        <f t="shared" si="53"/>
        <v>5977</v>
      </c>
      <c r="AI164" t="str">
        <f t="shared" si="54"/>
        <v>Mid Cap</v>
      </c>
    </row>
    <row r="165" spans="2:35" x14ac:dyDescent="0.25">
      <c r="B165">
        <v>164</v>
      </c>
      <c r="C165" t="s">
        <v>730</v>
      </c>
      <c r="D165" t="s">
        <v>731</v>
      </c>
      <c r="E165">
        <v>450</v>
      </c>
      <c r="F165">
        <v>2</v>
      </c>
      <c r="G165">
        <v>4.4999999999999997E-3</v>
      </c>
      <c r="H165" t="s">
        <v>732</v>
      </c>
      <c r="I165" t="s">
        <v>733</v>
      </c>
      <c r="J165" t="s">
        <v>734</v>
      </c>
      <c r="K165" t="s">
        <v>50</v>
      </c>
      <c r="L165" s="6">
        <f t="shared" si="40"/>
        <v>6.0640000000000001</v>
      </c>
      <c r="M165" s="7" t="str">
        <f t="shared" si="43"/>
        <v>T</v>
      </c>
      <c r="N165" s="10">
        <f t="shared" si="44"/>
        <v>6064</v>
      </c>
      <c r="O165" s="10">
        <f t="shared" si="45"/>
        <v>6064</v>
      </c>
      <c r="P165" s="4" t="str">
        <f t="shared" si="46"/>
        <v>SAME.JK</v>
      </c>
      <c r="R165" s="4">
        <f t="shared" si="47"/>
        <v>164</v>
      </c>
      <c r="S165" t="str">
        <v>SAME.JK</v>
      </c>
      <c r="T165" s="16">
        <f t="shared" si="48"/>
        <v>6064</v>
      </c>
      <c r="X165">
        <f t="shared" si="41"/>
        <v>164</v>
      </c>
      <c r="Y165" t="str">
        <f t="shared" si="49"/>
        <v>BHIT.JK</v>
      </c>
      <c r="Z165" s="7" t="str">
        <f t="shared" si="50"/>
        <v>PT MNC Investama Tbk</v>
      </c>
      <c r="AA165" s="6">
        <f t="shared" si="42"/>
        <v>69</v>
      </c>
      <c r="AB165" s="8">
        <f t="shared" si="51"/>
        <v>5939</v>
      </c>
      <c r="AD165">
        <f t="shared" si="37"/>
        <v>164</v>
      </c>
      <c r="AE165" t="str">
        <f t="shared" si="52"/>
        <v>BHIT</v>
      </c>
      <c r="AF165" t="str">
        <f t="shared" si="38"/>
        <v>PT MNC Investama Tbk</v>
      </c>
      <c r="AG165">
        <f t="shared" si="39"/>
        <v>69</v>
      </c>
      <c r="AH165" s="12">
        <f t="shared" si="53"/>
        <v>5939</v>
      </c>
      <c r="AI165" t="str">
        <f t="shared" si="54"/>
        <v>Mid Cap</v>
      </c>
    </row>
    <row r="166" spans="2:35" x14ac:dyDescent="0.25">
      <c r="B166">
        <v>165</v>
      </c>
      <c r="C166" t="s">
        <v>735</v>
      </c>
      <c r="D166" t="s">
        <v>736</v>
      </c>
      <c r="E166">
        <v>6375</v>
      </c>
      <c r="F166">
        <v>-100</v>
      </c>
      <c r="G166">
        <v>-1.54E-2</v>
      </c>
      <c r="H166">
        <v>553100</v>
      </c>
      <c r="I166" t="s">
        <v>737</v>
      </c>
      <c r="J166" t="s">
        <v>738</v>
      </c>
      <c r="K166">
        <v>10.27</v>
      </c>
      <c r="L166" s="6">
        <f t="shared" si="40"/>
        <v>5.9770000000000003</v>
      </c>
      <c r="M166" s="7" t="str">
        <f t="shared" si="43"/>
        <v>T</v>
      </c>
      <c r="N166" s="10">
        <f t="shared" si="44"/>
        <v>5977</v>
      </c>
      <c r="O166" s="10">
        <f t="shared" si="45"/>
        <v>5977</v>
      </c>
      <c r="P166" s="4" t="str">
        <f t="shared" si="46"/>
        <v>PRDA.JK</v>
      </c>
      <c r="R166" s="4">
        <f t="shared" si="47"/>
        <v>165</v>
      </c>
      <c r="S166" t="str">
        <v>PRDA.JK</v>
      </c>
      <c r="T166" s="16">
        <f t="shared" si="48"/>
        <v>5977</v>
      </c>
      <c r="X166">
        <f t="shared" si="41"/>
        <v>165</v>
      </c>
      <c r="Y166" t="str">
        <f t="shared" si="49"/>
        <v>PNLF.JK</v>
      </c>
      <c r="Z166" s="7" t="str">
        <f t="shared" si="50"/>
        <v>PT Panin Financial Tbk</v>
      </c>
      <c r="AA166" s="6">
        <f t="shared" si="42"/>
        <v>185</v>
      </c>
      <c r="AB166" s="8">
        <f t="shared" si="51"/>
        <v>5924</v>
      </c>
      <c r="AD166">
        <f t="shared" si="37"/>
        <v>165</v>
      </c>
      <c r="AE166" t="str">
        <f t="shared" si="52"/>
        <v>PNLF</v>
      </c>
      <c r="AF166" t="str">
        <f t="shared" si="38"/>
        <v>PT Panin Financial Tbk</v>
      </c>
      <c r="AG166">
        <f t="shared" si="39"/>
        <v>185</v>
      </c>
      <c r="AH166" s="12">
        <f t="shared" si="53"/>
        <v>5924</v>
      </c>
      <c r="AI166" t="str">
        <f t="shared" si="54"/>
        <v>Mid Cap</v>
      </c>
    </row>
    <row r="167" spans="2:35" x14ac:dyDescent="0.25">
      <c r="B167">
        <v>166</v>
      </c>
      <c r="C167" t="s">
        <v>739</v>
      </c>
      <c r="D167" t="s">
        <v>740</v>
      </c>
      <c r="E167">
        <v>69</v>
      </c>
      <c r="F167">
        <v>0</v>
      </c>
      <c r="G167">
        <v>0</v>
      </c>
      <c r="H167" t="s">
        <v>741</v>
      </c>
      <c r="I167" t="s">
        <v>742</v>
      </c>
      <c r="J167" t="s">
        <v>743</v>
      </c>
      <c r="K167">
        <v>6.31</v>
      </c>
      <c r="L167" s="6">
        <f t="shared" si="40"/>
        <v>5.9390000000000001</v>
      </c>
      <c r="M167" s="7" t="str">
        <f t="shared" si="43"/>
        <v>T</v>
      </c>
      <c r="N167" s="10">
        <f t="shared" si="44"/>
        <v>5939</v>
      </c>
      <c r="O167" s="10">
        <f t="shared" si="45"/>
        <v>5939</v>
      </c>
      <c r="P167" s="4" t="str">
        <f t="shared" si="46"/>
        <v>BHIT.JK</v>
      </c>
      <c r="R167" s="4">
        <f t="shared" si="47"/>
        <v>166</v>
      </c>
      <c r="S167" t="str">
        <v>BHIT.JK</v>
      </c>
      <c r="T167" s="16">
        <f t="shared" si="48"/>
        <v>5939</v>
      </c>
      <c r="X167">
        <f t="shared" si="41"/>
        <v>166</v>
      </c>
      <c r="Y167" t="str">
        <f t="shared" si="49"/>
        <v>GGRP.JK</v>
      </c>
      <c r="Z167" s="7" t="str">
        <f t="shared" si="50"/>
        <v>PT Gunung Raja Paksi Tbk</v>
      </c>
      <c r="AA167" s="6">
        <f t="shared" si="42"/>
        <v>480</v>
      </c>
      <c r="AB167" s="8">
        <f t="shared" si="51"/>
        <v>5813</v>
      </c>
      <c r="AD167">
        <f t="shared" si="37"/>
        <v>166</v>
      </c>
      <c r="AE167" t="str">
        <f t="shared" si="52"/>
        <v>GGRP</v>
      </c>
      <c r="AF167" t="str">
        <f t="shared" si="38"/>
        <v>PT Gunung Raja Paksi Tbk</v>
      </c>
      <c r="AG167">
        <f t="shared" si="39"/>
        <v>480</v>
      </c>
      <c r="AH167" s="12">
        <f t="shared" si="53"/>
        <v>5813</v>
      </c>
      <c r="AI167" t="str">
        <f t="shared" si="54"/>
        <v>Mid Cap</v>
      </c>
    </row>
    <row r="168" spans="2:35" x14ac:dyDescent="0.25">
      <c r="B168">
        <v>167</v>
      </c>
      <c r="C168" t="s">
        <v>744</v>
      </c>
      <c r="D168" t="s">
        <v>745</v>
      </c>
      <c r="E168">
        <v>185</v>
      </c>
      <c r="F168">
        <v>-2</v>
      </c>
      <c r="G168">
        <v>-1.0699999999999999E-2</v>
      </c>
      <c r="H168" t="s">
        <v>746</v>
      </c>
      <c r="I168" t="s">
        <v>747</v>
      </c>
      <c r="J168" t="s">
        <v>748</v>
      </c>
      <c r="K168">
        <v>3.12</v>
      </c>
      <c r="L168" s="6">
        <f t="shared" si="40"/>
        <v>5.9240000000000004</v>
      </c>
      <c r="M168" s="7" t="str">
        <f t="shared" si="43"/>
        <v>T</v>
      </c>
      <c r="N168" s="10">
        <f t="shared" si="44"/>
        <v>5924</v>
      </c>
      <c r="O168" s="10">
        <f t="shared" si="45"/>
        <v>5924</v>
      </c>
      <c r="P168" s="4" t="str">
        <f t="shared" si="46"/>
        <v>PNLF.JK</v>
      </c>
      <c r="R168" s="4">
        <f t="shared" si="47"/>
        <v>167</v>
      </c>
      <c r="S168" t="str">
        <v>PNLF.JK</v>
      </c>
      <c r="T168" s="16">
        <f t="shared" si="48"/>
        <v>5924</v>
      </c>
      <c r="X168">
        <f t="shared" si="41"/>
        <v>167</v>
      </c>
      <c r="Y168" t="str">
        <f t="shared" si="49"/>
        <v>BMAS.JK</v>
      </c>
      <c r="Z168" s="7" t="str">
        <f t="shared" si="50"/>
        <v>PT Bank Maspion Indonesia Tbk</v>
      </c>
      <c r="AA168" s="6">
        <f t="shared" si="42"/>
        <v>1280</v>
      </c>
      <c r="AB168" s="8">
        <f t="shared" si="51"/>
        <v>5688</v>
      </c>
      <c r="AD168">
        <f t="shared" si="37"/>
        <v>167</v>
      </c>
      <c r="AE168" t="str">
        <f t="shared" si="52"/>
        <v>BMAS</v>
      </c>
      <c r="AF168" t="str">
        <f t="shared" si="38"/>
        <v>PT Bank Maspion Indonesia Tbk</v>
      </c>
      <c r="AG168">
        <f t="shared" si="39"/>
        <v>1280</v>
      </c>
      <c r="AH168" s="12">
        <f t="shared" si="53"/>
        <v>5688</v>
      </c>
      <c r="AI168" t="str">
        <f t="shared" si="54"/>
        <v>Mid Cap</v>
      </c>
    </row>
    <row r="169" spans="2:35" x14ac:dyDescent="0.25">
      <c r="B169">
        <v>168</v>
      </c>
      <c r="C169" t="s">
        <v>749</v>
      </c>
      <c r="D169" t="s">
        <v>750</v>
      </c>
      <c r="E169">
        <v>480</v>
      </c>
      <c r="F169">
        <v>-2</v>
      </c>
      <c r="G169">
        <v>-4.1000000000000003E-3</v>
      </c>
      <c r="H169">
        <v>36200</v>
      </c>
      <c r="I169">
        <v>208171</v>
      </c>
      <c r="J169" t="s">
        <v>751</v>
      </c>
      <c r="K169">
        <v>239999.98</v>
      </c>
      <c r="L169" s="6">
        <f t="shared" si="40"/>
        <v>5.8129999999999997</v>
      </c>
      <c r="M169" s="7" t="str">
        <f t="shared" si="43"/>
        <v>T</v>
      </c>
      <c r="N169" s="10">
        <f t="shared" si="44"/>
        <v>5813</v>
      </c>
      <c r="O169" s="10">
        <f t="shared" si="45"/>
        <v>5813</v>
      </c>
      <c r="P169" s="4" t="str">
        <f t="shared" si="46"/>
        <v>GGRP.JK</v>
      </c>
      <c r="R169" s="4">
        <f t="shared" si="47"/>
        <v>168</v>
      </c>
      <c r="S169" t="str">
        <v>GGRP.JK</v>
      </c>
      <c r="T169" s="16">
        <f t="shared" si="48"/>
        <v>5813</v>
      </c>
      <c r="X169">
        <f t="shared" si="41"/>
        <v>168</v>
      </c>
      <c r="Y169" t="str">
        <f t="shared" si="49"/>
        <v>CLEO.JK</v>
      </c>
      <c r="Z169" s="7" t="str">
        <f t="shared" si="50"/>
        <v>PT Sariguna Primatirta Tbk</v>
      </c>
      <c r="AA169" s="6">
        <f t="shared" si="42"/>
        <v>472</v>
      </c>
      <c r="AB169" s="8">
        <f t="shared" si="51"/>
        <v>5661</v>
      </c>
      <c r="AD169">
        <f t="shared" si="37"/>
        <v>168</v>
      </c>
      <c r="AE169" t="str">
        <f t="shared" si="52"/>
        <v>CLEO</v>
      </c>
      <c r="AF169" t="str">
        <f t="shared" si="38"/>
        <v>PT Sariguna Primatirta Tbk</v>
      </c>
      <c r="AG169">
        <f t="shared" si="39"/>
        <v>472</v>
      </c>
      <c r="AH169" s="12">
        <f t="shared" si="53"/>
        <v>5661</v>
      </c>
      <c r="AI169" t="str">
        <f t="shared" si="54"/>
        <v>Mid Cap</v>
      </c>
    </row>
    <row r="170" spans="2:35" x14ac:dyDescent="0.25">
      <c r="B170">
        <v>169</v>
      </c>
      <c r="C170" t="s">
        <v>752</v>
      </c>
      <c r="D170" t="s">
        <v>753</v>
      </c>
      <c r="E170">
        <v>1280</v>
      </c>
      <c r="F170">
        <v>5</v>
      </c>
      <c r="G170">
        <v>3.8999999999999998E-3</v>
      </c>
      <c r="H170">
        <v>4100</v>
      </c>
      <c r="I170">
        <v>126379</v>
      </c>
      <c r="J170" t="s">
        <v>754</v>
      </c>
      <c r="K170">
        <v>76.12</v>
      </c>
      <c r="L170" s="6">
        <f t="shared" si="40"/>
        <v>5.6879999999999997</v>
      </c>
      <c r="M170" s="7" t="str">
        <f t="shared" si="43"/>
        <v>T</v>
      </c>
      <c r="N170" s="10">
        <f t="shared" si="44"/>
        <v>5688</v>
      </c>
      <c r="O170" s="10">
        <f t="shared" si="45"/>
        <v>5688</v>
      </c>
      <c r="P170" s="4" t="str">
        <f t="shared" si="46"/>
        <v>BMAS.JK</v>
      </c>
      <c r="R170" s="4">
        <f t="shared" si="47"/>
        <v>169</v>
      </c>
      <c r="S170" t="str">
        <v>BMAS.JK</v>
      </c>
      <c r="T170" s="16">
        <f t="shared" si="48"/>
        <v>5688</v>
      </c>
      <c r="X170">
        <f t="shared" si="41"/>
        <v>169</v>
      </c>
      <c r="Y170" t="str">
        <f t="shared" si="49"/>
        <v>BOGA.JK</v>
      </c>
      <c r="Z170" s="7" t="str">
        <f t="shared" si="50"/>
        <v>PT Bintang Oto Global Tbk</v>
      </c>
      <c r="AA170" s="6">
        <f t="shared" si="42"/>
        <v>1485</v>
      </c>
      <c r="AB170" s="8">
        <f t="shared" si="51"/>
        <v>5648</v>
      </c>
      <c r="AD170">
        <f t="shared" si="37"/>
        <v>169</v>
      </c>
      <c r="AE170" t="str">
        <f t="shared" si="52"/>
        <v>BOGA</v>
      </c>
      <c r="AF170" t="str">
        <f t="shared" si="38"/>
        <v>PT Bintang Oto Global Tbk</v>
      </c>
      <c r="AG170">
        <f t="shared" si="39"/>
        <v>1485</v>
      </c>
      <c r="AH170" s="12">
        <f t="shared" si="53"/>
        <v>5648</v>
      </c>
      <c r="AI170" t="str">
        <f t="shared" si="54"/>
        <v>Mid Cap</v>
      </c>
    </row>
    <row r="171" spans="2:35" x14ac:dyDescent="0.25">
      <c r="B171">
        <v>170</v>
      </c>
      <c r="C171" t="s">
        <v>755</v>
      </c>
      <c r="D171" t="s">
        <v>756</v>
      </c>
      <c r="E171">
        <v>472</v>
      </c>
      <c r="F171">
        <v>-4</v>
      </c>
      <c r="G171">
        <v>-8.3999999999999995E-3</v>
      </c>
      <c r="H171" t="s">
        <v>757</v>
      </c>
      <c r="I171" t="s">
        <v>758</v>
      </c>
      <c r="J171" t="s">
        <v>759</v>
      </c>
      <c r="K171">
        <v>35.44</v>
      </c>
      <c r="L171" s="6">
        <f t="shared" si="40"/>
        <v>5.6609999999999996</v>
      </c>
      <c r="M171" s="7" t="str">
        <f t="shared" si="43"/>
        <v>T</v>
      </c>
      <c r="N171" s="10">
        <f t="shared" si="44"/>
        <v>5661</v>
      </c>
      <c r="O171" s="10">
        <f t="shared" si="45"/>
        <v>5661</v>
      </c>
      <c r="P171" s="4" t="str">
        <f t="shared" si="46"/>
        <v>CLEO.JK</v>
      </c>
      <c r="R171" s="4">
        <f t="shared" si="47"/>
        <v>170</v>
      </c>
      <c r="S171" t="str">
        <v>CLEO.JK</v>
      </c>
      <c r="T171" s="16">
        <f t="shared" si="48"/>
        <v>5661</v>
      </c>
      <c r="X171">
        <f t="shared" si="41"/>
        <v>170</v>
      </c>
      <c r="Y171" t="str">
        <f t="shared" si="49"/>
        <v>ESSA.JK</v>
      </c>
      <c r="Z171" s="7" t="str">
        <f t="shared" si="50"/>
        <v>PT Surya Esa Perkasa Tbk</v>
      </c>
      <c r="AA171" s="6">
        <f t="shared" si="42"/>
        <v>360</v>
      </c>
      <c r="AB171" s="8">
        <f t="shared" si="51"/>
        <v>5638</v>
      </c>
      <c r="AD171">
        <f t="shared" si="37"/>
        <v>170</v>
      </c>
      <c r="AE171" t="str">
        <f t="shared" si="52"/>
        <v>ESSA</v>
      </c>
      <c r="AF171" t="str">
        <f t="shared" si="38"/>
        <v>PT Surya Esa Perkasa Tbk</v>
      </c>
      <c r="AG171">
        <f t="shared" si="39"/>
        <v>360</v>
      </c>
      <c r="AH171" s="12">
        <f t="shared" si="53"/>
        <v>5638</v>
      </c>
      <c r="AI171" t="str">
        <f t="shared" si="54"/>
        <v>Mid Cap</v>
      </c>
    </row>
    <row r="172" spans="2:35" x14ac:dyDescent="0.25">
      <c r="B172">
        <v>171</v>
      </c>
      <c r="C172" t="s">
        <v>760</v>
      </c>
      <c r="D172" t="s">
        <v>761</v>
      </c>
      <c r="E172">
        <v>1485</v>
      </c>
      <c r="F172">
        <v>-20</v>
      </c>
      <c r="G172">
        <v>-1.3299999999999999E-2</v>
      </c>
      <c r="H172" t="s">
        <v>762</v>
      </c>
      <c r="I172" t="s">
        <v>763</v>
      </c>
      <c r="J172" t="s">
        <v>764</v>
      </c>
      <c r="K172">
        <v>337.65</v>
      </c>
      <c r="L172" s="6">
        <f t="shared" si="40"/>
        <v>5.6479999999999997</v>
      </c>
      <c r="M172" s="7" t="str">
        <f t="shared" si="43"/>
        <v>T</v>
      </c>
      <c r="N172" s="10">
        <f t="shared" si="44"/>
        <v>5648</v>
      </c>
      <c r="O172" s="10">
        <f t="shared" si="45"/>
        <v>5648</v>
      </c>
      <c r="P172" s="4" t="str">
        <f t="shared" si="46"/>
        <v>BOGA.JK</v>
      </c>
      <c r="R172" s="4">
        <f t="shared" si="47"/>
        <v>171</v>
      </c>
      <c r="S172" t="str">
        <v>BOGA.JK</v>
      </c>
      <c r="T172" s="16">
        <f t="shared" si="48"/>
        <v>5648</v>
      </c>
      <c r="X172">
        <f t="shared" si="41"/>
        <v>171</v>
      </c>
      <c r="Y172" t="str">
        <f t="shared" si="49"/>
        <v>MSIN.JK</v>
      </c>
      <c r="Z172" s="7" t="str">
        <f t="shared" si="50"/>
        <v>PT. MNC Studios International Tbk.</v>
      </c>
      <c r="AA172" s="6">
        <f t="shared" si="42"/>
        <v>496</v>
      </c>
      <c r="AB172" s="8">
        <f t="shared" si="51"/>
        <v>5616</v>
      </c>
      <c r="AD172">
        <f t="shared" si="37"/>
        <v>171</v>
      </c>
      <c r="AE172" t="str">
        <f t="shared" si="52"/>
        <v>MSIN</v>
      </c>
      <c r="AF172" t="str">
        <f t="shared" si="38"/>
        <v>PT. MNC Studios International Tbk.</v>
      </c>
      <c r="AG172">
        <f t="shared" si="39"/>
        <v>496</v>
      </c>
      <c r="AH172" s="12">
        <f t="shared" si="53"/>
        <v>5616</v>
      </c>
      <c r="AI172" t="str">
        <f t="shared" si="54"/>
        <v>Mid Cap</v>
      </c>
    </row>
    <row r="173" spans="2:35" x14ac:dyDescent="0.25">
      <c r="B173">
        <v>172</v>
      </c>
      <c r="C173" t="s">
        <v>765</v>
      </c>
      <c r="D173" t="s">
        <v>766</v>
      </c>
      <c r="E173">
        <v>360</v>
      </c>
      <c r="F173">
        <v>50</v>
      </c>
      <c r="G173">
        <v>0.1613</v>
      </c>
      <c r="H173" t="s">
        <v>767</v>
      </c>
      <c r="I173" t="s">
        <v>768</v>
      </c>
      <c r="J173" t="s">
        <v>769</v>
      </c>
      <c r="K173" t="s">
        <v>50</v>
      </c>
      <c r="L173" s="6">
        <f t="shared" si="40"/>
        <v>5.6379999999999999</v>
      </c>
      <c r="M173" s="7" t="str">
        <f t="shared" si="43"/>
        <v>T</v>
      </c>
      <c r="N173" s="10">
        <f t="shared" si="44"/>
        <v>5638</v>
      </c>
      <c r="O173" s="10">
        <f t="shared" si="45"/>
        <v>5638</v>
      </c>
      <c r="P173" s="4" t="str">
        <f t="shared" si="46"/>
        <v>ESSA.JK</v>
      </c>
      <c r="R173" s="4">
        <f t="shared" si="47"/>
        <v>172</v>
      </c>
      <c r="S173" t="str">
        <v>ESSA.JK</v>
      </c>
      <c r="T173" s="16">
        <f t="shared" si="48"/>
        <v>5638</v>
      </c>
      <c r="X173">
        <f t="shared" si="41"/>
        <v>172</v>
      </c>
      <c r="Y173" t="str">
        <f t="shared" si="49"/>
        <v>AUTO.JK</v>
      </c>
      <c r="Z173" s="7" t="str">
        <f t="shared" si="50"/>
        <v>PT Astra Otoparts Tbk</v>
      </c>
      <c r="AA173" s="6">
        <f t="shared" si="42"/>
        <v>1140</v>
      </c>
      <c r="AB173" s="8">
        <f t="shared" si="51"/>
        <v>5494</v>
      </c>
      <c r="AD173">
        <f t="shared" si="37"/>
        <v>172</v>
      </c>
      <c r="AE173" t="str">
        <f t="shared" si="52"/>
        <v>AUTO</v>
      </c>
      <c r="AF173" t="str">
        <f t="shared" si="38"/>
        <v>PT Astra Otoparts Tbk</v>
      </c>
      <c r="AG173">
        <f t="shared" si="39"/>
        <v>1140</v>
      </c>
      <c r="AH173" s="12">
        <f t="shared" si="53"/>
        <v>5494</v>
      </c>
      <c r="AI173" t="str">
        <f t="shared" si="54"/>
        <v>Mid Cap</v>
      </c>
    </row>
    <row r="174" spans="2:35" x14ac:dyDescent="0.25">
      <c r="B174">
        <v>173</v>
      </c>
      <c r="C174" t="s">
        <v>770</v>
      </c>
      <c r="D174" t="s">
        <v>771</v>
      </c>
      <c r="E174">
        <v>496</v>
      </c>
      <c r="F174">
        <v>4</v>
      </c>
      <c r="G174">
        <v>8.0999999999999996E-3</v>
      </c>
      <c r="H174" t="s">
        <v>772</v>
      </c>
      <c r="I174" t="s">
        <v>773</v>
      </c>
      <c r="J174" t="s">
        <v>774</v>
      </c>
      <c r="K174">
        <v>21.87</v>
      </c>
      <c r="L174" s="6">
        <f t="shared" si="40"/>
        <v>5.6159999999999997</v>
      </c>
      <c r="M174" s="7" t="str">
        <f t="shared" si="43"/>
        <v>T</v>
      </c>
      <c r="N174" s="10">
        <f t="shared" si="44"/>
        <v>5616</v>
      </c>
      <c r="O174" s="10">
        <f t="shared" si="45"/>
        <v>5616</v>
      </c>
      <c r="P174" s="4" t="str">
        <f t="shared" si="46"/>
        <v>MSIN.JK</v>
      </c>
      <c r="R174" s="4">
        <f t="shared" si="47"/>
        <v>173</v>
      </c>
      <c r="S174" t="str">
        <v>MSIN.JK</v>
      </c>
      <c r="T174" s="16">
        <f t="shared" si="48"/>
        <v>5616</v>
      </c>
      <c r="X174">
        <f t="shared" si="41"/>
        <v>173</v>
      </c>
      <c r="Y174" t="str">
        <f t="shared" si="49"/>
        <v>SDRA.JK</v>
      </c>
      <c r="Z174" s="7" t="str">
        <f t="shared" si="50"/>
        <v>PT Bank Woori Saudara Indonesia 1906 Tbk</v>
      </c>
      <c r="AA174" s="6">
        <f t="shared" si="42"/>
        <v>645</v>
      </c>
      <c r="AB174" s="8">
        <f t="shared" si="51"/>
        <v>5471</v>
      </c>
      <c r="AD174">
        <f t="shared" si="37"/>
        <v>173</v>
      </c>
      <c r="AE174" t="str">
        <f t="shared" si="52"/>
        <v>SDRA</v>
      </c>
      <c r="AF174" t="str">
        <f t="shared" si="38"/>
        <v>PT Bank Woori Saudara Indonesia 1906 Tbk</v>
      </c>
      <c r="AG174">
        <f t="shared" si="39"/>
        <v>645</v>
      </c>
      <c r="AH174" s="12">
        <f t="shared" si="53"/>
        <v>5471</v>
      </c>
      <c r="AI174" t="str">
        <f t="shared" si="54"/>
        <v>Mid Cap</v>
      </c>
    </row>
    <row r="175" spans="2:35" x14ac:dyDescent="0.25">
      <c r="B175">
        <v>174</v>
      </c>
      <c r="C175" t="s">
        <v>775</v>
      </c>
      <c r="D175" t="s">
        <v>776</v>
      </c>
      <c r="E175">
        <v>1140</v>
      </c>
      <c r="F175">
        <v>0</v>
      </c>
      <c r="G175">
        <v>0</v>
      </c>
      <c r="H175" t="s">
        <v>777</v>
      </c>
      <c r="I175" t="s">
        <v>778</v>
      </c>
      <c r="J175" t="s">
        <v>779</v>
      </c>
      <c r="K175">
        <v>9.7200000000000006</v>
      </c>
      <c r="L175" s="6">
        <f t="shared" si="40"/>
        <v>5.4939999999999998</v>
      </c>
      <c r="M175" s="7" t="str">
        <f t="shared" si="43"/>
        <v>T</v>
      </c>
      <c r="N175" s="10">
        <f t="shared" si="44"/>
        <v>5494</v>
      </c>
      <c r="O175" s="10">
        <f t="shared" si="45"/>
        <v>5494</v>
      </c>
      <c r="P175" s="4" t="str">
        <f t="shared" si="46"/>
        <v>AUTO.JK</v>
      </c>
      <c r="R175" s="4">
        <f t="shared" si="47"/>
        <v>174</v>
      </c>
      <c r="S175" t="str">
        <v>AUTO.JK</v>
      </c>
      <c r="T175" s="16">
        <f t="shared" si="48"/>
        <v>5494</v>
      </c>
      <c r="X175">
        <f t="shared" si="41"/>
        <v>174</v>
      </c>
      <c r="Y175" t="str">
        <f t="shared" si="49"/>
        <v>MLPL.JK</v>
      </c>
      <c r="Z175" s="7" t="str">
        <f t="shared" si="50"/>
        <v>PT Multipolar Tbk</v>
      </c>
      <c r="AA175" s="6">
        <f t="shared" si="42"/>
        <v>372</v>
      </c>
      <c r="AB175" s="8">
        <f t="shared" si="51"/>
        <v>5446</v>
      </c>
      <c r="AD175">
        <f t="shared" si="37"/>
        <v>174</v>
      </c>
      <c r="AE175" t="str">
        <f t="shared" si="52"/>
        <v>MLPL</v>
      </c>
      <c r="AF175" t="str">
        <f t="shared" si="38"/>
        <v>PT Multipolar Tbk</v>
      </c>
      <c r="AG175">
        <f t="shared" si="39"/>
        <v>372</v>
      </c>
      <c r="AH175" s="12">
        <f t="shared" si="53"/>
        <v>5446</v>
      </c>
      <c r="AI175" t="str">
        <f t="shared" si="54"/>
        <v>Mid Cap</v>
      </c>
    </row>
    <row r="176" spans="2:35" x14ac:dyDescent="0.25">
      <c r="B176">
        <v>175</v>
      </c>
      <c r="C176" t="s">
        <v>780</v>
      </c>
      <c r="D176" t="s">
        <v>781</v>
      </c>
      <c r="E176">
        <v>645</v>
      </c>
      <c r="F176">
        <v>5</v>
      </c>
      <c r="G176">
        <v>7.7999999999999996E-3</v>
      </c>
      <c r="H176">
        <v>206400</v>
      </c>
      <c r="I176">
        <v>759195</v>
      </c>
      <c r="J176" t="s">
        <v>782</v>
      </c>
      <c r="K176">
        <v>7.06</v>
      </c>
      <c r="L176" s="6">
        <f t="shared" si="40"/>
        <v>5.4710000000000001</v>
      </c>
      <c r="M176" s="7" t="str">
        <f t="shared" si="43"/>
        <v>T</v>
      </c>
      <c r="N176" s="10">
        <f t="shared" si="44"/>
        <v>5471</v>
      </c>
      <c r="O176" s="10">
        <f t="shared" si="45"/>
        <v>5471</v>
      </c>
      <c r="P176" s="4" t="str">
        <f t="shared" si="46"/>
        <v>SDRA.JK</v>
      </c>
      <c r="R176" s="4">
        <f t="shared" si="47"/>
        <v>175</v>
      </c>
      <c r="S176" t="str">
        <v>SDRA.JK</v>
      </c>
      <c r="T176" s="16">
        <f t="shared" si="48"/>
        <v>5471</v>
      </c>
      <c r="X176">
        <f t="shared" si="41"/>
        <v>175</v>
      </c>
      <c r="Y176" t="str">
        <f t="shared" si="49"/>
        <v>MLPT.JK</v>
      </c>
      <c r="Z176" s="7" t="str">
        <f t="shared" si="50"/>
        <v>PT Multipolar Technology Tbk</v>
      </c>
      <c r="AA176" s="6">
        <f t="shared" si="42"/>
        <v>2890</v>
      </c>
      <c r="AB176" s="8">
        <f t="shared" si="51"/>
        <v>5419</v>
      </c>
      <c r="AD176">
        <f t="shared" si="37"/>
        <v>175</v>
      </c>
      <c r="AE176" t="str">
        <f t="shared" si="52"/>
        <v>MLPT</v>
      </c>
      <c r="AF176" t="str">
        <f t="shared" si="38"/>
        <v>PT Multipolar Technology Tbk</v>
      </c>
      <c r="AG176">
        <f t="shared" si="39"/>
        <v>2890</v>
      </c>
      <c r="AH176" s="12">
        <f t="shared" si="53"/>
        <v>5419</v>
      </c>
      <c r="AI176" t="str">
        <f t="shared" si="54"/>
        <v>Mid Cap</v>
      </c>
    </row>
    <row r="177" spans="2:35" x14ac:dyDescent="0.25">
      <c r="B177">
        <v>176</v>
      </c>
      <c r="C177" t="s">
        <v>783</v>
      </c>
      <c r="D177" t="s">
        <v>784</v>
      </c>
      <c r="E177">
        <v>372</v>
      </c>
      <c r="F177">
        <v>-8</v>
      </c>
      <c r="G177">
        <v>-2.1100000000000001E-2</v>
      </c>
      <c r="H177" t="s">
        <v>785</v>
      </c>
      <c r="I177" t="s">
        <v>786</v>
      </c>
      <c r="J177" t="s">
        <v>787</v>
      </c>
      <c r="K177" t="s">
        <v>50</v>
      </c>
      <c r="L177" s="6">
        <f t="shared" si="40"/>
        <v>5.4459999999999997</v>
      </c>
      <c r="M177" s="7" t="str">
        <f t="shared" si="43"/>
        <v>T</v>
      </c>
      <c r="N177" s="10">
        <f t="shared" si="44"/>
        <v>5446</v>
      </c>
      <c r="O177" s="10">
        <f t="shared" si="45"/>
        <v>5446</v>
      </c>
      <c r="P177" s="4" t="str">
        <f t="shared" si="46"/>
        <v>MLPL.JK</v>
      </c>
      <c r="R177" s="4">
        <f t="shared" si="47"/>
        <v>176</v>
      </c>
      <c r="S177" t="str">
        <v>MLPL.JK</v>
      </c>
      <c r="T177" s="16">
        <f t="shared" si="48"/>
        <v>5446</v>
      </c>
      <c r="X177">
        <f t="shared" si="41"/>
        <v>176</v>
      </c>
      <c r="Y177" t="str">
        <f t="shared" si="49"/>
        <v>ARNA.JK</v>
      </c>
      <c r="Z177" s="7" t="str">
        <f t="shared" si="50"/>
        <v>PT Arwana Citramulia Tbk</v>
      </c>
      <c r="AA177" s="6">
        <f t="shared" si="42"/>
        <v>745</v>
      </c>
      <c r="AB177" s="8">
        <f t="shared" si="51"/>
        <v>5416</v>
      </c>
      <c r="AD177">
        <f t="shared" si="37"/>
        <v>176</v>
      </c>
      <c r="AE177" t="str">
        <f t="shared" si="52"/>
        <v>ARNA</v>
      </c>
      <c r="AF177" t="str">
        <f t="shared" si="38"/>
        <v>PT Arwana Citramulia Tbk</v>
      </c>
      <c r="AG177">
        <f t="shared" si="39"/>
        <v>745</v>
      </c>
      <c r="AH177" s="12">
        <f t="shared" si="53"/>
        <v>5416</v>
      </c>
      <c r="AI177" t="str">
        <f t="shared" si="54"/>
        <v>Mid Cap</v>
      </c>
    </row>
    <row r="178" spans="2:35" x14ac:dyDescent="0.25">
      <c r="B178">
        <v>177</v>
      </c>
      <c r="C178" t="s">
        <v>788</v>
      </c>
      <c r="D178" t="s">
        <v>789</v>
      </c>
      <c r="E178">
        <v>2890</v>
      </c>
      <c r="F178">
        <v>-20</v>
      </c>
      <c r="G178">
        <v>-6.8999999999999999E-3</v>
      </c>
      <c r="H178">
        <v>140600</v>
      </c>
      <c r="I178" t="s">
        <v>790</v>
      </c>
      <c r="J178" t="s">
        <v>791</v>
      </c>
      <c r="K178">
        <v>30</v>
      </c>
      <c r="L178" s="6">
        <f t="shared" si="40"/>
        <v>5.4189999999999996</v>
      </c>
      <c r="M178" s="7" t="str">
        <f t="shared" si="43"/>
        <v>T</v>
      </c>
      <c r="N178" s="10">
        <f t="shared" si="44"/>
        <v>5419</v>
      </c>
      <c r="O178" s="10">
        <f t="shared" si="45"/>
        <v>5419</v>
      </c>
      <c r="P178" s="4" t="str">
        <f t="shared" si="46"/>
        <v>MLPT.JK</v>
      </c>
      <c r="R178" s="4">
        <f t="shared" si="47"/>
        <v>177</v>
      </c>
      <c r="S178" t="str">
        <v>MLPT.JK</v>
      </c>
      <c r="T178" s="16">
        <f t="shared" si="48"/>
        <v>5419</v>
      </c>
      <c r="X178">
        <f t="shared" si="41"/>
        <v>177</v>
      </c>
      <c r="Y178" t="str">
        <f t="shared" si="49"/>
        <v>SLIS.JK</v>
      </c>
      <c r="Z178" s="7" t="str">
        <f t="shared" si="50"/>
        <v>PT Gaya Abadi Sempurna Tbk</v>
      </c>
      <c r="AA178" s="6">
        <f t="shared" si="42"/>
        <v>2700</v>
      </c>
      <c r="AB178" s="8">
        <f t="shared" si="51"/>
        <v>5400</v>
      </c>
      <c r="AD178">
        <f t="shared" si="37"/>
        <v>177</v>
      </c>
      <c r="AE178" t="str">
        <f t="shared" si="52"/>
        <v>SLIS</v>
      </c>
      <c r="AF178" t="str">
        <f t="shared" si="38"/>
        <v>PT Gaya Abadi Sempurna Tbk</v>
      </c>
      <c r="AG178">
        <f t="shared" si="39"/>
        <v>2700</v>
      </c>
      <c r="AH178" s="12">
        <f t="shared" si="53"/>
        <v>5400</v>
      </c>
      <c r="AI178" t="str">
        <f t="shared" si="54"/>
        <v>Mid Cap</v>
      </c>
    </row>
    <row r="179" spans="2:35" x14ac:dyDescent="0.25">
      <c r="B179">
        <v>178</v>
      </c>
      <c r="C179" t="s">
        <v>792</v>
      </c>
      <c r="D179" t="s">
        <v>793</v>
      </c>
      <c r="E179">
        <v>745</v>
      </c>
      <c r="F179">
        <v>0</v>
      </c>
      <c r="G179">
        <v>0</v>
      </c>
      <c r="H179" t="s">
        <v>794</v>
      </c>
      <c r="I179" t="s">
        <v>795</v>
      </c>
      <c r="J179" t="s">
        <v>796</v>
      </c>
      <c r="K179">
        <v>12.82</v>
      </c>
      <c r="L179" s="6">
        <f t="shared" si="40"/>
        <v>5.4160000000000004</v>
      </c>
      <c r="M179" s="7" t="str">
        <f t="shared" si="43"/>
        <v>T</v>
      </c>
      <c r="N179" s="10">
        <f t="shared" si="44"/>
        <v>5416</v>
      </c>
      <c r="O179" s="10">
        <f t="shared" si="45"/>
        <v>5416</v>
      </c>
      <c r="P179" s="4" t="str">
        <f t="shared" si="46"/>
        <v>ARNA.JK</v>
      </c>
      <c r="R179" s="4">
        <f t="shared" si="47"/>
        <v>178</v>
      </c>
      <c r="S179" t="str">
        <v>ARNA.JK</v>
      </c>
      <c r="T179" s="16">
        <f t="shared" si="48"/>
        <v>5416</v>
      </c>
      <c r="X179">
        <f t="shared" si="41"/>
        <v>178</v>
      </c>
      <c r="Y179" t="str">
        <f t="shared" si="49"/>
        <v>BESS.JK</v>
      </c>
      <c r="Z179" s="7" t="str">
        <f t="shared" si="50"/>
        <v>PT Batulicin Nusantara Maritim Tbk</v>
      </c>
      <c r="AA179" s="6">
        <f t="shared" si="42"/>
        <v>1580</v>
      </c>
      <c r="AB179" s="8">
        <f t="shared" si="51"/>
        <v>5388</v>
      </c>
      <c r="AD179">
        <f t="shared" si="37"/>
        <v>178</v>
      </c>
      <c r="AE179" t="str">
        <f t="shared" si="52"/>
        <v>BESS</v>
      </c>
      <c r="AF179" t="str">
        <f t="shared" si="38"/>
        <v>PT Batulicin Nusantara Maritim Tbk</v>
      </c>
      <c r="AG179">
        <f t="shared" si="39"/>
        <v>1580</v>
      </c>
      <c r="AH179" s="12">
        <f t="shared" si="53"/>
        <v>5388</v>
      </c>
      <c r="AI179" t="str">
        <f t="shared" si="54"/>
        <v>Mid Cap</v>
      </c>
    </row>
    <row r="180" spans="2:35" x14ac:dyDescent="0.25">
      <c r="B180">
        <v>179</v>
      </c>
      <c r="C180" t="s">
        <v>797</v>
      </c>
      <c r="D180" t="s">
        <v>798</v>
      </c>
      <c r="E180">
        <v>2700</v>
      </c>
      <c r="F180">
        <v>-90</v>
      </c>
      <c r="G180">
        <v>-3.2300000000000002E-2</v>
      </c>
      <c r="H180" t="s">
        <v>799</v>
      </c>
      <c r="I180">
        <v>243534</v>
      </c>
      <c r="J180" t="s">
        <v>800</v>
      </c>
      <c r="K180">
        <v>185.11</v>
      </c>
      <c r="L180" s="6">
        <f t="shared" si="40"/>
        <v>5.4</v>
      </c>
      <c r="M180" s="7" t="str">
        <f t="shared" si="43"/>
        <v>T</v>
      </c>
      <c r="N180" s="10">
        <f t="shared" si="44"/>
        <v>5400</v>
      </c>
      <c r="O180" s="10">
        <f t="shared" si="45"/>
        <v>5400</v>
      </c>
      <c r="P180" s="4" t="str">
        <f t="shared" si="46"/>
        <v>SLIS.JK</v>
      </c>
      <c r="R180" s="4">
        <f t="shared" si="47"/>
        <v>179</v>
      </c>
      <c r="S180" t="str">
        <v>SLIS.JK</v>
      </c>
      <c r="T180" s="16">
        <f t="shared" si="48"/>
        <v>5400</v>
      </c>
      <c r="X180">
        <f t="shared" si="41"/>
        <v>179</v>
      </c>
      <c r="Y180" t="str">
        <f t="shared" si="49"/>
        <v>RALS.JK</v>
      </c>
      <c r="Z180" s="7" t="str">
        <f t="shared" si="50"/>
        <v>PT Ramayana Lestari Sentosa Tbk</v>
      </c>
      <c r="AA180" s="6">
        <f t="shared" si="42"/>
        <v>800</v>
      </c>
      <c r="AB180" s="8">
        <f t="shared" si="51"/>
        <v>5153</v>
      </c>
      <c r="AD180">
        <f t="shared" si="37"/>
        <v>179</v>
      </c>
      <c r="AE180" t="str">
        <f t="shared" si="52"/>
        <v>RALS</v>
      </c>
      <c r="AF180" t="str">
        <f t="shared" si="38"/>
        <v>PT Ramayana Lestari Sentosa Tbk</v>
      </c>
      <c r="AG180">
        <f t="shared" si="39"/>
        <v>800</v>
      </c>
      <c r="AH180" s="12">
        <f t="shared" si="53"/>
        <v>5153</v>
      </c>
      <c r="AI180" t="str">
        <f t="shared" si="54"/>
        <v>Mid Cap</v>
      </c>
    </row>
    <row r="181" spans="2:35" x14ac:dyDescent="0.25">
      <c r="B181">
        <v>180</v>
      </c>
      <c r="C181" t="s">
        <v>801</v>
      </c>
      <c r="D181" t="s">
        <v>802</v>
      </c>
      <c r="E181">
        <v>1580</v>
      </c>
      <c r="F181">
        <v>5</v>
      </c>
      <c r="G181">
        <v>3.2000000000000002E-3</v>
      </c>
      <c r="H181">
        <v>180000</v>
      </c>
      <c r="I181">
        <v>323163</v>
      </c>
      <c r="J181" t="s">
        <v>803</v>
      </c>
      <c r="K181">
        <v>49.5</v>
      </c>
      <c r="L181" s="6">
        <f t="shared" si="40"/>
        <v>5.3879999999999999</v>
      </c>
      <c r="M181" s="7" t="str">
        <f t="shared" si="43"/>
        <v>T</v>
      </c>
      <c r="N181" s="10">
        <f t="shared" si="44"/>
        <v>5388</v>
      </c>
      <c r="O181" s="10">
        <f t="shared" si="45"/>
        <v>5388</v>
      </c>
      <c r="P181" s="4" t="str">
        <f t="shared" si="46"/>
        <v>BESS.JK</v>
      </c>
      <c r="R181" s="4">
        <f t="shared" si="47"/>
        <v>180</v>
      </c>
      <c r="S181" t="str">
        <v>BESS.JK</v>
      </c>
      <c r="T181" s="16">
        <f t="shared" si="48"/>
        <v>5388</v>
      </c>
      <c r="X181">
        <f t="shared" si="41"/>
        <v>180</v>
      </c>
      <c r="Y181" t="str">
        <f t="shared" si="49"/>
        <v>MCOR.JK</v>
      </c>
      <c r="Z181" s="7" t="str">
        <f t="shared" si="50"/>
        <v>PT Bank China Construction Bank Indonesia Tbk</v>
      </c>
      <c r="AA181" s="6">
        <f t="shared" si="42"/>
        <v>132</v>
      </c>
      <c r="AB181" s="8">
        <f t="shared" si="51"/>
        <v>5005</v>
      </c>
      <c r="AD181">
        <f t="shared" si="37"/>
        <v>180</v>
      </c>
      <c r="AE181" t="str">
        <f t="shared" si="52"/>
        <v>MCOR</v>
      </c>
      <c r="AF181" t="str">
        <f t="shared" si="38"/>
        <v>PT Bank China Construction Bank Indonesia Tbk</v>
      </c>
      <c r="AG181">
        <f t="shared" si="39"/>
        <v>132</v>
      </c>
      <c r="AH181" s="12">
        <f t="shared" si="53"/>
        <v>5005</v>
      </c>
      <c r="AI181" t="str">
        <f t="shared" si="54"/>
        <v>Mid Cap</v>
      </c>
    </row>
    <row r="182" spans="2:35" x14ac:dyDescent="0.25">
      <c r="B182">
        <v>181</v>
      </c>
      <c r="C182" t="s">
        <v>804</v>
      </c>
      <c r="D182" t="s">
        <v>805</v>
      </c>
      <c r="E182">
        <v>800</v>
      </c>
      <c r="F182">
        <v>35</v>
      </c>
      <c r="G182">
        <v>4.58E-2</v>
      </c>
      <c r="H182" t="s">
        <v>806</v>
      </c>
      <c r="I182" t="s">
        <v>807</v>
      </c>
      <c r="J182" t="s">
        <v>808</v>
      </c>
      <c r="K182" t="s">
        <v>50</v>
      </c>
      <c r="L182" s="6">
        <f t="shared" si="40"/>
        <v>5.1529999999999996</v>
      </c>
      <c r="M182" s="7" t="str">
        <f t="shared" si="43"/>
        <v>T</v>
      </c>
      <c r="N182" s="10">
        <f t="shared" si="44"/>
        <v>5153</v>
      </c>
      <c r="O182" s="10">
        <f t="shared" si="45"/>
        <v>5153</v>
      </c>
      <c r="P182" s="4" t="str">
        <f t="shared" si="46"/>
        <v>RALS.JK</v>
      </c>
      <c r="R182" s="4">
        <f t="shared" si="47"/>
        <v>181</v>
      </c>
      <c r="S182" t="str">
        <v>RALS.JK</v>
      </c>
      <c r="T182" s="16">
        <f t="shared" si="48"/>
        <v>5153</v>
      </c>
      <c r="X182">
        <f t="shared" si="41"/>
        <v>181</v>
      </c>
      <c r="Y182" t="str">
        <f t="shared" si="49"/>
        <v>MPPA.JK</v>
      </c>
      <c r="Z182" s="7" t="str">
        <f t="shared" si="50"/>
        <v>PT Matahari Putra Prima Tbk</v>
      </c>
      <c r="AA182" s="6">
        <f t="shared" si="42"/>
        <v>630</v>
      </c>
      <c r="AB182" s="8">
        <f t="shared" si="51"/>
        <v>4743</v>
      </c>
      <c r="AD182">
        <f t="shared" si="37"/>
        <v>181</v>
      </c>
      <c r="AE182" t="str">
        <f t="shared" si="52"/>
        <v>MPPA</v>
      </c>
      <c r="AF182" t="str">
        <f t="shared" si="38"/>
        <v>PT Matahari Putra Prima Tbk</v>
      </c>
      <c r="AG182">
        <f t="shared" si="39"/>
        <v>630</v>
      </c>
      <c r="AH182" s="12">
        <f t="shared" si="53"/>
        <v>4743</v>
      </c>
      <c r="AI182" t="str">
        <f t="shared" si="54"/>
        <v>Mid Cap</v>
      </c>
    </row>
    <row r="183" spans="2:35" x14ac:dyDescent="0.25">
      <c r="B183">
        <v>182</v>
      </c>
      <c r="C183" t="s">
        <v>809</v>
      </c>
      <c r="D183" t="s">
        <v>810</v>
      </c>
      <c r="E183">
        <v>132</v>
      </c>
      <c r="F183">
        <v>-1</v>
      </c>
      <c r="G183">
        <v>-7.4999999999999997E-3</v>
      </c>
      <c r="H183" t="s">
        <v>811</v>
      </c>
      <c r="I183" t="s">
        <v>812</v>
      </c>
      <c r="J183" t="s">
        <v>813</v>
      </c>
      <c r="K183">
        <v>64.77</v>
      </c>
      <c r="L183" s="6">
        <f t="shared" si="40"/>
        <v>5.0049999999999999</v>
      </c>
      <c r="M183" s="7" t="str">
        <f t="shared" si="43"/>
        <v>T</v>
      </c>
      <c r="N183" s="10">
        <f t="shared" si="44"/>
        <v>5005</v>
      </c>
      <c r="O183" s="10">
        <f t="shared" si="45"/>
        <v>5005</v>
      </c>
      <c r="P183" s="4" t="str">
        <f t="shared" si="46"/>
        <v>MCOR.JK</v>
      </c>
      <c r="R183" s="4">
        <f t="shared" si="47"/>
        <v>182</v>
      </c>
      <c r="S183" t="str">
        <v>MCOR.JK</v>
      </c>
      <c r="T183" s="16">
        <f t="shared" si="48"/>
        <v>5005</v>
      </c>
      <c r="X183">
        <f t="shared" si="41"/>
        <v>182</v>
      </c>
      <c r="Y183" t="str">
        <f t="shared" si="49"/>
        <v>TBLA.JK</v>
      </c>
      <c r="Z183" s="7" t="str">
        <f t="shared" si="50"/>
        <v>PT Tunas Baru Lampung Tbk</v>
      </c>
      <c r="AA183" s="6">
        <f t="shared" si="42"/>
        <v>895</v>
      </c>
      <c r="AB183" s="8">
        <f t="shared" si="51"/>
        <v>4723</v>
      </c>
      <c r="AD183">
        <f t="shared" si="37"/>
        <v>182</v>
      </c>
      <c r="AE183" t="str">
        <f t="shared" si="52"/>
        <v>TBLA</v>
      </c>
      <c r="AF183" t="str">
        <f t="shared" si="38"/>
        <v>PT Tunas Baru Lampung Tbk</v>
      </c>
      <c r="AG183">
        <f t="shared" si="39"/>
        <v>895</v>
      </c>
      <c r="AH183" s="12">
        <f t="shared" si="53"/>
        <v>4723</v>
      </c>
      <c r="AI183" t="str">
        <f t="shared" si="54"/>
        <v>Mid Cap</v>
      </c>
    </row>
    <row r="184" spans="2:35" x14ac:dyDescent="0.25">
      <c r="B184">
        <v>183</v>
      </c>
      <c r="C184" t="s">
        <v>814</v>
      </c>
      <c r="D184" t="s">
        <v>815</v>
      </c>
      <c r="E184">
        <v>630</v>
      </c>
      <c r="F184">
        <v>-25</v>
      </c>
      <c r="G184">
        <v>-3.8199999999999998E-2</v>
      </c>
      <c r="H184" t="s">
        <v>816</v>
      </c>
      <c r="I184" t="s">
        <v>817</v>
      </c>
      <c r="J184" t="s">
        <v>818</v>
      </c>
      <c r="K184" t="s">
        <v>50</v>
      </c>
      <c r="L184" s="6">
        <f t="shared" si="40"/>
        <v>4.7430000000000003</v>
      </c>
      <c r="M184" s="7" t="str">
        <f t="shared" si="43"/>
        <v>T</v>
      </c>
      <c r="N184" s="10">
        <f t="shared" si="44"/>
        <v>4743</v>
      </c>
      <c r="O184" s="10">
        <f t="shared" si="45"/>
        <v>4743</v>
      </c>
      <c r="P184" s="4" t="str">
        <f t="shared" si="46"/>
        <v>MPPA.JK</v>
      </c>
      <c r="R184" s="4">
        <f t="shared" si="47"/>
        <v>183</v>
      </c>
      <c r="S184" t="str">
        <v>MPPA.JK</v>
      </c>
      <c r="T184" s="16">
        <f t="shared" si="48"/>
        <v>4743</v>
      </c>
      <c r="X184">
        <f t="shared" si="41"/>
        <v>183</v>
      </c>
      <c r="Y184" t="str">
        <f t="shared" si="49"/>
        <v>MBAP.JK</v>
      </c>
      <c r="Z184" s="7" t="str">
        <f t="shared" si="50"/>
        <v>PT Mitrabara Adiperdana Tbk</v>
      </c>
      <c r="AA184" s="6">
        <f t="shared" si="42"/>
        <v>3840</v>
      </c>
      <c r="AB184" s="8">
        <f t="shared" si="51"/>
        <v>4713</v>
      </c>
      <c r="AD184">
        <f t="shared" si="37"/>
        <v>183</v>
      </c>
      <c r="AE184" t="str">
        <f t="shared" si="52"/>
        <v>MBAP</v>
      </c>
      <c r="AF184" t="str">
        <f t="shared" si="38"/>
        <v>PT Mitrabara Adiperdana Tbk</v>
      </c>
      <c r="AG184">
        <f t="shared" si="39"/>
        <v>3840</v>
      </c>
      <c r="AH184" s="12">
        <f t="shared" si="53"/>
        <v>4713</v>
      </c>
      <c r="AI184" t="str">
        <f t="shared" si="54"/>
        <v>Mid Cap</v>
      </c>
    </row>
    <row r="185" spans="2:35" x14ac:dyDescent="0.25">
      <c r="B185">
        <v>184</v>
      </c>
      <c r="C185" t="s">
        <v>819</v>
      </c>
      <c r="D185" t="s">
        <v>820</v>
      </c>
      <c r="E185">
        <v>895</v>
      </c>
      <c r="F185">
        <v>5</v>
      </c>
      <c r="G185">
        <v>5.5999999999999999E-3</v>
      </c>
      <c r="H185" t="s">
        <v>821</v>
      </c>
      <c r="I185" t="s">
        <v>822</v>
      </c>
      <c r="J185" t="s">
        <v>823</v>
      </c>
      <c r="K185">
        <v>6.32</v>
      </c>
      <c r="L185" s="6">
        <f t="shared" si="40"/>
        <v>4.7229999999999999</v>
      </c>
      <c r="M185" s="7" t="str">
        <f t="shared" si="43"/>
        <v>T</v>
      </c>
      <c r="N185" s="10">
        <f t="shared" si="44"/>
        <v>4723</v>
      </c>
      <c r="O185" s="10">
        <f t="shared" si="45"/>
        <v>4723</v>
      </c>
      <c r="P185" s="4" t="str">
        <f t="shared" si="46"/>
        <v>TBLA.JK</v>
      </c>
      <c r="R185" s="4">
        <f t="shared" si="47"/>
        <v>184</v>
      </c>
      <c r="S185" t="str">
        <v>TBLA.JK</v>
      </c>
      <c r="T185" s="16">
        <f t="shared" si="48"/>
        <v>4723</v>
      </c>
      <c r="X185">
        <f t="shared" si="41"/>
        <v>184</v>
      </c>
      <c r="Y185" t="str">
        <f t="shared" si="49"/>
        <v>PPRO.JK</v>
      </c>
      <c r="Z185" s="7" t="str">
        <f t="shared" si="50"/>
        <v>PT Pembangunan Perumahan Properti Tbk</v>
      </c>
      <c r="AA185" s="6">
        <f t="shared" si="42"/>
        <v>76</v>
      </c>
      <c r="AB185" s="8">
        <f t="shared" si="51"/>
        <v>4687</v>
      </c>
      <c r="AD185">
        <f t="shared" si="37"/>
        <v>184</v>
      </c>
      <c r="AE185" t="str">
        <f t="shared" si="52"/>
        <v>PPRO</v>
      </c>
      <c r="AF185" t="str">
        <f t="shared" si="38"/>
        <v>PT Pembangunan Perumahan Properti Tbk</v>
      </c>
      <c r="AG185">
        <f t="shared" si="39"/>
        <v>76</v>
      </c>
      <c r="AH185" s="12">
        <f t="shared" si="53"/>
        <v>4687</v>
      </c>
      <c r="AI185" t="str">
        <f t="shared" si="54"/>
        <v>Mid Cap</v>
      </c>
    </row>
    <row r="186" spans="2:35" x14ac:dyDescent="0.25">
      <c r="B186">
        <v>185</v>
      </c>
      <c r="C186" t="s">
        <v>824</v>
      </c>
      <c r="D186" t="s">
        <v>825</v>
      </c>
      <c r="E186">
        <v>3840</v>
      </c>
      <c r="F186">
        <v>40</v>
      </c>
      <c r="G186">
        <v>1.0500000000000001E-2</v>
      </c>
      <c r="H186">
        <v>320400</v>
      </c>
      <c r="I186">
        <v>396844</v>
      </c>
      <c r="J186" t="s">
        <v>826</v>
      </c>
      <c r="K186">
        <v>147692.29999999999</v>
      </c>
      <c r="L186" s="6">
        <f t="shared" si="40"/>
        <v>4.7130000000000001</v>
      </c>
      <c r="M186" s="7" t="str">
        <f t="shared" si="43"/>
        <v>T</v>
      </c>
      <c r="N186" s="10">
        <f t="shared" si="44"/>
        <v>4713</v>
      </c>
      <c r="O186" s="10">
        <f t="shared" si="45"/>
        <v>4713</v>
      </c>
      <c r="P186" s="4" t="str">
        <f t="shared" si="46"/>
        <v>MBAP.JK</v>
      </c>
      <c r="R186" s="4">
        <f t="shared" si="47"/>
        <v>185</v>
      </c>
      <c r="S186" t="str">
        <v>MBAP.JK</v>
      </c>
      <c r="T186" s="16">
        <f t="shared" si="48"/>
        <v>4713</v>
      </c>
      <c r="X186">
        <f t="shared" si="41"/>
        <v>185</v>
      </c>
      <c r="Y186" t="str">
        <f t="shared" si="49"/>
        <v>AGII.JK</v>
      </c>
      <c r="Z186" s="7" t="str">
        <f t="shared" si="50"/>
        <v>PT Aneka Gas Industri Tbk</v>
      </c>
      <c r="AA186" s="6">
        <f t="shared" si="42"/>
        <v>1515</v>
      </c>
      <c r="AB186" s="8">
        <f t="shared" si="51"/>
        <v>4611</v>
      </c>
      <c r="AD186">
        <f t="shared" si="37"/>
        <v>185</v>
      </c>
      <c r="AE186" t="str">
        <f t="shared" si="52"/>
        <v>AGII</v>
      </c>
      <c r="AF186" t="str">
        <f t="shared" si="38"/>
        <v>PT Aneka Gas Industri Tbk</v>
      </c>
      <c r="AG186">
        <f t="shared" si="39"/>
        <v>1515</v>
      </c>
      <c r="AH186" s="12">
        <f t="shared" si="53"/>
        <v>4611</v>
      </c>
      <c r="AI186" t="str">
        <f t="shared" si="54"/>
        <v>Mid Cap</v>
      </c>
    </row>
    <row r="187" spans="2:35" x14ac:dyDescent="0.25">
      <c r="B187">
        <v>186</v>
      </c>
      <c r="C187" t="s">
        <v>827</v>
      </c>
      <c r="D187" t="s">
        <v>828</v>
      </c>
      <c r="E187">
        <v>76</v>
      </c>
      <c r="F187">
        <v>0</v>
      </c>
      <c r="G187">
        <v>0</v>
      </c>
      <c r="H187" t="s">
        <v>829</v>
      </c>
      <c r="I187" t="s">
        <v>830</v>
      </c>
      <c r="J187" t="s">
        <v>831</v>
      </c>
      <c r="K187">
        <v>113.94</v>
      </c>
      <c r="L187" s="6">
        <f t="shared" si="40"/>
        <v>4.6870000000000003</v>
      </c>
      <c r="M187" s="7" t="str">
        <f t="shared" si="43"/>
        <v>T</v>
      </c>
      <c r="N187" s="10">
        <f t="shared" si="44"/>
        <v>4687</v>
      </c>
      <c r="O187" s="10">
        <f t="shared" si="45"/>
        <v>4687</v>
      </c>
      <c r="P187" s="4" t="str">
        <f t="shared" si="46"/>
        <v>PPRO.JK</v>
      </c>
      <c r="R187" s="4">
        <f t="shared" si="47"/>
        <v>186</v>
      </c>
      <c r="S187" t="str">
        <v>PPRO.JK</v>
      </c>
      <c r="T187" s="16">
        <f t="shared" si="48"/>
        <v>4687</v>
      </c>
      <c r="X187">
        <f t="shared" si="41"/>
        <v>186</v>
      </c>
      <c r="Y187" t="str">
        <f t="shared" si="49"/>
        <v>NATO.JK</v>
      </c>
      <c r="Z187" s="7" t="str">
        <f t="shared" si="50"/>
        <v>PT Surya Permata Andalan Tbk</v>
      </c>
      <c r="AA187" s="6">
        <f t="shared" si="42"/>
        <v>575</v>
      </c>
      <c r="AB187" s="8">
        <f t="shared" si="51"/>
        <v>4601</v>
      </c>
      <c r="AD187">
        <f t="shared" si="37"/>
        <v>186</v>
      </c>
      <c r="AE187" t="str">
        <f t="shared" si="52"/>
        <v>NATO</v>
      </c>
      <c r="AF187" t="str">
        <f t="shared" si="38"/>
        <v>PT Surya Permata Andalan Tbk</v>
      </c>
      <c r="AG187">
        <f t="shared" si="39"/>
        <v>575</v>
      </c>
      <c r="AH187" s="12">
        <f t="shared" si="53"/>
        <v>4601</v>
      </c>
      <c r="AI187" t="str">
        <f t="shared" si="54"/>
        <v>Mid Cap</v>
      </c>
    </row>
    <row r="188" spans="2:35" x14ac:dyDescent="0.25">
      <c r="B188">
        <v>187</v>
      </c>
      <c r="C188" t="s">
        <v>832</v>
      </c>
      <c r="D188" t="s">
        <v>833</v>
      </c>
      <c r="E188">
        <v>1515</v>
      </c>
      <c r="F188">
        <v>-20</v>
      </c>
      <c r="G188">
        <v>-1.2999999999999999E-2</v>
      </c>
      <c r="H188" t="s">
        <v>834</v>
      </c>
      <c r="I188" t="s">
        <v>835</v>
      </c>
      <c r="J188" t="s">
        <v>836</v>
      </c>
      <c r="K188">
        <v>26.38</v>
      </c>
      <c r="L188" s="6">
        <f t="shared" si="40"/>
        <v>4.6109999999999998</v>
      </c>
      <c r="M188" s="7" t="str">
        <f t="shared" si="43"/>
        <v>T</v>
      </c>
      <c r="N188" s="10">
        <f t="shared" si="44"/>
        <v>4611</v>
      </c>
      <c r="O188" s="10">
        <f t="shared" si="45"/>
        <v>4611</v>
      </c>
      <c r="P188" s="4" t="str">
        <f t="shared" si="46"/>
        <v>AGII.JK</v>
      </c>
      <c r="R188" s="4">
        <f t="shared" si="47"/>
        <v>187</v>
      </c>
      <c r="S188" t="str">
        <v>AGII.JK</v>
      </c>
      <c r="T188" s="16">
        <f t="shared" si="48"/>
        <v>4611</v>
      </c>
      <c r="X188">
        <f t="shared" si="41"/>
        <v>187</v>
      </c>
      <c r="Y188" t="str">
        <f t="shared" si="49"/>
        <v>TOBA.JK</v>
      </c>
      <c r="Z188" s="7" t="str">
        <f t="shared" si="50"/>
        <v>PT TBS Energi Utama Tbk</v>
      </c>
      <c r="AA188" s="6">
        <f t="shared" si="42"/>
        <v>565</v>
      </c>
      <c r="AB188" s="8">
        <f t="shared" si="51"/>
        <v>4548</v>
      </c>
      <c r="AD188">
        <f t="shared" si="37"/>
        <v>187</v>
      </c>
      <c r="AE188" t="str">
        <f t="shared" si="52"/>
        <v>TOBA</v>
      </c>
      <c r="AF188" t="str">
        <f t="shared" si="38"/>
        <v>PT TBS Energi Utama Tbk</v>
      </c>
      <c r="AG188">
        <f t="shared" si="39"/>
        <v>565</v>
      </c>
      <c r="AH188" s="12">
        <f t="shared" si="53"/>
        <v>4548</v>
      </c>
      <c r="AI188" t="str">
        <f t="shared" si="54"/>
        <v>Mid Cap</v>
      </c>
    </row>
    <row r="189" spans="2:35" x14ac:dyDescent="0.25">
      <c r="B189">
        <v>188</v>
      </c>
      <c r="C189" t="s">
        <v>837</v>
      </c>
      <c r="D189" t="s">
        <v>838</v>
      </c>
      <c r="E189">
        <v>575</v>
      </c>
      <c r="F189">
        <v>-5</v>
      </c>
      <c r="G189">
        <v>-8.6E-3</v>
      </c>
      <c r="H189" t="s">
        <v>839</v>
      </c>
      <c r="I189" t="s">
        <v>840</v>
      </c>
      <c r="J189" t="s">
        <v>841</v>
      </c>
      <c r="K189">
        <v>3422.62</v>
      </c>
      <c r="L189" s="6">
        <f t="shared" si="40"/>
        <v>4.601</v>
      </c>
      <c r="M189" s="7" t="str">
        <f t="shared" si="43"/>
        <v>T</v>
      </c>
      <c r="N189" s="10">
        <f t="shared" si="44"/>
        <v>4601</v>
      </c>
      <c r="O189" s="10">
        <f t="shared" si="45"/>
        <v>4601</v>
      </c>
      <c r="P189" s="4" t="str">
        <f t="shared" si="46"/>
        <v>NATO.JK</v>
      </c>
      <c r="R189" s="4">
        <f t="shared" si="47"/>
        <v>188</v>
      </c>
      <c r="S189" t="str">
        <v>NATO.JK</v>
      </c>
      <c r="T189" s="16">
        <f t="shared" si="48"/>
        <v>4601</v>
      </c>
      <c r="X189">
        <f t="shared" si="41"/>
        <v>188</v>
      </c>
      <c r="Y189" t="str">
        <f t="shared" si="49"/>
        <v>FISH.JK</v>
      </c>
      <c r="Z189" s="7" t="str">
        <f t="shared" si="50"/>
        <v>PT FKS Multi Agro Tbk</v>
      </c>
      <c r="AA189" s="6">
        <f t="shared" si="42"/>
        <v>9350</v>
      </c>
      <c r="AB189" s="8">
        <f t="shared" si="51"/>
        <v>4488</v>
      </c>
      <c r="AD189">
        <f t="shared" si="37"/>
        <v>188</v>
      </c>
      <c r="AE189" t="str">
        <f t="shared" si="52"/>
        <v>FISH</v>
      </c>
      <c r="AF189" t="str">
        <f t="shared" si="38"/>
        <v>PT FKS Multi Agro Tbk</v>
      </c>
      <c r="AG189">
        <f t="shared" si="39"/>
        <v>9350</v>
      </c>
      <c r="AH189" s="12">
        <f t="shared" si="53"/>
        <v>4488</v>
      </c>
      <c r="AI189" t="str">
        <f t="shared" si="54"/>
        <v>Mid Cap</v>
      </c>
    </row>
    <row r="190" spans="2:35" x14ac:dyDescent="0.25">
      <c r="B190">
        <v>189</v>
      </c>
      <c r="C190" t="s">
        <v>842</v>
      </c>
      <c r="D190" t="s">
        <v>843</v>
      </c>
      <c r="E190">
        <v>565</v>
      </c>
      <c r="F190">
        <v>15</v>
      </c>
      <c r="G190">
        <v>2.7300000000000001E-2</v>
      </c>
      <c r="H190" t="s">
        <v>844</v>
      </c>
      <c r="I190" t="s">
        <v>845</v>
      </c>
      <c r="J190" t="s">
        <v>846</v>
      </c>
      <c r="K190">
        <v>188333.33</v>
      </c>
      <c r="L190" s="6">
        <f t="shared" si="40"/>
        <v>4.548</v>
      </c>
      <c r="M190" s="7" t="str">
        <f t="shared" si="43"/>
        <v>T</v>
      </c>
      <c r="N190" s="10">
        <f t="shared" si="44"/>
        <v>4548</v>
      </c>
      <c r="O190" s="10">
        <f t="shared" si="45"/>
        <v>4548</v>
      </c>
      <c r="P190" s="4" t="str">
        <f t="shared" si="46"/>
        <v>TOBA.JK</v>
      </c>
      <c r="R190" s="4">
        <f t="shared" si="47"/>
        <v>189</v>
      </c>
      <c r="S190" t="str">
        <v>TOBA.JK</v>
      </c>
      <c r="T190" s="16">
        <f t="shared" si="48"/>
        <v>4548</v>
      </c>
      <c r="X190">
        <f t="shared" si="41"/>
        <v>189</v>
      </c>
      <c r="Y190" t="str">
        <f t="shared" si="49"/>
        <v>WOOD.JK</v>
      </c>
      <c r="Z190" s="7" t="str">
        <f t="shared" si="50"/>
        <v>PT Integra Indocabinet Tbk</v>
      </c>
      <c r="AA190" s="6">
        <f t="shared" si="42"/>
        <v>700</v>
      </c>
      <c r="AB190" s="8">
        <f t="shared" si="51"/>
        <v>4454</v>
      </c>
      <c r="AD190">
        <f t="shared" si="37"/>
        <v>189</v>
      </c>
      <c r="AE190" t="str">
        <f t="shared" si="52"/>
        <v>WOOD</v>
      </c>
      <c r="AF190" t="str">
        <f t="shared" si="38"/>
        <v>PT Integra Indocabinet Tbk</v>
      </c>
      <c r="AG190">
        <f t="shared" si="39"/>
        <v>700</v>
      </c>
      <c r="AH190" s="12">
        <f t="shared" si="53"/>
        <v>4454</v>
      </c>
      <c r="AI190" t="str">
        <f t="shared" si="54"/>
        <v>Mid Cap</v>
      </c>
    </row>
    <row r="191" spans="2:35" x14ac:dyDescent="0.25">
      <c r="B191">
        <v>190</v>
      </c>
      <c r="C191" t="s">
        <v>847</v>
      </c>
      <c r="D191" t="s">
        <v>848</v>
      </c>
      <c r="E191">
        <v>9350</v>
      </c>
      <c r="F191">
        <v>775</v>
      </c>
      <c r="G191">
        <v>9.0399999999999994E-2</v>
      </c>
      <c r="H191">
        <v>23700</v>
      </c>
      <c r="I191">
        <v>6244</v>
      </c>
      <c r="J191" t="s">
        <v>849</v>
      </c>
      <c r="K191">
        <v>155833.34</v>
      </c>
      <c r="L191" s="6">
        <f t="shared" si="40"/>
        <v>4.4880000000000004</v>
      </c>
      <c r="M191" s="7" t="str">
        <f t="shared" si="43"/>
        <v>T</v>
      </c>
      <c r="N191" s="10">
        <f t="shared" si="44"/>
        <v>4488</v>
      </c>
      <c r="O191" s="10">
        <f t="shared" si="45"/>
        <v>4488</v>
      </c>
      <c r="P191" s="4" t="str">
        <f t="shared" si="46"/>
        <v>FISH.JK</v>
      </c>
      <c r="R191" s="4">
        <f t="shared" si="47"/>
        <v>190</v>
      </c>
      <c r="S191" t="str">
        <v>FISH.JK</v>
      </c>
      <c r="T191" s="16">
        <f t="shared" si="48"/>
        <v>4488</v>
      </c>
      <c r="X191">
        <f t="shared" si="41"/>
        <v>190</v>
      </c>
      <c r="Y191" t="str">
        <f t="shared" si="49"/>
        <v>BMTR.JK</v>
      </c>
      <c r="Z191" s="7" t="str">
        <f t="shared" si="50"/>
        <v>PT. Global Mediacom Tbk</v>
      </c>
      <c r="AA191" s="6">
        <f t="shared" si="42"/>
        <v>272</v>
      </c>
      <c r="AB191" s="8">
        <f t="shared" si="51"/>
        <v>4448</v>
      </c>
      <c r="AD191">
        <f t="shared" si="37"/>
        <v>190</v>
      </c>
      <c r="AE191" t="str">
        <f t="shared" si="52"/>
        <v>BMTR</v>
      </c>
      <c r="AF191" t="str">
        <f t="shared" si="38"/>
        <v>PT. Global Mediacom Tbk</v>
      </c>
      <c r="AG191">
        <f t="shared" si="39"/>
        <v>272</v>
      </c>
      <c r="AH191" s="12">
        <f t="shared" si="53"/>
        <v>4448</v>
      </c>
      <c r="AI191" t="str">
        <f t="shared" si="54"/>
        <v>Mid Cap</v>
      </c>
    </row>
    <row r="192" spans="2:35" x14ac:dyDescent="0.25">
      <c r="B192">
        <v>191</v>
      </c>
      <c r="C192" t="s">
        <v>850</v>
      </c>
      <c r="D192" t="s">
        <v>851</v>
      </c>
      <c r="E192">
        <v>700</v>
      </c>
      <c r="F192">
        <v>-5</v>
      </c>
      <c r="G192">
        <v>-7.1000000000000004E-3</v>
      </c>
      <c r="H192" t="s">
        <v>852</v>
      </c>
      <c r="I192" t="s">
        <v>853</v>
      </c>
      <c r="J192" t="s">
        <v>854</v>
      </c>
      <c r="K192">
        <v>10.5</v>
      </c>
      <c r="L192" s="6">
        <f t="shared" si="40"/>
        <v>4.4539999999999997</v>
      </c>
      <c r="M192" s="7" t="str">
        <f t="shared" si="43"/>
        <v>T</v>
      </c>
      <c r="N192" s="10">
        <f t="shared" si="44"/>
        <v>4454</v>
      </c>
      <c r="O192" s="10">
        <f t="shared" si="45"/>
        <v>4454</v>
      </c>
      <c r="P192" s="4" t="str">
        <f t="shared" si="46"/>
        <v>WOOD.JK</v>
      </c>
      <c r="R192" s="4">
        <f t="shared" si="47"/>
        <v>191</v>
      </c>
      <c r="S192" t="str">
        <v>WOOD.JK</v>
      </c>
      <c r="T192" s="16">
        <f t="shared" si="48"/>
        <v>4454</v>
      </c>
      <c r="X192">
        <f t="shared" si="41"/>
        <v>191</v>
      </c>
      <c r="Y192" t="str">
        <f t="shared" si="49"/>
        <v>BCAP.JK</v>
      </c>
      <c r="Z192" s="7" t="str">
        <f t="shared" si="50"/>
        <v>PT MNC Kapital Indonesia Tbk</v>
      </c>
      <c r="AA192" s="6">
        <f t="shared" si="42"/>
        <v>105</v>
      </c>
      <c r="AB192" s="8">
        <f t="shared" si="51"/>
        <v>4423</v>
      </c>
      <c r="AD192">
        <f t="shared" si="37"/>
        <v>191</v>
      </c>
      <c r="AE192" t="str">
        <f t="shared" si="52"/>
        <v>BCAP</v>
      </c>
      <c r="AF192" t="str">
        <f t="shared" si="38"/>
        <v>PT MNC Kapital Indonesia Tbk</v>
      </c>
      <c r="AG192">
        <f t="shared" si="39"/>
        <v>105</v>
      </c>
      <c r="AH192" s="12">
        <f t="shared" si="53"/>
        <v>4423</v>
      </c>
      <c r="AI192" t="str">
        <f t="shared" si="54"/>
        <v>Mid Cap</v>
      </c>
    </row>
    <row r="193" spans="2:35" x14ac:dyDescent="0.25">
      <c r="B193">
        <v>192</v>
      </c>
      <c r="C193" t="s">
        <v>855</v>
      </c>
      <c r="D193" t="s">
        <v>856</v>
      </c>
      <c r="E193">
        <v>272</v>
      </c>
      <c r="F193">
        <v>-2</v>
      </c>
      <c r="G193">
        <v>-7.3000000000000001E-3</v>
      </c>
      <c r="H193" t="s">
        <v>857</v>
      </c>
      <c r="I193" t="s">
        <v>858</v>
      </c>
      <c r="J193" t="s">
        <v>859</v>
      </c>
      <c r="K193">
        <v>4.68</v>
      </c>
      <c r="L193" s="6">
        <f t="shared" si="40"/>
        <v>4.4480000000000004</v>
      </c>
      <c r="M193" s="7" t="str">
        <f t="shared" si="43"/>
        <v>T</v>
      </c>
      <c r="N193" s="10">
        <f t="shared" si="44"/>
        <v>4448</v>
      </c>
      <c r="O193" s="10">
        <f t="shared" si="45"/>
        <v>4448</v>
      </c>
      <c r="P193" s="4" t="str">
        <f t="shared" si="46"/>
        <v>BMTR.JK</v>
      </c>
      <c r="R193" s="4">
        <f t="shared" si="47"/>
        <v>192</v>
      </c>
      <c r="S193" t="str">
        <v>BMTR.JK</v>
      </c>
      <c r="T193" s="16">
        <f t="shared" si="48"/>
        <v>4448</v>
      </c>
      <c r="X193">
        <f t="shared" si="41"/>
        <v>192</v>
      </c>
      <c r="Y193" t="str">
        <f t="shared" si="49"/>
        <v>NOBU.JK</v>
      </c>
      <c r="Z193" s="7" t="str">
        <f t="shared" si="50"/>
        <v>PT Bank Nationalnobu Tbk</v>
      </c>
      <c r="AA193" s="6">
        <f t="shared" si="42"/>
        <v>995</v>
      </c>
      <c r="AB193" s="8">
        <f t="shared" si="51"/>
        <v>4416</v>
      </c>
      <c r="AD193">
        <f t="shared" ref="AD193:AD256" si="55">X193</f>
        <v>192</v>
      </c>
      <c r="AE193" t="str">
        <f t="shared" si="52"/>
        <v>NOBU</v>
      </c>
      <c r="AF193" t="str">
        <f t="shared" ref="AF193:AF256" si="56">Z193</f>
        <v>PT Bank Nationalnobu Tbk</v>
      </c>
      <c r="AG193">
        <f t="shared" ref="AG193:AG256" si="57">AA193</f>
        <v>995</v>
      </c>
      <c r="AH193" s="12">
        <f t="shared" si="53"/>
        <v>4416</v>
      </c>
      <c r="AI193" t="str">
        <f t="shared" si="54"/>
        <v>Mid Cap</v>
      </c>
    </row>
    <row r="194" spans="2:35" x14ac:dyDescent="0.25">
      <c r="B194">
        <v>193</v>
      </c>
      <c r="C194" t="s">
        <v>860</v>
      </c>
      <c r="D194" t="s">
        <v>861</v>
      </c>
      <c r="E194">
        <v>105</v>
      </c>
      <c r="F194">
        <v>1</v>
      </c>
      <c r="G194">
        <v>9.5999999999999992E-3</v>
      </c>
      <c r="H194" t="s">
        <v>862</v>
      </c>
      <c r="I194" t="s">
        <v>863</v>
      </c>
      <c r="J194" t="s">
        <v>864</v>
      </c>
      <c r="K194">
        <v>63.1</v>
      </c>
      <c r="L194" s="6">
        <f t="shared" ref="L194:L257" si="58">VALUE(LEFT(J194,LEN(J194)-1))</f>
        <v>4.423</v>
      </c>
      <c r="M194" s="7" t="str">
        <f t="shared" si="43"/>
        <v>T</v>
      </c>
      <c r="N194" s="10">
        <f t="shared" si="44"/>
        <v>4423</v>
      </c>
      <c r="O194" s="10">
        <f t="shared" si="45"/>
        <v>4423</v>
      </c>
      <c r="P194" s="4" t="str">
        <f t="shared" si="46"/>
        <v>BCAP.JK</v>
      </c>
      <c r="R194" s="4">
        <f t="shared" si="47"/>
        <v>193</v>
      </c>
      <c r="S194" t="str">
        <v>BCAP.JK</v>
      </c>
      <c r="T194" s="16">
        <f t="shared" si="48"/>
        <v>4423</v>
      </c>
      <c r="X194">
        <f t="shared" ref="X194:X257" si="59">B194</f>
        <v>193</v>
      </c>
      <c r="Y194" t="str">
        <f t="shared" si="49"/>
        <v>BHAT.JK</v>
      </c>
      <c r="Z194" s="7" t="str">
        <f t="shared" si="50"/>
        <v>PT Bhakti Multi Artha Tbk</v>
      </c>
      <c r="AA194" s="6">
        <f t="shared" ref="AA194:AA257" si="60">IFERROR(INDEX($E$2:$E$1048576,MATCH(Y194,$C$2:$C$1048576,0)),"NA")</f>
        <v>870</v>
      </c>
      <c r="AB194" s="8">
        <f t="shared" si="51"/>
        <v>4350</v>
      </c>
      <c r="AD194">
        <f t="shared" si="55"/>
        <v>193</v>
      </c>
      <c r="AE194" t="str">
        <f t="shared" si="52"/>
        <v>BHAT</v>
      </c>
      <c r="AF194" t="str">
        <f t="shared" si="56"/>
        <v>PT Bhakti Multi Artha Tbk</v>
      </c>
      <c r="AG194">
        <f t="shared" si="57"/>
        <v>870</v>
      </c>
      <c r="AH194" s="12">
        <f t="shared" si="53"/>
        <v>4350</v>
      </c>
      <c r="AI194" t="str">
        <f t="shared" si="54"/>
        <v>Mid Cap</v>
      </c>
    </row>
    <row r="195" spans="2:35" x14ac:dyDescent="0.25">
      <c r="B195">
        <v>194</v>
      </c>
      <c r="C195" t="s">
        <v>865</v>
      </c>
      <c r="D195" t="s">
        <v>866</v>
      </c>
      <c r="E195">
        <v>995</v>
      </c>
      <c r="F195">
        <v>-5</v>
      </c>
      <c r="G195">
        <v>-5.0000000000000001E-3</v>
      </c>
      <c r="H195">
        <v>529300</v>
      </c>
      <c r="I195" t="s">
        <v>867</v>
      </c>
      <c r="J195" t="s">
        <v>868</v>
      </c>
      <c r="K195">
        <v>92.76</v>
      </c>
      <c r="L195" s="6">
        <f t="shared" si="58"/>
        <v>4.4160000000000004</v>
      </c>
      <c r="M195" s="7" t="str">
        <f t="shared" ref="M195:M258" si="61">RIGHT(J195,1)</f>
        <v>T</v>
      </c>
      <c r="N195" s="10">
        <f t="shared" ref="N195:N258" si="62">IF(M195="T",L195*1000,IF(M195="B",L195,0))</f>
        <v>4416</v>
      </c>
      <c r="O195" s="10">
        <f t="shared" ref="O195:O258" si="63">IF(OR(M195="T",M195="B"),N195,0)</f>
        <v>4416</v>
      </c>
      <c r="P195" s="4" t="str">
        <f t="shared" ref="P195:P258" si="64">C195</f>
        <v>NOBU.JK</v>
      </c>
      <c r="R195" s="4">
        <f t="shared" ref="R195:R258" si="65">ROW(R194)</f>
        <v>194</v>
      </c>
      <c r="S195" t="str">
        <v>NOBU.JK</v>
      </c>
      <c r="T195" s="16">
        <f t="shared" ref="T195:T258" si="66">IFERROR(VALUE(INDEX($O$2:$O$726,MATCH(S195,$C$2:$C$726,0))),0)</f>
        <v>4416</v>
      </c>
      <c r="X195">
        <f t="shared" si="59"/>
        <v>194</v>
      </c>
      <c r="Y195" t="str">
        <f t="shared" ref="Y195:Y258" si="67">INDEX($S$2:$S$615,MATCH($AB195,$T$2:$T$614,0))</f>
        <v>PSAB.JK</v>
      </c>
      <c r="Z195" s="7" t="str">
        <f t="shared" ref="Z195:Z258" si="68">IFERROR(INDEX($D$2:$D$726,MATCH($Y195,$C$2:$C$726,0)),"NA")</f>
        <v>PT J Resources Asia Pasifik Tbk</v>
      </c>
      <c r="AA195" s="6">
        <f t="shared" si="60"/>
        <v>164</v>
      </c>
      <c r="AB195" s="8">
        <f t="shared" ref="AB195:AB258" si="69">IFERROR(LARGE($T$2:$T$614,X195),"NA")</f>
        <v>4339</v>
      </c>
      <c r="AD195">
        <f t="shared" si="55"/>
        <v>194</v>
      </c>
      <c r="AE195" t="str">
        <f t="shared" ref="AE195:AE258" si="70">LEFT(Y195,4)</f>
        <v>PSAB</v>
      </c>
      <c r="AF195" t="str">
        <f t="shared" si="56"/>
        <v>PT J Resources Asia Pasifik Tbk</v>
      </c>
      <c r="AG195">
        <f t="shared" si="57"/>
        <v>164</v>
      </c>
      <c r="AH195" s="12">
        <f t="shared" ref="AH195:AH258" si="71">AB195</f>
        <v>4339</v>
      </c>
      <c r="AI195" t="str">
        <f t="shared" ref="AI195:AI258" si="72">IF(AH195&gt;$AM$2,$AL$2,IF(AH195&gt;$AM$3,$AL$3,IF(AH195&gt;$AM$4,$AL$4,0)))</f>
        <v>Mid Cap</v>
      </c>
    </row>
    <row r="196" spans="2:35" x14ac:dyDescent="0.25">
      <c r="B196">
        <v>195</v>
      </c>
      <c r="C196" t="s">
        <v>869</v>
      </c>
      <c r="D196" t="s">
        <v>870</v>
      </c>
      <c r="E196">
        <v>870</v>
      </c>
      <c r="F196">
        <v>-5</v>
      </c>
      <c r="G196">
        <v>-5.7000000000000002E-3</v>
      </c>
      <c r="H196" t="s">
        <v>871</v>
      </c>
      <c r="I196" t="s">
        <v>872</v>
      </c>
      <c r="J196" t="s">
        <v>873</v>
      </c>
      <c r="K196">
        <v>248.78</v>
      </c>
      <c r="L196" s="6">
        <f t="shared" si="58"/>
        <v>4.3499999999999996</v>
      </c>
      <c r="M196" s="7" t="str">
        <f t="shared" si="61"/>
        <v>T</v>
      </c>
      <c r="N196" s="10">
        <f t="shared" si="62"/>
        <v>4350</v>
      </c>
      <c r="O196" s="10">
        <f t="shared" si="63"/>
        <v>4350</v>
      </c>
      <c r="P196" s="4" t="str">
        <f t="shared" si="64"/>
        <v>BHAT.JK</v>
      </c>
      <c r="R196" s="4">
        <f t="shared" si="65"/>
        <v>195</v>
      </c>
      <c r="S196" t="str">
        <v>BHAT.JK</v>
      </c>
      <c r="T196" s="16">
        <f t="shared" si="66"/>
        <v>4350</v>
      </c>
      <c r="X196">
        <f t="shared" si="59"/>
        <v>195</v>
      </c>
      <c r="Y196" t="str">
        <f t="shared" si="67"/>
        <v>PSAB.JK</v>
      </c>
      <c r="Z196" s="7" t="str">
        <f t="shared" si="68"/>
        <v>PT J Resources Asia Pasifik Tbk</v>
      </c>
      <c r="AA196" s="6">
        <f t="shared" si="60"/>
        <v>164</v>
      </c>
      <c r="AB196" s="8">
        <f t="shared" si="69"/>
        <v>4339</v>
      </c>
      <c r="AD196">
        <f t="shared" si="55"/>
        <v>195</v>
      </c>
      <c r="AE196" t="str">
        <f t="shared" si="70"/>
        <v>PSAB</v>
      </c>
      <c r="AF196" t="str">
        <f t="shared" si="56"/>
        <v>PT J Resources Asia Pasifik Tbk</v>
      </c>
      <c r="AG196">
        <f t="shared" si="57"/>
        <v>164</v>
      </c>
      <c r="AH196" s="12">
        <f t="shared" si="71"/>
        <v>4339</v>
      </c>
      <c r="AI196" t="str">
        <f t="shared" si="72"/>
        <v>Mid Cap</v>
      </c>
    </row>
    <row r="197" spans="2:35" x14ac:dyDescent="0.25">
      <c r="B197">
        <v>196</v>
      </c>
      <c r="C197" t="s">
        <v>874</v>
      </c>
      <c r="D197" t="s">
        <v>875</v>
      </c>
      <c r="E197">
        <v>164</v>
      </c>
      <c r="F197">
        <v>0</v>
      </c>
      <c r="G197">
        <v>0</v>
      </c>
      <c r="H197" t="s">
        <v>876</v>
      </c>
      <c r="I197" t="s">
        <v>877</v>
      </c>
      <c r="J197" t="s">
        <v>878</v>
      </c>
      <c r="K197" t="s">
        <v>50</v>
      </c>
      <c r="L197" s="6">
        <f t="shared" si="58"/>
        <v>4.3390000000000004</v>
      </c>
      <c r="M197" s="7" t="str">
        <f t="shared" si="61"/>
        <v>T</v>
      </c>
      <c r="N197" s="10">
        <f t="shared" si="62"/>
        <v>4339</v>
      </c>
      <c r="O197" s="10">
        <f t="shared" si="63"/>
        <v>4339</v>
      </c>
      <c r="P197" s="4" t="str">
        <f t="shared" si="64"/>
        <v>PSAB.JK</v>
      </c>
      <c r="R197" s="4">
        <f t="shared" si="65"/>
        <v>196</v>
      </c>
      <c r="S197" t="str">
        <v>PSAB.JK</v>
      </c>
      <c r="T197" s="16">
        <f t="shared" si="66"/>
        <v>4339</v>
      </c>
      <c r="X197">
        <f t="shared" si="59"/>
        <v>196</v>
      </c>
      <c r="Y197" t="str">
        <f t="shared" si="67"/>
        <v>MASB.JK</v>
      </c>
      <c r="Z197" s="7" t="str">
        <f t="shared" si="68"/>
        <v>PT Bank Multiarta Sentosa</v>
      </c>
      <c r="AA197" s="6">
        <f t="shared" si="60"/>
        <v>3490</v>
      </c>
      <c r="AB197" s="8">
        <f t="shared" si="69"/>
        <v>4332</v>
      </c>
      <c r="AD197">
        <f t="shared" si="55"/>
        <v>196</v>
      </c>
      <c r="AE197" t="str">
        <f t="shared" si="70"/>
        <v>MASB</v>
      </c>
      <c r="AF197" t="str">
        <f t="shared" si="56"/>
        <v>PT Bank Multiarta Sentosa</v>
      </c>
      <c r="AG197">
        <f t="shared" si="57"/>
        <v>3490</v>
      </c>
      <c r="AH197" s="12">
        <f t="shared" si="71"/>
        <v>4332</v>
      </c>
      <c r="AI197" t="str">
        <f t="shared" si="72"/>
        <v>Mid Cap</v>
      </c>
    </row>
    <row r="198" spans="2:35" x14ac:dyDescent="0.25">
      <c r="B198">
        <v>197</v>
      </c>
      <c r="C198" t="s">
        <v>879</v>
      </c>
      <c r="D198" t="s">
        <v>880</v>
      </c>
      <c r="E198">
        <v>177</v>
      </c>
      <c r="F198">
        <v>3</v>
      </c>
      <c r="G198">
        <v>1.72E-2</v>
      </c>
      <c r="H198" t="s">
        <v>881</v>
      </c>
      <c r="I198" t="s">
        <v>882</v>
      </c>
      <c r="J198" t="s">
        <v>878</v>
      </c>
      <c r="K198" t="s">
        <v>50</v>
      </c>
      <c r="L198" s="6">
        <f t="shared" si="58"/>
        <v>4.3390000000000004</v>
      </c>
      <c r="M198" s="7" t="str">
        <f t="shared" si="61"/>
        <v>T</v>
      </c>
      <c r="N198" s="10">
        <f t="shared" si="62"/>
        <v>4339</v>
      </c>
      <c r="O198" s="10">
        <f t="shared" si="63"/>
        <v>4339</v>
      </c>
      <c r="P198" s="4" t="str">
        <f t="shared" si="64"/>
        <v>WSBP.JK</v>
      </c>
      <c r="R198" s="4">
        <f t="shared" si="65"/>
        <v>197</v>
      </c>
      <c r="S198" t="str">
        <v>WSBP.JK</v>
      </c>
      <c r="T198" s="16">
        <f t="shared" si="66"/>
        <v>4339</v>
      </c>
      <c r="X198">
        <f t="shared" si="59"/>
        <v>197</v>
      </c>
      <c r="Y198" t="str">
        <f t="shared" si="67"/>
        <v>PEGE.JK</v>
      </c>
      <c r="Z198" s="7" t="str">
        <f t="shared" si="68"/>
        <v>PT Panca Global Kapital Tbk</v>
      </c>
      <c r="AA198" s="6">
        <f t="shared" si="60"/>
        <v>1505</v>
      </c>
      <c r="AB198" s="8">
        <f t="shared" si="69"/>
        <v>4264</v>
      </c>
      <c r="AD198">
        <f t="shared" si="55"/>
        <v>197</v>
      </c>
      <c r="AE198" t="str">
        <f t="shared" si="70"/>
        <v>PEGE</v>
      </c>
      <c r="AF198" t="str">
        <f t="shared" si="56"/>
        <v>PT Panca Global Kapital Tbk</v>
      </c>
      <c r="AG198">
        <f t="shared" si="57"/>
        <v>1505</v>
      </c>
      <c r="AH198" s="12">
        <f t="shared" si="71"/>
        <v>4264</v>
      </c>
      <c r="AI198" t="str">
        <f t="shared" si="72"/>
        <v>Mid Cap</v>
      </c>
    </row>
    <row r="199" spans="2:35" x14ac:dyDescent="0.25">
      <c r="B199">
        <v>198</v>
      </c>
      <c r="C199" t="s">
        <v>883</v>
      </c>
      <c r="D199" t="s">
        <v>884</v>
      </c>
      <c r="E199">
        <v>3490</v>
      </c>
      <c r="F199">
        <v>0</v>
      </c>
      <c r="G199">
        <v>0</v>
      </c>
      <c r="H199">
        <v>4600</v>
      </c>
      <c r="I199">
        <v>140865</v>
      </c>
      <c r="J199" t="s">
        <v>885</v>
      </c>
      <c r="K199" t="s">
        <v>50</v>
      </c>
      <c r="L199" s="6">
        <f t="shared" si="58"/>
        <v>4.3319999999999999</v>
      </c>
      <c r="M199" s="7" t="str">
        <f t="shared" si="61"/>
        <v>T</v>
      </c>
      <c r="N199" s="10">
        <f t="shared" si="62"/>
        <v>4332</v>
      </c>
      <c r="O199" s="10">
        <f t="shared" si="63"/>
        <v>4332</v>
      </c>
      <c r="P199" s="4" t="str">
        <f t="shared" si="64"/>
        <v>MASB.JK</v>
      </c>
      <c r="R199" s="4">
        <f t="shared" si="65"/>
        <v>198</v>
      </c>
      <c r="S199" t="str">
        <v>MASB.JK</v>
      </c>
      <c r="T199" s="16">
        <f t="shared" si="66"/>
        <v>4332</v>
      </c>
      <c r="X199">
        <f t="shared" si="59"/>
        <v>198</v>
      </c>
      <c r="Y199" t="str">
        <f t="shared" si="67"/>
        <v>IMAS.JK</v>
      </c>
      <c r="Z199" s="7" t="str">
        <f t="shared" si="68"/>
        <v>PT Indomobil Sukses Internasional Tbk</v>
      </c>
      <c r="AA199" s="6">
        <f t="shared" si="60"/>
        <v>1065</v>
      </c>
      <c r="AB199" s="8">
        <f t="shared" si="69"/>
        <v>4254</v>
      </c>
      <c r="AD199">
        <f t="shared" si="55"/>
        <v>198</v>
      </c>
      <c r="AE199" t="str">
        <f t="shared" si="70"/>
        <v>IMAS</v>
      </c>
      <c r="AF199" t="str">
        <f t="shared" si="56"/>
        <v>PT Indomobil Sukses Internasional Tbk</v>
      </c>
      <c r="AG199">
        <f t="shared" si="57"/>
        <v>1065</v>
      </c>
      <c r="AH199" s="12">
        <f t="shared" si="71"/>
        <v>4254</v>
      </c>
      <c r="AI199" t="str">
        <f t="shared" si="72"/>
        <v>Mid Cap</v>
      </c>
    </row>
    <row r="200" spans="2:35" x14ac:dyDescent="0.25">
      <c r="B200">
        <v>199</v>
      </c>
      <c r="C200" t="s">
        <v>886</v>
      </c>
      <c r="D200" t="s">
        <v>887</v>
      </c>
      <c r="E200">
        <v>1505</v>
      </c>
      <c r="F200">
        <v>5</v>
      </c>
      <c r="G200">
        <v>3.3E-3</v>
      </c>
      <c r="H200">
        <v>215500</v>
      </c>
      <c r="I200" t="s">
        <v>888</v>
      </c>
      <c r="J200" t="s">
        <v>889</v>
      </c>
      <c r="K200">
        <v>135.38</v>
      </c>
      <c r="L200" s="6">
        <f t="shared" si="58"/>
        <v>4.2640000000000002</v>
      </c>
      <c r="M200" s="7" t="str">
        <f t="shared" si="61"/>
        <v>T</v>
      </c>
      <c r="N200" s="10">
        <f t="shared" si="62"/>
        <v>4264</v>
      </c>
      <c r="O200" s="10">
        <f t="shared" si="63"/>
        <v>4264</v>
      </c>
      <c r="P200" s="4" t="str">
        <f t="shared" si="64"/>
        <v>PEGE.JK</v>
      </c>
      <c r="R200" s="4">
        <f t="shared" si="65"/>
        <v>199</v>
      </c>
      <c r="S200" t="str">
        <v>PEGE.JK</v>
      </c>
      <c r="T200" s="16">
        <f t="shared" si="66"/>
        <v>4264</v>
      </c>
      <c r="X200">
        <f t="shared" si="59"/>
        <v>199</v>
      </c>
      <c r="Y200" t="str">
        <f t="shared" si="67"/>
        <v>AMOR.JK</v>
      </c>
      <c r="Z200" s="7" t="str">
        <f t="shared" si="68"/>
        <v>PT Ashmore Asset Management Indonesia Tbk</v>
      </c>
      <c r="AA200" s="6">
        <f t="shared" si="60"/>
        <v>3820</v>
      </c>
      <c r="AB200" s="8">
        <f t="shared" si="69"/>
        <v>4244</v>
      </c>
      <c r="AD200">
        <f t="shared" si="55"/>
        <v>199</v>
      </c>
      <c r="AE200" t="str">
        <f t="shared" si="70"/>
        <v>AMOR</v>
      </c>
      <c r="AF200" t="str">
        <f t="shared" si="56"/>
        <v>PT Ashmore Asset Management Indonesia Tbk</v>
      </c>
      <c r="AG200">
        <f t="shared" si="57"/>
        <v>3820</v>
      </c>
      <c r="AH200" s="12">
        <f t="shared" si="71"/>
        <v>4244</v>
      </c>
      <c r="AI200" t="str">
        <f t="shared" si="72"/>
        <v>Mid Cap</v>
      </c>
    </row>
    <row r="201" spans="2:35" x14ac:dyDescent="0.25">
      <c r="B201">
        <v>200</v>
      </c>
      <c r="C201" t="s">
        <v>890</v>
      </c>
      <c r="D201" t="s">
        <v>891</v>
      </c>
      <c r="E201">
        <v>1065</v>
      </c>
      <c r="F201">
        <v>-5</v>
      </c>
      <c r="G201">
        <v>-4.7000000000000002E-3</v>
      </c>
      <c r="H201" t="s">
        <v>892</v>
      </c>
      <c r="I201" t="s">
        <v>893</v>
      </c>
      <c r="J201" t="s">
        <v>894</v>
      </c>
      <c r="K201" t="s">
        <v>50</v>
      </c>
      <c r="L201" s="6">
        <f t="shared" si="58"/>
        <v>4.2539999999999996</v>
      </c>
      <c r="M201" s="7" t="str">
        <f t="shared" si="61"/>
        <v>T</v>
      </c>
      <c r="N201" s="10">
        <f t="shared" si="62"/>
        <v>4254</v>
      </c>
      <c r="O201" s="10">
        <f t="shared" si="63"/>
        <v>4254</v>
      </c>
      <c r="P201" s="4" t="str">
        <f t="shared" si="64"/>
        <v>IMAS.JK</v>
      </c>
      <c r="R201" s="4">
        <f t="shared" si="65"/>
        <v>200</v>
      </c>
      <c r="S201" t="str">
        <v>IMAS.JK</v>
      </c>
      <c r="T201" s="16">
        <f t="shared" si="66"/>
        <v>4254</v>
      </c>
      <c r="X201">
        <f t="shared" si="59"/>
        <v>200</v>
      </c>
      <c r="Y201" t="str">
        <f t="shared" si="67"/>
        <v>ADHI.JK</v>
      </c>
      <c r="Z201" s="7" t="str">
        <f t="shared" si="68"/>
        <v>PT Adhi Karya (Persero) Tbk</v>
      </c>
      <c r="AA201" s="6">
        <f t="shared" si="60"/>
        <v>1185</v>
      </c>
      <c r="AB201" s="8">
        <f t="shared" si="69"/>
        <v>4220</v>
      </c>
      <c r="AD201">
        <f t="shared" si="55"/>
        <v>200</v>
      </c>
      <c r="AE201" t="str">
        <f t="shared" si="70"/>
        <v>ADHI</v>
      </c>
      <c r="AF201" t="str">
        <f t="shared" si="56"/>
        <v>PT Adhi Karya (Persero) Tbk</v>
      </c>
      <c r="AG201">
        <f t="shared" si="57"/>
        <v>1185</v>
      </c>
      <c r="AH201" s="12">
        <f t="shared" si="71"/>
        <v>4220</v>
      </c>
      <c r="AI201" t="str">
        <f t="shared" si="72"/>
        <v>Mid Cap</v>
      </c>
    </row>
    <row r="202" spans="2:35" x14ac:dyDescent="0.25">
      <c r="B202">
        <v>201</v>
      </c>
      <c r="C202" t="s">
        <v>895</v>
      </c>
      <c r="D202" t="s">
        <v>896</v>
      </c>
      <c r="E202">
        <v>3820</v>
      </c>
      <c r="F202">
        <v>0</v>
      </c>
      <c r="G202">
        <v>0</v>
      </c>
      <c r="H202">
        <v>903600</v>
      </c>
      <c r="I202" t="s">
        <v>897</v>
      </c>
      <c r="J202" t="s">
        <v>898</v>
      </c>
      <c r="K202">
        <v>42.61</v>
      </c>
      <c r="L202" s="6">
        <f t="shared" si="58"/>
        <v>4.2439999999999998</v>
      </c>
      <c r="M202" s="7" t="str">
        <f t="shared" si="61"/>
        <v>T</v>
      </c>
      <c r="N202" s="10">
        <f t="shared" si="62"/>
        <v>4244</v>
      </c>
      <c r="O202" s="10">
        <f t="shared" si="63"/>
        <v>4244</v>
      </c>
      <c r="P202" s="4" t="str">
        <f t="shared" si="64"/>
        <v>AMOR.JK</v>
      </c>
      <c r="R202" s="4">
        <f t="shared" si="65"/>
        <v>201</v>
      </c>
      <c r="S202" t="str">
        <v>AMOR.JK</v>
      </c>
      <c r="T202" s="16">
        <f t="shared" si="66"/>
        <v>4244</v>
      </c>
      <c r="X202">
        <f t="shared" si="59"/>
        <v>201</v>
      </c>
      <c r="Y202" t="str">
        <f t="shared" si="67"/>
        <v>MDIA.JK</v>
      </c>
      <c r="Z202" s="7" t="str">
        <f t="shared" si="68"/>
        <v>PT Intermedia Capital Tbk</v>
      </c>
      <c r="AA202" s="6">
        <f t="shared" si="60"/>
        <v>50</v>
      </c>
      <c r="AB202" s="8">
        <f t="shared" si="69"/>
        <v>1961</v>
      </c>
      <c r="AD202">
        <f t="shared" si="55"/>
        <v>201</v>
      </c>
      <c r="AE202" t="str">
        <f t="shared" si="70"/>
        <v>MDIA</v>
      </c>
      <c r="AF202" t="str">
        <f t="shared" si="56"/>
        <v>PT Intermedia Capital Tbk</v>
      </c>
      <c r="AG202">
        <f t="shared" si="57"/>
        <v>50</v>
      </c>
      <c r="AH202" s="12">
        <f t="shared" si="71"/>
        <v>1961</v>
      </c>
      <c r="AI202" t="str">
        <f t="shared" si="72"/>
        <v>Small Cap</v>
      </c>
    </row>
    <row r="203" spans="2:35" x14ac:dyDescent="0.25">
      <c r="B203">
        <v>202</v>
      </c>
      <c r="C203" t="s">
        <v>899</v>
      </c>
      <c r="D203" t="s">
        <v>900</v>
      </c>
      <c r="E203">
        <v>1185</v>
      </c>
      <c r="F203">
        <v>5</v>
      </c>
      <c r="G203">
        <v>4.1999999999999997E-3</v>
      </c>
      <c r="H203" t="s">
        <v>901</v>
      </c>
      <c r="I203" t="s">
        <v>902</v>
      </c>
      <c r="J203" t="s">
        <v>903</v>
      </c>
      <c r="K203">
        <v>166.43</v>
      </c>
      <c r="L203" s="6">
        <f t="shared" si="58"/>
        <v>4.22</v>
      </c>
      <c r="M203" s="7" t="str">
        <f t="shared" si="61"/>
        <v>T</v>
      </c>
      <c r="N203" s="10">
        <f t="shared" si="62"/>
        <v>4220</v>
      </c>
      <c r="O203" s="10">
        <f t="shared" si="63"/>
        <v>4220</v>
      </c>
      <c r="P203" s="4" t="str">
        <f t="shared" si="64"/>
        <v>ADHI.JK</v>
      </c>
      <c r="R203" s="4">
        <f t="shared" si="65"/>
        <v>202</v>
      </c>
      <c r="S203" t="str">
        <v>ADHI.JK</v>
      </c>
      <c r="T203" s="16">
        <f t="shared" si="66"/>
        <v>4220</v>
      </c>
      <c r="X203">
        <f t="shared" si="59"/>
        <v>202</v>
      </c>
      <c r="Y203" t="str">
        <f t="shared" si="67"/>
        <v>DILD.JK</v>
      </c>
      <c r="Z203" s="7" t="str">
        <f t="shared" si="68"/>
        <v>PT Intiland Development Tbk</v>
      </c>
      <c r="AA203" s="6">
        <f t="shared" si="60"/>
        <v>188</v>
      </c>
      <c r="AB203" s="8">
        <f t="shared" si="69"/>
        <v>1949</v>
      </c>
      <c r="AD203">
        <f t="shared" si="55"/>
        <v>202</v>
      </c>
      <c r="AE203" t="str">
        <f t="shared" si="70"/>
        <v>DILD</v>
      </c>
      <c r="AF203" t="str">
        <f t="shared" si="56"/>
        <v>PT Intiland Development Tbk</v>
      </c>
      <c r="AG203">
        <f t="shared" si="57"/>
        <v>188</v>
      </c>
      <c r="AH203" s="12">
        <f t="shared" si="71"/>
        <v>1949</v>
      </c>
      <c r="AI203" t="str">
        <f t="shared" si="72"/>
        <v>Small Cap</v>
      </c>
    </row>
    <row r="204" spans="2:35" x14ac:dyDescent="0.25">
      <c r="B204">
        <v>203</v>
      </c>
      <c r="L204" s="6" t="e">
        <f t="shared" si="58"/>
        <v>#VALUE!</v>
      </c>
      <c r="M204" s="7" t="str">
        <f t="shared" si="61"/>
        <v/>
      </c>
      <c r="N204" s="10">
        <f t="shared" si="62"/>
        <v>0</v>
      </c>
      <c r="O204" s="10">
        <f t="shared" si="63"/>
        <v>0</v>
      </c>
      <c r="P204" s="4">
        <f t="shared" si="64"/>
        <v>0</v>
      </c>
      <c r="R204" s="4">
        <f t="shared" si="65"/>
        <v>203</v>
      </c>
      <c r="S204" t="str">
        <v>MDIA.JK</v>
      </c>
      <c r="T204" s="16">
        <f t="shared" si="66"/>
        <v>1961</v>
      </c>
      <c r="X204">
        <f t="shared" si="59"/>
        <v>203</v>
      </c>
      <c r="Y204" t="str">
        <f t="shared" si="67"/>
        <v>HOKI.JK</v>
      </c>
      <c r="Z204" s="7" t="str">
        <f t="shared" si="68"/>
        <v>PT Buyung Poetra Sembada Tbk</v>
      </c>
      <c r="AA204" s="6">
        <f t="shared" si="60"/>
        <v>199</v>
      </c>
      <c r="AB204" s="8">
        <f t="shared" si="69"/>
        <v>1926</v>
      </c>
      <c r="AD204">
        <f t="shared" si="55"/>
        <v>203</v>
      </c>
      <c r="AE204" t="str">
        <f t="shared" si="70"/>
        <v>HOKI</v>
      </c>
      <c r="AF204" t="str">
        <f t="shared" si="56"/>
        <v>PT Buyung Poetra Sembada Tbk</v>
      </c>
      <c r="AG204">
        <f t="shared" si="57"/>
        <v>199</v>
      </c>
      <c r="AH204" s="12">
        <f t="shared" si="71"/>
        <v>1926</v>
      </c>
      <c r="AI204" t="str">
        <f t="shared" si="72"/>
        <v>Small Cap</v>
      </c>
    </row>
    <row r="205" spans="2:35" x14ac:dyDescent="0.25">
      <c r="B205">
        <v>204</v>
      </c>
      <c r="C205" t="s">
        <v>0</v>
      </c>
      <c r="D205" t="s">
        <v>1</v>
      </c>
      <c r="E205" t="s">
        <v>2</v>
      </c>
      <c r="F205" t="s">
        <v>3</v>
      </c>
      <c r="G205" t="s">
        <v>4</v>
      </c>
      <c r="H205" t="s">
        <v>5</v>
      </c>
      <c r="I205" t="s">
        <v>6</v>
      </c>
      <c r="J205" t="s">
        <v>7</v>
      </c>
      <c r="K205" t="s">
        <v>8</v>
      </c>
      <c r="L205" s="6" t="e">
        <f t="shared" si="58"/>
        <v>#VALUE!</v>
      </c>
      <c r="M205" s="7" t="str">
        <f t="shared" si="61"/>
        <v>p</v>
      </c>
      <c r="N205" s="10">
        <f t="shared" si="62"/>
        <v>0</v>
      </c>
      <c r="O205" s="10">
        <f t="shared" si="63"/>
        <v>0</v>
      </c>
      <c r="P205" s="4" t="str">
        <f t="shared" si="64"/>
        <v>Symbol</v>
      </c>
      <c r="R205" s="4">
        <f t="shared" si="65"/>
        <v>204</v>
      </c>
      <c r="S205" t="str">
        <v>DILD.JK</v>
      </c>
      <c r="T205" s="16">
        <f t="shared" si="66"/>
        <v>1949</v>
      </c>
      <c r="X205">
        <f t="shared" si="59"/>
        <v>204</v>
      </c>
      <c r="Y205" t="str">
        <f t="shared" si="67"/>
        <v>BGTG.JK</v>
      </c>
      <c r="Z205" s="7" t="str">
        <f t="shared" si="68"/>
        <v>PT Bank Ganesha Tbk</v>
      </c>
      <c r="AA205" s="6">
        <f t="shared" si="60"/>
        <v>172</v>
      </c>
      <c r="AB205" s="8">
        <f t="shared" si="69"/>
        <v>1922</v>
      </c>
      <c r="AD205">
        <f t="shared" si="55"/>
        <v>204</v>
      </c>
      <c r="AE205" t="str">
        <f t="shared" si="70"/>
        <v>BGTG</v>
      </c>
      <c r="AF205" t="str">
        <f t="shared" si="56"/>
        <v>PT Bank Ganesha Tbk</v>
      </c>
      <c r="AG205">
        <f t="shared" si="57"/>
        <v>172</v>
      </c>
      <c r="AH205" s="12">
        <f t="shared" si="71"/>
        <v>1922</v>
      </c>
      <c r="AI205" t="str">
        <f t="shared" si="72"/>
        <v>Small Cap</v>
      </c>
    </row>
    <row r="206" spans="2:35" x14ac:dyDescent="0.25">
      <c r="B206">
        <v>205</v>
      </c>
      <c r="C206" t="s">
        <v>479</v>
      </c>
      <c r="D206" t="s">
        <v>480</v>
      </c>
      <c r="E206">
        <v>4290</v>
      </c>
      <c r="F206">
        <v>-80</v>
      </c>
      <c r="G206">
        <v>-1.83E-2</v>
      </c>
      <c r="H206">
        <v>6800</v>
      </c>
      <c r="I206">
        <v>6618</v>
      </c>
      <c r="J206" t="s">
        <v>481</v>
      </c>
      <c r="K206">
        <v>4.87</v>
      </c>
      <c r="L206" s="6">
        <f t="shared" si="58"/>
        <v>12.321999999999999</v>
      </c>
      <c r="M206" s="7" t="str">
        <f t="shared" si="61"/>
        <v>T</v>
      </c>
      <c r="N206" s="10">
        <f t="shared" si="62"/>
        <v>12322</v>
      </c>
      <c r="O206" s="10">
        <f t="shared" si="63"/>
        <v>12322</v>
      </c>
      <c r="P206" s="4" t="str">
        <f t="shared" si="64"/>
        <v>SMAR.JK</v>
      </c>
      <c r="R206" s="4">
        <f t="shared" si="65"/>
        <v>205</v>
      </c>
      <c r="S206" t="str">
        <v>HOKI.JK</v>
      </c>
      <c r="T206" s="16">
        <f t="shared" si="66"/>
        <v>1926</v>
      </c>
      <c r="X206">
        <f t="shared" si="59"/>
        <v>205</v>
      </c>
      <c r="Y206" t="str">
        <f t="shared" si="67"/>
        <v>TAMU.JK</v>
      </c>
      <c r="Z206" s="7" t="str">
        <f t="shared" si="68"/>
        <v>PT Pelayaran Tamarin Samudra Tbk</v>
      </c>
      <c r="AA206" s="6">
        <f t="shared" si="60"/>
        <v>50</v>
      </c>
      <c r="AB206" s="8">
        <f t="shared" si="69"/>
        <v>1875</v>
      </c>
      <c r="AD206">
        <f t="shared" si="55"/>
        <v>205</v>
      </c>
      <c r="AE206" t="str">
        <f t="shared" si="70"/>
        <v>TAMU</v>
      </c>
      <c r="AF206" t="str">
        <f t="shared" si="56"/>
        <v>PT Pelayaran Tamarin Samudra Tbk</v>
      </c>
      <c r="AG206">
        <f t="shared" si="57"/>
        <v>50</v>
      </c>
      <c r="AH206" s="12">
        <f t="shared" si="71"/>
        <v>1875</v>
      </c>
      <c r="AI206" t="str">
        <f t="shared" si="72"/>
        <v>Small Cap</v>
      </c>
    </row>
    <row r="207" spans="2:35" x14ac:dyDescent="0.25">
      <c r="B207">
        <v>206</v>
      </c>
      <c r="C207" t="s">
        <v>482</v>
      </c>
      <c r="D207" t="s">
        <v>483</v>
      </c>
      <c r="E207">
        <v>925</v>
      </c>
      <c r="F207">
        <v>0</v>
      </c>
      <c r="G207">
        <v>0</v>
      </c>
      <c r="H207" t="s">
        <v>484</v>
      </c>
      <c r="I207" t="s">
        <v>485</v>
      </c>
      <c r="J207" t="s">
        <v>486</v>
      </c>
      <c r="K207">
        <v>6.1</v>
      </c>
      <c r="L207" s="6">
        <f t="shared" si="58"/>
        <v>12.234999999999999</v>
      </c>
      <c r="M207" s="7" t="str">
        <f t="shared" si="61"/>
        <v>T</v>
      </c>
      <c r="N207" s="10">
        <f t="shared" si="62"/>
        <v>12235</v>
      </c>
      <c r="O207" s="10">
        <f t="shared" si="63"/>
        <v>12235</v>
      </c>
      <c r="P207" s="4" t="str">
        <f t="shared" si="64"/>
        <v>MNCN.JK</v>
      </c>
      <c r="R207" s="4">
        <f t="shared" si="65"/>
        <v>206</v>
      </c>
      <c r="S207" t="str">
        <v>BGTG.JK</v>
      </c>
      <c r="T207" s="16">
        <f t="shared" si="66"/>
        <v>1922</v>
      </c>
      <c r="X207">
        <f t="shared" si="59"/>
        <v>206</v>
      </c>
      <c r="Y207" t="str">
        <f t="shared" si="67"/>
        <v>SGER.JK</v>
      </c>
      <c r="Z207" s="7" t="str">
        <f t="shared" si="68"/>
        <v>PT Sumber Global Energy Tbk</v>
      </c>
      <c r="AA207" s="6">
        <f t="shared" si="60"/>
        <v>955</v>
      </c>
      <c r="AB207" s="8">
        <f t="shared" si="69"/>
        <v>1871</v>
      </c>
      <c r="AD207">
        <f t="shared" si="55"/>
        <v>206</v>
      </c>
      <c r="AE207" t="str">
        <f t="shared" si="70"/>
        <v>SGER</v>
      </c>
      <c r="AF207" t="str">
        <f t="shared" si="56"/>
        <v>PT Sumber Global Energy Tbk</v>
      </c>
      <c r="AG207">
        <f t="shared" si="57"/>
        <v>955</v>
      </c>
      <c r="AH207" s="12">
        <f t="shared" si="71"/>
        <v>1871</v>
      </c>
      <c r="AI207" t="str">
        <f t="shared" si="72"/>
        <v>Small Cap</v>
      </c>
    </row>
    <row r="208" spans="2:35" x14ac:dyDescent="0.25">
      <c r="B208">
        <v>207</v>
      </c>
      <c r="C208" t="s">
        <v>487</v>
      </c>
      <c r="D208" t="s">
        <v>488</v>
      </c>
      <c r="E208">
        <v>3390</v>
      </c>
      <c r="F208">
        <v>-130</v>
      </c>
      <c r="G208">
        <v>-3.6900000000000002E-2</v>
      </c>
      <c r="H208" t="s">
        <v>489</v>
      </c>
      <c r="I208" t="s">
        <v>490</v>
      </c>
      <c r="J208" t="s">
        <v>491</v>
      </c>
      <c r="K208">
        <v>98.63</v>
      </c>
      <c r="L208" s="6">
        <f t="shared" si="58"/>
        <v>12.057</v>
      </c>
      <c r="M208" s="7" t="str">
        <f t="shared" si="61"/>
        <v>T</v>
      </c>
      <c r="N208" s="10">
        <f t="shared" si="62"/>
        <v>12057</v>
      </c>
      <c r="O208" s="10">
        <f t="shared" si="63"/>
        <v>12057</v>
      </c>
      <c r="P208" s="4" t="str">
        <f t="shared" si="64"/>
        <v>ASSA.JK</v>
      </c>
      <c r="R208" s="4">
        <f t="shared" si="65"/>
        <v>207</v>
      </c>
      <c r="S208" t="str">
        <v>TAMU.JK</v>
      </c>
      <c r="T208" s="16">
        <f t="shared" si="66"/>
        <v>1875</v>
      </c>
      <c r="X208">
        <f t="shared" si="59"/>
        <v>207</v>
      </c>
      <c r="Y208" t="str">
        <f t="shared" si="67"/>
        <v>TIFA.JK</v>
      </c>
      <c r="Z208" s="7" t="str">
        <f t="shared" si="68"/>
        <v>PT KDB Tifa Finance Tbk</v>
      </c>
      <c r="AA208" s="6">
        <f t="shared" si="60"/>
        <v>520</v>
      </c>
      <c r="AB208" s="8">
        <f t="shared" si="69"/>
        <v>1846</v>
      </c>
      <c r="AD208">
        <f t="shared" si="55"/>
        <v>207</v>
      </c>
      <c r="AE208" t="str">
        <f t="shared" si="70"/>
        <v>TIFA</v>
      </c>
      <c r="AF208" t="str">
        <f t="shared" si="56"/>
        <v>PT KDB Tifa Finance Tbk</v>
      </c>
      <c r="AG208">
        <f t="shared" si="57"/>
        <v>520</v>
      </c>
      <c r="AH208" s="12">
        <f t="shared" si="71"/>
        <v>1846</v>
      </c>
      <c r="AI208" t="str">
        <f t="shared" si="72"/>
        <v>Small Cap</v>
      </c>
    </row>
    <row r="209" spans="2:35" x14ac:dyDescent="0.25">
      <c r="B209">
        <v>208</v>
      </c>
      <c r="C209" t="s">
        <v>492</v>
      </c>
      <c r="D209" t="s">
        <v>493</v>
      </c>
      <c r="E209">
        <v>2280</v>
      </c>
      <c r="F209">
        <v>20</v>
      </c>
      <c r="G209">
        <v>8.8000000000000005E-3</v>
      </c>
      <c r="H209" t="s">
        <v>494</v>
      </c>
      <c r="I209" t="s">
        <v>495</v>
      </c>
      <c r="J209" t="s">
        <v>496</v>
      </c>
      <c r="K209" t="s">
        <v>50</v>
      </c>
      <c r="L209" s="6">
        <f t="shared" si="58"/>
        <v>11.840999999999999</v>
      </c>
      <c r="M209" s="7" t="str">
        <f t="shared" si="61"/>
        <v>T</v>
      </c>
      <c r="N209" s="10">
        <f t="shared" si="62"/>
        <v>11841</v>
      </c>
      <c r="O209" s="10">
        <f t="shared" si="63"/>
        <v>11841</v>
      </c>
      <c r="P209" s="4" t="str">
        <f t="shared" si="64"/>
        <v>INDY.JK</v>
      </c>
      <c r="R209" s="4">
        <f t="shared" si="65"/>
        <v>208</v>
      </c>
      <c r="S209" t="str">
        <v>SGER.JK</v>
      </c>
      <c r="T209" s="16">
        <f t="shared" si="66"/>
        <v>1871</v>
      </c>
      <c r="X209">
        <f t="shared" si="59"/>
        <v>208</v>
      </c>
      <c r="Y209" t="str">
        <f t="shared" si="67"/>
        <v>AMAN.JK</v>
      </c>
      <c r="Z209" s="7" t="str">
        <f t="shared" si="68"/>
        <v>PT Makmur Berkah Amanda Tbk</v>
      </c>
      <c r="AA209" s="6">
        <f t="shared" si="60"/>
        <v>476</v>
      </c>
      <c r="AB209" s="8">
        <f t="shared" si="69"/>
        <v>1844</v>
      </c>
      <c r="AD209">
        <f t="shared" si="55"/>
        <v>208</v>
      </c>
      <c r="AE209" t="str">
        <f t="shared" si="70"/>
        <v>AMAN</v>
      </c>
      <c r="AF209" t="str">
        <f t="shared" si="56"/>
        <v>PT Makmur Berkah Amanda Tbk</v>
      </c>
      <c r="AG209">
        <f t="shared" si="57"/>
        <v>476</v>
      </c>
      <c r="AH209" s="12">
        <f t="shared" si="71"/>
        <v>1844</v>
      </c>
      <c r="AI209" t="str">
        <f t="shared" si="72"/>
        <v>Small Cap</v>
      </c>
    </row>
    <row r="210" spans="2:35" x14ac:dyDescent="0.25">
      <c r="B210">
        <v>209</v>
      </c>
      <c r="C210" t="s">
        <v>497</v>
      </c>
      <c r="D210" t="s">
        <v>498</v>
      </c>
      <c r="E210">
        <v>775</v>
      </c>
      <c r="F210">
        <v>-5</v>
      </c>
      <c r="G210">
        <v>-6.4000000000000003E-3</v>
      </c>
      <c r="H210" t="s">
        <v>499</v>
      </c>
      <c r="I210" t="s">
        <v>500</v>
      </c>
      <c r="J210" t="s">
        <v>501</v>
      </c>
      <c r="K210">
        <v>7.64</v>
      </c>
      <c r="L210" s="6">
        <f t="shared" si="58"/>
        <v>11.637</v>
      </c>
      <c r="M210" s="7" t="str">
        <f t="shared" si="61"/>
        <v>T</v>
      </c>
      <c r="N210" s="10">
        <f t="shared" si="62"/>
        <v>11637</v>
      </c>
      <c r="O210" s="10">
        <f t="shared" si="63"/>
        <v>11637</v>
      </c>
      <c r="P210" s="4" t="str">
        <f t="shared" si="64"/>
        <v>BJTM.JK</v>
      </c>
      <c r="R210" s="4">
        <f t="shared" si="65"/>
        <v>209</v>
      </c>
      <c r="S210" t="str">
        <v>TIFA.JK</v>
      </c>
      <c r="T210" s="16">
        <f t="shared" si="66"/>
        <v>1846</v>
      </c>
      <c r="X210">
        <f t="shared" si="59"/>
        <v>209</v>
      </c>
      <c r="Y210" t="str">
        <f t="shared" si="67"/>
        <v>IPCM.JK</v>
      </c>
      <c r="Z210" s="7" t="str">
        <f t="shared" si="68"/>
        <v>PT Jasa Armada Indonesia Tbk</v>
      </c>
      <c r="AA210" s="6">
        <f t="shared" si="60"/>
        <v>348</v>
      </c>
      <c r="AB210" s="8">
        <f t="shared" si="69"/>
        <v>1836</v>
      </c>
      <c r="AD210">
        <f t="shared" si="55"/>
        <v>209</v>
      </c>
      <c r="AE210" t="str">
        <f t="shared" si="70"/>
        <v>IPCM</v>
      </c>
      <c r="AF210" t="str">
        <f t="shared" si="56"/>
        <v>PT Jasa Armada Indonesia Tbk</v>
      </c>
      <c r="AG210">
        <f t="shared" si="57"/>
        <v>348</v>
      </c>
      <c r="AH210" s="12">
        <f t="shared" si="71"/>
        <v>1836</v>
      </c>
      <c r="AI210" t="str">
        <f t="shared" si="72"/>
        <v>Small Cap</v>
      </c>
    </row>
    <row r="211" spans="2:35" x14ac:dyDescent="0.25">
      <c r="B211">
        <v>210</v>
      </c>
      <c r="C211" t="s">
        <v>502</v>
      </c>
      <c r="D211" t="s">
        <v>503</v>
      </c>
      <c r="E211">
        <v>161</v>
      </c>
      <c r="F211">
        <v>1</v>
      </c>
      <c r="G211">
        <v>6.3E-3</v>
      </c>
      <c r="H211" t="s">
        <v>504</v>
      </c>
      <c r="I211" t="s">
        <v>505</v>
      </c>
      <c r="J211" t="s">
        <v>506</v>
      </c>
      <c r="K211" t="s">
        <v>50</v>
      </c>
      <c r="L211" s="6">
        <f t="shared" si="58"/>
        <v>11.404</v>
      </c>
      <c r="M211" s="7" t="str">
        <f t="shared" si="61"/>
        <v>T</v>
      </c>
      <c r="N211" s="10">
        <f t="shared" si="62"/>
        <v>11404</v>
      </c>
      <c r="O211" s="10">
        <f t="shared" si="63"/>
        <v>11404</v>
      </c>
      <c r="P211" s="4" t="str">
        <f t="shared" si="64"/>
        <v>LPKR.JK</v>
      </c>
      <c r="R211" s="4">
        <f t="shared" si="65"/>
        <v>210</v>
      </c>
      <c r="S211" t="str">
        <v>AMAN.JK</v>
      </c>
      <c r="T211" s="16">
        <f t="shared" si="66"/>
        <v>1844</v>
      </c>
      <c r="X211">
        <f t="shared" si="59"/>
        <v>210</v>
      </c>
      <c r="Y211" t="str">
        <f t="shared" si="67"/>
        <v>JTPE.JK</v>
      </c>
      <c r="Z211" s="7" t="str">
        <f t="shared" si="68"/>
        <v>PT Jasuindo Tiga Perkasa Tbk</v>
      </c>
      <c r="AA211" s="6">
        <f t="shared" si="60"/>
        <v>1070</v>
      </c>
      <c r="AB211" s="8">
        <f t="shared" si="69"/>
        <v>1833</v>
      </c>
      <c r="AD211">
        <f t="shared" si="55"/>
        <v>210</v>
      </c>
      <c r="AE211" t="str">
        <f t="shared" si="70"/>
        <v>JTPE</v>
      </c>
      <c r="AF211" t="str">
        <f t="shared" si="56"/>
        <v>PT Jasuindo Tiga Perkasa Tbk</v>
      </c>
      <c r="AG211">
        <f t="shared" si="57"/>
        <v>1070</v>
      </c>
      <c r="AH211" s="12">
        <f t="shared" si="71"/>
        <v>1833</v>
      </c>
      <c r="AI211" t="str">
        <f t="shared" si="72"/>
        <v>Small Cap</v>
      </c>
    </row>
    <row r="212" spans="2:35" x14ac:dyDescent="0.25">
      <c r="B212">
        <v>211</v>
      </c>
      <c r="C212" t="s">
        <v>507</v>
      </c>
      <c r="D212" t="s">
        <v>508</v>
      </c>
      <c r="E212">
        <v>3100</v>
      </c>
      <c r="F212">
        <v>-20</v>
      </c>
      <c r="G212">
        <v>-6.4000000000000003E-3</v>
      </c>
      <c r="H212">
        <v>108400</v>
      </c>
      <c r="I212">
        <v>53023</v>
      </c>
      <c r="J212" t="s">
        <v>509</v>
      </c>
      <c r="K212" t="s">
        <v>50</v>
      </c>
      <c r="L212" s="6">
        <f t="shared" si="58"/>
        <v>11.250999999999999</v>
      </c>
      <c r="M212" s="7" t="str">
        <f t="shared" si="61"/>
        <v>T</v>
      </c>
      <c r="N212" s="10">
        <f t="shared" si="62"/>
        <v>11251</v>
      </c>
      <c r="O212" s="10">
        <f t="shared" si="63"/>
        <v>11251</v>
      </c>
      <c r="P212" s="4" t="str">
        <f t="shared" si="64"/>
        <v>FAPA.JK</v>
      </c>
      <c r="R212" s="4">
        <f t="shared" si="65"/>
        <v>211</v>
      </c>
      <c r="S212" t="str">
        <v>IPCM.JK</v>
      </c>
      <c r="T212" s="16">
        <f t="shared" si="66"/>
        <v>1836</v>
      </c>
      <c r="X212">
        <f t="shared" si="59"/>
        <v>211</v>
      </c>
      <c r="Y212" t="str">
        <f t="shared" si="67"/>
        <v>KEJU.JK</v>
      </c>
      <c r="Z212" s="7" t="str">
        <f t="shared" si="68"/>
        <v>PT Mulia Boga Raya Tbk</v>
      </c>
      <c r="AA212" s="6">
        <f t="shared" si="60"/>
        <v>1220</v>
      </c>
      <c r="AB212" s="8">
        <f t="shared" si="69"/>
        <v>1830</v>
      </c>
      <c r="AD212">
        <f t="shared" si="55"/>
        <v>211</v>
      </c>
      <c r="AE212" t="str">
        <f t="shared" si="70"/>
        <v>KEJU</v>
      </c>
      <c r="AF212" t="str">
        <f t="shared" si="56"/>
        <v>PT Mulia Boga Raya Tbk</v>
      </c>
      <c r="AG212">
        <f t="shared" si="57"/>
        <v>1220</v>
      </c>
      <c r="AH212" s="12">
        <f t="shared" si="71"/>
        <v>1830</v>
      </c>
      <c r="AI212" t="str">
        <f t="shared" si="72"/>
        <v>Small Cap</v>
      </c>
    </row>
    <row r="213" spans="2:35" x14ac:dyDescent="0.25">
      <c r="B213">
        <v>212</v>
      </c>
      <c r="C213" t="s">
        <v>510</v>
      </c>
      <c r="D213" t="s">
        <v>511</v>
      </c>
      <c r="E213">
        <v>2300</v>
      </c>
      <c r="F213">
        <v>-50</v>
      </c>
      <c r="G213">
        <v>-2.1299999999999999E-2</v>
      </c>
      <c r="H213" t="s">
        <v>512</v>
      </c>
      <c r="I213" t="s">
        <v>513</v>
      </c>
      <c r="J213" t="s">
        <v>514</v>
      </c>
      <c r="K213">
        <v>55.72</v>
      </c>
      <c r="L213" s="6">
        <f t="shared" si="58"/>
        <v>11.117000000000001</v>
      </c>
      <c r="M213" s="7" t="str">
        <f t="shared" si="61"/>
        <v>T</v>
      </c>
      <c r="N213" s="10">
        <f t="shared" si="62"/>
        <v>11117</v>
      </c>
      <c r="O213" s="10">
        <f t="shared" si="63"/>
        <v>11117</v>
      </c>
      <c r="P213" s="4" t="str">
        <f t="shared" si="64"/>
        <v>IMPC.JK</v>
      </c>
      <c r="R213" s="4">
        <f t="shared" si="65"/>
        <v>212</v>
      </c>
      <c r="S213" t="str">
        <v>JTPE.JK</v>
      </c>
      <c r="T213" s="16">
        <f t="shared" si="66"/>
        <v>1833</v>
      </c>
      <c r="X213">
        <f t="shared" si="59"/>
        <v>212</v>
      </c>
      <c r="Y213" t="str">
        <f t="shared" si="67"/>
        <v>RDTX.JK</v>
      </c>
      <c r="Z213" s="7" t="str">
        <f t="shared" si="68"/>
        <v>PT Roda Vivatex Tbk</v>
      </c>
      <c r="AA213" s="6">
        <f t="shared" si="60"/>
        <v>6800</v>
      </c>
      <c r="AB213" s="8">
        <f t="shared" si="69"/>
        <v>1828</v>
      </c>
      <c r="AD213">
        <f t="shared" si="55"/>
        <v>212</v>
      </c>
      <c r="AE213" t="str">
        <f t="shared" si="70"/>
        <v>RDTX</v>
      </c>
      <c r="AF213" t="str">
        <f t="shared" si="56"/>
        <v>PT Roda Vivatex Tbk</v>
      </c>
      <c r="AG213">
        <f t="shared" si="57"/>
        <v>6800</v>
      </c>
      <c r="AH213" s="12">
        <f t="shared" si="71"/>
        <v>1828</v>
      </c>
      <c r="AI213" t="str">
        <f t="shared" si="72"/>
        <v>Small Cap</v>
      </c>
    </row>
    <row r="214" spans="2:35" x14ac:dyDescent="0.25">
      <c r="B214">
        <v>213</v>
      </c>
      <c r="C214" t="s">
        <v>515</v>
      </c>
      <c r="D214" t="s">
        <v>516</v>
      </c>
      <c r="E214">
        <v>4000</v>
      </c>
      <c r="F214">
        <v>20</v>
      </c>
      <c r="G214">
        <v>5.0000000000000001E-3</v>
      </c>
      <c r="H214" t="s">
        <v>517</v>
      </c>
      <c r="I214" t="s">
        <v>518</v>
      </c>
      <c r="J214" t="s">
        <v>519</v>
      </c>
      <c r="K214">
        <v>11.07</v>
      </c>
      <c r="L214" s="6">
        <f t="shared" si="58"/>
        <v>11.006</v>
      </c>
      <c r="M214" s="7" t="str">
        <f t="shared" si="61"/>
        <v>T</v>
      </c>
      <c r="N214" s="10">
        <f t="shared" si="62"/>
        <v>11006</v>
      </c>
      <c r="O214" s="10">
        <f t="shared" si="63"/>
        <v>11006</v>
      </c>
      <c r="P214" s="4" t="str">
        <f t="shared" si="64"/>
        <v>LINK.JK</v>
      </c>
      <c r="R214" s="4">
        <f t="shared" si="65"/>
        <v>213</v>
      </c>
      <c r="S214" t="str">
        <v>KEJU.JK</v>
      </c>
      <c r="T214" s="16">
        <f t="shared" si="66"/>
        <v>1830</v>
      </c>
      <c r="X214">
        <f t="shared" si="59"/>
        <v>213</v>
      </c>
      <c r="Y214" t="str">
        <f t="shared" si="67"/>
        <v>MAIN.JK</v>
      </c>
      <c r="Z214" s="7" t="str">
        <f t="shared" si="68"/>
        <v>PT Malindo Feedmill Tbk</v>
      </c>
      <c r="AA214" s="6">
        <f t="shared" si="60"/>
        <v>810</v>
      </c>
      <c r="AB214" s="8">
        <f t="shared" si="69"/>
        <v>1813</v>
      </c>
      <c r="AD214">
        <f t="shared" si="55"/>
        <v>213</v>
      </c>
      <c r="AE214" t="str">
        <f t="shared" si="70"/>
        <v>MAIN</v>
      </c>
      <c r="AF214" t="str">
        <f t="shared" si="56"/>
        <v>PT Malindo Feedmill Tbk</v>
      </c>
      <c r="AG214">
        <f t="shared" si="57"/>
        <v>810</v>
      </c>
      <c r="AH214" s="12">
        <f t="shared" si="71"/>
        <v>1813</v>
      </c>
      <c r="AI214" t="str">
        <f t="shared" si="72"/>
        <v>Small Cap</v>
      </c>
    </row>
    <row r="215" spans="2:35" x14ac:dyDescent="0.25">
      <c r="B215">
        <v>214</v>
      </c>
      <c r="C215" t="s">
        <v>520</v>
      </c>
      <c r="D215" t="s">
        <v>521</v>
      </c>
      <c r="E215">
        <v>12575</v>
      </c>
      <c r="F215">
        <v>150</v>
      </c>
      <c r="G215">
        <v>1.21E-2</v>
      </c>
      <c r="H215">
        <v>665400</v>
      </c>
      <c r="I215" t="s">
        <v>522</v>
      </c>
      <c r="J215" t="s">
        <v>523</v>
      </c>
      <c r="K215">
        <v>51.39</v>
      </c>
      <c r="L215" s="6">
        <f t="shared" si="58"/>
        <v>10.914</v>
      </c>
      <c r="M215" s="7" t="str">
        <f t="shared" si="61"/>
        <v>T</v>
      </c>
      <c r="N215" s="10">
        <f t="shared" si="62"/>
        <v>10914</v>
      </c>
      <c r="O215" s="10">
        <f t="shared" si="63"/>
        <v>10914</v>
      </c>
      <c r="P215" s="4" t="str">
        <f t="shared" si="64"/>
        <v>MCAS.JK</v>
      </c>
      <c r="R215" s="4">
        <f t="shared" si="65"/>
        <v>214</v>
      </c>
      <c r="S215" t="str">
        <v>RDTX.JK</v>
      </c>
      <c r="T215" s="16">
        <f t="shared" si="66"/>
        <v>1828</v>
      </c>
      <c r="X215">
        <f t="shared" si="59"/>
        <v>214</v>
      </c>
      <c r="Y215" t="str">
        <f t="shared" si="67"/>
        <v>ACST.JK</v>
      </c>
      <c r="Z215" s="7" t="str">
        <f t="shared" si="68"/>
        <v>PT Acset Indonusa Tbk</v>
      </c>
      <c r="AA215" s="6">
        <f t="shared" si="60"/>
        <v>282</v>
      </c>
      <c r="AB215" s="8">
        <f t="shared" si="69"/>
        <v>1812</v>
      </c>
      <c r="AD215">
        <f t="shared" si="55"/>
        <v>214</v>
      </c>
      <c r="AE215" t="str">
        <f t="shared" si="70"/>
        <v>ACST</v>
      </c>
      <c r="AF215" t="str">
        <f t="shared" si="56"/>
        <v>PT Acset Indonusa Tbk</v>
      </c>
      <c r="AG215">
        <f t="shared" si="57"/>
        <v>282</v>
      </c>
      <c r="AH215" s="12">
        <f t="shared" si="71"/>
        <v>1812</v>
      </c>
      <c r="AI215" t="str">
        <f t="shared" si="72"/>
        <v>Small Cap</v>
      </c>
    </row>
    <row r="216" spans="2:35" x14ac:dyDescent="0.25">
      <c r="B216">
        <v>215</v>
      </c>
      <c r="C216" t="s">
        <v>524</v>
      </c>
      <c r="D216" t="s">
        <v>525</v>
      </c>
      <c r="E216">
        <v>2750</v>
      </c>
      <c r="F216">
        <v>-90</v>
      </c>
      <c r="G216">
        <v>-3.1699999999999999E-2</v>
      </c>
      <c r="H216">
        <v>9000</v>
      </c>
      <c r="I216">
        <v>6823</v>
      </c>
      <c r="J216" t="s">
        <v>526</v>
      </c>
      <c r="K216">
        <v>18.239999999999998</v>
      </c>
      <c r="L216" s="6">
        <f t="shared" si="58"/>
        <v>10.891</v>
      </c>
      <c r="M216" s="7" t="str">
        <f t="shared" si="61"/>
        <v>T</v>
      </c>
      <c r="N216" s="10">
        <f t="shared" si="62"/>
        <v>10891</v>
      </c>
      <c r="O216" s="10">
        <f t="shared" si="63"/>
        <v>10891</v>
      </c>
      <c r="P216" s="4" t="str">
        <f t="shared" si="64"/>
        <v>CITA.JK</v>
      </c>
      <c r="R216" s="4">
        <f t="shared" si="65"/>
        <v>215</v>
      </c>
      <c r="S216" t="str">
        <v>MAIN.JK</v>
      </c>
      <c r="T216" s="16">
        <f t="shared" si="66"/>
        <v>1813</v>
      </c>
      <c r="X216">
        <f t="shared" si="59"/>
        <v>215</v>
      </c>
      <c r="Y216" t="str">
        <f t="shared" si="67"/>
        <v>JSPT.JK</v>
      </c>
      <c r="Z216" s="7" t="str">
        <f t="shared" si="68"/>
        <v>PT Jakarta Setiabudi Internasional Tbk</v>
      </c>
      <c r="AA216" s="6">
        <f t="shared" si="60"/>
        <v>775</v>
      </c>
      <c r="AB216" s="8">
        <f t="shared" si="69"/>
        <v>1797</v>
      </c>
      <c r="AD216">
        <f t="shared" si="55"/>
        <v>215</v>
      </c>
      <c r="AE216" t="str">
        <f t="shared" si="70"/>
        <v>JSPT</v>
      </c>
      <c r="AF216" t="str">
        <f t="shared" si="56"/>
        <v>PT Jakarta Setiabudi Internasional Tbk</v>
      </c>
      <c r="AG216">
        <f t="shared" si="57"/>
        <v>775</v>
      </c>
      <c r="AH216" s="12">
        <f t="shared" si="71"/>
        <v>1797</v>
      </c>
      <c r="AI216" t="str">
        <f t="shared" si="72"/>
        <v>Small Cap</v>
      </c>
    </row>
    <row r="217" spans="2:35" x14ac:dyDescent="0.25">
      <c r="B217">
        <v>216</v>
      </c>
      <c r="C217" t="s">
        <v>527</v>
      </c>
      <c r="D217" t="s">
        <v>528</v>
      </c>
      <c r="E217">
        <v>910</v>
      </c>
      <c r="F217">
        <v>10</v>
      </c>
      <c r="G217">
        <v>1.11E-2</v>
      </c>
      <c r="H217" t="s">
        <v>529</v>
      </c>
      <c r="I217" t="s">
        <v>530</v>
      </c>
      <c r="J217" t="s">
        <v>531</v>
      </c>
      <c r="K217">
        <v>73.47</v>
      </c>
      <c r="L217" s="6">
        <f t="shared" si="58"/>
        <v>10.835000000000001</v>
      </c>
      <c r="M217" s="7" t="str">
        <f t="shared" si="61"/>
        <v>T</v>
      </c>
      <c r="N217" s="10">
        <f t="shared" si="62"/>
        <v>10835</v>
      </c>
      <c r="O217" s="10">
        <f t="shared" si="63"/>
        <v>10835</v>
      </c>
      <c r="P217" s="4" t="str">
        <f t="shared" si="64"/>
        <v>APIC.JK</v>
      </c>
      <c r="R217" s="4">
        <f t="shared" si="65"/>
        <v>216</v>
      </c>
      <c r="S217" t="str">
        <v>ACST.JK</v>
      </c>
      <c r="T217" s="16">
        <f t="shared" si="66"/>
        <v>1812</v>
      </c>
      <c r="X217">
        <f t="shared" si="59"/>
        <v>216</v>
      </c>
      <c r="Y217" t="str">
        <f t="shared" si="67"/>
        <v>TMAS.JK</v>
      </c>
      <c r="Z217" s="7" t="str">
        <f t="shared" si="68"/>
        <v>PT Temas Tbk.</v>
      </c>
      <c r="AA217" s="6">
        <f t="shared" si="60"/>
        <v>312</v>
      </c>
      <c r="AB217" s="8">
        <f t="shared" si="69"/>
        <v>1780</v>
      </c>
      <c r="AD217">
        <f t="shared" si="55"/>
        <v>216</v>
      </c>
      <c r="AE217" t="str">
        <f t="shared" si="70"/>
        <v>TMAS</v>
      </c>
      <c r="AF217" t="str">
        <f t="shared" si="56"/>
        <v>PT Temas Tbk.</v>
      </c>
      <c r="AG217">
        <f t="shared" si="57"/>
        <v>312</v>
      </c>
      <c r="AH217" s="12">
        <f t="shared" si="71"/>
        <v>1780</v>
      </c>
      <c r="AI217" t="str">
        <f t="shared" si="72"/>
        <v>Small Cap</v>
      </c>
    </row>
    <row r="218" spans="2:35" x14ac:dyDescent="0.25">
      <c r="B218">
        <v>217</v>
      </c>
      <c r="C218" t="s">
        <v>532</v>
      </c>
      <c r="D218" t="s">
        <v>533</v>
      </c>
      <c r="E218">
        <v>1120</v>
      </c>
      <c r="F218">
        <v>-5</v>
      </c>
      <c r="G218">
        <v>-4.4000000000000003E-3</v>
      </c>
      <c r="H218" t="s">
        <v>534</v>
      </c>
      <c r="I218" t="s">
        <v>535</v>
      </c>
      <c r="J218" t="s">
        <v>536</v>
      </c>
      <c r="K218">
        <v>9.1</v>
      </c>
      <c r="L218" s="6">
        <f t="shared" si="58"/>
        <v>10.667999999999999</v>
      </c>
      <c r="M218" s="7" t="str">
        <f t="shared" si="61"/>
        <v>T</v>
      </c>
      <c r="N218" s="10">
        <f t="shared" si="62"/>
        <v>10668</v>
      </c>
      <c r="O218" s="10">
        <f t="shared" si="63"/>
        <v>10668</v>
      </c>
      <c r="P218" s="4" t="str">
        <f t="shared" si="64"/>
        <v>SSMS.JK</v>
      </c>
      <c r="R218" s="4">
        <f t="shared" si="65"/>
        <v>217</v>
      </c>
      <c r="S218" t="str">
        <v>JSPT.JK</v>
      </c>
      <c r="T218" s="16">
        <f t="shared" si="66"/>
        <v>1797</v>
      </c>
      <c r="X218">
        <f t="shared" si="59"/>
        <v>217</v>
      </c>
      <c r="Y218" t="str">
        <f t="shared" si="67"/>
        <v>SQMI.JK</v>
      </c>
      <c r="Z218" s="7" t="str">
        <f t="shared" si="68"/>
        <v>PT Wilton Makmur indonesia Tbk.</v>
      </c>
      <c r="AA218" s="6">
        <f t="shared" si="60"/>
        <v>114</v>
      </c>
      <c r="AB218" s="8">
        <f t="shared" si="69"/>
        <v>1771</v>
      </c>
      <c r="AD218">
        <f t="shared" si="55"/>
        <v>217</v>
      </c>
      <c r="AE218" t="str">
        <f t="shared" si="70"/>
        <v>SQMI</v>
      </c>
      <c r="AF218" t="str">
        <f t="shared" si="56"/>
        <v>PT Wilton Makmur indonesia Tbk.</v>
      </c>
      <c r="AG218">
        <f t="shared" si="57"/>
        <v>114</v>
      </c>
      <c r="AH218" s="12">
        <f t="shared" si="71"/>
        <v>1771</v>
      </c>
      <c r="AI218" t="str">
        <f t="shared" si="72"/>
        <v>Small Cap</v>
      </c>
    </row>
    <row r="219" spans="2:35" x14ac:dyDescent="0.25">
      <c r="B219">
        <v>218</v>
      </c>
      <c r="C219" t="s">
        <v>537</v>
      </c>
      <c r="D219" t="s">
        <v>538</v>
      </c>
      <c r="E219">
        <v>550</v>
      </c>
      <c r="F219">
        <v>5</v>
      </c>
      <c r="G219">
        <v>9.1999999999999998E-3</v>
      </c>
      <c r="H219" t="s">
        <v>539</v>
      </c>
      <c r="I219" t="s">
        <v>540</v>
      </c>
      <c r="J219" t="s">
        <v>541</v>
      </c>
      <c r="K219">
        <v>183333.33</v>
      </c>
      <c r="L219" s="6">
        <f t="shared" si="58"/>
        <v>10.641</v>
      </c>
      <c r="M219" s="7" t="str">
        <f t="shared" si="61"/>
        <v>T</v>
      </c>
      <c r="N219" s="10">
        <f t="shared" si="62"/>
        <v>10641</v>
      </c>
      <c r="O219" s="10">
        <f t="shared" si="63"/>
        <v>10641</v>
      </c>
      <c r="P219" s="4" t="str">
        <f t="shared" si="64"/>
        <v>KRAS.JK</v>
      </c>
      <c r="R219" s="4">
        <f t="shared" si="65"/>
        <v>218</v>
      </c>
      <c r="S219" t="str">
        <v>TMAS.JK</v>
      </c>
      <c r="T219" s="16">
        <f t="shared" si="66"/>
        <v>1780</v>
      </c>
      <c r="X219">
        <f t="shared" si="59"/>
        <v>218</v>
      </c>
      <c r="Y219" t="str">
        <f t="shared" si="67"/>
        <v>CAMP.JK</v>
      </c>
      <c r="Z219" s="7" t="str">
        <f t="shared" si="68"/>
        <v>PT Campina Ice Cream Industry, Tbk.</v>
      </c>
      <c r="AA219" s="6">
        <f t="shared" si="60"/>
        <v>298</v>
      </c>
      <c r="AB219" s="8">
        <f t="shared" si="69"/>
        <v>1754</v>
      </c>
      <c r="AD219">
        <f t="shared" si="55"/>
        <v>218</v>
      </c>
      <c r="AE219" t="str">
        <f t="shared" si="70"/>
        <v>CAMP</v>
      </c>
      <c r="AF219" t="str">
        <f t="shared" si="56"/>
        <v>PT Campina Ice Cream Industry, Tbk.</v>
      </c>
      <c r="AG219">
        <f t="shared" si="57"/>
        <v>298</v>
      </c>
      <c r="AH219" s="12">
        <f t="shared" si="71"/>
        <v>1754</v>
      </c>
      <c r="AI219" t="str">
        <f t="shared" si="72"/>
        <v>Small Cap</v>
      </c>
    </row>
    <row r="220" spans="2:35" x14ac:dyDescent="0.25">
      <c r="B220">
        <v>219</v>
      </c>
      <c r="C220" t="s">
        <v>542</v>
      </c>
      <c r="D220" t="s">
        <v>543</v>
      </c>
      <c r="E220">
        <v>214</v>
      </c>
      <c r="F220">
        <v>0</v>
      </c>
      <c r="G220">
        <v>0</v>
      </c>
      <c r="H220" t="s">
        <v>544</v>
      </c>
      <c r="I220" t="s">
        <v>545</v>
      </c>
      <c r="J220" t="s">
        <v>546</v>
      </c>
      <c r="K220">
        <v>6.62</v>
      </c>
      <c r="L220" s="6">
        <f t="shared" si="58"/>
        <v>10.314</v>
      </c>
      <c r="M220" s="7" t="str">
        <f t="shared" si="61"/>
        <v>T</v>
      </c>
      <c r="N220" s="10">
        <f t="shared" si="62"/>
        <v>10314</v>
      </c>
      <c r="O220" s="10">
        <f t="shared" si="63"/>
        <v>10314</v>
      </c>
      <c r="P220" s="4" t="str">
        <f t="shared" si="64"/>
        <v>DMAS.JK</v>
      </c>
      <c r="R220" s="4">
        <f t="shared" si="65"/>
        <v>219</v>
      </c>
      <c r="S220" t="str">
        <v>SQMI.JK</v>
      </c>
      <c r="T220" s="16">
        <f t="shared" si="66"/>
        <v>1771</v>
      </c>
      <c r="X220">
        <f t="shared" si="59"/>
        <v>219</v>
      </c>
      <c r="Y220" t="str">
        <f t="shared" si="67"/>
        <v>PSSI.JK</v>
      </c>
      <c r="Z220" s="7" t="str">
        <f t="shared" si="68"/>
        <v>PT Pelita Samudera Shipping Tbk</v>
      </c>
      <c r="AA220" s="6">
        <f t="shared" si="60"/>
        <v>318</v>
      </c>
      <c r="AB220" s="8">
        <f t="shared" si="69"/>
        <v>1735</v>
      </c>
      <c r="AD220">
        <f t="shared" si="55"/>
        <v>219</v>
      </c>
      <c r="AE220" t="str">
        <f t="shared" si="70"/>
        <v>PSSI</v>
      </c>
      <c r="AF220" t="str">
        <f t="shared" si="56"/>
        <v>PT Pelita Samudera Shipping Tbk</v>
      </c>
      <c r="AG220">
        <f t="shared" si="57"/>
        <v>318</v>
      </c>
      <c r="AH220" s="12">
        <f t="shared" si="71"/>
        <v>1735</v>
      </c>
      <c r="AI220" t="str">
        <f t="shared" si="72"/>
        <v>Small Cap</v>
      </c>
    </row>
    <row r="221" spans="2:35" x14ac:dyDescent="0.25">
      <c r="B221">
        <v>220</v>
      </c>
      <c r="C221" t="s">
        <v>547</v>
      </c>
      <c r="D221" t="s">
        <v>548</v>
      </c>
      <c r="E221">
        <v>8200</v>
      </c>
      <c r="F221">
        <v>150</v>
      </c>
      <c r="G221">
        <v>1.8599999999999998E-2</v>
      </c>
      <c r="H221" t="s">
        <v>549</v>
      </c>
      <c r="I221" t="s">
        <v>151</v>
      </c>
      <c r="J221" t="s">
        <v>550</v>
      </c>
      <c r="K221">
        <v>8427.5400000000009</v>
      </c>
      <c r="L221" s="6">
        <f t="shared" si="58"/>
        <v>10.302</v>
      </c>
      <c r="M221" s="7" t="str">
        <f t="shared" si="61"/>
        <v>T</v>
      </c>
      <c r="N221" s="10">
        <f t="shared" si="62"/>
        <v>10302</v>
      </c>
      <c r="O221" s="10">
        <f t="shared" si="63"/>
        <v>10302</v>
      </c>
      <c r="P221" s="4" t="str">
        <f t="shared" si="64"/>
        <v>TECH.JK</v>
      </c>
      <c r="R221" s="4">
        <f t="shared" si="65"/>
        <v>220</v>
      </c>
      <c r="S221" t="str">
        <v>CAMP.JK</v>
      </c>
      <c r="T221" s="16">
        <f t="shared" si="66"/>
        <v>1754</v>
      </c>
      <c r="X221">
        <f t="shared" si="59"/>
        <v>220</v>
      </c>
      <c r="Y221" t="str">
        <f t="shared" si="67"/>
        <v>PORT.JK</v>
      </c>
      <c r="Z221" s="7" t="str">
        <f t="shared" si="68"/>
        <v>PT Nusantara Pelabuhan Handal Tbk</v>
      </c>
      <c r="AA221" s="6">
        <f t="shared" si="60"/>
        <v>610</v>
      </c>
      <c r="AB221" s="8">
        <f t="shared" si="69"/>
        <v>1717</v>
      </c>
      <c r="AD221">
        <f t="shared" si="55"/>
        <v>220</v>
      </c>
      <c r="AE221" t="str">
        <f t="shared" si="70"/>
        <v>PORT</v>
      </c>
      <c r="AF221" t="str">
        <f t="shared" si="56"/>
        <v>PT Nusantara Pelabuhan Handal Tbk</v>
      </c>
      <c r="AG221">
        <f t="shared" si="57"/>
        <v>610</v>
      </c>
      <c r="AH221" s="12">
        <f t="shared" si="71"/>
        <v>1717</v>
      </c>
      <c r="AI221" t="str">
        <f t="shared" si="72"/>
        <v>Small Cap</v>
      </c>
    </row>
    <row r="222" spans="2:35" x14ac:dyDescent="0.25">
      <c r="B222">
        <v>221</v>
      </c>
      <c r="C222" t="s">
        <v>551</v>
      </c>
      <c r="D222" t="s">
        <v>552</v>
      </c>
      <c r="E222">
        <v>645</v>
      </c>
      <c r="F222">
        <v>0</v>
      </c>
      <c r="G222">
        <v>0</v>
      </c>
      <c r="H222" t="s">
        <v>553</v>
      </c>
      <c r="I222" t="s">
        <v>554</v>
      </c>
      <c r="J222" t="s">
        <v>555</v>
      </c>
      <c r="K222">
        <v>129000</v>
      </c>
      <c r="L222" s="6">
        <f t="shared" si="58"/>
        <v>10.164</v>
      </c>
      <c r="M222" s="7" t="str">
        <f t="shared" si="61"/>
        <v>T</v>
      </c>
      <c r="N222" s="10">
        <f t="shared" si="62"/>
        <v>10164</v>
      </c>
      <c r="O222" s="10">
        <f t="shared" si="63"/>
        <v>10164</v>
      </c>
      <c r="P222" s="4" t="str">
        <f t="shared" si="64"/>
        <v>POWR.JK</v>
      </c>
      <c r="R222" s="4">
        <f t="shared" si="65"/>
        <v>221</v>
      </c>
      <c r="S222" t="str">
        <v>PSSI.JK</v>
      </c>
      <c r="T222" s="16">
        <f t="shared" si="66"/>
        <v>1735</v>
      </c>
      <c r="X222">
        <f t="shared" si="59"/>
        <v>221</v>
      </c>
      <c r="Y222" t="str">
        <f t="shared" si="67"/>
        <v>DWGL.JK</v>
      </c>
      <c r="Z222" s="7" t="str">
        <f t="shared" si="68"/>
        <v>PT Dwi Guna Laksana Tbk</v>
      </c>
      <c r="AA222" s="6">
        <f t="shared" si="60"/>
        <v>197</v>
      </c>
      <c r="AB222" s="8">
        <f t="shared" si="69"/>
        <v>1716</v>
      </c>
      <c r="AD222">
        <f t="shared" si="55"/>
        <v>221</v>
      </c>
      <c r="AE222" t="str">
        <f t="shared" si="70"/>
        <v>DWGL</v>
      </c>
      <c r="AF222" t="str">
        <f t="shared" si="56"/>
        <v>PT Dwi Guna Laksana Tbk</v>
      </c>
      <c r="AG222">
        <f t="shared" si="57"/>
        <v>197</v>
      </c>
      <c r="AH222" s="12">
        <f t="shared" si="71"/>
        <v>1716</v>
      </c>
      <c r="AI222" t="str">
        <f t="shared" si="72"/>
        <v>Small Cap</v>
      </c>
    </row>
    <row r="223" spans="2:35" x14ac:dyDescent="0.25">
      <c r="B223">
        <v>222</v>
      </c>
      <c r="C223" t="s">
        <v>556</v>
      </c>
      <c r="D223" t="s">
        <v>557</v>
      </c>
      <c r="E223">
        <v>244</v>
      </c>
      <c r="F223">
        <v>0</v>
      </c>
      <c r="G223">
        <v>0</v>
      </c>
      <c r="H223" t="s">
        <v>558</v>
      </c>
      <c r="I223" t="s">
        <v>559</v>
      </c>
      <c r="J223" t="s">
        <v>560</v>
      </c>
      <c r="K223">
        <v>33.96</v>
      </c>
      <c r="L223" s="6">
        <f t="shared" si="58"/>
        <v>10.125999999999999</v>
      </c>
      <c r="M223" s="7" t="str">
        <f t="shared" si="61"/>
        <v>T</v>
      </c>
      <c r="N223" s="10">
        <f t="shared" si="62"/>
        <v>10126</v>
      </c>
      <c r="O223" s="10">
        <f t="shared" si="63"/>
        <v>10126</v>
      </c>
      <c r="P223" s="4" t="str">
        <f t="shared" si="64"/>
        <v>IPTV.JK</v>
      </c>
      <c r="R223" s="4">
        <f t="shared" si="65"/>
        <v>222</v>
      </c>
      <c r="S223" t="str">
        <v>PORT.JK</v>
      </c>
      <c r="T223" s="16">
        <f t="shared" si="66"/>
        <v>1717</v>
      </c>
      <c r="X223">
        <f t="shared" si="59"/>
        <v>222</v>
      </c>
      <c r="Y223" t="str">
        <f t="shared" si="67"/>
        <v>PMJS.JK</v>
      </c>
      <c r="Z223" s="7" t="str">
        <f t="shared" si="68"/>
        <v>PT Putra Mandiri Jembar Tbk</v>
      </c>
      <c r="AA223" s="6">
        <f t="shared" si="60"/>
        <v>124</v>
      </c>
      <c r="AB223" s="8">
        <f t="shared" si="69"/>
        <v>1706</v>
      </c>
      <c r="AD223">
        <f t="shared" si="55"/>
        <v>222</v>
      </c>
      <c r="AE223" t="str">
        <f t="shared" si="70"/>
        <v>PMJS</v>
      </c>
      <c r="AF223" t="str">
        <f t="shared" si="56"/>
        <v>PT Putra Mandiri Jembar Tbk</v>
      </c>
      <c r="AG223">
        <f t="shared" si="57"/>
        <v>124</v>
      </c>
      <c r="AH223" s="12">
        <f t="shared" si="71"/>
        <v>1706</v>
      </c>
      <c r="AI223" t="str">
        <f t="shared" si="72"/>
        <v>Small Cap</v>
      </c>
    </row>
    <row r="224" spans="2:35" x14ac:dyDescent="0.25">
      <c r="B224">
        <v>223</v>
      </c>
      <c r="C224" t="s">
        <v>561</v>
      </c>
      <c r="D224" t="s">
        <v>562</v>
      </c>
      <c r="E224">
        <v>1460</v>
      </c>
      <c r="F224">
        <v>20</v>
      </c>
      <c r="G224">
        <v>1.3899999999999999E-2</v>
      </c>
      <c r="H224" t="s">
        <v>563</v>
      </c>
      <c r="I224" t="s">
        <v>564</v>
      </c>
      <c r="J224" t="s">
        <v>565</v>
      </c>
      <c r="K224">
        <v>9.01</v>
      </c>
      <c r="L224" s="6">
        <f t="shared" si="58"/>
        <v>9.9570000000000007</v>
      </c>
      <c r="M224" s="7" t="str">
        <f t="shared" si="61"/>
        <v>T</v>
      </c>
      <c r="N224" s="10">
        <f t="shared" si="62"/>
        <v>9957</v>
      </c>
      <c r="O224" s="10">
        <f t="shared" si="63"/>
        <v>9957</v>
      </c>
      <c r="P224" s="4" t="str">
        <f t="shared" si="64"/>
        <v>LSIP.JK</v>
      </c>
      <c r="R224" s="4">
        <f t="shared" si="65"/>
        <v>223</v>
      </c>
      <c r="S224" t="str">
        <v>DWGL.JK</v>
      </c>
      <c r="T224" s="16">
        <f t="shared" si="66"/>
        <v>1716</v>
      </c>
      <c r="X224">
        <f t="shared" si="59"/>
        <v>223</v>
      </c>
      <c r="Y224" t="str">
        <f t="shared" si="67"/>
        <v>MOLI.JK</v>
      </c>
      <c r="Z224" s="7" t="str">
        <f t="shared" si="68"/>
        <v>PT Madusari Murni Indah Tbk</v>
      </c>
      <c r="AA224" s="6">
        <f t="shared" si="60"/>
        <v>620</v>
      </c>
      <c r="AB224" s="8">
        <f t="shared" si="69"/>
        <v>1689</v>
      </c>
      <c r="AD224">
        <f t="shared" si="55"/>
        <v>223</v>
      </c>
      <c r="AE224" t="str">
        <f t="shared" si="70"/>
        <v>MOLI</v>
      </c>
      <c r="AF224" t="str">
        <f t="shared" si="56"/>
        <v>PT Madusari Murni Indah Tbk</v>
      </c>
      <c r="AG224">
        <f t="shared" si="57"/>
        <v>620</v>
      </c>
      <c r="AH224" s="12">
        <f t="shared" si="71"/>
        <v>1689</v>
      </c>
      <c r="AI224" t="str">
        <f t="shared" si="72"/>
        <v>Small Cap</v>
      </c>
    </row>
    <row r="225" spans="2:35" x14ac:dyDescent="0.25">
      <c r="B225">
        <v>224</v>
      </c>
      <c r="C225" t="s">
        <v>566</v>
      </c>
      <c r="D225" t="s">
        <v>567</v>
      </c>
      <c r="E225">
        <v>24525</v>
      </c>
      <c r="F225">
        <v>-150</v>
      </c>
      <c r="G225">
        <v>-6.1000000000000004E-3</v>
      </c>
      <c r="H225">
        <v>8700</v>
      </c>
      <c r="I225">
        <v>24541</v>
      </c>
      <c r="J225" t="s">
        <v>568</v>
      </c>
      <c r="K225">
        <v>67.75</v>
      </c>
      <c r="L225" s="6">
        <f t="shared" si="58"/>
        <v>9.9090000000000007</v>
      </c>
      <c r="M225" s="7" t="str">
        <f t="shared" si="61"/>
        <v>T</v>
      </c>
      <c r="N225" s="10">
        <f t="shared" si="62"/>
        <v>9909</v>
      </c>
      <c r="O225" s="10">
        <f t="shared" si="63"/>
        <v>9909</v>
      </c>
      <c r="P225" s="4" t="str">
        <f t="shared" si="64"/>
        <v>EDGE.JK</v>
      </c>
      <c r="R225" s="4">
        <f t="shared" si="65"/>
        <v>224</v>
      </c>
      <c r="S225" t="str">
        <v>PMJS.JK</v>
      </c>
      <c r="T225" s="16">
        <f t="shared" si="66"/>
        <v>1706</v>
      </c>
      <c r="X225">
        <f t="shared" si="59"/>
        <v>224</v>
      </c>
      <c r="Y225" t="str">
        <f t="shared" si="67"/>
        <v>KOTA.JK</v>
      </c>
      <c r="Z225" s="7" t="str">
        <f t="shared" si="68"/>
        <v>PT DMS Propertindo Tbk</v>
      </c>
      <c r="AA225" s="6">
        <f t="shared" si="60"/>
        <v>159</v>
      </c>
      <c r="AB225" s="8">
        <f t="shared" si="69"/>
        <v>1677</v>
      </c>
      <c r="AD225">
        <f t="shared" si="55"/>
        <v>224</v>
      </c>
      <c r="AE225" t="str">
        <f t="shared" si="70"/>
        <v>KOTA</v>
      </c>
      <c r="AF225" t="str">
        <f t="shared" si="56"/>
        <v>PT DMS Propertindo Tbk</v>
      </c>
      <c r="AG225">
        <f t="shared" si="57"/>
        <v>159</v>
      </c>
      <c r="AH225" s="12">
        <f t="shared" si="71"/>
        <v>1677</v>
      </c>
      <c r="AI225" t="str">
        <f t="shared" si="72"/>
        <v>Small Cap</v>
      </c>
    </row>
    <row r="226" spans="2:35" x14ac:dyDescent="0.25">
      <c r="B226">
        <v>225</v>
      </c>
      <c r="C226" t="s">
        <v>569</v>
      </c>
      <c r="D226" t="s">
        <v>570</v>
      </c>
      <c r="E226">
        <v>600</v>
      </c>
      <c r="F226">
        <v>-10</v>
      </c>
      <c r="G226">
        <v>-1.6400000000000001E-2</v>
      </c>
      <c r="H226" t="s">
        <v>571</v>
      </c>
      <c r="I226" t="s">
        <v>572</v>
      </c>
      <c r="J226" t="s">
        <v>573</v>
      </c>
      <c r="K226">
        <v>9.02</v>
      </c>
      <c r="L226" s="6">
        <f t="shared" si="58"/>
        <v>9.5389999999999997</v>
      </c>
      <c r="M226" s="7" t="str">
        <f t="shared" si="61"/>
        <v>T</v>
      </c>
      <c r="N226" s="10">
        <f t="shared" si="62"/>
        <v>9539</v>
      </c>
      <c r="O226" s="10">
        <f t="shared" si="63"/>
        <v>9539</v>
      </c>
      <c r="P226" s="4" t="str">
        <f t="shared" si="64"/>
        <v>ERAA.JK</v>
      </c>
      <c r="R226" s="4">
        <f t="shared" si="65"/>
        <v>225</v>
      </c>
      <c r="S226" t="str">
        <v>MOLI.JK</v>
      </c>
      <c r="T226" s="16">
        <f t="shared" si="66"/>
        <v>1689</v>
      </c>
      <c r="X226">
        <f t="shared" si="59"/>
        <v>225</v>
      </c>
      <c r="Y226" t="str">
        <f t="shared" si="67"/>
        <v>AMFG.JK</v>
      </c>
      <c r="Z226" s="7" t="str">
        <f t="shared" si="68"/>
        <v>PT Asahimas Flat Glass Tbk</v>
      </c>
      <c r="AA226" s="6">
        <f t="shared" si="60"/>
        <v>3850</v>
      </c>
      <c r="AB226" s="8">
        <f t="shared" si="69"/>
        <v>1671</v>
      </c>
      <c r="AD226">
        <f t="shared" si="55"/>
        <v>225</v>
      </c>
      <c r="AE226" t="str">
        <f t="shared" si="70"/>
        <v>AMFG</v>
      </c>
      <c r="AF226" t="str">
        <f t="shared" si="56"/>
        <v>PT Asahimas Flat Glass Tbk</v>
      </c>
      <c r="AG226">
        <f t="shared" si="57"/>
        <v>3850</v>
      </c>
      <c r="AH226" s="12">
        <f t="shared" si="71"/>
        <v>1671</v>
      </c>
      <c r="AI226" t="str">
        <f t="shared" si="72"/>
        <v>Small Cap</v>
      </c>
    </row>
    <row r="227" spans="2:35" x14ac:dyDescent="0.25">
      <c r="B227">
        <v>226</v>
      </c>
      <c r="C227" t="s">
        <v>574</v>
      </c>
      <c r="D227" t="s">
        <v>575</v>
      </c>
      <c r="E227">
        <v>101</v>
      </c>
      <c r="F227">
        <v>3</v>
      </c>
      <c r="G227">
        <v>3.0599999999999999E-2</v>
      </c>
      <c r="H227" t="s">
        <v>576</v>
      </c>
      <c r="I227" t="s">
        <v>577</v>
      </c>
      <c r="J227" t="s">
        <v>578</v>
      </c>
      <c r="K227" t="s">
        <v>50</v>
      </c>
      <c r="L227" s="6">
        <f t="shared" si="58"/>
        <v>9.4849999999999994</v>
      </c>
      <c r="M227" s="7" t="str">
        <f t="shared" si="61"/>
        <v>T</v>
      </c>
      <c r="N227" s="10">
        <f t="shared" si="62"/>
        <v>9485</v>
      </c>
      <c r="O227" s="10">
        <f t="shared" si="63"/>
        <v>9485</v>
      </c>
      <c r="P227" s="4" t="str">
        <f t="shared" si="64"/>
        <v>BRMS.JK</v>
      </c>
      <c r="R227" s="4">
        <f t="shared" si="65"/>
        <v>226</v>
      </c>
      <c r="S227" t="str">
        <v>KOTA.JK</v>
      </c>
      <c r="T227" s="16">
        <f t="shared" si="66"/>
        <v>1677</v>
      </c>
      <c r="X227">
        <f t="shared" si="59"/>
        <v>226</v>
      </c>
      <c r="Y227" t="str">
        <f t="shared" si="67"/>
        <v>TOPS.JK</v>
      </c>
      <c r="Z227" s="7" t="str">
        <f t="shared" si="68"/>
        <v>PT Totalindo Eka Persada Tbk</v>
      </c>
      <c r="AA227" s="6">
        <f t="shared" si="60"/>
        <v>50</v>
      </c>
      <c r="AB227" s="8">
        <f t="shared" si="69"/>
        <v>1667</v>
      </c>
      <c r="AD227">
        <f t="shared" si="55"/>
        <v>226</v>
      </c>
      <c r="AE227" t="str">
        <f t="shared" si="70"/>
        <v>TOPS</v>
      </c>
      <c r="AF227" t="str">
        <f t="shared" si="56"/>
        <v>PT Totalindo Eka Persada Tbk</v>
      </c>
      <c r="AG227">
        <f t="shared" si="57"/>
        <v>50</v>
      </c>
      <c r="AH227" s="12">
        <f t="shared" si="71"/>
        <v>1667</v>
      </c>
      <c r="AI227" t="str">
        <f t="shared" si="72"/>
        <v>Small Cap</v>
      </c>
    </row>
    <row r="228" spans="2:35" x14ac:dyDescent="0.25">
      <c r="B228">
        <v>227</v>
      </c>
      <c r="C228" t="s">
        <v>579</v>
      </c>
      <c r="D228" t="s">
        <v>580</v>
      </c>
      <c r="E228">
        <v>300</v>
      </c>
      <c r="F228">
        <v>16</v>
      </c>
      <c r="G228">
        <v>5.6300000000000003E-2</v>
      </c>
      <c r="H228" t="s">
        <v>581</v>
      </c>
      <c r="I228" t="s">
        <v>582</v>
      </c>
      <c r="J228" t="s">
        <v>583</v>
      </c>
      <c r="K228" t="s">
        <v>50</v>
      </c>
      <c r="L228" s="6">
        <f t="shared" si="58"/>
        <v>9.3550000000000004</v>
      </c>
      <c r="M228" s="7" t="str">
        <f t="shared" si="61"/>
        <v>T</v>
      </c>
      <c r="N228" s="10">
        <f t="shared" si="62"/>
        <v>9355</v>
      </c>
      <c r="O228" s="10">
        <f t="shared" si="63"/>
        <v>9355</v>
      </c>
      <c r="P228" s="4" t="str">
        <f t="shared" si="64"/>
        <v>CENT.JK</v>
      </c>
      <c r="R228" s="4">
        <f t="shared" si="65"/>
        <v>227</v>
      </c>
      <c r="S228" t="str">
        <v>AMFG.JK</v>
      </c>
      <c r="T228" s="16">
        <f t="shared" si="66"/>
        <v>1671</v>
      </c>
      <c r="X228">
        <f t="shared" si="59"/>
        <v>227</v>
      </c>
      <c r="Y228" t="str">
        <f t="shared" si="67"/>
        <v>AMAG.JK</v>
      </c>
      <c r="Z228" s="7" t="str">
        <f t="shared" si="68"/>
        <v>PT Asuransi Multi Artha Guna Tbk</v>
      </c>
      <c r="AA228" s="6">
        <f t="shared" si="60"/>
        <v>332</v>
      </c>
      <c r="AB228" s="8">
        <f t="shared" si="69"/>
        <v>1661</v>
      </c>
      <c r="AD228">
        <f t="shared" si="55"/>
        <v>227</v>
      </c>
      <c r="AE228" t="str">
        <f t="shared" si="70"/>
        <v>AMAG</v>
      </c>
      <c r="AF228" t="str">
        <f t="shared" si="56"/>
        <v>PT Asuransi Multi Artha Guna Tbk</v>
      </c>
      <c r="AG228">
        <f t="shared" si="57"/>
        <v>332</v>
      </c>
      <c r="AH228" s="12">
        <f t="shared" si="71"/>
        <v>1661</v>
      </c>
      <c r="AI228" t="str">
        <f t="shared" si="72"/>
        <v>Small Cap</v>
      </c>
    </row>
    <row r="229" spans="2:35" x14ac:dyDescent="0.25">
      <c r="B229">
        <v>228</v>
      </c>
      <c r="C229" t="s">
        <v>584</v>
      </c>
      <c r="D229" t="s">
        <v>585</v>
      </c>
      <c r="E229">
        <v>6925</v>
      </c>
      <c r="F229">
        <v>0</v>
      </c>
      <c r="G229">
        <v>0</v>
      </c>
      <c r="H229">
        <v>400</v>
      </c>
      <c r="I229">
        <v>235</v>
      </c>
      <c r="J229" t="s">
        <v>583</v>
      </c>
      <c r="K229">
        <v>196.84</v>
      </c>
      <c r="L229" s="6">
        <f t="shared" si="58"/>
        <v>9.3550000000000004</v>
      </c>
      <c r="M229" s="7" t="str">
        <f t="shared" si="61"/>
        <v>T</v>
      </c>
      <c r="N229" s="10">
        <f t="shared" si="62"/>
        <v>9355</v>
      </c>
      <c r="O229" s="10">
        <f t="shared" si="63"/>
        <v>9355</v>
      </c>
      <c r="P229" s="4" t="str">
        <f t="shared" si="64"/>
        <v>IBST.JK</v>
      </c>
      <c r="R229" s="4">
        <f t="shared" si="65"/>
        <v>228</v>
      </c>
      <c r="S229" t="str">
        <v>TOPS.JK</v>
      </c>
      <c r="T229" s="16">
        <f t="shared" si="66"/>
        <v>1667</v>
      </c>
      <c r="X229">
        <f t="shared" si="59"/>
        <v>228</v>
      </c>
      <c r="Y229" t="str">
        <f t="shared" si="67"/>
        <v>SPTO.JK</v>
      </c>
      <c r="Z229" s="7" t="str">
        <f t="shared" si="68"/>
        <v>PT Surya Pertiwi Tbk</v>
      </c>
      <c r="AA229" s="6">
        <f t="shared" si="60"/>
        <v>610</v>
      </c>
      <c r="AB229" s="8">
        <f t="shared" si="69"/>
        <v>1647</v>
      </c>
      <c r="AD229">
        <f t="shared" si="55"/>
        <v>228</v>
      </c>
      <c r="AE229" t="str">
        <f t="shared" si="70"/>
        <v>SPTO</v>
      </c>
      <c r="AF229" t="str">
        <f t="shared" si="56"/>
        <v>PT Surya Pertiwi Tbk</v>
      </c>
      <c r="AG229">
        <f t="shared" si="57"/>
        <v>610</v>
      </c>
      <c r="AH229" s="12">
        <f t="shared" si="71"/>
        <v>1647</v>
      </c>
      <c r="AI229" t="str">
        <f t="shared" si="72"/>
        <v>Small Cap</v>
      </c>
    </row>
    <row r="230" spans="2:35" x14ac:dyDescent="0.25">
      <c r="B230">
        <v>229</v>
      </c>
      <c r="C230" t="s">
        <v>586</v>
      </c>
      <c r="D230" t="s">
        <v>587</v>
      </c>
      <c r="E230">
        <v>6900</v>
      </c>
      <c r="F230">
        <v>-50</v>
      </c>
      <c r="G230">
        <v>-7.1999999999999998E-3</v>
      </c>
      <c r="H230">
        <v>2600</v>
      </c>
      <c r="I230">
        <v>1938</v>
      </c>
      <c r="J230" t="s">
        <v>588</v>
      </c>
      <c r="K230">
        <v>14.72</v>
      </c>
      <c r="L230" s="6">
        <f t="shared" si="58"/>
        <v>9.0389999999999997</v>
      </c>
      <c r="M230" s="7" t="str">
        <f t="shared" si="61"/>
        <v>T</v>
      </c>
      <c r="N230" s="10">
        <f t="shared" si="62"/>
        <v>9039</v>
      </c>
      <c r="O230" s="10">
        <f t="shared" si="63"/>
        <v>9039</v>
      </c>
      <c r="P230" s="4" t="str">
        <f t="shared" si="64"/>
        <v>STTP.JK</v>
      </c>
      <c r="R230" s="4">
        <f t="shared" si="65"/>
        <v>229</v>
      </c>
      <c r="S230" t="str">
        <v>AMAG.JK</v>
      </c>
      <c r="T230" s="16">
        <f t="shared" si="66"/>
        <v>1661</v>
      </c>
      <c r="X230">
        <f t="shared" si="59"/>
        <v>229</v>
      </c>
      <c r="Y230" t="str">
        <f t="shared" si="67"/>
        <v>TRST.JK</v>
      </c>
      <c r="Z230" s="7" t="str">
        <f t="shared" si="68"/>
        <v>PT Trias Sentosa Tbk</v>
      </c>
      <c r="AA230" s="6">
        <f t="shared" si="60"/>
        <v>585</v>
      </c>
      <c r="AB230" s="8">
        <f t="shared" si="69"/>
        <v>1643</v>
      </c>
      <c r="AD230">
        <f t="shared" si="55"/>
        <v>229</v>
      </c>
      <c r="AE230" t="str">
        <f t="shared" si="70"/>
        <v>TRST</v>
      </c>
      <c r="AF230" t="str">
        <f t="shared" si="56"/>
        <v>PT Trias Sentosa Tbk</v>
      </c>
      <c r="AG230">
        <f t="shared" si="57"/>
        <v>585</v>
      </c>
      <c r="AH230" s="12">
        <f t="shared" si="71"/>
        <v>1643</v>
      </c>
      <c r="AI230" t="str">
        <f t="shared" si="72"/>
        <v>Small Cap</v>
      </c>
    </row>
    <row r="231" spans="2:35" x14ac:dyDescent="0.25">
      <c r="B231">
        <v>230</v>
      </c>
      <c r="C231" t="s">
        <v>589</v>
      </c>
      <c r="D231" t="s">
        <v>590</v>
      </c>
      <c r="E231">
        <v>1550</v>
      </c>
      <c r="F231">
        <v>-20</v>
      </c>
      <c r="G231">
        <v>-1.2699999999999999E-2</v>
      </c>
      <c r="H231">
        <v>325700</v>
      </c>
      <c r="I231">
        <v>404409</v>
      </c>
      <c r="J231" t="s">
        <v>591</v>
      </c>
      <c r="K231">
        <v>14.9</v>
      </c>
      <c r="L231" s="6">
        <f t="shared" si="58"/>
        <v>8.9260000000000002</v>
      </c>
      <c r="M231" s="7" t="str">
        <f t="shared" si="61"/>
        <v>T</v>
      </c>
      <c r="N231" s="10">
        <f t="shared" si="62"/>
        <v>8926</v>
      </c>
      <c r="O231" s="10">
        <f t="shared" si="63"/>
        <v>8926</v>
      </c>
      <c r="P231" s="4" t="str">
        <f t="shared" si="64"/>
        <v>SMSM.JK</v>
      </c>
      <c r="R231" s="4">
        <f t="shared" si="65"/>
        <v>230</v>
      </c>
      <c r="S231" t="str">
        <v>SPTO.JK</v>
      </c>
      <c r="T231" s="16">
        <f t="shared" si="66"/>
        <v>1647</v>
      </c>
      <c r="X231">
        <f t="shared" si="59"/>
        <v>230</v>
      </c>
      <c r="Y231" t="str">
        <f t="shared" si="67"/>
        <v>UFOE.JK</v>
      </c>
      <c r="Z231" s="7" t="str">
        <f t="shared" si="68"/>
        <v>PT Damai Sejahtera Abadi Tbk</v>
      </c>
      <c r="AA231" s="6">
        <f t="shared" si="60"/>
        <v>705</v>
      </c>
      <c r="AB231" s="8">
        <f t="shared" si="69"/>
        <v>1613</v>
      </c>
      <c r="AD231">
        <f t="shared" si="55"/>
        <v>230</v>
      </c>
      <c r="AE231" t="str">
        <f t="shared" si="70"/>
        <v>UFOE</v>
      </c>
      <c r="AF231" t="str">
        <f t="shared" si="56"/>
        <v>PT Damai Sejahtera Abadi Tbk</v>
      </c>
      <c r="AG231">
        <f t="shared" si="57"/>
        <v>705</v>
      </c>
      <c r="AH231" s="12">
        <f t="shared" si="71"/>
        <v>1613</v>
      </c>
      <c r="AI231" t="str">
        <f t="shared" si="72"/>
        <v>Small Cap</v>
      </c>
    </row>
    <row r="232" spans="2:35" x14ac:dyDescent="0.25">
      <c r="B232">
        <v>231</v>
      </c>
      <c r="C232" t="s">
        <v>592</v>
      </c>
      <c r="D232" t="s">
        <v>593</v>
      </c>
      <c r="E232">
        <v>2190</v>
      </c>
      <c r="F232">
        <v>-30</v>
      </c>
      <c r="G232">
        <v>-1.35E-2</v>
      </c>
      <c r="H232">
        <v>900</v>
      </c>
      <c r="I232">
        <v>29400</v>
      </c>
      <c r="J232" t="s">
        <v>594</v>
      </c>
      <c r="K232">
        <v>19.579999999999998</v>
      </c>
      <c r="L232" s="6">
        <f t="shared" si="58"/>
        <v>8.8190000000000008</v>
      </c>
      <c r="M232" s="7" t="str">
        <f t="shared" si="61"/>
        <v>T</v>
      </c>
      <c r="N232" s="10">
        <f t="shared" si="62"/>
        <v>8819</v>
      </c>
      <c r="O232" s="10">
        <f t="shared" si="63"/>
        <v>8819</v>
      </c>
      <c r="P232" s="4" t="str">
        <f t="shared" si="64"/>
        <v>BBMD.JK</v>
      </c>
      <c r="R232" s="4">
        <f t="shared" si="65"/>
        <v>231</v>
      </c>
      <c r="S232" t="str">
        <v>TRST.JK</v>
      </c>
      <c r="T232" s="16">
        <f t="shared" si="66"/>
        <v>1643</v>
      </c>
      <c r="X232">
        <f t="shared" si="59"/>
        <v>231</v>
      </c>
      <c r="Y232" t="str">
        <f t="shared" si="67"/>
        <v>OMRE.JK</v>
      </c>
      <c r="Z232" s="7" t="str">
        <f t="shared" si="68"/>
        <v>PT Indonesia Prima Property Tbk</v>
      </c>
      <c r="AA232" s="6">
        <f t="shared" si="60"/>
        <v>915</v>
      </c>
      <c r="AB232" s="8">
        <f t="shared" si="69"/>
        <v>1597</v>
      </c>
      <c r="AD232">
        <f t="shared" si="55"/>
        <v>231</v>
      </c>
      <c r="AE232" t="str">
        <f t="shared" si="70"/>
        <v>OMRE</v>
      </c>
      <c r="AF232" t="str">
        <f t="shared" si="56"/>
        <v>PT Indonesia Prima Property Tbk</v>
      </c>
      <c r="AG232">
        <f t="shared" si="57"/>
        <v>915</v>
      </c>
      <c r="AH232" s="12">
        <f t="shared" si="71"/>
        <v>1597</v>
      </c>
      <c r="AI232" t="str">
        <f t="shared" si="72"/>
        <v>Small Cap</v>
      </c>
    </row>
    <row r="233" spans="2:35" x14ac:dyDescent="0.25">
      <c r="B233">
        <v>232</v>
      </c>
      <c r="C233" t="s">
        <v>595</v>
      </c>
      <c r="D233" t="s">
        <v>596</v>
      </c>
      <c r="E233">
        <v>885</v>
      </c>
      <c r="F233">
        <v>15</v>
      </c>
      <c r="G233">
        <v>1.72E-2</v>
      </c>
      <c r="H233">
        <v>88300</v>
      </c>
      <c r="I233">
        <v>47823</v>
      </c>
      <c r="J233" t="s">
        <v>597</v>
      </c>
      <c r="K233">
        <v>1695.4</v>
      </c>
      <c r="L233" s="6">
        <f t="shared" si="58"/>
        <v>8.7989999999999995</v>
      </c>
      <c r="M233" s="7" t="str">
        <f t="shared" si="61"/>
        <v>T</v>
      </c>
      <c r="N233" s="10">
        <f t="shared" si="62"/>
        <v>8799</v>
      </c>
      <c r="O233" s="10">
        <f t="shared" si="63"/>
        <v>8799</v>
      </c>
      <c r="P233" s="4" t="str">
        <f t="shared" si="64"/>
        <v>MPRO.JK</v>
      </c>
      <c r="R233" s="4">
        <f t="shared" si="65"/>
        <v>232</v>
      </c>
      <c r="S233" t="str">
        <v>UFOE.JK</v>
      </c>
      <c r="T233" s="16">
        <f t="shared" si="66"/>
        <v>1613</v>
      </c>
      <c r="X233">
        <f t="shared" si="59"/>
        <v>232</v>
      </c>
      <c r="Y233" t="str">
        <f t="shared" si="67"/>
        <v>MTFN.JK</v>
      </c>
      <c r="Z233" s="7" t="str">
        <f t="shared" si="68"/>
        <v>PT Capitalinc Investment Tbk</v>
      </c>
      <c r="AA233" s="6">
        <f t="shared" si="60"/>
        <v>50</v>
      </c>
      <c r="AB233" s="8">
        <f t="shared" si="69"/>
        <v>1592</v>
      </c>
      <c r="AD233">
        <f t="shared" si="55"/>
        <v>232</v>
      </c>
      <c r="AE233" t="str">
        <f t="shared" si="70"/>
        <v>MTFN</v>
      </c>
      <c r="AF233" t="str">
        <f t="shared" si="56"/>
        <v>PT Capitalinc Investment Tbk</v>
      </c>
      <c r="AG233">
        <f t="shared" si="57"/>
        <v>50</v>
      </c>
      <c r="AH233" s="12">
        <f t="shared" si="71"/>
        <v>1592</v>
      </c>
      <c r="AI233" t="str">
        <f t="shared" si="72"/>
        <v>Small Cap</v>
      </c>
    </row>
    <row r="234" spans="2:35" x14ac:dyDescent="0.25">
      <c r="B234">
        <v>233</v>
      </c>
      <c r="C234" t="s">
        <v>598</v>
      </c>
      <c r="D234" t="s">
        <v>599</v>
      </c>
      <c r="E234">
        <v>905</v>
      </c>
      <c r="F234">
        <v>-30</v>
      </c>
      <c r="G234">
        <v>-3.2099999999999997E-2</v>
      </c>
      <c r="H234">
        <v>81800</v>
      </c>
      <c r="I234">
        <v>83423</v>
      </c>
      <c r="J234" t="s">
        <v>600</v>
      </c>
      <c r="K234">
        <v>36.28</v>
      </c>
      <c r="L234" s="6">
        <f t="shared" si="58"/>
        <v>8.5690000000000008</v>
      </c>
      <c r="M234" s="7" t="str">
        <f t="shared" si="61"/>
        <v>T</v>
      </c>
      <c r="N234" s="10">
        <f t="shared" si="62"/>
        <v>8569</v>
      </c>
      <c r="O234" s="10">
        <f t="shared" si="63"/>
        <v>8569</v>
      </c>
      <c r="P234" s="4" t="str">
        <f t="shared" si="64"/>
        <v>DMND.JK</v>
      </c>
      <c r="R234" s="4">
        <f t="shared" si="65"/>
        <v>233</v>
      </c>
      <c r="S234" t="str">
        <v>OMRE.JK</v>
      </c>
      <c r="T234" s="16">
        <f t="shared" si="66"/>
        <v>1597</v>
      </c>
      <c r="X234">
        <f t="shared" si="59"/>
        <v>233</v>
      </c>
      <c r="Y234" t="str">
        <f t="shared" si="67"/>
        <v>KEEN.JK</v>
      </c>
      <c r="Z234" s="7" t="str">
        <f t="shared" si="68"/>
        <v>PT Kencana Energi Lestari Tbk</v>
      </c>
      <c r="AA234" s="6">
        <f t="shared" si="60"/>
        <v>432</v>
      </c>
      <c r="AB234" s="8">
        <f t="shared" si="69"/>
        <v>1584</v>
      </c>
      <c r="AD234">
        <f t="shared" si="55"/>
        <v>233</v>
      </c>
      <c r="AE234" t="str">
        <f t="shared" si="70"/>
        <v>KEEN</v>
      </c>
      <c r="AF234" t="str">
        <f t="shared" si="56"/>
        <v>PT Kencana Energi Lestari Tbk</v>
      </c>
      <c r="AG234">
        <f t="shared" si="57"/>
        <v>432</v>
      </c>
      <c r="AH234" s="12">
        <f t="shared" si="71"/>
        <v>1584</v>
      </c>
      <c r="AI234" t="str">
        <f t="shared" si="72"/>
        <v>Small Cap</v>
      </c>
    </row>
    <row r="235" spans="2:35" x14ac:dyDescent="0.25">
      <c r="B235">
        <v>234</v>
      </c>
      <c r="C235" t="s">
        <v>601</v>
      </c>
      <c r="D235" t="s">
        <v>602</v>
      </c>
      <c r="E235">
        <v>5100</v>
      </c>
      <c r="F235">
        <v>75</v>
      </c>
      <c r="G235">
        <v>1.49E-2</v>
      </c>
      <c r="H235">
        <v>190200</v>
      </c>
      <c r="I235" t="s">
        <v>603</v>
      </c>
      <c r="J235" t="s">
        <v>604</v>
      </c>
      <c r="K235">
        <v>632.99</v>
      </c>
      <c r="L235" s="6">
        <f t="shared" si="58"/>
        <v>8.4499999999999993</v>
      </c>
      <c r="M235" s="7" t="str">
        <f t="shared" si="61"/>
        <v>T</v>
      </c>
      <c r="N235" s="10">
        <f t="shared" si="62"/>
        <v>8450</v>
      </c>
      <c r="O235" s="10">
        <f t="shared" si="63"/>
        <v>8450</v>
      </c>
      <c r="P235" s="4" t="str">
        <f t="shared" si="64"/>
        <v>TFAS.JK</v>
      </c>
      <c r="R235" s="4">
        <f t="shared" si="65"/>
        <v>234</v>
      </c>
      <c r="S235" t="str">
        <v>MTFN.JK</v>
      </c>
      <c r="T235" s="16">
        <f t="shared" si="66"/>
        <v>1592</v>
      </c>
      <c r="X235">
        <f t="shared" si="59"/>
        <v>234</v>
      </c>
      <c r="Y235" t="str">
        <f t="shared" si="67"/>
        <v>MERK.JK</v>
      </c>
      <c r="Z235" s="7" t="str">
        <f t="shared" si="68"/>
        <v>PT Merck Tbk</v>
      </c>
      <c r="AA235" s="6">
        <f t="shared" si="60"/>
        <v>3500</v>
      </c>
      <c r="AB235" s="8">
        <f t="shared" si="69"/>
        <v>1568</v>
      </c>
      <c r="AD235">
        <f t="shared" si="55"/>
        <v>234</v>
      </c>
      <c r="AE235" t="str">
        <f t="shared" si="70"/>
        <v>MERK</v>
      </c>
      <c r="AF235" t="str">
        <f t="shared" si="56"/>
        <v>PT Merck Tbk</v>
      </c>
      <c r="AG235">
        <f t="shared" si="57"/>
        <v>3500</v>
      </c>
      <c r="AH235" s="12">
        <f t="shared" si="71"/>
        <v>1568</v>
      </c>
      <c r="AI235" t="str">
        <f t="shared" si="72"/>
        <v>Small Cap</v>
      </c>
    </row>
    <row r="236" spans="2:35" x14ac:dyDescent="0.25">
      <c r="B236">
        <v>235</v>
      </c>
      <c r="C236" t="s">
        <v>605</v>
      </c>
      <c r="D236" t="s">
        <v>606</v>
      </c>
      <c r="E236">
        <v>980</v>
      </c>
      <c r="F236">
        <v>0</v>
      </c>
      <c r="G236">
        <v>0</v>
      </c>
      <c r="H236" t="s">
        <v>607</v>
      </c>
      <c r="I236" t="s">
        <v>608</v>
      </c>
      <c r="J236" t="s">
        <v>609</v>
      </c>
      <c r="K236">
        <v>35.380000000000003</v>
      </c>
      <c r="L236" s="6">
        <f t="shared" si="58"/>
        <v>8.4309999999999992</v>
      </c>
      <c r="M236" s="7" t="str">
        <f t="shared" si="61"/>
        <v>T</v>
      </c>
      <c r="N236" s="10">
        <f t="shared" si="62"/>
        <v>8431</v>
      </c>
      <c r="O236" s="10">
        <f t="shared" si="63"/>
        <v>8431</v>
      </c>
      <c r="P236" s="4" t="str">
        <f t="shared" si="64"/>
        <v>BMHS.JK</v>
      </c>
      <c r="R236" s="4">
        <f t="shared" si="65"/>
        <v>235</v>
      </c>
      <c r="S236" t="str">
        <v>KEEN.JK</v>
      </c>
      <c r="T236" s="16">
        <f t="shared" si="66"/>
        <v>1584</v>
      </c>
      <c r="X236">
        <f t="shared" si="59"/>
        <v>235</v>
      </c>
      <c r="Y236" t="str">
        <f t="shared" si="67"/>
        <v>MBSS.JK</v>
      </c>
      <c r="Z236" s="7" t="str">
        <f t="shared" si="68"/>
        <v>PT Mitrabahtera Segara Sejati Tbk</v>
      </c>
      <c r="AA236" s="6">
        <f t="shared" si="60"/>
        <v>885</v>
      </c>
      <c r="AB236" s="8">
        <f t="shared" si="69"/>
        <v>1549</v>
      </c>
      <c r="AD236">
        <f t="shared" si="55"/>
        <v>235</v>
      </c>
      <c r="AE236" t="str">
        <f t="shared" si="70"/>
        <v>MBSS</v>
      </c>
      <c r="AF236" t="str">
        <f t="shared" si="56"/>
        <v>PT Mitrabahtera Segara Sejati Tbk</v>
      </c>
      <c r="AG236">
        <f t="shared" si="57"/>
        <v>885</v>
      </c>
      <c r="AH236" s="12">
        <f t="shared" si="71"/>
        <v>1549</v>
      </c>
      <c r="AI236" t="str">
        <f t="shared" si="72"/>
        <v>Small Cap</v>
      </c>
    </row>
    <row r="237" spans="2:35" x14ac:dyDescent="0.25">
      <c r="B237">
        <v>236</v>
      </c>
      <c r="C237" t="s">
        <v>610</v>
      </c>
      <c r="D237" t="s">
        <v>611</v>
      </c>
      <c r="E237">
        <v>710</v>
      </c>
      <c r="F237">
        <v>0</v>
      </c>
      <c r="G237">
        <v>0</v>
      </c>
      <c r="H237" t="s">
        <v>612</v>
      </c>
      <c r="I237" t="s">
        <v>613</v>
      </c>
      <c r="J237" t="s">
        <v>614</v>
      </c>
      <c r="K237" t="s">
        <v>50</v>
      </c>
      <c r="L237" s="6">
        <f t="shared" si="58"/>
        <v>8.4009999999999998</v>
      </c>
      <c r="M237" s="7" t="str">
        <f t="shared" si="61"/>
        <v>T</v>
      </c>
      <c r="N237" s="10">
        <f t="shared" si="62"/>
        <v>8401</v>
      </c>
      <c r="O237" s="10">
        <f t="shared" si="63"/>
        <v>8401</v>
      </c>
      <c r="P237" s="4" t="str">
        <f t="shared" si="64"/>
        <v>MAYA.JK</v>
      </c>
      <c r="R237" s="4">
        <f t="shared" si="65"/>
        <v>236</v>
      </c>
      <c r="S237" t="str">
        <v>BCIC.JK</v>
      </c>
      <c r="T237" s="16">
        <f t="shared" si="66"/>
        <v>1418</v>
      </c>
      <c r="X237">
        <f t="shared" si="59"/>
        <v>236</v>
      </c>
      <c r="Y237" t="str">
        <f t="shared" si="67"/>
        <v>RSGK.JK</v>
      </c>
      <c r="Z237" s="7" t="str">
        <f t="shared" si="68"/>
        <v>PT Kedoya Adyaraya Tbk</v>
      </c>
      <c r="AA237" s="6">
        <f t="shared" si="60"/>
        <v>1665</v>
      </c>
      <c r="AB237" s="8">
        <f t="shared" si="69"/>
        <v>1548</v>
      </c>
      <c r="AD237">
        <f t="shared" si="55"/>
        <v>236</v>
      </c>
      <c r="AE237" t="str">
        <f t="shared" si="70"/>
        <v>RSGK</v>
      </c>
      <c r="AF237" t="str">
        <f t="shared" si="56"/>
        <v>PT Kedoya Adyaraya Tbk</v>
      </c>
      <c r="AG237">
        <f t="shared" si="57"/>
        <v>1665</v>
      </c>
      <c r="AH237" s="12">
        <f t="shared" si="71"/>
        <v>1548</v>
      </c>
      <c r="AI237" t="str">
        <f t="shared" si="72"/>
        <v>Small Cap</v>
      </c>
    </row>
    <row r="238" spans="2:35" x14ac:dyDescent="0.25">
      <c r="B238">
        <v>237</v>
      </c>
      <c r="C238" t="s">
        <v>615</v>
      </c>
      <c r="D238" t="s">
        <v>616</v>
      </c>
      <c r="E238">
        <v>103</v>
      </c>
      <c r="F238">
        <v>-1</v>
      </c>
      <c r="G238">
        <v>-9.5999999999999992E-3</v>
      </c>
      <c r="H238" t="s">
        <v>617</v>
      </c>
      <c r="I238" t="s">
        <v>618</v>
      </c>
      <c r="J238" t="s">
        <v>619</v>
      </c>
      <c r="K238">
        <v>27.2</v>
      </c>
      <c r="L238" s="6">
        <f t="shared" si="58"/>
        <v>8.3040000000000003</v>
      </c>
      <c r="M238" s="7" t="str">
        <f t="shared" si="61"/>
        <v>T</v>
      </c>
      <c r="N238" s="10">
        <f t="shared" si="62"/>
        <v>8304</v>
      </c>
      <c r="O238" s="10">
        <f t="shared" si="63"/>
        <v>8304</v>
      </c>
      <c r="P238" s="4" t="str">
        <f t="shared" si="64"/>
        <v>KPIG.JK</v>
      </c>
      <c r="R238" s="4">
        <f t="shared" si="65"/>
        <v>237</v>
      </c>
      <c r="S238" t="str">
        <v>MERK.JK</v>
      </c>
      <c r="T238" s="16">
        <f t="shared" si="66"/>
        <v>1568</v>
      </c>
      <c r="X238">
        <f t="shared" si="59"/>
        <v>237</v>
      </c>
      <c r="Y238" t="str">
        <f t="shared" si="67"/>
        <v>BOLT.JK</v>
      </c>
      <c r="Z238" s="7" t="str">
        <f t="shared" si="68"/>
        <v>PT Garuda Metalindo Tbk</v>
      </c>
      <c r="AA238" s="6">
        <f t="shared" si="60"/>
        <v>660</v>
      </c>
      <c r="AB238" s="8">
        <f t="shared" si="69"/>
        <v>1547</v>
      </c>
      <c r="AD238">
        <f t="shared" si="55"/>
        <v>237</v>
      </c>
      <c r="AE238" t="str">
        <f t="shared" si="70"/>
        <v>BOLT</v>
      </c>
      <c r="AF238" t="str">
        <f t="shared" si="56"/>
        <v>PT Garuda Metalindo Tbk</v>
      </c>
      <c r="AG238">
        <f t="shared" si="57"/>
        <v>660</v>
      </c>
      <c r="AH238" s="12">
        <f t="shared" si="71"/>
        <v>1547</v>
      </c>
      <c r="AI238" t="str">
        <f t="shared" si="72"/>
        <v>Small Cap</v>
      </c>
    </row>
    <row r="239" spans="2:35" x14ac:dyDescent="0.25">
      <c r="B239">
        <v>238</v>
      </c>
      <c r="C239" t="s">
        <v>620</v>
      </c>
      <c r="D239" t="s">
        <v>621</v>
      </c>
      <c r="E239">
        <v>830</v>
      </c>
      <c r="F239">
        <v>-10</v>
      </c>
      <c r="G239">
        <v>-1.1900000000000001E-2</v>
      </c>
      <c r="H239" t="s">
        <v>622</v>
      </c>
      <c r="I239" t="s">
        <v>623</v>
      </c>
      <c r="J239" t="s">
        <v>624</v>
      </c>
      <c r="K239">
        <v>54.5</v>
      </c>
      <c r="L239" s="6">
        <f t="shared" si="58"/>
        <v>8.2439999999999998</v>
      </c>
      <c r="M239" s="7" t="str">
        <f t="shared" si="61"/>
        <v>T</v>
      </c>
      <c r="N239" s="10">
        <f t="shared" si="62"/>
        <v>8244</v>
      </c>
      <c r="O239" s="10">
        <f t="shared" si="63"/>
        <v>8244</v>
      </c>
      <c r="P239" s="4" t="str">
        <f t="shared" si="64"/>
        <v>SMBR.JK</v>
      </c>
      <c r="R239" s="4">
        <f t="shared" si="65"/>
        <v>238</v>
      </c>
      <c r="S239" t="str">
        <v>MBSS.JK</v>
      </c>
      <c r="T239" s="16">
        <f t="shared" si="66"/>
        <v>1549</v>
      </c>
      <c r="X239">
        <f t="shared" si="59"/>
        <v>238</v>
      </c>
      <c r="Y239" t="str">
        <f t="shared" si="67"/>
        <v>PGUN.JK</v>
      </c>
      <c r="Z239" s="7" t="str">
        <f t="shared" si="68"/>
        <v>PT Pradiksi Gunatama Tbk</v>
      </c>
      <c r="AA239" s="6">
        <f t="shared" si="60"/>
        <v>308</v>
      </c>
      <c r="AB239" s="8">
        <f t="shared" si="69"/>
        <v>1539</v>
      </c>
      <c r="AD239">
        <f t="shared" si="55"/>
        <v>238</v>
      </c>
      <c r="AE239" t="str">
        <f t="shared" si="70"/>
        <v>PGUN</v>
      </c>
      <c r="AF239" t="str">
        <f t="shared" si="56"/>
        <v>PT Pradiksi Gunatama Tbk</v>
      </c>
      <c r="AG239">
        <f t="shared" si="57"/>
        <v>308</v>
      </c>
      <c r="AH239" s="12">
        <f t="shared" si="71"/>
        <v>1539</v>
      </c>
      <c r="AI239" t="str">
        <f t="shared" si="72"/>
        <v>Small Cap</v>
      </c>
    </row>
    <row r="240" spans="2:35" x14ac:dyDescent="0.25">
      <c r="B240">
        <v>239</v>
      </c>
      <c r="C240" t="s">
        <v>625</v>
      </c>
      <c r="D240" t="s">
        <v>626</v>
      </c>
      <c r="E240">
        <v>1330</v>
      </c>
      <c r="F240">
        <v>35</v>
      </c>
      <c r="G240">
        <v>2.7E-2</v>
      </c>
      <c r="H240" t="s">
        <v>627</v>
      </c>
      <c r="I240" t="s">
        <v>628</v>
      </c>
      <c r="J240" t="s">
        <v>629</v>
      </c>
      <c r="K240">
        <v>42.58</v>
      </c>
      <c r="L240" s="6">
        <f t="shared" si="58"/>
        <v>8.2270000000000003</v>
      </c>
      <c r="M240" s="7" t="str">
        <f t="shared" si="61"/>
        <v>T</v>
      </c>
      <c r="N240" s="10">
        <f t="shared" si="62"/>
        <v>8227</v>
      </c>
      <c r="O240" s="10">
        <f t="shared" si="63"/>
        <v>8227</v>
      </c>
      <c r="P240" s="4" t="str">
        <f t="shared" si="64"/>
        <v>PTPP.JK</v>
      </c>
      <c r="R240" s="4">
        <f t="shared" si="65"/>
        <v>239</v>
      </c>
      <c r="S240" t="str">
        <v>RSGK.JK</v>
      </c>
      <c r="T240" s="16">
        <f t="shared" si="66"/>
        <v>1548</v>
      </c>
      <c r="X240">
        <f t="shared" si="59"/>
        <v>239</v>
      </c>
      <c r="Y240" t="str">
        <f t="shared" si="67"/>
        <v>SOCI.JK</v>
      </c>
      <c r="Z240" s="7" t="str">
        <f t="shared" si="68"/>
        <v>PT Soechi Lines Tbk</v>
      </c>
      <c r="AA240" s="6">
        <f t="shared" si="60"/>
        <v>214</v>
      </c>
      <c r="AB240" s="8">
        <f t="shared" si="69"/>
        <v>1527</v>
      </c>
      <c r="AD240">
        <f t="shared" si="55"/>
        <v>239</v>
      </c>
      <c r="AE240" t="str">
        <f t="shared" si="70"/>
        <v>SOCI</v>
      </c>
      <c r="AF240" t="str">
        <f t="shared" si="56"/>
        <v>PT Soechi Lines Tbk</v>
      </c>
      <c r="AG240">
        <f t="shared" si="57"/>
        <v>214</v>
      </c>
      <c r="AH240" s="12">
        <f t="shared" si="71"/>
        <v>1527</v>
      </c>
      <c r="AI240" t="str">
        <f t="shared" si="72"/>
        <v>Small Cap</v>
      </c>
    </row>
    <row r="241" spans="2:35" x14ac:dyDescent="0.25">
      <c r="B241">
        <v>240</v>
      </c>
      <c r="C241" t="s">
        <v>630</v>
      </c>
      <c r="D241" t="s">
        <v>631</v>
      </c>
      <c r="E241">
        <v>1225</v>
      </c>
      <c r="F241">
        <v>-15</v>
      </c>
      <c r="G241">
        <v>-1.21E-2</v>
      </c>
      <c r="H241" t="s">
        <v>632</v>
      </c>
      <c r="I241" t="s">
        <v>633</v>
      </c>
      <c r="J241" t="s">
        <v>634</v>
      </c>
      <c r="K241" t="s">
        <v>50</v>
      </c>
      <c r="L241" s="6">
        <f t="shared" si="58"/>
        <v>8.1609999999999996</v>
      </c>
      <c r="M241" s="7" t="str">
        <f t="shared" si="61"/>
        <v>T</v>
      </c>
      <c r="N241" s="10">
        <f t="shared" si="62"/>
        <v>8161</v>
      </c>
      <c r="O241" s="10">
        <f t="shared" si="63"/>
        <v>8161</v>
      </c>
      <c r="P241" s="4" t="str">
        <f t="shared" si="64"/>
        <v>BBYB.JK</v>
      </c>
      <c r="R241" s="4">
        <f t="shared" si="65"/>
        <v>240</v>
      </c>
      <c r="S241" t="str">
        <v>BOLT.JK</v>
      </c>
      <c r="T241" s="16">
        <f t="shared" si="66"/>
        <v>1547</v>
      </c>
      <c r="X241">
        <f t="shared" si="59"/>
        <v>240</v>
      </c>
      <c r="Y241" t="str">
        <f t="shared" si="67"/>
        <v>ADES.JK</v>
      </c>
      <c r="Z241" s="7" t="str">
        <f t="shared" si="68"/>
        <v>PT Akasha Wira International Tbk</v>
      </c>
      <c r="AA241" s="6">
        <f t="shared" si="60"/>
        <v>2550</v>
      </c>
      <c r="AB241" s="8">
        <f t="shared" si="69"/>
        <v>1504</v>
      </c>
      <c r="AD241">
        <f t="shared" si="55"/>
        <v>240</v>
      </c>
      <c r="AE241" t="str">
        <f t="shared" si="70"/>
        <v>ADES</v>
      </c>
      <c r="AF241" t="str">
        <f t="shared" si="56"/>
        <v>PT Akasha Wira International Tbk</v>
      </c>
      <c r="AG241">
        <f t="shared" si="57"/>
        <v>2550</v>
      </c>
      <c r="AH241" s="12">
        <f t="shared" si="71"/>
        <v>1504</v>
      </c>
      <c r="AI241" t="str">
        <f t="shared" si="72"/>
        <v>Small Cap</v>
      </c>
    </row>
    <row r="242" spans="2:35" x14ac:dyDescent="0.25">
      <c r="B242">
        <v>241</v>
      </c>
      <c r="C242" t="s">
        <v>635</v>
      </c>
      <c r="D242" t="s">
        <v>636</v>
      </c>
      <c r="E242">
        <v>1305</v>
      </c>
      <c r="F242">
        <v>-5</v>
      </c>
      <c r="G242">
        <v>-3.8E-3</v>
      </c>
      <c r="H242">
        <v>518200</v>
      </c>
      <c r="I242">
        <v>962395</v>
      </c>
      <c r="J242" t="s">
        <v>637</v>
      </c>
      <c r="K242">
        <v>32.47</v>
      </c>
      <c r="L242" s="6">
        <f t="shared" si="58"/>
        <v>7.9829999999999997</v>
      </c>
      <c r="M242" s="7" t="str">
        <f t="shared" si="61"/>
        <v>T</v>
      </c>
      <c r="N242" s="10">
        <f t="shared" si="62"/>
        <v>7983</v>
      </c>
      <c r="O242" s="10">
        <f t="shared" si="63"/>
        <v>7983</v>
      </c>
      <c r="P242" s="4" t="str">
        <f t="shared" si="64"/>
        <v>ROTI.JK</v>
      </c>
      <c r="R242" s="4">
        <f t="shared" si="65"/>
        <v>241</v>
      </c>
      <c r="S242" t="str">
        <v>PGUN.JK</v>
      </c>
      <c r="T242" s="16">
        <f t="shared" si="66"/>
        <v>1539</v>
      </c>
      <c r="X242">
        <f t="shared" si="59"/>
        <v>241</v>
      </c>
      <c r="Y242" t="str">
        <f t="shared" si="67"/>
        <v>KKGI.JK</v>
      </c>
      <c r="Z242" s="7" t="str">
        <f t="shared" si="68"/>
        <v>PT Resource Alam Indonesia Tbk</v>
      </c>
      <c r="AA242" s="6">
        <f t="shared" si="60"/>
        <v>316</v>
      </c>
      <c r="AB242" s="8">
        <f t="shared" si="69"/>
        <v>1483</v>
      </c>
      <c r="AD242">
        <f t="shared" si="55"/>
        <v>241</v>
      </c>
      <c r="AE242" t="str">
        <f t="shared" si="70"/>
        <v>KKGI</v>
      </c>
      <c r="AF242" t="str">
        <f t="shared" si="56"/>
        <v>PT Resource Alam Indonesia Tbk</v>
      </c>
      <c r="AG242">
        <f t="shared" si="57"/>
        <v>316</v>
      </c>
      <c r="AH242" s="12">
        <f t="shared" si="71"/>
        <v>1483</v>
      </c>
      <c r="AI242" t="str">
        <f t="shared" si="72"/>
        <v>Small Cap</v>
      </c>
    </row>
    <row r="243" spans="2:35" x14ac:dyDescent="0.25">
      <c r="B243">
        <v>242</v>
      </c>
      <c r="C243" t="s">
        <v>638</v>
      </c>
      <c r="D243" t="s">
        <v>639</v>
      </c>
      <c r="E243">
        <v>7975</v>
      </c>
      <c r="F243">
        <v>50</v>
      </c>
      <c r="G243">
        <v>6.3E-3</v>
      </c>
      <c r="H243">
        <v>70700</v>
      </c>
      <c r="I243">
        <v>134614</v>
      </c>
      <c r="J243" t="s">
        <v>640</v>
      </c>
      <c r="K243">
        <v>8.84</v>
      </c>
      <c r="L243" s="6">
        <f t="shared" si="58"/>
        <v>7.9749999999999996</v>
      </c>
      <c r="M243" s="7" t="str">
        <f t="shared" si="61"/>
        <v>T</v>
      </c>
      <c r="N243" s="10">
        <f t="shared" si="62"/>
        <v>7975</v>
      </c>
      <c r="O243" s="10">
        <f t="shared" si="63"/>
        <v>7975</v>
      </c>
      <c r="P243" s="4" t="str">
        <f t="shared" si="64"/>
        <v>ADMF.JK</v>
      </c>
      <c r="R243" s="4">
        <f t="shared" si="65"/>
        <v>242</v>
      </c>
      <c r="S243" t="str">
        <v>SOCI.JK</v>
      </c>
      <c r="T243" s="16">
        <f t="shared" si="66"/>
        <v>1527</v>
      </c>
      <c r="X243">
        <f t="shared" si="59"/>
        <v>242</v>
      </c>
      <c r="Y243" t="str">
        <f t="shared" si="67"/>
        <v>SKLT.JK</v>
      </c>
      <c r="Z243" s="7" t="str">
        <f t="shared" si="68"/>
        <v>PT Sekar Laut Tbk</v>
      </c>
      <c r="AA243" s="6">
        <f t="shared" si="60"/>
        <v>2380</v>
      </c>
      <c r="AB243" s="8">
        <f t="shared" si="69"/>
        <v>1480</v>
      </c>
      <c r="AD243">
        <f t="shared" si="55"/>
        <v>242</v>
      </c>
      <c r="AE243" t="str">
        <f t="shared" si="70"/>
        <v>SKLT</v>
      </c>
      <c r="AF243" t="str">
        <f t="shared" si="56"/>
        <v>PT Sekar Laut Tbk</v>
      </c>
      <c r="AG243">
        <f t="shared" si="57"/>
        <v>2380</v>
      </c>
      <c r="AH243" s="12">
        <f t="shared" si="71"/>
        <v>1480</v>
      </c>
      <c r="AI243" t="str">
        <f t="shared" si="72"/>
        <v>Small Cap</v>
      </c>
    </row>
    <row r="244" spans="2:35" x14ac:dyDescent="0.25">
      <c r="B244">
        <v>243</v>
      </c>
      <c r="C244" t="s">
        <v>641</v>
      </c>
      <c r="D244" t="s">
        <v>642</v>
      </c>
      <c r="E244">
        <v>3220</v>
      </c>
      <c r="F244">
        <v>-20</v>
      </c>
      <c r="G244">
        <v>-6.1999999999999998E-3</v>
      </c>
      <c r="H244" t="s">
        <v>643</v>
      </c>
      <c r="I244" t="s">
        <v>644</v>
      </c>
      <c r="J244" t="s">
        <v>645</v>
      </c>
      <c r="K244">
        <v>17.5</v>
      </c>
      <c r="L244" s="6">
        <f t="shared" si="58"/>
        <v>7.9059999999999997</v>
      </c>
      <c r="M244" s="7" t="str">
        <f t="shared" si="61"/>
        <v>T</v>
      </c>
      <c r="N244" s="10">
        <f t="shared" si="62"/>
        <v>7906</v>
      </c>
      <c r="O244" s="10">
        <f t="shared" si="63"/>
        <v>7906</v>
      </c>
      <c r="P244" s="4" t="str">
        <f t="shared" si="64"/>
        <v>MTDL.JK</v>
      </c>
      <c r="R244" s="4">
        <f t="shared" si="65"/>
        <v>243</v>
      </c>
      <c r="S244" t="str">
        <v>ADES.JK</v>
      </c>
      <c r="T244" s="16">
        <f t="shared" si="66"/>
        <v>1504</v>
      </c>
      <c r="X244">
        <f t="shared" si="59"/>
        <v>243</v>
      </c>
      <c r="Y244" t="str">
        <f t="shared" si="67"/>
        <v>ATIC.JK</v>
      </c>
      <c r="Z244" s="7" t="str">
        <f t="shared" si="68"/>
        <v>PT Anabatic Technologies Tbk</v>
      </c>
      <c r="AA244" s="6">
        <f t="shared" si="60"/>
        <v>630</v>
      </c>
      <c r="AB244" s="8">
        <f t="shared" si="69"/>
        <v>1459</v>
      </c>
      <c r="AD244">
        <f t="shared" si="55"/>
        <v>243</v>
      </c>
      <c r="AE244" t="str">
        <f t="shared" si="70"/>
        <v>ATIC</v>
      </c>
      <c r="AF244" t="str">
        <f t="shared" si="56"/>
        <v>PT Anabatic Technologies Tbk</v>
      </c>
      <c r="AG244">
        <f t="shared" si="57"/>
        <v>630</v>
      </c>
      <c r="AH244" s="12">
        <f t="shared" si="71"/>
        <v>1459</v>
      </c>
      <c r="AI244" t="str">
        <f t="shared" si="72"/>
        <v>Small Cap</v>
      </c>
    </row>
    <row r="245" spans="2:35" x14ac:dyDescent="0.25">
      <c r="B245">
        <v>244</v>
      </c>
      <c r="C245" t="s">
        <v>646</v>
      </c>
      <c r="D245" t="s">
        <v>647</v>
      </c>
      <c r="E245">
        <v>705</v>
      </c>
      <c r="F245">
        <v>95</v>
      </c>
      <c r="G245">
        <v>0.15570000000000001</v>
      </c>
      <c r="H245" t="s">
        <v>648</v>
      </c>
      <c r="I245">
        <v>82612</v>
      </c>
      <c r="J245" t="s">
        <v>649</v>
      </c>
      <c r="K245" t="s">
        <v>50</v>
      </c>
      <c r="L245" s="6">
        <f t="shared" si="58"/>
        <v>7.883</v>
      </c>
      <c r="M245" s="7" t="str">
        <f t="shared" si="61"/>
        <v>T</v>
      </c>
      <c r="N245" s="10">
        <f t="shared" si="62"/>
        <v>7883</v>
      </c>
      <c r="O245" s="10">
        <f t="shared" si="63"/>
        <v>7883</v>
      </c>
      <c r="P245" s="4" t="str">
        <f t="shared" si="64"/>
        <v>INPP.JK</v>
      </c>
      <c r="R245" s="4">
        <f t="shared" si="65"/>
        <v>244</v>
      </c>
      <c r="S245" t="str">
        <v>KKGI.JK</v>
      </c>
      <c r="T245" s="16">
        <f t="shared" si="66"/>
        <v>1483</v>
      </c>
      <c r="X245">
        <f t="shared" si="59"/>
        <v>244</v>
      </c>
      <c r="Y245" t="str">
        <f t="shared" si="67"/>
        <v>VICO.JK</v>
      </c>
      <c r="Z245" s="7" t="str">
        <f t="shared" si="68"/>
        <v>PT Victoria Investama Tbk</v>
      </c>
      <c r="AA245" s="6">
        <f t="shared" si="60"/>
        <v>159</v>
      </c>
      <c r="AB245" s="8">
        <f t="shared" si="69"/>
        <v>1455</v>
      </c>
      <c r="AD245">
        <f t="shared" si="55"/>
        <v>244</v>
      </c>
      <c r="AE245" t="str">
        <f t="shared" si="70"/>
        <v>VICO</v>
      </c>
      <c r="AF245" t="str">
        <f t="shared" si="56"/>
        <v>PT Victoria Investama Tbk</v>
      </c>
      <c r="AG245">
        <f t="shared" si="57"/>
        <v>159</v>
      </c>
      <c r="AH245" s="12">
        <f t="shared" si="71"/>
        <v>1455</v>
      </c>
      <c r="AI245" t="str">
        <f t="shared" si="72"/>
        <v>Small Cap</v>
      </c>
    </row>
    <row r="246" spans="2:35" x14ac:dyDescent="0.25">
      <c r="B246">
        <v>245</v>
      </c>
      <c r="C246" t="s">
        <v>650</v>
      </c>
      <c r="D246" t="s">
        <v>651</v>
      </c>
      <c r="E246">
        <v>2720</v>
      </c>
      <c r="F246">
        <v>-80</v>
      </c>
      <c r="G246">
        <v>-2.86E-2</v>
      </c>
      <c r="H246">
        <v>748600</v>
      </c>
      <c r="I246" t="s">
        <v>652</v>
      </c>
      <c r="J246" t="s">
        <v>653</v>
      </c>
      <c r="K246">
        <v>41.56</v>
      </c>
      <c r="L246" s="6">
        <f t="shared" si="58"/>
        <v>7.7530000000000001</v>
      </c>
      <c r="M246" s="7" t="str">
        <f t="shared" si="61"/>
        <v>T</v>
      </c>
      <c r="N246" s="10">
        <f t="shared" si="62"/>
        <v>7753</v>
      </c>
      <c r="O246" s="10">
        <f t="shared" si="63"/>
        <v>7753</v>
      </c>
      <c r="P246" s="4" t="str">
        <f t="shared" si="64"/>
        <v>MAPA.JK</v>
      </c>
      <c r="R246" s="4">
        <f t="shared" si="65"/>
        <v>245</v>
      </c>
      <c r="S246" t="str">
        <v>SKLT.JK</v>
      </c>
      <c r="T246" s="16">
        <f t="shared" si="66"/>
        <v>1480</v>
      </c>
      <c r="X246">
        <f t="shared" si="59"/>
        <v>245</v>
      </c>
      <c r="Y246" t="str">
        <f t="shared" si="67"/>
        <v>APEX.JK</v>
      </c>
      <c r="Z246" s="7" t="str">
        <f t="shared" si="68"/>
        <v>PT Apexindo Pratama Duta Tbk</v>
      </c>
      <c r="AA246" s="6">
        <f t="shared" si="60"/>
        <v>545</v>
      </c>
      <c r="AB246" s="8">
        <f t="shared" si="69"/>
        <v>1450</v>
      </c>
      <c r="AD246">
        <f t="shared" si="55"/>
        <v>245</v>
      </c>
      <c r="AE246" t="str">
        <f t="shared" si="70"/>
        <v>APEX</v>
      </c>
      <c r="AF246" t="str">
        <f t="shared" si="56"/>
        <v>PT Apexindo Pratama Duta Tbk</v>
      </c>
      <c r="AG246">
        <f t="shared" si="57"/>
        <v>545</v>
      </c>
      <c r="AH246" s="12">
        <f t="shared" si="71"/>
        <v>1450</v>
      </c>
      <c r="AI246" t="str">
        <f t="shared" si="72"/>
        <v>Small Cap</v>
      </c>
    </row>
    <row r="247" spans="2:35" x14ac:dyDescent="0.25">
      <c r="B247">
        <v>246</v>
      </c>
      <c r="C247" t="s">
        <v>654</v>
      </c>
      <c r="D247" t="s">
        <v>655</v>
      </c>
      <c r="E247">
        <v>1380</v>
      </c>
      <c r="F247">
        <v>0</v>
      </c>
      <c r="G247">
        <v>0</v>
      </c>
      <c r="H247">
        <v>300</v>
      </c>
      <c r="I247">
        <v>152001</v>
      </c>
      <c r="J247" t="s">
        <v>656</v>
      </c>
      <c r="K247">
        <v>51.32</v>
      </c>
      <c r="L247" s="6">
        <f t="shared" si="58"/>
        <v>7.7</v>
      </c>
      <c r="M247" s="7" t="str">
        <f t="shared" si="61"/>
        <v>T</v>
      </c>
      <c r="N247" s="10">
        <f t="shared" si="62"/>
        <v>7700</v>
      </c>
      <c r="O247" s="10">
        <f t="shared" si="63"/>
        <v>7700</v>
      </c>
      <c r="P247" s="4" t="str">
        <f t="shared" si="64"/>
        <v>TURI.JK</v>
      </c>
      <c r="R247" s="4">
        <f t="shared" si="65"/>
        <v>246</v>
      </c>
      <c r="S247" t="str">
        <v>ATIC.JK</v>
      </c>
      <c r="T247" s="16">
        <f t="shared" si="66"/>
        <v>1459</v>
      </c>
      <c r="X247">
        <f t="shared" si="59"/>
        <v>246</v>
      </c>
      <c r="Y247" t="str">
        <f t="shared" si="67"/>
        <v>IFII.JK</v>
      </c>
      <c r="Z247" s="7" t="str">
        <f t="shared" si="68"/>
        <v>PT Indonesia Fibreboard Industry Tbk</v>
      </c>
      <c r="AA247" s="6">
        <f t="shared" si="60"/>
        <v>153</v>
      </c>
      <c r="AB247" s="8">
        <f t="shared" si="69"/>
        <v>1440</v>
      </c>
      <c r="AD247">
        <f t="shared" si="55"/>
        <v>246</v>
      </c>
      <c r="AE247" t="str">
        <f t="shared" si="70"/>
        <v>IFII</v>
      </c>
      <c r="AF247" t="str">
        <f t="shared" si="56"/>
        <v>PT Indonesia Fibreboard Industry Tbk</v>
      </c>
      <c r="AG247">
        <f t="shared" si="57"/>
        <v>153</v>
      </c>
      <c r="AH247" s="12">
        <f t="shared" si="71"/>
        <v>1440</v>
      </c>
      <c r="AI247" t="str">
        <f t="shared" si="72"/>
        <v>Small Cap</v>
      </c>
    </row>
    <row r="248" spans="2:35" x14ac:dyDescent="0.25">
      <c r="B248">
        <v>247</v>
      </c>
      <c r="C248" t="s">
        <v>657</v>
      </c>
      <c r="D248" t="s">
        <v>658</v>
      </c>
      <c r="E248">
        <v>496</v>
      </c>
      <c r="F248">
        <v>0</v>
      </c>
      <c r="G248">
        <v>0</v>
      </c>
      <c r="H248" t="s">
        <v>659</v>
      </c>
      <c r="I248" t="s">
        <v>660</v>
      </c>
      <c r="J248" t="s">
        <v>661</v>
      </c>
      <c r="K248">
        <v>10.199999999999999</v>
      </c>
      <c r="L248" s="6">
        <f t="shared" si="58"/>
        <v>7.6890000000000001</v>
      </c>
      <c r="M248" s="7" t="str">
        <f t="shared" si="61"/>
        <v>T</v>
      </c>
      <c r="N248" s="10">
        <f t="shared" si="62"/>
        <v>7689</v>
      </c>
      <c r="O248" s="10">
        <f t="shared" si="63"/>
        <v>7689</v>
      </c>
      <c r="P248" s="4" t="str">
        <f t="shared" si="64"/>
        <v>SIMP.JK</v>
      </c>
      <c r="R248" s="4">
        <f t="shared" si="65"/>
        <v>247</v>
      </c>
      <c r="S248" t="str">
        <v>VICO.JK</v>
      </c>
      <c r="T248" s="16">
        <f t="shared" si="66"/>
        <v>1455</v>
      </c>
      <c r="X248">
        <f t="shared" si="59"/>
        <v>247</v>
      </c>
      <c r="Y248" t="str">
        <f t="shared" si="67"/>
        <v>SONA.JK</v>
      </c>
      <c r="Z248" s="7" t="str">
        <f t="shared" si="68"/>
        <v>PT Sona Topas Tourism Industry Tbk</v>
      </c>
      <c r="AA248" s="6">
        <f t="shared" si="60"/>
        <v>4300</v>
      </c>
      <c r="AB248" s="8">
        <f t="shared" si="69"/>
        <v>1424</v>
      </c>
      <c r="AD248">
        <f t="shared" si="55"/>
        <v>247</v>
      </c>
      <c r="AE248" t="str">
        <f t="shared" si="70"/>
        <v>SONA</v>
      </c>
      <c r="AF248" t="str">
        <f t="shared" si="56"/>
        <v>PT Sona Topas Tourism Industry Tbk</v>
      </c>
      <c r="AG248">
        <f t="shared" si="57"/>
        <v>4300</v>
      </c>
      <c r="AH248" s="12">
        <f t="shared" si="71"/>
        <v>1424</v>
      </c>
      <c r="AI248" t="str">
        <f t="shared" si="72"/>
        <v>Small Cap</v>
      </c>
    </row>
    <row r="249" spans="2:35" x14ac:dyDescent="0.25">
      <c r="B249">
        <v>248</v>
      </c>
      <c r="C249" t="s">
        <v>662</v>
      </c>
      <c r="D249" t="s">
        <v>663</v>
      </c>
      <c r="E249">
        <v>2480</v>
      </c>
      <c r="F249">
        <v>20</v>
      </c>
      <c r="G249">
        <v>8.0999999999999996E-3</v>
      </c>
      <c r="H249">
        <v>589300</v>
      </c>
      <c r="I249">
        <v>704163</v>
      </c>
      <c r="J249" t="s">
        <v>664</v>
      </c>
      <c r="K249">
        <v>1195.76</v>
      </c>
      <c r="L249" s="6">
        <f t="shared" si="58"/>
        <v>7.6859999999999999</v>
      </c>
      <c r="M249" s="7" t="str">
        <f t="shared" si="61"/>
        <v>T</v>
      </c>
      <c r="N249" s="10">
        <f t="shared" si="62"/>
        <v>7686</v>
      </c>
      <c r="O249" s="10">
        <f t="shared" si="63"/>
        <v>7686</v>
      </c>
      <c r="P249" s="4" t="str">
        <f t="shared" si="64"/>
        <v>INAF.JK</v>
      </c>
      <c r="R249" s="4">
        <f t="shared" si="65"/>
        <v>248</v>
      </c>
      <c r="S249" t="str">
        <v>APEX.JK</v>
      </c>
      <c r="T249" s="16">
        <f t="shared" si="66"/>
        <v>1450</v>
      </c>
      <c r="X249">
        <f t="shared" si="59"/>
        <v>248</v>
      </c>
      <c r="Y249" t="str">
        <f t="shared" si="67"/>
        <v>BCIC.JK</v>
      </c>
      <c r="Z249" s="7" t="str">
        <f t="shared" si="68"/>
        <v>PT Bank JTrust Indonesia Tbk.</v>
      </c>
      <c r="AA249" s="6">
        <f t="shared" si="60"/>
        <v>174</v>
      </c>
      <c r="AB249" s="8">
        <f t="shared" si="69"/>
        <v>1418</v>
      </c>
      <c r="AD249">
        <f t="shared" si="55"/>
        <v>248</v>
      </c>
      <c r="AE249" t="str">
        <f t="shared" si="70"/>
        <v>BCIC</v>
      </c>
      <c r="AF249" t="str">
        <f t="shared" si="56"/>
        <v>PT Bank JTrust Indonesia Tbk.</v>
      </c>
      <c r="AG249">
        <f t="shared" si="57"/>
        <v>174</v>
      </c>
      <c r="AH249" s="12">
        <f t="shared" si="71"/>
        <v>1418</v>
      </c>
      <c r="AI249" t="str">
        <f t="shared" si="72"/>
        <v>Small Cap</v>
      </c>
    </row>
    <row r="250" spans="2:35" x14ac:dyDescent="0.25">
      <c r="B250">
        <v>249</v>
      </c>
      <c r="C250" t="s">
        <v>665</v>
      </c>
      <c r="D250" t="s">
        <v>666</v>
      </c>
      <c r="E250">
        <v>1810</v>
      </c>
      <c r="F250">
        <v>0</v>
      </c>
      <c r="G250">
        <v>0</v>
      </c>
      <c r="H250">
        <v>7300</v>
      </c>
      <c r="I250">
        <v>79198</v>
      </c>
      <c r="J250" t="s">
        <v>667</v>
      </c>
      <c r="K250" t="s">
        <v>50</v>
      </c>
      <c r="L250" s="6">
        <f t="shared" si="58"/>
        <v>7.5720000000000001</v>
      </c>
      <c r="M250" s="7" t="str">
        <f t="shared" si="61"/>
        <v>T</v>
      </c>
      <c r="N250" s="10">
        <f t="shared" si="62"/>
        <v>7572</v>
      </c>
      <c r="O250" s="10">
        <f t="shared" si="63"/>
        <v>7572</v>
      </c>
      <c r="P250" s="4" t="str">
        <f t="shared" si="64"/>
        <v>HERO.JK</v>
      </c>
      <c r="R250" s="4">
        <f t="shared" si="65"/>
        <v>249</v>
      </c>
      <c r="S250" t="str">
        <v>IFII.JK</v>
      </c>
      <c r="T250" s="16">
        <f t="shared" si="66"/>
        <v>1440</v>
      </c>
      <c r="X250">
        <f t="shared" si="59"/>
        <v>249</v>
      </c>
      <c r="Y250" t="str">
        <f t="shared" si="67"/>
        <v>RODA.JK</v>
      </c>
      <c r="Z250" s="7" t="str">
        <f t="shared" si="68"/>
        <v>PT Pikko Land Development Tbk</v>
      </c>
      <c r="AA250" s="6">
        <f t="shared" si="60"/>
        <v>103</v>
      </c>
      <c r="AB250" s="8">
        <f t="shared" si="69"/>
        <v>1400</v>
      </c>
      <c r="AD250">
        <f t="shared" si="55"/>
        <v>249</v>
      </c>
      <c r="AE250" t="str">
        <f t="shared" si="70"/>
        <v>RODA</v>
      </c>
      <c r="AF250" t="str">
        <f t="shared" si="56"/>
        <v>PT Pikko Land Development Tbk</v>
      </c>
      <c r="AG250">
        <f t="shared" si="57"/>
        <v>103</v>
      </c>
      <c r="AH250" s="12">
        <f t="shared" si="71"/>
        <v>1400</v>
      </c>
      <c r="AI250" t="str">
        <f t="shared" si="72"/>
        <v>Small Cap</v>
      </c>
    </row>
    <row r="251" spans="2:35" x14ac:dyDescent="0.25">
      <c r="B251">
        <v>250</v>
      </c>
      <c r="C251" t="s">
        <v>668</v>
      </c>
      <c r="D251" t="s">
        <v>669</v>
      </c>
      <c r="E251">
        <v>1355</v>
      </c>
      <c r="F251">
        <v>15</v>
      </c>
      <c r="G251">
        <v>1.12E-2</v>
      </c>
      <c r="H251">
        <v>56300</v>
      </c>
      <c r="I251">
        <v>189782</v>
      </c>
      <c r="J251" t="s">
        <v>670</v>
      </c>
      <c r="K251">
        <v>12.5</v>
      </c>
      <c r="L251" s="6">
        <f t="shared" si="58"/>
        <v>7.36</v>
      </c>
      <c r="M251" s="7" t="str">
        <f t="shared" si="61"/>
        <v>T</v>
      </c>
      <c r="N251" s="10">
        <f t="shared" si="62"/>
        <v>7360</v>
      </c>
      <c r="O251" s="10">
        <f t="shared" si="63"/>
        <v>7360</v>
      </c>
      <c r="P251" s="4" t="str">
        <f t="shared" si="64"/>
        <v>CMNP.JK</v>
      </c>
      <c r="R251" s="4">
        <f t="shared" si="65"/>
        <v>250</v>
      </c>
      <c r="S251" t="str">
        <v>SONA.JK</v>
      </c>
      <c r="T251" s="16">
        <f t="shared" si="66"/>
        <v>1424</v>
      </c>
      <c r="X251">
        <f t="shared" si="59"/>
        <v>250</v>
      </c>
      <c r="Y251" t="str">
        <f t="shared" si="67"/>
        <v>TRUE.JK</v>
      </c>
      <c r="Z251" s="7" t="str">
        <f t="shared" si="68"/>
        <v>PT Triniti Dinamik</v>
      </c>
      <c r="AA251" s="6">
        <f t="shared" si="60"/>
        <v>230</v>
      </c>
      <c r="AB251" s="8">
        <f t="shared" si="69"/>
        <v>1393</v>
      </c>
      <c r="AD251">
        <f t="shared" si="55"/>
        <v>250</v>
      </c>
      <c r="AE251" t="str">
        <f t="shared" si="70"/>
        <v>TRUE</v>
      </c>
      <c r="AF251" t="str">
        <f t="shared" si="56"/>
        <v>PT Triniti Dinamik</v>
      </c>
      <c r="AG251">
        <f t="shared" si="57"/>
        <v>230</v>
      </c>
      <c r="AH251" s="12">
        <f t="shared" si="71"/>
        <v>1393</v>
      </c>
      <c r="AI251" t="str">
        <f t="shared" si="72"/>
        <v>Small Cap</v>
      </c>
    </row>
    <row r="252" spans="2:35" x14ac:dyDescent="0.25">
      <c r="B252">
        <v>251</v>
      </c>
      <c r="C252" t="s">
        <v>671</v>
      </c>
      <c r="D252" t="s">
        <v>672</v>
      </c>
      <c r="E252">
        <v>2680</v>
      </c>
      <c r="F252">
        <v>-40</v>
      </c>
      <c r="G252">
        <v>-1.47E-2</v>
      </c>
      <c r="H252" t="s">
        <v>673</v>
      </c>
      <c r="I252" t="s">
        <v>674</v>
      </c>
      <c r="J252" t="s">
        <v>675</v>
      </c>
      <c r="K252">
        <v>410.35</v>
      </c>
      <c r="L252" s="6">
        <f t="shared" si="58"/>
        <v>7.0380000000000003</v>
      </c>
      <c r="M252" s="7" t="str">
        <f t="shared" si="61"/>
        <v>T</v>
      </c>
      <c r="N252" s="10">
        <f t="shared" si="62"/>
        <v>7038</v>
      </c>
      <c r="O252" s="10">
        <f t="shared" si="63"/>
        <v>7038</v>
      </c>
      <c r="P252" s="4" t="str">
        <f t="shared" si="64"/>
        <v>LPPF.JK</v>
      </c>
      <c r="R252" s="4">
        <f t="shared" si="65"/>
        <v>251</v>
      </c>
      <c r="S252" t="str">
        <v>RODA.JK</v>
      </c>
      <c r="T252" s="16">
        <f t="shared" si="66"/>
        <v>1400</v>
      </c>
      <c r="X252">
        <f t="shared" si="59"/>
        <v>251</v>
      </c>
      <c r="Y252" t="str">
        <f t="shared" si="67"/>
        <v>PTSN.JK</v>
      </c>
      <c r="Z252" s="7" t="str">
        <f t="shared" si="68"/>
        <v>PT Sat Nusapersada Tbk</v>
      </c>
      <c r="AA252" s="6">
        <f t="shared" si="60"/>
        <v>262</v>
      </c>
      <c r="AB252" s="8">
        <f t="shared" si="69"/>
        <v>1392</v>
      </c>
      <c r="AD252">
        <f t="shared" si="55"/>
        <v>251</v>
      </c>
      <c r="AE252" t="str">
        <f t="shared" si="70"/>
        <v>PTSN</v>
      </c>
      <c r="AF252" t="str">
        <f t="shared" si="56"/>
        <v>PT Sat Nusapersada Tbk</v>
      </c>
      <c r="AG252">
        <f t="shared" si="57"/>
        <v>262</v>
      </c>
      <c r="AH252" s="12">
        <f t="shared" si="71"/>
        <v>1392</v>
      </c>
      <c r="AI252" t="str">
        <f t="shared" si="72"/>
        <v>Small Cap</v>
      </c>
    </row>
    <row r="253" spans="2:35" x14ac:dyDescent="0.25">
      <c r="B253">
        <v>252</v>
      </c>
      <c r="C253" t="s">
        <v>676</v>
      </c>
      <c r="D253" t="s">
        <v>677</v>
      </c>
      <c r="E253">
        <v>2630</v>
      </c>
      <c r="F253">
        <v>0</v>
      </c>
      <c r="G253">
        <v>0</v>
      </c>
      <c r="H253">
        <v>23800</v>
      </c>
      <c r="I253">
        <v>121898</v>
      </c>
      <c r="J253" t="s">
        <v>678</v>
      </c>
      <c r="K253">
        <v>131500</v>
      </c>
      <c r="L253" s="6">
        <f t="shared" si="58"/>
        <v>6.8810000000000002</v>
      </c>
      <c r="M253" s="7" t="str">
        <f t="shared" si="61"/>
        <v>T</v>
      </c>
      <c r="N253" s="10">
        <f t="shared" si="62"/>
        <v>6881</v>
      </c>
      <c r="O253" s="10">
        <f t="shared" si="63"/>
        <v>6881</v>
      </c>
      <c r="P253" s="4" t="str">
        <f t="shared" si="64"/>
        <v>BSSR.JK</v>
      </c>
      <c r="R253" s="4">
        <f t="shared" si="65"/>
        <v>252</v>
      </c>
      <c r="S253" t="str">
        <v>TRUE.JK</v>
      </c>
      <c r="T253" s="16">
        <f t="shared" si="66"/>
        <v>1393</v>
      </c>
      <c r="X253">
        <f t="shared" si="59"/>
        <v>252</v>
      </c>
      <c r="Y253" t="str">
        <f t="shared" si="67"/>
        <v>YULE.JK</v>
      </c>
      <c r="Z253" s="7" t="str">
        <f t="shared" si="68"/>
        <v>PT Yulie Sekuritas Indonesia Tbk</v>
      </c>
      <c r="AA253" s="6">
        <f t="shared" si="60"/>
        <v>760</v>
      </c>
      <c r="AB253" s="8">
        <f t="shared" si="69"/>
        <v>1357</v>
      </c>
      <c r="AD253">
        <f t="shared" si="55"/>
        <v>252</v>
      </c>
      <c r="AE253" t="str">
        <f t="shared" si="70"/>
        <v>YULE</v>
      </c>
      <c r="AF253" t="str">
        <f t="shared" si="56"/>
        <v>PT Yulie Sekuritas Indonesia Tbk</v>
      </c>
      <c r="AG253">
        <f t="shared" si="57"/>
        <v>760</v>
      </c>
      <c r="AH253" s="12">
        <f t="shared" si="71"/>
        <v>1357</v>
      </c>
      <c r="AI253" t="str">
        <f t="shared" si="72"/>
        <v>Small Cap</v>
      </c>
    </row>
    <row r="254" spans="2:35" x14ac:dyDescent="0.25">
      <c r="B254">
        <v>253</v>
      </c>
      <c r="C254" t="s">
        <v>679</v>
      </c>
      <c r="D254" t="s">
        <v>680</v>
      </c>
      <c r="E254">
        <v>494</v>
      </c>
      <c r="F254">
        <v>-6</v>
      </c>
      <c r="G254">
        <v>-1.2E-2</v>
      </c>
      <c r="H254" t="s">
        <v>681</v>
      </c>
      <c r="I254" t="s">
        <v>682</v>
      </c>
      <c r="J254" t="s">
        <v>683</v>
      </c>
      <c r="K254">
        <v>6.59</v>
      </c>
      <c r="L254" s="6">
        <f t="shared" si="58"/>
        <v>6.6920000000000002</v>
      </c>
      <c r="M254" s="7" t="str">
        <f t="shared" si="61"/>
        <v>T</v>
      </c>
      <c r="N254" s="10">
        <f t="shared" si="62"/>
        <v>6692</v>
      </c>
      <c r="O254" s="10">
        <f t="shared" si="63"/>
        <v>6692</v>
      </c>
      <c r="P254" s="4" t="str">
        <f t="shared" si="64"/>
        <v>JRPT.JK</v>
      </c>
      <c r="R254" s="4">
        <f t="shared" si="65"/>
        <v>253</v>
      </c>
      <c r="S254" t="str">
        <v>PTSN.JK</v>
      </c>
      <c r="T254" s="16">
        <f t="shared" si="66"/>
        <v>1392</v>
      </c>
      <c r="X254">
        <f t="shared" si="59"/>
        <v>253</v>
      </c>
      <c r="Y254" t="str">
        <f t="shared" si="67"/>
        <v>UANG.JK</v>
      </c>
      <c r="Z254" s="7" t="str">
        <f t="shared" si="68"/>
        <v>PT Pakuan, Tbk</v>
      </c>
      <c r="AA254" s="6">
        <f t="shared" si="60"/>
        <v>1120</v>
      </c>
      <c r="AB254" s="8">
        <f t="shared" si="69"/>
        <v>1355</v>
      </c>
      <c r="AD254">
        <f t="shared" si="55"/>
        <v>253</v>
      </c>
      <c r="AE254" t="str">
        <f t="shared" si="70"/>
        <v>UANG</v>
      </c>
      <c r="AF254" t="str">
        <f t="shared" si="56"/>
        <v>PT Pakuan, Tbk</v>
      </c>
      <c r="AG254">
        <f t="shared" si="57"/>
        <v>1120</v>
      </c>
      <c r="AH254" s="12">
        <f t="shared" si="71"/>
        <v>1355</v>
      </c>
      <c r="AI254" t="str">
        <f t="shared" si="72"/>
        <v>Small Cap</v>
      </c>
    </row>
    <row r="255" spans="2:35" x14ac:dyDescent="0.25">
      <c r="B255">
        <v>254</v>
      </c>
      <c r="C255" t="s">
        <v>684</v>
      </c>
      <c r="D255" t="s">
        <v>685</v>
      </c>
      <c r="E255">
        <v>9950</v>
      </c>
      <c r="F255">
        <v>50</v>
      </c>
      <c r="G255">
        <v>5.1000000000000004E-3</v>
      </c>
      <c r="H255">
        <v>108500</v>
      </c>
      <c r="I255" t="s">
        <v>686</v>
      </c>
      <c r="J255" t="s">
        <v>687</v>
      </c>
      <c r="K255">
        <v>59.24</v>
      </c>
      <c r="L255" s="6">
        <f t="shared" si="58"/>
        <v>6.5910000000000002</v>
      </c>
      <c r="M255" s="7" t="str">
        <f t="shared" si="61"/>
        <v>T</v>
      </c>
      <c r="N255" s="10">
        <f t="shared" si="62"/>
        <v>6591</v>
      </c>
      <c r="O255" s="10">
        <f t="shared" si="63"/>
        <v>6591</v>
      </c>
      <c r="P255" s="4" t="str">
        <f t="shared" si="64"/>
        <v>NFCX.JK</v>
      </c>
      <c r="R255" s="4">
        <f t="shared" si="65"/>
        <v>254</v>
      </c>
      <c r="S255" t="str">
        <v>YULE.JK</v>
      </c>
      <c r="T255" s="16">
        <f t="shared" si="66"/>
        <v>1357</v>
      </c>
      <c r="X255">
        <f t="shared" si="59"/>
        <v>254</v>
      </c>
      <c r="Y255" t="str">
        <f t="shared" si="67"/>
        <v>HOMI.JK</v>
      </c>
      <c r="Z255" s="7" t="str">
        <f t="shared" si="68"/>
        <v>PT Grand House Mulia Tbk</v>
      </c>
      <c r="AA255" s="6">
        <f t="shared" si="60"/>
        <v>1710</v>
      </c>
      <c r="AB255" s="8">
        <f t="shared" si="69"/>
        <v>1347</v>
      </c>
      <c r="AD255">
        <f t="shared" si="55"/>
        <v>254</v>
      </c>
      <c r="AE255" t="str">
        <f t="shared" si="70"/>
        <v>HOMI</v>
      </c>
      <c r="AF255" t="str">
        <f t="shared" si="56"/>
        <v>PT Grand House Mulia Tbk</v>
      </c>
      <c r="AG255">
        <f t="shared" si="57"/>
        <v>1710</v>
      </c>
      <c r="AH255" s="12">
        <f t="shared" si="71"/>
        <v>1347</v>
      </c>
      <c r="AI255" t="str">
        <f t="shared" si="72"/>
        <v>Small Cap</v>
      </c>
    </row>
    <row r="256" spans="2:35" x14ac:dyDescent="0.25">
      <c r="B256">
        <v>255</v>
      </c>
      <c r="C256" t="s">
        <v>688</v>
      </c>
      <c r="D256" t="s">
        <v>689</v>
      </c>
      <c r="E256">
        <v>1585</v>
      </c>
      <c r="F256">
        <v>-10</v>
      </c>
      <c r="G256">
        <v>-6.3E-3</v>
      </c>
      <c r="H256">
        <v>530600</v>
      </c>
      <c r="I256">
        <v>172698</v>
      </c>
      <c r="J256" t="s">
        <v>690</v>
      </c>
      <c r="K256">
        <v>18.02</v>
      </c>
      <c r="L256" s="6">
        <f t="shared" si="58"/>
        <v>6.5670000000000002</v>
      </c>
      <c r="M256" s="7" t="str">
        <f t="shared" si="61"/>
        <v>T</v>
      </c>
      <c r="N256" s="10">
        <f t="shared" si="62"/>
        <v>6567</v>
      </c>
      <c r="O256" s="10">
        <f t="shared" si="63"/>
        <v>6567</v>
      </c>
      <c r="P256" s="4" t="str">
        <f t="shared" si="64"/>
        <v>UCID.JK</v>
      </c>
      <c r="R256" s="4">
        <f t="shared" si="65"/>
        <v>255</v>
      </c>
      <c r="S256" t="str">
        <v>UANG.JK</v>
      </c>
      <c r="T256" s="16">
        <f t="shared" si="66"/>
        <v>1355</v>
      </c>
      <c r="X256">
        <f t="shared" si="59"/>
        <v>255</v>
      </c>
      <c r="Y256" t="str">
        <f t="shared" si="67"/>
        <v>BEST.JK</v>
      </c>
      <c r="Z256" s="7" t="str">
        <f t="shared" si="68"/>
        <v>PT Bekasi Fajar Industrial Estate Tbk</v>
      </c>
      <c r="AA256" s="6">
        <f t="shared" si="60"/>
        <v>138</v>
      </c>
      <c r="AB256" s="8">
        <f t="shared" si="69"/>
        <v>1331</v>
      </c>
      <c r="AD256">
        <f t="shared" si="55"/>
        <v>255</v>
      </c>
      <c r="AE256" t="str">
        <f t="shared" si="70"/>
        <v>BEST</v>
      </c>
      <c r="AF256" t="str">
        <f t="shared" si="56"/>
        <v>PT Bekasi Fajar Industrial Estate Tbk</v>
      </c>
      <c r="AG256">
        <f t="shared" si="57"/>
        <v>138</v>
      </c>
      <c r="AH256" s="12">
        <f t="shared" si="71"/>
        <v>1331</v>
      </c>
      <c r="AI256" t="str">
        <f t="shared" si="72"/>
        <v>Small Cap</v>
      </c>
    </row>
    <row r="257" spans="2:35" x14ac:dyDescent="0.25">
      <c r="B257">
        <v>256</v>
      </c>
      <c r="C257" t="s">
        <v>691</v>
      </c>
      <c r="D257" t="s">
        <v>692</v>
      </c>
      <c r="E257">
        <v>1445</v>
      </c>
      <c r="F257">
        <v>-25</v>
      </c>
      <c r="G257">
        <v>-1.7000000000000001E-2</v>
      </c>
      <c r="H257">
        <v>830200</v>
      </c>
      <c r="I257" t="s">
        <v>693</v>
      </c>
      <c r="J257" t="s">
        <v>694</v>
      </c>
      <c r="K257">
        <v>7.87</v>
      </c>
      <c r="L257" s="6">
        <f t="shared" si="58"/>
        <v>6.5019999999999998</v>
      </c>
      <c r="M257" s="7" t="str">
        <f t="shared" si="61"/>
        <v>T</v>
      </c>
      <c r="N257" s="10">
        <f t="shared" si="62"/>
        <v>6502</v>
      </c>
      <c r="O257" s="10">
        <f t="shared" si="63"/>
        <v>6502</v>
      </c>
      <c r="P257" s="4" t="str">
        <f t="shared" si="64"/>
        <v>TSPC.JK</v>
      </c>
      <c r="R257" s="4">
        <f t="shared" si="65"/>
        <v>256</v>
      </c>
      <c r="S257" t="str">
        <v>HOMI.JK</v>
      </c>
      <c r="T257" s="16">
        <f t="shared" si="66"/>
        <v>1347</v>
      </c>
      <c r="X257">
        <f t="shared" si="59"/>
        <v>256</v>
      </c>
      <c r="Y257" t="str">
        <f t="shared" si="67"/>
        <v>FPNI.JK</v>
      </c>
      <c r="Z257" s="7" t="str">
        <f t="shared" si="68"/>
        <v>PT Lotte Chemical Titan Tbk</v>
      </c>
      <c r="AA257" s="6">
        <f t="shared" si="60"/>
        <v>236</v>
      </c>
      <c r="AB257" s="8">
        <f t="shared" si="69"/>
        <v>1314</v>
      </c>
      <c r="AD257">
        <f t="shared" ref="AD257:AD320" si="73">X257</f>
        <v>256</v>
      </c>
      <c r="AE257" t="str">
        <f t="shared" si="70"/>
        <v>FPNI</v>
      </c>
      <c r="AF257" t="str">
        <f t="shared" ref="AF257:AF320" si="74">Z257</f>
        <v>PT Lotte Chemical Titan Tbk</v>
      </c>
      <c r="AG257">
        <f t="shared" ref="AG257:AG320" si="75">AA257</f>
        <v>236</v>
      </c>
      <c r="AH257" s="12">
        <f t="shared" si="71"/>
        <v>1314</v>
      </c>
      <c r="AI257" t="str">
        <f t="shared" si="72"/>
        <v>Small Cap</v>
      </c>
    </row>
    <row r="258" spans="2:35" x14ac:dyDescent="0.25">
      <c r="B258">
        <v>257</v>
      </c>
      <c r="C258" t="s">
        <v>695</v>
      </c>
      <c r="D258" t="s">
        <v>696</v>
      </c>
      <c r="E258">
        <v>7050</v>
      </c>
      <c r="F258">
        <v>0</v>
      </c>
      <c r="G258">
        <v>0</v>
      </c>
      <c r="H258">
        <v>17400</v>
      </c>
      <c r="I258">
        <v>2653</v>
      </c>
      <c r="J258" t="s">
        <v>697</v>
      </c>
      <c r="K258">
        <v>13.14</v>
      </c>
      <c r="L258" s="6">
        <f t="shared" ref="L258:L321" si="76">VALUE(LEFT(J258,LEN(J258)-1))</f>
        <v>6.4749999999999996</v>
      </c>
      <c r="M258" s="7" t="str">
        <f t="shared" si="61"/>
        <v>T</v>
      </c>
      <c r="N258" s="10">
        <f t="shared" si="62"/>
        <v>6475</v>
      </c>
      <c r="O258" s="10">
        <f t="shared" si="63"/>
        <v>6475</v>
      </c>
      <c r="P258" s="4" t="str">
        <f t="shared" si="64"/>
        <v>TGKA.JK</v>
      </c>
      <c r="R258" s="4">
        <f t="shared" si="65"/>
        <v>257</v>
      </c>
      <c r="S258" t="str">
        <v>BEST.JK</v>
      </c>
      <c r="T258" s="16">
        <f t="shared" si="66"/>
        <v>1331</v>
      </c>
      <c r="X258">
        <f t="shared" ref="X258:X321" si="77">B258</f>
        <v>257</v>
      </c>
      <c r="Y258" t="str">
        <f t="shared" si="67"/>
        <v>WIFI.JK</v>
      </c>
      <c r="Z258" s="7" t="str">
        <f t="shared" si="68"/>
        <v>PT Solusi Sinergi Digital Tbk</v>
      </c>
      <c r="AA258" s="6">
        <f t="shared" ref="AA258:AA321" si="78">IFERROR(INDEX($E$2:$E$1048576,MATCH(Y258,$C$2:$C$1048576,0)),"NA")</f>
        <v>670</v>
      </c>
      <c r="AB258" s="8">
        <f t="shared" si="69"/>
        <v>1308</v>
      </c>
      <c r="AD258">
        <f t="shared" si="73"/>
        <v>257</v>
      </c>
      <c r="AE258" t="str">
        <f t="shared" si="70"/>
        <v>WIFI</v>
      </c>
      <c r="AF258" t="str">
        <f t="shared" si="74"/>
        <v>PT Solusi Sinergi Digital Tbk</v>
      </c>
      <c r="AG258">
        <f t="shared" si="75"/>
        <v>670</v>
      </c>
      <c r="AH258" s="12">
        <f t="shared" si="71"/>
        <v>1308</v>
      </c>
      <c r="AI258" t="str">
        <f t="shared" si="72"/>
        <v>Small Cap</v>
      </c>
    </row>
    <row r="259" spans="2:35" x14ac:dyDescent="0.25">
      <c r="B259">
        <v>258</v>
      </c>
      <c r="C259" t="s">
        <v>698</v>
      </c>
      <c r="D259" t="s">
        <v>699</v>
      </c>
      <c r="E259">
        <v>87</v>
      </c>
      <c r="F259">
        <v>-1</v>
      </c>
      <c r="G259">
        <v>-1.14E-2</v>
      </c>
      <c r="H259" t="s">
        <v>700</v>
      </c>
      <c r="I259" t="s">
        <v>701</v>
      </c>
      <c r="J259" t="s">
        <v>702</v>
      </c>
      <c r="K259" t="s">
        <v>50</v>
      </c>
      <c r="L259" s="6">
        <f t="shared" si="76"/>
        <v>6.4619999999999997</v>
      </c>
      <c r="M259" s="7" t="str">
        <f t="shared" ref="M259:M322" si="79">RIGHT(J259,1)</f>
        <v>T</v>
      </c>
      <c r="N259" s="10">
        <f t="shared" ref="N259:N322" si="80">IF(M259="T",L259*1000,IF(M259="B",L259,0))</f>
        <v>6462</v>
      </c>
      <c r="O259" s="10">
        <f t="shared" ref="O259:O322" si="81">IF(OR(M259="T",M259="B"),N259,0)</f>
        <v>6462</v>
      </c>
      <c r="P259" s="4" t="str">
        <f t="shared" ref="P259:P322" si="82">C259</f>
        <v>BUMI.JK</v>
      </c>
      <c r="R259" s="4">
        <f t="shared" ref="R259:R322" si="83">ROW(R258)</f>
        <v>258</v>
      </c>
      <c r="S259" t="str">
        <v>FPNI.JK</v>
      </c>
      <c r="T259" s="16">
        <f t="shared" ref="T259:T322" si="84">IFERROR(VALUE(INDEX($O$2:$O$726,MATCH(S259,$C$2:$C$726,0))),0)</f>
        <v>1314</v>
      </c>
      <c r="X259">
        <f t="shared" si="77"/>
        <v>258</v>
      </c>
      <c r="Y259" t="str">
        <f t="shared" ref="Y259:Y322" si="85">INDEX($S$2:$S$615,MATCH($AB259,$T$2:$T$614,0))</f>
        <v>BLTA.JK</v>
      </c>
      <c r="Z259" s="7" t="str">
        <f t="shared" ref="Z259:Z322" si="86">IFERROR(INDEX($D$2:$D$726,MATCH($Y259,$C$2:$C$726,0)),"NA")</f>
        <v>PT Berlian Laju Tanker Tbk</v>
      </c>
      <c r="AA259" s="6">
        <f t="shared" si="78"/>
        <v>50</v>
      </c>
      <c r="AB259" s="8">
        <f t="shared" ref="AB259:AB322" si="87">IFERROR(LARGE($T$2:$T$614,X259),"NA")</f>
        <v>1295</v>
      </c>
      <c r="AD259">
        <f t="shared" si="73"/>
        <v>258</v>
      </c>
      <c r="AE259" t="str">
        <f t="shared" ref="AE259:AE322" si="88">LEFT(Y259,4)</f>
        <v>BLTA</v>
      </c>
      <c r="AF259" t="str">
        <f t="shared" si="74"/>
        <v>PT Berlian Laju Tanker Tbk</v>
      </c>
      <c r="AG259">
        <f t="shared" si="75"/>
        <v>50</v>
      </c>
      <c r="AH259" s="12">
        <f t="shared" ref="AH259:AH322" si="89">AB259</f>
        <v>1295</v>
      </c>
      <c r="AI259" t="str">
        <f t="shared" ref="AI259:AI322" si="90">IF(AH259&gt;$AM$2,$AL$2,IF(AH259&gt;$AM$3,$AL$3,IF(AH259&gt;$AM$4,$AL$4,0)))</f>
        <v>Small Cap</v>
      </c>
    </row>
    <row r="260" spans="2:35" x14ac:dyDescent="0.25">
      <c r="B260">
        <v>259</v>
      </c>
      <c r="C260" t="s">
        <v>703</v>
      </c>
      <c r="D260" t="s">
        <v>704</v>
      </c>
      <c r="E260">
        <v>244</v>
      </c>
      <c r="F260">
        <v>2</v>
      </c>
      <c r="G260">
        <v>8.3000000000000001E-3</v>
      </c>
      <c r="H260" t="s">
        <v>705</v>
      </c>
      <c r="I260" t="s">
        <v>706</v>
      </c>
      <c r="J260" t="s">
        <v>707</v>
      </c>
      <c r="K260">
        <v>640.41999999999996</v>
      </c>
      <c r="L260" s="6">
        <f t="shared" si="76"/>
        <v>6.4539999999999997</v>
      </c>
      <c r="M260" s="7" t="str">
        <f t="shared" si="79"/>
        <v>T</v>
      </c>
      <c r="N260" s="10">
        <f t="shared" si="80"/>
        <v>6454</v>
      </c>
      <c r="O260" s="10">
        <f t="shared" si="81"/>
        <v>6454</v>
      </c>
      <c r="P260" s="4" t="str">
        <f t="shared" si="82"/>
        <v>BABP.JK</v>
      </c>
      <c r="R260" s="4">
        <f t="shared" si="83"/>
        <v>259</v>
      </c>
      <c r="S260" t="str">
        <v>WIFI.JK</v>
      </c>
      <c r="T260" s="16">
        <f t="shared" si="84"/>
        <v>1308</v>
      </c>
      <c r="X260">
        <f t="shared" si="77"/>
        <v>259</v>
      </c>
      <c r="Y260" t="str">
        <f t="shared" si="85"/>
        <v>TPMA.JK</v>
      </c>
      <c r="Z260" s="7" t="str">
        <f t="shared" si="86"/>
        <v>PT Trans Power Marine Tbk</v>
      </c>
      <c r="AA260" s="6">
        <f t="shared" si="78"/>
        <v>488</v>
      </c>
      <c r="AB260" s="8">
        <f t="shared" si="87"/>
        <v>1285</v>
      </c>
      <c r="AD260">
        <f t="shared" si="73"/>
        <v>259</v>
      </c>
      <c r="AE260" t="str">
        <f t="shared" si="88"/>
        <v>TPMA</v>
      </c>
      <c r="AF260" t="str">
        <f t="shared" si="74"/>
        <v>PT Trans Power Marine Tbk</v>
      </c>
      <c r="AG260">
        <f t="shared" si="75"/>
        <v>488</v>
      </c>
      <c r="AH260" s="12">
        <f t="shared" si="89"/>
        <v>1285</v>
      </c>
      <c r="AI260" t="str">
        <f t="shared" si="90"/>
        <v>Small Cap</v>
      </c>
    </row>
    <row r="261" spans="2:35" x14ac:dyDescent="0.25">
      <c r="B261">
        <v>260</v>
      </c>
      <c r="C261" t="s">
        <v>708</v>
      </c>
      <c r="D261" t="s">
        <v>709</v>
      </c>
      <c r="E261">
        <v>3480</v>
      </c>
      <c r="F261">
        <v>20</v>
      </c>
      <c r="G261">
        <v>5.7999999999999996E-3</v>
      </c>
      <c r="H261">
        <v>900</v>
      </c>
      <c r="I261">
        <v>5017</v>
      </c>
      <c r="J261" t="s">
        <v>710</v>
      </c>
      <c r="K261">
        <v>9.73</v>
      </c>
      <c r="L261" s="6">
        <f t="shared" si="76"/>
        <v>6.4379999999999997</v>
      </c>
      <c r="M261" s="7" t="str">
        <f t="shared" si="79"/>
        <v>T</v>
      </c>
      <c r="N261" s="10">
        <f t="shared" si="80"/>
        <v>6438</v>
      </c>
      <c r="O261" s="10">
        <f t="shared" si="81"/>
        <v>6438</v>
      </c>
      <c r="P261" s="4" t="str">
        <f t="shared" si="82"/>
        <v>DUTI.JK</v>
      </c>
      <c r="R261" s="4">
        <f t="shared" si="83"/>
        <v>260</v>
      </c>
      <c r="S261" t="str">
        <v>BLTA.JK</v>
      </c>
      <c r="T261" s="16">
        <f t="shared" si="84"/>
        <v>1295</v>
      </c>
      <c r="X261">
        <f t="shared" si="77"/>
        <v>260</v>
      </c>
      <c r="Y261" t="str">
        <f t="shared" si="85"/>
        <v>SHID.JK</v>
      </c>
      <c r="Z261" s="7" t="str">
        <f t="shared" si="86"/>
        <v>PT Hotel Sahid Jaya International Tbk</v>
      </c>
      <c r="AA261" s="6">
        <f t="shared" si="78"/>
        <v>1135</v>
      </c>
      <c r="AB261" s="8">
        <f t="shared" si="87"/>
        <v>1270</v>
      </c>
      <c r="AD261">
        <f t="shared" si="73"/>
        <v>260</v>
      </c>
      <c r="AE261" t="str">
        <f t="shared" si="88"/>
        <v>SHID</v>
      </c>
      <c r="AF261" t="str">
        <f t="shared" si="74"/>
        <v>PT Hotel Sahid Jaya International Tbk</v>
      </c>
      <c r="AG261">
        <f t="shared" si="75"/>
        <v>1135</v>
      </c>
      <c r="AH261" s="12">
        <f t="shared" si="89"/>
        <v>1270</v>
      </c>
      <c r="AI261" t="str">
        <f t="shared" si="90"/>
        <v>Small Cap</v>
      </c>
    </row>
    <row r="262" spans="2:35" x14ac:dyDescent="0.25">
      <c r="B262">
        <v>261</v>
      </c>
      <c r="C262" t="s">
        <v>711</v>
      </c>
      <c r="D262" t="s">
        <v>712</v>
      </c>
      <c r="E262">
        <v>615</v>
      </c>
      <c r="F262">
        <v>5</v>
      </c>
      <c r="G262">
        <v>8.2000000000000007E-3</v>
      </c>
      <c r="H262" t="s">
        <v>713</v>
      </c>
      <c r="I262" t="s">
        <v>714</v>
      </c>
      <c r="J262" t="s">
        <v>715</v>
      </c>
      <c r="K262">
        <v>12.98</v>
      </c>
      <c r="L262" s="6">
        <f t="shared" si="76"/>
        <v>6.4320000000000004</v>
      </c>
      <c r="M262" s="7" t="str">
        <f t="shared" si="79"/>
        <v>T</v>
      </c>
      <c r="N262" s="10">
        <f t="shared" si="80"/>
        <v>6432</v>
      </c>
      <c r="O262" s="10">
        <f t="shared" si="81"/>
        <v>6432</v>
      </c>
      <c r="P262" s="4" t="str">
        <f t="shared" si="82"/>
        <v>DSNG.JK</v>
      </c>
      <c r="R262" s="4">
        <f t="shared" si="83"/>
        <v>261</v>
      </c>
      <c r="S262" t="str">
        <v>TPMA.JK</v>
      </c>
      <c r="T262" s="16">
        <f t="shared" si="84"/>
        <v>1285</v>
      </c>
      <c r="X262">
        <f t="shared" si="77"/>
        <v>261</v>
      </c>
      <c r="Y262" t="str">
        <f t="shared" si="85"/>
        <v>INDS.JK</v>
      </c>
      <c r="Z262" s="7" t="str">
        <f t="shared" si="86"/>
        <v>PT Indospring Tbk</v>
      </c>
      <c r="AA262" s="6">
        <f t="shared" si="78"/>
        <v>1915</v>
      </c>
      <c r="AB262" s="8">
        <f t="shared" si="87"/>
        <v>1257</v>
      </c>
      <c r="AD262">
        <f t="shared" si="73"/>
        <v>261</v>
      </c>
      <c r="AE262" t="str">
        <f t="shared" si="88"/>
        <v>INDS</v>
      </c>
      <c r="AF262" t="str">
        <f t="shared" si="74"/>
        <v>PT Indospring Tbk</v>
      </c>
      <c r="AG262">
        <f t="shared" si="75"/>
        <v>1915</v>
      </c>
      <c r="AH262" s="12">
        <f t="shared" si="89"/>
        <v>1257</v>
      </c>
      <c r="AI262" t="str">
        <f t="shared" si="90"/>
        <v>Small Cap</v>
      </c>
    </row>
    <row r="263" spans="2:35" x14ac:dyDescent="0.25">
      <c r="B263">
        <v>262</v>
      </c>
      <c r="C263" t="s">
        <v>716</v>
      </c>
      <c r="D263" t="s">
        <v>717</v>
      </c>
      <c r="E263">
        <v>5050</v>
      </c>
      <c r="F263">
        <v>-25</v>
      </c>
      <c r="G263">
        <v>-4.8999999999999998E-3</v>
      </c>
      <c r="H263">
        <v>2400</v>
      </c>
      <c r="I263">
        <v>19712</v>
      </c>
      <c r="J263" t="s">
        <v>718</v>
      </c>
      <c r="K263">
        <v>26.1</v>
      </c>
      <c r="L263" s="6">
        <f t="shared" si="76"/>
        <v>6.4089999999999998</v>
      </c>
      <c r="M263" s="7" t="str">
        <f t="shared" si="79"/>
        <v>T</v>
      </c>
      <c r="N263" s="10">
        <f t="shared" si="80"/>
        <v>6409</v>
      </c>
      <c r="O263" s="10">
        <f t="shared" si="81"/>
        <v>6409</v>
      </c>
      <c r="P263" s="4" t="str">
        <f t="shared" si="82"/>
        <v>SOHO.JK</v>
      </c>
      <c r="R263" s="4">
        <f t="shared" si="83"/>
        <v>262</v>
      </c>
      <c r="S263" t="str">
        <v>SHID.JK</v>
      </c>
      <c r="T263" s="16">
        <f t="shared" si="84"/>
        <v>1270</v>
      </c>
      <c r="X263">
        <f t="shared" si="77"/>
        <v>262</v>
      </c>
      <c r="Y263" t="str">
        <f t="shared" si="85"/>
        <v>KBLV.JK</v>
      </c>
      <c r="Z263" s="7" t="str">
        <f t="shared" si="86"/>
        <v>PT First Media Tbk</v>
      </c>
      <c r="AA263" s="6">
        <f t="shared" si="78"/>
        <v>720</v>
      </c>
      <c r="AB263" s="8">
        <f t="shared" si="87"/>
        <v>1254</v>
      </c>
      <c r="AD263">
        <f t="shared" si="73"/>
        <v>262</v>
      </c>
      <c r="AE263" t="str">
        <f t="shared" si="88"/>
        <v>KBLV</v>
      </c>
      <c r="AF263" t="str">
        <f t="shared" si="74"/>
        <v>PT First Media Tbk</v>
      </c>
      <c r="AG263">
        <f t="shared" si="75"/>
        <v>720</v>
      </c>
      <c r="AH263" s="12">
        <f t="shared" si="89"/>
        <v>1254</v>
      </c>
      <c r="AI263" t="str">
        <f t="shared" si="90"/>
        <v>Small Cap</v>
      </c>
    </row>
    <row r="264" spans="2:35" x14ac:dyDescent="0.25">
      <c r="B264">
        <v>263</v>
      </c>
      <c r="C264" t="s">
        <v>719</v>
      </c>
      <c r="D264" t="s">
        <v>720</v>
      </c>
      <c r="E264">
        <v>1785</v>
      </c>
      <c r="F264">
        <v>5</v>
      </c>
      <c r="G264">
        <v>2.8E-3</v>
      </c>
      <c r="H264">
        <v>348400</v>
      </c>
      <c r="I264" t="s">
        <v>721</v>
      </c>
      <c r="J264" t="s">
        <v>722</v>
      </c>
      <c r="K264">
        <v>137307.69</v>
      </c>
      <c r="L264" s="6">
        <f t="shared" si="76"/>
        <v>6.3470000000000004</v>
      </c>
      <c r="M264" s="7" t="str">
        <f t="shared" si="79"/>
        <v>T</v>
      </c>
      <c r="N264" s="10">
        <f t="shared" si="80"/>
        <v>6347</v>
      </c>
      <c r="O264" s="10">
        <f t="shared" si="81"/>
        <v>6347</v>
      </c>
      <c r="P264" s="4" t="str">
        <f t="shared" si="82"/>
        <v>MCOL.JK</v>
      </c>
      <c r="R264" s="4">
        <f t="shared" si="83"/>
        <v>263</v>
      </c>
      <c r="S264" t="str">
        <v>INDS.JK</v>
      </c>
      <c r="T264" s="16">
        <f t="shared" si="84"/>
        <v>1257</v>
      </c>
      <c r="X264">
        <f t="shared" si="77"/>
        <v>263</v>
      </c>
      <c r="Y264" t="str">
        <f t="shared" si="85"/>
        <v>ENRG.JK</v>
      </c>
      <c r="Z264" s="7" t="str">
        <f t="shared" si="86"/>
        <v>PT Energi Mega Persada Tbk</v>
      </c>
      <c r="AA264" s="6">
        <f t="shared" si="78"/>
        <v>121</v>
      </c>
      <c r="AB264" s="8">
        <f t="shared" si="87"/>
        <v>1251</v>
      </c>
      <c r="AD264">
        <f t="shared" si="73"/>
        <v>263</v>
      </c>
      <c r="AE264" t="str">
        <f t="shared" si="88"/>
        <v>ENRG</v>
      </c>
      <c r="AF264" t="str">
        <f t="shared" si="74"/>
        <v>PT Energi Mega Persada Tbk</v>
      </c>
      <c r="AG264">
        <f t="shared" si="75"/>
        <v>121</v>
      </c>
      <c r="AH264" s="12">
        <f t="shared" si="89"/>
        <v>1251</v>
      </c>
      <c r="AI264" t="str">
        <f t="shared" si="90"/>
        <v>Small Cap</v>
      </c>
    </row>
    <row r="265" spans="2:35" x14ac:dyDescent="0.25">
      <c r="B265">
        <v>264</v>
      </c>
      <c r="C265" t="s">
        <v>723</v>
      </c>
      <c r="D265" t="s">
        <v>724</v>
      </c>
      <c r="E265">
        <v>2180</v>
      </c>
      <c r="F265">
        <v>-20</v>
      </c>
      <c r="G265">
        <v>-9.1000000000000004E-3</v>
      </c>
      <c r="H265">
        <v>3900</v>
      </c>
      <c r="I265" t="s">
        <v>725</v>
      </c>
      <c r="J265" t="s">
        <v>726</v>
      </c>
      <c r="K265">
        <v>27.63</v>
      </c>
      <c r="L265" s="6">
        <f t="shared" si="76"/>
        <v>6.2839999999999998</v>
      </c>
      <c r="M265" s="7" t="str">
        <f t="shared" si="79"/>
        <v>T</v>
      </c>
      <c r="N265" s="10">
        <f t="shared" si="80"/>
        <v>6284</v>
      </c>
      <c r="O265" s="10">
        <f t="shared" si="81"/>
        <v>6284</v>
      </c>
      <c r="P265" s="4" t="str">
        <f t="shared" si="82"/>
        <v>MIDI.JK</v>
      </c>
      <c r="R265" s="4">
        <f t="shared" si="83"/>
        <v>264</v>
      </c>
      <c r="S265" t="str">
        <v>KBLV.JK</v>
      </c>
      <c r="T265" s="16">
        <f t="shared" si="84"/>
        <v>1254</v>
      </c>
      <c r="X265">
        <f t="shared" si="77"/>
        <v>264</v>
      </c>
      <c r="Y265" t="str">
        <f t="shared" si="85"/>
        <v>BELL.JK</v>
      </c>
      <c r="Z265" s="7" t="str">
        <f t="shared" si="86"/>
        <v>PT Trisula Textile Industries Tbk</v>
      </c>
      <c r="AA265" s="6">
        <f t="shared" si="78"/>
        <v>170</v>
      </c>
      <c r="AB265" s="8">
        <f t="shared" si="87"/>
        <v>1233</v>
      </c>
      <c r="AD265">
        <f t="shared" si="73"/>
        <v>264</v>
      </c>
      <c r="AE265" t="str">
        <f t="shared" si="88"/>
        <v>BELL</v>
      </c>
      <c r="AF265" t="str">
        <f t="shared" si="74"/>
        <v>PT Trisula Textile Industries Tbk</v>
      </c>
      <c r="AG265">
        <f t="shared" si="75"/>
        <v>170</v>
      </c>
      <c r="AH265" s="12">
        <f t="shared" si="89"/>
        <v>1233</v>
      </c>
      <c r="AI265" t="str">
        <f t="shared" si="90"/>
        <v>Small Cap</v>
      </c>
    </row>
    <row r="266" spans="2:35" x14ac:dyDescent="0.25">
      <c r="B266">
        <v>265</v>
      </c>
      <c r="C266" t="s">
        <v>727</v>
      </c>
      <c r="D266" t="s">
        <v>728</v>
      </c>
      <c r="E266">
        <v>2270</v>
      </c>
      <c r="F266">
        <v>-40</v>
      </c>
      <c r="G266">
        <v>-1.7299999999999999E-2</v>
      </c>
      <c r="H266">
        <v>167500</v>
      </c>
      <c r="I266">
        <v>96219</v>
      </c>
      <c r="J266" t="s">
        <v>729</v>
      </c>
      <c r="K266">
        <v>7.95</v>
      </c>
      <c r="L266" s="6">
        <f t="shared" si="76"/>
        <v>6.149</v>
      </c>
      <c r="M266" s="7" t="str">
        <f t="shared" si="79"/>
        <v>T</v>
      </c>
      <c r="N266" s="10">
        <f t="shared" si="80"/>
        <v>6149</v>
      </c>
      <c r="O266" s="10">
        <f t="shared" si="81"/>
        <v>6149</v>
      </c>
      <c r="P266" s="4" t="str">
        <f t="shared" si="82"/>
        <v>EPMT.JK</v>
      </c>
      <c r="R266" s="4">
        <f t="shared" si="83"/>
        <v>265</v>
      </c>
      <c r="S266" t="str">
        <v>ENRG.JK</v>
      </c>
      <c r="T266" s="16">
        <f t="shared" si="84"/>
        <v>1251</v>
      </c>
      <c r="X266">
        <f t="shared" si="77"/>
        <v>265</v>
      </c>
      <c r="Y266" t="str">
        <f t="shared" si="85"/>
        <v>TCID.JK</v>
      </c>
      <c r="Z266" s="7" t="str">
        <f t="shared" si="86"/>
        <v>PT. Mandom Indonesia Tbk</v>
      </c>
      <c r="AA266" s="6">
        <f t="shared" si="78"/>
        <v>6025</v>
      </c>
      <c r="AB266" s="8">
        <f t="shared" si="87"/>
        <v>1211</v>
      </c>
      <c r="AD266">
        <f t="shared" si="73"/>
        <v>265</v>
      </c>
      <c r="AE266" t="str">
        <f t="shared" si="88"/>
        <v>TCID</v>
      </c>
      <c r="AF266" t="str">
        <f t="shared" si="74"/>
        <v>PT. Mandom Indonesia Tbk</v>
      </c>
      <c r="AG266">
        <f t="shared" si="75"/>
        <v>6025</v>
      </c>
      <c r="AH266" s="12">
        <f t="shared" si="89"/>
        <v>1211</v>
      </c>
      <c r="AI266" t="str">
        <f t="shared" si="90"/>
        <v>Small Cap</v>
      </c>
    </row>
    <row r="267" spans="2:35" x14ac:dyDescent="0.25">
      <c r="B267">
        <v>266</v>
      </c>
      <c r="C267" t="s">
        <v>730</v>
      </c>
      <c r="D267" t="s">
        <v>731</v>
      </c>
      <c r="E267">
        <v>450</v>
      </c>
      <c r="F267">
        <v>2</v>
      </c>
      <c r="G267">
        <v>4.4999999999999997E-3</v>
      </c>
      <c r="H267" t="s">
        <v>732</v>
      </c>
      <c r="I267" t="s">
        <v>733</v>
      </c>
      <c r="J267" t="s">
        <v>734</v>
      </c>
      <c r="K267" t="s">
        <v>50</v>
      </c>
      <c r="L267" s="6">
        <f t="shared" si="76"/>
        <v>6.0640000000000001</v>
      </c>
      <c r="M267" s="7" t="str">
        <f t="shared" si="79"/>
        <v>T</v>
      </c>
      <c r="N267" s="10">
        <f t="shared" si="80"/>
        <v>6064</v>
      </c>
      <c r="O267" s="10">
        <f t="shared" si="81"/>
        <v>6064</v>
      </c>
      <c r="P267" s="4" t="str">
        <f t="shared" si="82"/>
        <v>SAME.JK</v>
      </c>
      <c r="R267" s="4">
        <f t="shared" si="83"/>
        <v>266</v>
      </c>
      <c r="S267" t="str">
        <v>BELL.JK</v>
      </c>
      <c r="T267" s="16">
        <f t="shared" si="84"/>
        <v>1233</v>
      </c>
      <c r="X267">
        <f t="shared" si="77"/>
        <v>266</v>
      </c>
      <c r="Y267" t="str">
        <f t="shared" si="85"/>
        <v>GTSI.JK</v>
      </c>
      <c r="Z267" s="7" t="str">
        <f t="shared" si="86"/>
        <v>PT GTS Internasional Tbk</v>
      </c>
      <c r="AA267" s="6">
        <f t="shared" si="78"/>
        <v>76</v>
      </c>
      <c r="AB267" s="8">
        <f t="shared" si="87"/>
        <v>1202</v>
      </c>
      <c r="AD267">
        <f t="shared" si="73"/>
        <v>266</v>
      </c>
      <c r="AE267" t="str">
        <f t="shared" si="88"/>
        <v>GTSI</v>
      </c>
      <c r="AF267" t="str">
        <f t="shared" si="74"/>
        <v>PT GTS Internasional Tbk</v>
      </c>
      <c r="AG267">
        <f t="shared" si="75"/>
        <v>76</v>
      </c>
      <c r="AH267" s="12">
        <f t="shared" si="89"/>
        <v>1202</v>
      </c>
      <c r="AI267" t="str">
        <f t="shared" si="90"/>
        <v>Small Cap</v>
      </c>
    </row>
    <row r="268" spans="2:35" x14ac:dyDescent="0.25">
      <c r="B268">
        <v>267</v>
      </c>
      <c r="C268" t="s">
        <v>735</v>
      </c>
      <c r="D268" t="s">
        <v>736</v>
      </c>
      <c r="E268">
        <v>6375</v>
      </c>
      <c r="F268">
        <v>-100</v>
      </c>
      <c r="G268">
        <v>-1.54E-2</v>
      </c>
      <c r="H268">
        <v>553100</v>
      </c>
      <c r="I268" t="s">
        <v>737</v>
      </c>
      <c r="J268" t="s">
        <v>738</v>
      </c>
      <c r="K268">
        <v>10.27</v>
      </c>
      <c r="L268" s="6">
        <f t="shared" si="76"/>
        <v>5.9770000000000003</v>
      </c>
      <c r="M268" s="7" t="str">
        <f t="shared" si="79"/>
        <v>T</v>
      </c>
      <c r="N268" s="10">
        <f t="shared" si="80"/>
        <v>5977</v>
      </c>
      <c r="O268" s="10">
        <f t="shared" si="81"/>
        <v>5977</v>
      </c>
      <c r="P268" s="4" t="str">
        <f t="shared" si="82"/>
        <v>PRDA.JK</v>
      </c>
      <c r="R268" s="4">
        <f t="shared" si="83"/>
        <v>267</v>
      </c>
      <c r="S268" t="str">
        <v>TCID.JK</v>
      </c>
      <c r="T268" s="16">
        <f t="shared" si="84"/>
        <v>1211</v>
      </c>
      <c r="X268">
        <f t="shared" si="77"/>
        <v>267</v>
      </c>
      <c r="Y268" t="str">
        <f t="shared" si="85"/>
        <v>GTSI.JK</v>
      </c>
      <c r="Z268" s="7" t="str">
        <f t="shared" si="86"/>
        <v>PT GTS Internasional Tbk</v>
      </c>
      <c r="AA268" s="6">
        <f t="shared" si="78"/>
        <v>76</v>
      </c>
      <c r="AB268" s="8">
        <f t="shared" si="87"/>
        <v>1202</v>
      </c>
      <c r="AD268">
        <f t="shared" si="73"/>
        <v>267</v>
      </c>
      <c r="AE268" t="str">
        <f t="shared" si="88"/>
        <v>GTSI</v>
      </c>
      <c r="AF268" t="str">
        <f t="shared" si="74"/>
        <v>PT GTS Internasional Tbk</v>
      </c>
      <c r="AG268">
        <f t="shared" si="75"/>
        <v>76</v>
      </c>
      <c r="AH268" s="12">
        <f t="shared" si="89"/>
        <v>1202</v>
      </c>
      <c r="AI268" t="str">
        <f t="shared" si="90"/>
        <v>Small Cap</v>
      </c>
    </row>
    <row r="269" spans="2:35" x14ac:dyDescent="0.25">
      <c r="B269">
        <v>268</v>
      </c>
      <c r="C269" t="s">
        <v>739</v>
      </c>
      <c r="D269" t="s">
        <v>740</v>
      </c>
      <c r="E269">
        <v>69</v>
      </c>
      <c r="F269">
        <v>0</v>
      </c>
      <c r="G269">
        <v>0</v>
      </c>
      <c r="H269" t="s">
        <v>741</v>
      </c>
      <c r="I269" t="s">
        <v>742</v>
      </c>
      <c r="J269" t="s">
        <v>743</v>
      </c>
      <c r="K269">
        <v>6.31</v>
      </c>
      <c r="L269" s="6">
        <f t="shared" si="76"/>
        <v>5.9390000000000001</v>
      </c>
      <c r="M269" s="7" t="str">
        <f t="shared" si="79"/>
        <v>T</v>
      </c>
      <c r="N269" s="10">
        <f t="shared" si="80"/>
        <v>5939</v>
      </c>
      <c r="O269" s="10">
        <f t="shared" si="81"/>
        <v>5939</v>
      </c>
      <c r="P269" s="4" t="str">
        <f t="shared" si="82"/>
        <v>BHIT.JK</v>
      </c>
      <c r="R269" s="4">
        <f t="shared" si="83"/>
        <v>268</v>
      </c>
      <c r="S269" t="str">
        <v>GTSI.JK</v>
      </c>
      <c r="T269" s="16">
        <f t="shared" si="84"/>
        <v>1202</v>
      </c>
      <c r="X269">
        <f t="shared" si="77"/>
        <v>268</v>
      </c>
      <c r="Y269" t="str">
        <f t="shared" si="85"/>
        <v>BVIC.JK</v>
      </c>
      <c r="Z269" s="7" t="str">
        <f t="shared" si="86"/>
        <v>PT Bank Victoria International Tbk</v>
      </c>
      <c r="AA269" s="6">
        <f t="shared" si="78"/>
        <v>134</v>
      </c>
      <c r="AB269" s="8">
        <f t="shared" si="87"/>
        <v>1200</v>
      </c>
      <c r="AD269">
        <f t="shared" si="73"/>
        <v>268</v>
      </c>
      <c r="AE269" t="str">
        <f t="shared" si="88"/>
        <v>BVIC</v>
      </c>
      <c r="AF269" t="str">
        <f t="shared" si="74"/>
        <v>PT Bank Victoria International Tbk</v>
      </c>
      <c r="AG269">
        <f t="shared" si="75"/>
        <v>134</v>
      </c>
      <c r="AH269" s="12">
        <f t="shared" si="89"/>
        <v>1200</v>
      </c>
      <c r="AI269" t="str">
        <f t="shared" si="90"/>
        <v>Small Cap</v>
      </c>
    </row>
    <row r="270" spans="2:35" x14ac:dyDescent="0.25">
      <c r="B270">
        <v>269</v>
      </c>
      <c r="C270" t="s">
        <v>744</v>
      </c>
      <c r="D270" t="s">
        <v>745</v>
      </c>
      <c r="E270">
        <v>185</v>
      </c>
      <c r="F270">
        <v>-2</v>
      </c>
      <c r="G270">
        <v>-1.0699999999999999E-2</v>
      </c>
      <c r="H270" t="s">
        <v>746</v>
      </c>
      <c r="I270" t="s">
        <v>747</v>
      </c>
      <c r="J270" t="s">
        <v>748</v>
      </c>
      <c r="K270">
        <v>3.12</v>
      </c>
      <c r="L270" s="6">
        <f t="shared" si="76"/>
        <v>5.9240000000000004</v>
      </c>
      <c r="M270" s="7" t="str">
        <f t="shared" si="79"/>
        <v>T</v>
      </c>
      <c r="N270" s="10">
        <f t="shared" si="80"/>
        <v>5924</v>
      </c>
      <c r="O270" s="10">
        <f t="shared" si="81"/>
        <v>5924</v>
      </c>
      <c r="P270" s="4" t="str">
        <f t="shared" si="82"/>
        <v>PNLF.JK</v>
      </c>
      <c r="R270" s="4">
        <f t="shared" si="83"/>
        <v>269</v>
      </c>
      <c r="S270" t="str">
        <v>KBLI.JK</v>
      </c>
      <c r="T270" s="16">
        <f t="shared" si="84"/>
        <v>1202</v>
      </c>
      <c r="X270">
        <f t="shared" si="77"/>
        <v>269</v>
      </c>
      <c r="Y270" t="str">
        <f t="shared" si="85"/>
        <v>GHON.JK</v>
      </c>
      <c r="Z270" s="7" t="str">
        <f t="shared" si="86"/>
        <v>PT Gihon Telekomunikasi Indonesia Tbk</v>
      </c>
      <c r="AA270" s="6">
        <f t="shared" si="78"/>
        <v>2180</v>
      </c>
      <c r="AB270" s="8">
        <f t="shared" si="87"/>
        <v>1199</v>
      </c>
      <c r="AD270">
        <f t="shared" si="73"/>
        <v>269</v>
      </c>
      <c r="AE270" t="str">
        <f t="shared" si="88"/>
        <v>GHON</v>
      </c>
      <c r="AF270" t="str">
        <f t="shared" si="74"/>
        <v>PT Gihon Telekomunikasi Indonesia Tbk</v>
      </c>
      <c r="AG270">
        <f t="shared" si="75"/>
        <v>2180</v>
      </c>
      <c r="AH270" s="12">
        <f t="shared" si="89"/>
        <v>1199</v>
      </c>
      <c r="AI270" t="str">
        <f t="shared" si="90"/>
        <v>Small Cap</v>
      </c>
    </row>
    <row r="271" spans="2:35" x14ac:dyDescent="0.25">
      <c r="B271">
        <v>270</v>
      </c>
      <c r="C271" t="s">
        <v>749</v>
      </c>
      <c r="D271" t="s">
        <v>750</v>
      </c>
      <c r="E271">
        <v>480</v>
      </c>
      <c r="F271">
        <v>-2</v>
      </c>
      <c r="G271">
        <v>-4.1000000000000003E-3</v>
      </c>
      <c r="H271">
        <v>36200</v>
      </c>
      <c r="I271">
        <v>208171</v>
      </c>
      <c r="J271" t="s">
        <v>751</v>
      </c>
      <c r="K271">
        <v>239999.98</v>
      </c>
      <c r="L271" s="6">
        <f t="shared" si="76"/>
        <v>5.8129999999999997</v>
      </c>
      <c r="M271" s="7" t="str">
        <f t="shared" si="79"/>
        <v>T</v>
      </c>
      <c r="N271" s="10">
        <f t="shared" si="80"/>
        <v>5813</v>
      </c>
      <c r="O271" s="10">
        <f t="shared" si="81"/>
        <v>5813</v>
      </c>
      <c r="P271" s="4" t="str">
        <f t="shared" si="82"/>
        <v>GGRP.JK</v>
      </c>
      <c r="R271" s="4">
        <f t="shared" si="83"/>
        <v>270</v>
      </c>
      <c r="S271" t="str">
        <v>BVIC.JK</v>
      </c>
      <c r="T271" s="16">
        <f t="shared" si="84"/>
        <v>1200</v>
      </c>
      <c r="X271">
        <f t="shared" si="77"/>
        <v>270</v>
      </c>
      <c r="Y271" t="str">
        <f t="shared" si="85"/>
        <v>PNGO.JK</v>
      </c>
      <c r="Z271" s="7" t="str">
        <f t="shared" si="86"/>
        <v>PT PINAGO UTAMA Tbk</v>
      </c>
      <c r="AA271" s="6">
        <f t="shared" si="78"/>
        <v>1500</v>
      </c>
      <c r="AB271" s="8">
        <f t="shared" si="87"/>
        <v>1172</v>
      </c>
      <c r="AD271">
        <f t="shared" si="73"/>
        <v>270</v>
      </c>
      <c r="AE271" t="str">
        <f t="shared" si="88"/>
        <v>PNGO</v>
      </c>
      <c r="AF271" t="str">
        <f t="shared" si="74"/>
        <v>PT PINAGO UTAMA Tbk</v>
      </c>
      <c r="AG271">
        <f t="shared" si="75"/>
        <v>1500</v>
      </c>
      <c r="AH271" s="12">
        <f t="shared" si="89"/>
        <v>1172</v>
      </c>
      <c r="AI271" t="str">
        <f t="shared" si="90"/>
        <v>Small Cap</v>
      </c>
    </row>
    <row r="272" spans="2:35" x14ac:dyDescent="0.25">
      <c r="B272">
        <v>271</v>
      </c>
      <c r="C272" t="s">
        <v>752</v>
      </c>
      <c r="D272" t="s">
        <v>753</v>
      </c>
      <c r="E272">
        <v>1280</v>
      </c>
      <c r="F272">
        <v>5</v>
      </c>
      <c r="G272">
        <v>3.8999999999999998E-3</v>
      </c>
      <c r="H272">
        <v>4100</v>
      </c>
      <c r="I272">
        <v>126379</v>
      </c>
      <c r="J272" t="s">
        <v>754</v>
      </c>
      <c r="K272">
        <v>76.12</v>
      </c>
      <c r="L272" s="6">
        <f t="shared" si="76"/>
        <v>5.6879999999999997</v>
      </c>
      <c r="M272" s="7" t="str">
        <f t="shared" si="79"/>
        <v>T</v>
      </c>
      <c r="N272" s="10">
        <f t="shared" si="80"/>
        <v>5688</v>
      </c>
      <c r="O272" s="10">
        <f t="shared" si="81"/>
        <v>5688</v>
      </c>
      <c r="P272" s="4" t="str">
        <f t="shared" si="82"/>
        <v>BMAS.JK</v>
      </c>
      <c r="R272" s="4">
        <f t="shared" si="83"/>
        <v>271</v>
      </c>
      <c r="S272" t="str">
        <v>GHON.JK</v>
      </c>
      <c r="T272" s="16">
        <f t="shared" si="84"/>
        <v>1199</v>
      </c>
      <c r="X272">
        <f t="shared" si="77"/>
        <v>271</v>
      </c>
      <c r="Y272" t="str">
        <f t="shared" si="85"/>
        <v>ABBA.JK</v>
      </c>
      <c r="Z272" s="7" t="str">
        <f t="shared" si="86"/>
        <v>PT Mahaka Media Tbk</v>
      </c>
      <c r="AA272" s="6">
        <f t="shared" si="78"/>
        <v>424</v>
      </c>
      <c r="AB272" s="8">
        <f t="shared" si="87"/>
        <v>1168</v>
      </c>
      <c r="AD272">
        <f t="shared" si="73"/>
        <v>271</v>
      </c>
      <c r="AE272" t="str">
        <f t="shared" si="88"/>
        <v>ABBA</v>
      </c>
      <c r="AF272" t="str">
        <f t="shared" si="74"/>
        <v>PT Mahaka Media Tbk</v>
      </c>
      <c r="AG272">
        <f t="shared" si="75"/>
        <v>424</v>
      </c>
      <c r="AH272" s="12">
        <f t="shared" si="89"/>
        <v>1168</v>
      </c>
      <c r="AI272" t="str">
        <f t="shared" si="90"/>
        <v>Small Cap</v>
      </c>
    </row>
    <row r="273" spans="2:35" x14ac:dyDescent="0.25">
      <c r="B273">
        <v>272</v>
      </c>
      <c r="C273" t="s">
        <v>755</v>
      </c>
      <c r="D273" t="s">
        <v>756</v>
      </c>
      <c r="E273">
        <v>472</v>
      </c>
      <c r="F273">
        <v>-4</v>
      </c>
      <c r="G273">
        <v>-8.3999999999999995E-3</v>
      </c>
      <c r="H273" t="s">
        <v>757</v>
      </c>
      <c r="I273" t="s">
        <v>758</v>
      </c>
      <c r="J273" t="s">
        <v>759</v>
      </c>
      <c r="K273">
        <v>35.44</v>
      </c>
      <c r="L273" s="6">
        <f t="shared" si="76"/>
        <v>5.6609999999999996</v>
      </c>
      <c r="M273" s="7" t="str">
        <f t="shared" si="79"/>
        <v>T</v>
      </c>
      <c r="N273" s="10">
        <f t="shared" si="80"/>
        <v>5661</v>
      </c>
      <c r="O273" s="10">
        <f t="shared" si="81"/>
        <v>5661</v>
      </c>
      <c r="P273" s="4" t="str">
        <f t="shared" si="82"/>
        <v>CLEO.JK</v>
      </c>
      <c r="R273" s="4">
        <f t="shared" si="83"/>
        <v>272</v>
      </c>
      <c r="S273" t="str">
        <v>PNGO.JK</v>
      </c>
      <c r="T273" s="16">
        <f t="shared" si="84"/>
        <v>1172</v>
      </c>
      <c r="X273">
        <f t="shared" si="77"/>
        <v>272</v>
      </c>
      <c r="Y273" t="str">
        <f t="shared" si="85"/>
        <v>BRNA.JK</v>
      </c>
      <c r="Z273" s="7" t="str">
        <f t="shared" si="86"/>
        <v>PT Berlina Tbk</v>
      </c>
      <c r="AA273" s="6">
        <f t="shared" si="78"/>
        <v>1190</v>
      </c>
      <c r="AB273" s="8">
        <f t="shared" si="87"/>
        <v>1165</v>
      </c>
      <c r="AD273">
        <f t="shared" si="73"/>
        <v>272</v>
      </c>
      <c r="AE273" t="str">
        <f t="shared" si="88"/>
        <v>BRNA</v>
      </c>
      <c r="AF273" t="str">
        <f t="shared" si="74"/>
        <v>PT Berlina Tbk</v>
      </c>
      <c r="AG273">
        <f t="shared" si="75"/>
        <v>1190</v>
      </c>
      <c r="AH273" s="12">
        <f t="shared" si="89"/>
        <v>1165</v>
      </c>
      <c r="AI273" t="str">
        <f t="shared" si="90"/>
        <v>Small Cap</v>
      </c>
    </row>
    <row r="274" spans="2:35" x14ac:dyDescent="0.25">
      <c r="B274">
        <v>273</v>
      </c>
      <c r="C274" t="s">
        <v>760</v>
      </c>
      <c r="D274" t="s">
        <v>761</v>
      </c>
      <c r="E274">
        <v>1485</v>
      </c>
      <c r="F274">
        <v>-20</v>
      </c>
      <c r="G274">
        <v>-1.3299999999999999E-2</v>
      </c>
      <c r="H274" t="s">
        <v>762</v>
      </c>
      <c r="I274" t="s">
        <v>763</v>
      </c>
      <c r="J274" t="s">
        <v>764</v>
      </c>
      <c r="K274">
        <v>337.65</v>
      </c>
      <c r="L274" s="6">
        <f t="shared" si="76"/>
        <v>5.6479999999999997</v>
      </c>
      <c r="M274" s="7" t="str">
        <f t="shared" si="79"/>
        <v>T</v>
      </c>
      <c r="N274" s="10">
        <f t="shared" si="80"/>
        <v>5648</v>
      </c>
      <c r="O274" s="10">
        <f t="shared" si="81"/>
        <v>5648</v>
      </c>
      <c r="P274" s="4" t="str">
        <f t="shared" si="82"/>
        <v>BOGA.JK</v>
      </c>
      <c r="R274" s="4">
        <f t="shared" si="83"/>
        <v>273</v>
      </c>
      <c r="S274" t="str">
        <v>ABBA.JK</v>
      </c>
      <c r="T274" s="16">
        <f t="shared" si="84"/>
        <v>1168</v>
      </c>
      <c r="X274">
        <f t="shared" si="77"/>
        <v>273</v>
      </c>
      <c r="Y274" t="str">
        <f t="shared" si="85"/>
        <v>HDFA.JK</v>
      </c>
      <c r="Z274" s="7" t="str">
        <f t="shared" si="86"/>
        <v>PT Radana Bhaskara Finance Tbk</v>
      </c>
      <c r="AA274" s="6">
        <f t="shared" si="78"/>
        <v>190</v>
      </c>
      <c r="AB274" s="8">
        <f t="shared" si="87"/>
        <v>1158</v>
      </c>
      <c r="AD274">
        <f t="shared" si="73"/>
        <v>273</v>
      </c>
      <c r="AE274" t="str">
        <f t="shared" si="88"/>
        <v>HDFA</v>
      </c>
      <c r="AF274" t="str">
        <f t="shared" si="74"/>
        <v>PT Radana Bhaskara Finance Tbk</v>
      </c>
      <c r="AG274">
        <f t="shared" si="75"/>
        <v>190</v>
      </c>
      <c r="AH274" s="12">
        <f t="shared" si="89"/>
        <v>1158</v>
      </c>
      <c r="AI274" t="str">
        <f t="shared" si="90"/>
        <v>Small Cap</v>
      </c>
    </row>
    <row r="275" spans="2:35" x14ac:dyDescent="0.25">
      <c r="B275">
        <v>274</v>
      </c>
      <c r="C275" t="s">
        <v>765</v>
      </c>
      <c r="D275" t="s">
        <v>766</v>
      </c>
      <c r="E275">
        <v>360</v>
      </c>
      <c r="F275">
        <v>50</v>
      </c>
      <c r="G275">
        <v>0.1613</v>
      </c>
      <c r="H275" t="s">
        <v>767</v>
      </c>
      <c r="I275" t="s">
        <v>768</v>
      </c>
      <c r="J275" t="s">
        <v>769</v>
      </c>
      <c r="K275" t="s">
        <v>50</v>
      </c>
      <c r="L275" s="6">
        <f t="shared" si="76"/>
        <v>5.6379999999999999</v>
      </c>
      <c r="M275" s="7" t="str">
        <f t="shared" si="79"/>
        <v>T</v>
      </c>
      <c r="N275" s="10">
        <f t="shared" si="80"/>
        <v>5638</v>
      </c>
      <c r="O275" s="10">
        <f t="shared" si="81"/>
        <v>5638</v>
      </c>
      <c r="P275" s="4" t="str">
        <f t="shared" si="82"/>
        <v>ESSA.JK</v>
      </c>
      <c r="R275" s="4">
        <f t="shared" si="83"/>
        <v>274</v>
      </c>
      <c r="S275" t="str">
        <v>BRNA.JK</v>
      </c>
      <c r="T275" s="16">
        <f t="shared" si="84"/>
        <v>1165</v>
      </c>
      <c r="X275">
        <f t="shared" si="77"/>
        <v>274</v>
      </c>
      <c r="Y275" t="str">
        <f t="shared" si="85"/>
        <v>ECII.JK</v>
      </c>
      <c r="Z275" s="7" t="str">
        <f t="shared" si="86"/>
        <v>PT Electronic City Indonesia Tbk</v>
      </c>
      <c r="AA275" s="6">
        <f t="shared" si="78"/>
        <v>985</v>
      </c>
      <c r="AB275" s="8">
        <f t="shared" si="87"/>
        <v>1150</v>
      </c>
      <c r="AD275">
        <f t="shared" si="73"/>
        <v>274</v>
      </c>
      <c r="AE275" t="str">
        <f t="shared" si="88"/>
        <v>ECII</v>
      </c>
      <c r="AF275" t="str">
        <f t="shared" si="74"/>
        <v>PT Electronic City Indonesia Tbk</v>
      </c>
      <c r="AG275">
        <f t="shared" si="75"/>
        <v>985</v>
      </c>
      <c r="AH275" s="12">
        <f t="shared" si="89"/>
        <v>1150</v>
      </c>
      <c r="AI275" t="str">
        <f t="shared" si="90"/>
        <v>Small Cap</v>
      </c>
    </row>
    <row r="276" spans="2:35" x14ac:dyDescent="0.25">
      <c r="B276">
        <v>275</v>
      </c>
      <c r="C276" t="s">
        <v>770</v>
      </c>
      <c r="D276" t="s">
        <v>771</v>
      </c>
      <c r="E276">
        <v>496</v>
      </c>
      <c r="F276">
        <v>4</v>
      </c>
      <c r="G276">
        <v>8.0999999999999996E-3</v>
      </c>
      <c r="H276" t="s">
        <v>772</v>
      </c>
      <c r="I276" t="s">
        <v>773</v>
      </c>
      <c r="J276" t="s">
        <v>774</v>
      </c>
      <c r="K276">
        <v>21.87</v>
      </c>
      <c r="L276" s="6">
        <f t="shared" si="76"/>
        <v>5.6159999999999997</v>
      </c>
      <c r="M276" s="7" t="str">
        <f t="shared" si="79"/>
        <v>T</v>
      </c>
      <c r="N276" s="10">
        <f t="shared" si="80"/>
        <v>5616</v>
      </c>
      <c r="O276" s="10">
        <f t="shared" si="81"/>
        <v>5616</v>
      </c>
      <c r="P276" s="4" t="str">
        <f t="shared" si="82"/>
        <v>MSIN.JK</v>
      </c>
      <c r="R276" s="4">
        <f t="shared" si="83"/>
        <v>275</v>
      </c>
      <c r="S276" t="str">
        <v>HDFA.JK</v>
      </c>
      <c r="T276" s="16">
        <f t="shared" si="84"/>
        <v>1158</v>
      </c>
      <c r="X276">
        <f t="shared" si="77"/>
        <v>275</v>
      </c>
      <c r="Y276" t="str">
        <f t="shared" si="85"/>
        <v>UVCR.JK</v>
      </c>
      <c r="Z276" s="7" t="str">
        <f t="shared" si="86"/>
        <v>PT Trimegah Karya Pratama Tbk</v>
      </c>
      <c r="AA276" s="6">
        <f t="shared" si="78"/>
        <v>565</v>
      </c>
      <c r="AB276" s="8">
        <f t="shared" si="87"/>
        <v>1130</v>
      </c>
      <c r="AD276">
        <f t="shared" si="73"/>
        <v>275</v>
      </c>
      <c r="AE276" t="str">
        <f t="shared" si="88"/>
        <v>UVCR</v>
      </c>
      <c r="AF276" t="str">
        <f t="shared" si="74"/>
        <v>PT Trimegah Karya Pratama Tbk</v>
      </c>
      <c r="AG276">
        <f t="shared" si="75"/>
        <v>565</v>
      </c>
      <c r="AH276" s="12">
        <f t="shared" si="89"/>
        <v>1130</v>
      </c>
      <c r="AI276" t="str">
        <f t="shared" si="90"/>
        <v>Small Cap</v>
      </c>
    </row>
    <row r="277" spans="2:35" x14ac:dyDescent="0.25">
      <c r="B277">
        <v>276</v>
      </c>
      <c r="C277" t="s">
        <v>775</v>
      </c>
      <c r="D277" t="s">
        <v>776</v>
      </c>
      <c r="E277">
        <v>1140</v>
      </c>
      <c r="F277">
        <v>0</v>
      </c>
      <c r="G277">
        <v>0</v>
      </c>
      <c r="H277" t="s">
        <v>777</v>
      </c>
      <c r="I277" t="s">
        <v>778</v>
      </c>
      <c r="J277" t="s">
        <v>779</v>
      </c>
      <c r="K277">
        <v>9.7200000000000006</v>
      </c>
      <c r="L277" s="6">
        <f t="shared" si="76"/>
        <v>5.4939999999999998</v>
      </c>
      <c r="M277" s="7" t="str">
        <f t="shared" si="79"/>
        <v>T</v>
      </c>
      <c r="N277" s="10">
        <f t="shared" si="80"/>
        <v>5494</v>
      </c>
      <c r="O277" s="10">
        <f t="shared" si="81"/>
        <v>5494</v>
      </c>
      <c r="P277" s="4" t="str">
        <f t="shared" si="82"/>
        <v>AUTO.JK</v>
      </c>
      <c r="R277" s="4">
        <f t="shared" si="83"/>
        <v>276</v>
      </c>
      <c r="S277" t="str">
        <v>ECII.JK</v>
      </c>
      <c r="T277" s="16">
        <f t="shared" si="84"/>
        <v>1150</v>
      </c>
      <c r="X277">
        <f t="shared" si="77"/>
        <v>276</v>
      </c>
      <c r="Y277" t="str">
        <f t="shared" si="85"/>
        <v>JGLE.JK</v>
      </c>
      <c r="Z277" s="7" t="str">
        <f t="shared" si="86"/>
        <v>PT Graha Andrasentra Propertindo Tbk.</v>
      </c>
      <c r="AA277" s="6">
        <f t="shared" si="78"/>
        <v>50</v>
      </c>
      <c r="AB277" s="8">
        <f t="shared" si="87"/>
        <v>1129</v>
      </c>
      <c r="AD277">
        <f t="shared" si="73"/>
        <v>276</v>
      </c>
      <c r="AE277" t="str">
        <f t="shared" si="88"/>
        <v>JGLE</v>
      </c>
      <c r="AF277" t="str">
        <f t="shared" si="74"/>
        <v>PT Graha Andrasentra Propertindo Tbk.</v>
      </c>
      <c r="AG277">
        <f t="shared" si="75"/>
        <v>50</v>
      </c>
      <c r="AH277" s="12">
        <f t="shared" si="89"/>
        <v>1129</v>
      </c>
      <c r="AI277" t="str">
        <f t="shared" si="90"/>
        <v>Small Cap</v>
      </c>
    </row>
    <row r="278" spans="2:35" x14ac:dyDescent="0.25">
      <c r="B278">
        <v>277</v>
      </c>
      <c r="C278" t="s">
        <v>780</v>
      </c>
      <c r="D278" t="s">
        <v>781</v>
      </c>
      <c r="E278">
        <v>645</v>
      </c>
      <c r="F278">
        <v>5</v>
      </c>
      <c r="G278">
        <v>7.7999999999999996E-3</v>
      </c>
      <c r="H278">
        <v>206400</v>
      </c>
      <c r="I278">
        <v>759195</v>
      </c>
      <c r="J278" t="s">
        <v>782</v>
      </c>
      <c r="K278">
        <v>7.06</v>
      </c>
      <c r="L278" s="6">
        <f t="shared" si="76"/>
        <v>5.4710000000000001</v>
      </c>
      <c r="M278" s="7" t="str">
        <f t="shared" si="79"/>
        <v>T</v>
      </c>
      <c r="N278" s="10">
        <f t="shared" si="80"/>
        <v>5471</v>
      </c>
      <c r="O278" s="10">
        <f t="shared" si="81"/>
        <v>5471</v>
      </c>
      <c r="P278" s="4" t="str">
        <f t="shared" si="82"/>
        <v>SDRA.JK</v>
      </c>
      <c r="R278" s="4">
        <f t="shared" si="83"/>
        <v>277</v>
      </c>
      <c r="S278" t="str">
        <v>UVCR.JK</v>
      </c>
      <c r="T278" s="16">
        <f t="shared" si="84"/>
        <v>1130</v>
      </c>
      <c r="X278">
        <f t="shared" si="77"/>
        <v>277</v>
      </c>
      <c r="Y278" t="str">
        <f t="shared" si="85"/>
        <v>TOTL.JK</v>
      </c>
      <c r="Z278" s="7" t="str">
        <f t="shared" si="86"/>
        <v>PT Total Bangun Persada Tbk</v>
      </c>
      <c r="AA278" s="6">
        <f t="shared" si="78"/>
        <v>328</v>
      </c>
      <c r="AB278" s="8">
        <f t="shared" si="87"/>
        <v>1118</v>
      </c>
      <c r="AD278">
        <f t="shared" si="73"/>
        <v>277</v>
      </c>
      <c r="AE278" t="str">
        <f t="shared" si="88"/>
        <v>TOTL</v>
      </c>
      <c r="AF278" t="str">
        <f t="shared" si="74"/>
        <v>PT Total Bangun Persada Tbk</v>
      </c>
      <c r="AG278">
        <f t="shared" si="75"/>
        <v>328</v>
      </c>
      <c r="AH278" s="12">
        <f t="shared" si="89"/>
        <v>1118</v>
      </c>
      <c r="AI278" t="str">
        <f t="shared" si="90"/>
        <v>Small Cap</v>
      </c>
    </row>
    <row r="279" spans="2:35" x14ac:dyDescent="0.25">
      <c r="B279">
        <v>278</v>
      </c>
      <c r="C279" t="s">
        <v>783</v>
      </c>
      <c r="D279" t="s">
        <v>784</v>
      </c>
      <c r="E279">
        <v>372</v>
      </c>
      <c r="F279">
        <v>-8</v>
      </c>
      <c r="G279">
        <v>-2.1100000000000001E-2</v>
      </c>
      <c r="H279" t="s">
        <v>785</v>
      </c>
      <c r="I279" t="s">
        <v>786</v>
      </c>
      <c r="J279" t="s">
        <v>787</v>
      </c>
      <c r="K279" t="s">
        <v>50</v>
      </c>
      <c r="L279" s="6">
        <f t="shared" si="76"/>
        <v>5.4459999999999997</v>
      </c>
      <c r="M279" s="7" t="str">
        <f t="shared" si="79"/>
        <v>T</v>
      </c>
      <c r="N279" s="10">
        <f t="shared" si="80"/>
        <v>5446</v>
      </c>
      <c r="O279" s="10">
        <f t="shared" si="81"/>
        <v>5446</v>
      </c>
      <c r="P279" s="4" t="str">
        <f t="shared" si="82"/>
        <v>MLPL.JK</v>
      </c>
      <c r="R279" s="4">
        <f t="shared" si="83"/>
        <v>278</v>
      </c>
      <c r="S279" t="str">
        <v>JGLE.JK</v>
      </c>
      <c r="T279" s="16">
        <f t="shared" si="84"/>
        <v>1129</v>
      </c>
      <c r="X279">
        <f t="shared" si="77"/>
        <v>278</v>
      </c>
      <c r="Y279" t="str">
        <f t="shared" si="85"/>
        <v>SMKL.JK</v>
      </c>
      <c r="Z279" s="7" t="str">
        <f t="shared" si="86"/>
        <v>PT Satyamitra Kemas Lestari Tbk</v>
      </c>
      <c r="AA279" s="6">
        <f t="shared" si="78"/>
        <v>328</v>
      </c>
      <c r="AB279" s="8">
        <f t="shared" si="87"/>
        <v>1115</v>
      </c>
      <c r="AD279">
        <f t="shared" si="73"/>
        <v>278</v>
      </c>
      <c r="AE279" t="str">
        <f t="shared" si="88"/>
        <v>SMKL</v>
      </c>
      <c r="AF279" t="str">
        <f t="shared" si="74"/>
        <v>PT Satyamitra Kemas Lestari Tbk</v>
      </c>
      <c r="AG279">
        <f t="shared" si="75"/>
        <v>328</v>
      </c>
      <c r="AH279" s="12">
        <f t="shared" si="89"/>
        <v>1115</v>
      </c>
      <c r="AI279" t="str">
        <f t="shared" si="90"/>
        <v>Small Cap</v>
      </c>
    </row>
    <row r="280" spans="2:35" x14ac:dyDescent="0.25">
      <c r="B280">
        <v>279</v>
      </c>
      <c r="C280" t="s">
        <v>788</v>
      </c>
      <c r="D280" t="s">
        <v>789</v>
      </c>
      <c r="E280">
        <v>2890</v>
      </c>
      <c r="F280">
        <v>-20</v>
      </c>
      <c r="G280">
        <v>-6.8999999999999999E-3</v>
      </c>
      <c r="H280">
        <v>140600</v>
      </c>
      <c r="I280" t="s">
        <v>790</v>
      </c>
      <c r="J280" t="s">
        <v>791</v>
      </c>
      <c r="K280">
        <v>30</v>
      </c>
      <c r="L280" s="6">
        <f t="shared" si="76"/>
        <v>5.4189999999999996</v>
      </c>
      <c r="M280" s="7" t="str">
        <f t="shared" si="79"/>
        <v>T</v>
      </c>
      <c r="N280" s="10">
        <f t="shared" si="80"/>
        <v>5419</v>
      </c>
      <c r="O280" s="10">
        <f t="shared" si="81"/>
        <v>5419</v>
      </c>
      <c r="P280" s="4" t="str">
        <f t="shared" si="82"/>
        <v>MLPT.JK</v>
      </c>
      <c r="R280" s="4">
        <f t="shared" si="83"/>
        <v>279</v>
      </c>
      <c r="S280" t="str">
        <v>TOTL.JK</v>
      </c>
      <c r="T280" s="16">
        <f t="shared" si="84"/>
        <v>1118</v>
      </c>
      <c r="X280">
        <f t="shared" si="77"/>
        <v>279</v>
      </c>
      <c r="Y280" t="str">
        <f t="shared" si="85"/>
        <v>FMII.JK</v>
      </c>
      <c r="Z280" s="7" t="str">
        <f t="shared" si="86"/>
        <v>PT Fortune Mate Indonesia Tbk</v>
      </c>
      <c r="AA280" s="6">
        <f t="shared" si="78"/>
        <v>408</v>
      </c>
      <c r="AB280" s="8">
        <f t="shared" si="87"/>
        <v>1110</v>
      </c>
      <c r="AD280">
        <f t="shared" si="73"/>
        <v>279</v>
      </c>
      <c r="AE280" t="str">
        <f t="shared" si="88"/>
        <v>FMII</v>
      </c>
      <c r="AF280" t="str">
        <f t="shared" si="74"/>
        <v>PT Fortune Mate Indonesia Tbk</v>
      </c>
      <c r="AG280">
        <f t="shared" si="75"/>
        <v>408</v>
      </c>
      <c r="AH280" s="12">
        <f t="shared" si="89"/>
        <v>1110</v>
      </c>
      <c r="AI280" t="str">
        <f t="shared" si="90"/>
        <v>Small Cap</v>
      </c>
    </row>
    <row r="281" spans="2:35" x14ac:dyDescent="0.25">
      <c r="B281">
        <v>280</v>
      </c>
      <c r="C281" t="s">
        <v>792</v>
      </c>
      <c r="D281" t="s">
        <v>793</v>
      </c>
      <c r="E281">
        <v>745</v>
      </c>
      <c r="F281">
        <v>0</v>
      </c>
      <c r="G281">
        <v>0</v>
      </c>
      <c r="H281" t="s">
        <v>794</v>
      </c>
      <c r="I281" t="s">
        <v>795</v>
      </c>
      <c r="J281" t="s">
        <v>796</v>
      </c>
      <c r="K281">
        <v>12.82</v>
      </c>
      <c r="L281" s="6">
        <f t="shared" si="76"/>
        <v>5.4160000000000004</v>
      </c>
      <c r="M281" s="7" t="str">
        <f t="shared" si="79"/>
        <v>T</v>
      </c>
      <c r="N281" s="10">
        <f t="shared" si="80"/>
        <v>5416</v>
      </c>
      <c r="O281" s="10">
        <f t="shared" si="81"/>
        <v>5416</v>
      </c>
      <c r="P281" s="4" t="str">
        <f t="shared" si="82"/>
        <v>ARNA.JK</v>
      </c>
      <c r="R281" s="4">
        <f t="shared" si="83"/>
        <v>280</v>
      </c>
      <c r="S281" t="str">
        <v>SMKL.JK</v>
      </c>
      <c r="T281" s="16">
        <f t="shared" si="84"/>
        <v>1115</v>
      </c>
      <c r="X281">
        <f t="shared" si="77"/>
        <v>280</v>
      </c>
      <c r="Y281" t="str">
        <f t="shared" si="85"/>
        <v>FMII.JK</v>
      </c>
      <c r="Z281" s="7" t="str">
        <f t="shared" si="86"/>
        <v>PT Fortune Mate Indonesia Tbk</v>
      </c>
      <c r="AA281" s="6">
        <f t="shared" si="78"/>
        <v>408</v>
      </c>
      <c r="AB281" s="8">
        <f t="shared" si="87"/>
        <v>1110</v>
      </c>
      <c r="AD281">
        <f t="shared" si="73"/>
        <v>280</v>
      </c>
      <c r="AE281" t="str">
        <f t="shared" si="88"/>
        <v>FMII</v>
      </c>
      <c r="AF281" t="str">
        <f t="shared" si="74"/>
        <v>PT Fortune Mate Indonesia Tbk</v>
      </c>
      <c r="AG281">
        <f t="shared" si="75"/>
        <v>408</v>
      </c>
      <c r="AH281" s="12">
        <f t="shared" si="89"/>
        <v>1110</v>
      </c>
      <c r="AI281" t="str">
        <f t="shared" si="90"/>
        <v>Small Cap</v>
      </c>
    </row>
    <row r="282" spans="2:35" x14ac:dyDescent="0.25">
      <c r="B282">
        <v>281</v>
      </c>
      <c r="C282" t="s">
        <v>797</v>
      </c>
      <c r="D282" t="s">
        <v>798</v>
      </c>
      <c r="E282">
        <v>2700</v>
      </c>
      <c r="F282">
        <v>-90</v>
      </c>
      <c r="G282">
        <v>-3.2300000000000002E-2</v>
      </c>
      <c r="H282" t="s">
        <v>799</v>
      </c>
      <c r="I282">
        <v>243534</v>
      </c>
      <c r="J282" t="s">
        <v>800</v>
      </c>
      <c r="K282">
        <v>185.11</v>
      </c>
      <c r="L282" s="6">
        <f t="shared" si="76"/>
        <v>5.4</v>
      </c>
      <c r="M282" s="7" t="str">
        <f t="shared" si="79"/>
        <v>T</v>
      </c>
      <c r="N282" s="10">
        <f t="shared" si="80"/>
        <v>5400</v>
      </c>
      <c r="O282" s="10">
        <f t="shared" si="81"/>
        <v>5400</v>
      </c>
      <c r="P282" s="4" t="str">
        <f t="shared" si="82"/>
        <v>SLIS.JK</v>
      </c>
      <c r="R282" s="4">
        <f t="shared" si="83"/>
        <v>281</v>
      </c>
      <c r="S282" t="str">
        <v>FMII.JK</v>
      </c>
      <c r="T282" s="16">
        <f t="shared" si="84"/>
        <v>1110</v>
      </c>
      <c r="X282">
        <f t="shared" si="77"/>
        <v>281</v>
      </c>
      <c r="Y282" t="str">
        <f t="shared" si="85"/>
        <v>WIIM.JK</v>
      </c>
      <c r="Z282" s="7" t="str">
        <f t="shared" si="86"/>
        <v>PT Wismilak Inti Makmur Tbk</v>
      </c>
      <c r="AA282" s="6">
        <f t="shared" si="78"/>
        <v>525</v>
      </c>
      <c r="AB282" s="8">
        <f t="shared" si="87"/>
        <v>1102</v>
      </c>
      <c r="AD282">
        <f t="shared" si="73"/>
        <v>281</v>
      </c>
      <c r="AE282" t="str">
        <f t="shared" si="88"/>
        <v>WIIM</v>
      </c>
      <c r="AF282" t="str">
        <f t="shared" si="74"/>
        <v>PT Wismilak Inti Makmur Tbk</v>
      </c>
      <c r="AG282">
        <f t="shared" si="75"/>
        <v>525</v>
      </c>
      <c r="AH282" s="12">
        <f t="shared" si="89"/>
        <v>1102</v>
      </c>
      <c r="AI282" t="str">
        <f t="shared" si="90"/>
        <v>Small Cap</v>
      </c>
    </row>
    <row r="283" spans="2:35" x14ac:dyDescent="0.25">
      <c r="B283">
        <v>282</v>
      </c>
      <c r="C283" t="s">
        <v>801</v>
      </c>
      <c r="D283" t="s">
        <v>802</v>
      </c>
      <c r="E283">
        <v>1580</v>
      </c>
      <c r="F283">
        <v>5</v>
      </c>
      <c r="G283">
        <v>3.2000000000000002E-3</v>
      </c>
      <c r="H283">
        <v>180000</v>
      </c>
      <c r="I283">
        <v>323163</v>
      </c>
      <c r="J283" t="s">
        <v>803</v>
      </c>
      <c r="K283">
        <v>49.5</v>
      </c>
      <c r="L283" s="6">
        <f t="shared" si="76"/>
        <v>5.3879999999999999</v>
      </c>
      <c r="M283" s="7" t="str">
        <f t="shared" si="79"/>
        <v>T</v>
      </c>
      <c r="N283" s="10">
        <f t="shared" si="80"/>
        <v>5388</v>
      </c>
      <c r="O283" s="10">
        <f t="shared" si="81"/>
        <v>5388</v>
      </c>
      <c r="P283" s="4" t="str">
        <f t="shared" si="82"/>
        <v>BESS.JK</v>
      </c>
      <c r="R283" s="4">
        <f t="shared" si="83"/>
        <v>282</v>
      </c>
      <c r="S283" t="str">
        <v>CEKA.JK</v>
      </c>
      <c r="T283" s="16">
        <f t="shared" si="84"/>
        <v>1110</v>
      </c>
      <c r="X283">
        <f t="shared" si="77"/>
        <v>282</v>
      </c>
      <c r="Y283" t="str">
        <f t="shared" si="85"/>
        <v>WIIM.JK</v>
      </c>
      <c r="Z283" s="7" t="str">
        <f t="shared" si="86"/>
        <v>PT Wismilak Inti Makmur Tbk</v>
      </c>
      <c r="AA283" s="6">
        <f t="shared" si="78"/>
        <v>525</v>
      </c>
      <c r="AB283" s="8">
        <f t="shared" si="87"/>
        <v>1102</v>
      </c>
      <c r="AD283">
        <f t="shared" si="73"/>
        <v>282</v>
      </c>
      <c r="AE283" t="str">
        <f t="shared" si="88"/>
        <v>WIIM</v>
      </c>
      <c r="AF283" t="str">
        <f t="shared" si="74"/>
        <v>PT Wismilak Inti Makmur Tbk</v>
      </c>
      <c r="AG283">
        <f t="shared" si="75"/>
        <v>525</v>
      </c>
      <c r="AH283" s="12">
        <f t="shared" si="89"/>
        <v>1102</v>
      </c>
      <c r="AI283" t="str">
        <f t="shared" si="90"/>
        <v>Small Cap</v>
      </c>
    </row>
    <row r="284" spans="2:35" x14ac:dyDescent="0.25">
      <c r="B284">
        <v>283</v>
      </c>
      <c r="C284" t="s">
        <v>804</v>
      </c>
      <c r="D284" t="s">
        <v>805</v>
      </c>
      <c r="E284">
        <v>800</v>
      </c>
      <c r="F284">
        <v>35</v>
      </c>
      <c r="G284">
        <v>4.58E-2</v>
      </c>
      <c r="H284" t="s">
        <v>806</v>
      </c>
      <c r="I284" t="s">
        <v>807</v>
      </c>
      <c r="J284" t="s">
        <v>808</v>
      </c>
      <c r="K284" t="s">
        <v>50</v>
      </c>
      <c r="L284" s="6">
        <f t="shared" si="76"/>
        <v>5.1529999999999996</v>
      </c>
      <c r="M284" s="7" t="str">
        <f t="shared" si="79"/>
        <v>T</v>
      </c>
      <c r="N284" s="10">
        <f t="shared" si="80"/>
        <v>5153</v>
      </c>
      <c r="O284" s="10">
        <f t="shared" si="81"/>
        <v>5153</v>
      </c>
      <c r="P284" s="4" t="str">
        <f t="shared" si="82"/>
        <v>RALS.JK</v>
      </c>
      <c r="R284" s="4">
        <f t="shared" si="83"/>
        <v>283</v>
      </c>
      <c r="S284" t="str">
        <v>WIIM.JK</v>
      </c>
      <c r="T284" s="16">
        <f t="shared" si="84"/>
        <v>1102</v>
      </c>
      <c r="X284">
        <f t="shared" si="77"/>
        <v>283</v>
      </c>
      <c r="Y284" t="str">
        <f t="shared" si="85"/>
        <v>SKRN.JK</v>
      </c>
      <c r="Z284" s="7" t="str">
        <f t="shared" si="86"/>
        <v>PT Superkrane Mitra Utama Tbk</v>
      </c>
      <c r="AA284" s="6">
        <f t="shared" si="78"/>
        <v>730</v>
      </c>
      <c r="AB284" s="8">
        <f t="shared" si="87"/>
        <v>1095</v>
      </c>
      <c r="AD284">
        <f t="shared" si="73"/>
        <v>283</v>
      </c>
      <c r="AE284" t="str">
        <f t="shared" si="88"/>
        <v>SKRN</v>
      </c>
      <c r="AF284" t="str">
        <f t="shared" si="74"/>
        <v>PT Superkrane Mitra Utama Tbk</v>
      </c>
      <c r="AG284">
        <f t="shared" si="75"/>
        <v>730</v>
      </c>
      <c r="AH284" s="12">
        <f t="shared" si="89"/>
        <v>1095</v>
      </c>
      <c r="AI284" t="str">
        <f t="shared" si="90"/>
        <v>Small Cap</v>
      </c>
    </row>
    <row r="285" spans="2:35" x14ac:dyDescent="0.25">
      <c r="B285">
        <v>284</v>
      </c>
      <c r="C285" t="s">
        <v>809</v>
      </c>
      <c r="D285" t="s">
        <v>810</v>
      </c>
      <c r="E285">
        <v>132</v>
      </c>
      <c r="F285">
        <v>-1</v>
      </c>
      <c r="G285">
        <v>-7.4999999999999997E-3</v>
      </c>
      <c r="H285" t="s">
        <v>811</v>
      </c>
      <c r="I285" t="s">
        <v>812</v>
      </c>
      <c r="J285" t="s">
        <v>813</v>
      </c>
      <c r="K285">
        <v>64.77</v>
      </c>
      <c r="L285" s="6">
        <f t="shared" si="76"/>
        <v>5.0049999999999999</v>
      </c>
      <c r="M285" s="7" t="str">
        <f t="shared" si="79"/>
        <v>T</v>
      </c>
      <c r="N285" s="10">
        <f t="shared" si="80"/>
        <v>5005</v>
      </c>
      <c r="O285" s="10">
        <f t="shared" si="81"/>
        <v>5005</v>
      </c>
      <c r="P285" s="4" t="str">
        <f t="shared" si="82"/>
        <v>MCOR.JK</v>
      </c>
      <c r="R285" s="4">
        <f t="shared" si="83"/>
        <v>284</v>
      </c>
      <c r="S285" t="str">
        <v>INPS.JK</v>
      </c>
      <c r="T285" s="16">
        <f t="shared" si="84"/>
        <v>1102</v>
      </c>
      <c r="X285">
        <f t="shared" si="77"/>
        <v>284</v>
      </c>
      <c r="Y285" t="str">
        <f t="shared" si="85"/>
        <v>DEWA.JK</v>
      </c>
      <c r="Z285" s="7" t="str">
        <f t="shared" si="86"/>
        <v>PT Darma Henwa Tbk</v>
      </c>
      <c r="AA285" s="6">
        <f t="shared" si="78"/>
        <v>50</v>
      </c>
      <c r="AB285" s="8">
        <f t="shared" si="87"/>
        <v>1093</v>
      </c>
      <c r="AD285">
        <f t="shared" si="73"/>
        <v>284</v>
      </c>
      <c r="AE285" t="str">
        <f t="shared" si="88"/>
        <v>DEWA</v>
      </c>
      <c r="AF285" t="str">
        <f t="shared" si="74"/>
        <v>PT Darma Henwa Tbk</v>
      </c>
      <c r="AG285">
        <f t="shared" si="75"/>
        <v>50</v>
      </c>
      <c r="AH285" s="12">
        <f t="shared" si="89"/>
        <v>1093</v>
      </c>
      <c r="AI285" t="str">
        <f t="shared" si="90"/>
        <v>Small Cap</v>
      </c>
    </row>
    <row r="286" spans="2:35" x14ac:dyDescent="0.25">
      <c r="B286">
        <v>285</v>
      </c>
      <c r="C286" t="s">
        <v>814</v>
      </c>
      <c r="D286" t="s">
        <v>815</v>
      </c>
      <c r="E286">
        <v>630</v>
      </c>
      <c r="F286">
        <v>-25</v>
      </c>
      <c r="G286">
        <v>-3.8199999999999998E-2</v>
      </c>
      <c r="H286" t="s">
        <v>816</v>
      </c>
      <c r="I286" t="s">
        <v>817</v>
      </c>
      <c r="J286" t="s">
        <v>818</v>
      </c>
      <c r="K286" t="s">
        <v>50</v>
      </c>
      <c r="L286" s="6">
        <f t="shared" si="76"/>
        <v>4.7430000000000003</v>
      </c>
      <c r="M286" s="7" t="str">
        <f t="shared" si="79"/>
        <v>T</v>
      </c>
      <c r="N286" s="10">
        <f t="shared" si="80"/>
        <v>4743</v>
      </c>
      <c r="O286" s="10">
        <f t="shared" si="81"/>
        <v>4743</v>
      </c>
      <c r="P286" s="4" t="str">
        <f t="shared" si="82"/>
        <v>MPPA.JK</v>
      </c>
      <c r="R286" s="4">
        <f t="shared" si="83"/>
        <v>285</v>
      </c>
      <c r="S286" t="str">
        <v>SKRN.JK</v>
      </c>
      <c r="T286" s="16">
        <f t="shared" si="84"/>
        <v>1095</v>
      </c>
      <c r="X286">
        <f t="shared" si="77"/>
        <v>285</v>
      </c>
      <c r="Y286" t="str">
        <f t="shared" si="85"/>
        <v>SSTM.JK</v>
      </c>
      <c r="Z286" s="7" t="str">
        <f t="shared" si="86"/>
        <v>PT Sunson Textile Manufacturer Tbk</v>
      </c>
      <c r="AA286" s="6">
        <f t="shared" si="78"/>
        <v>915</v>
      </c>
      <c r="AB286" s="8">
        <f t="shared" si="87"/>
        <v>1071</v>
      </c>
      <c r="AD286">
        <f t="shared" si="73"/>
        <v>285</v>
      </c>
      <c r="AE286" t="str">
        <f t="shared" si="88"/>
        <v>SSTM</v>
      </c>
      <c r="AF286" t="str">
        <f t="shared" si="74"/>
        <v>PT Sunson Textile Manufacturer Tbk</v>
      </c>
      <c r="AG286">
        <f t="shared" si="75"/>
        <v>915</v>
      </c>
      <c r="AH286" s="12">
        <f t="shared" si="89"/>
        <v>1071</v>
      </c>
      <c r="AI286" t="str">
        <f t="shared" si="90"/>
        <v>Small Cap</v>
      </c>
    </row>
    <row r="287" spans="2:35" x14ac:dyDescent="0.25">
      <c r="B287">
        <v>286</v>
      </c>
      <c r="C287" t="s">
        <v>819</v>
      </c>
      <c r="D287" t="s">
        <v>820</v>
      </c>
      <c r="E287">
        <v>895</v>
      </c>
      <c r="F287">
        <v>5</v>
      </c>
      <c r="G287">
        <v>5.5999999999999999E-3</v>
      </c>
      <c r="H287" t="s">
        <v>821</v>
      </c>
      <c r="I287" t="s">
        <v>822</v>
      </c>
      <c r="J287" t="s">
        <v>823</v>
      </c>
      <c r="K287">
        <v>6.32</v>
      </c>
      <c r="L287" s="6">
        <f t="shared" si="76"/>
        <v>4.7229999999999999</v>
      </c>
      <c r="M287" s="7" t="str">
        <f t="shared" si="79"/>
        <v>T</v>
      </c>
      <c r="N287" s="10">
        <f t="shared" si="80"/>
        <v>4723</v>
      </c>
      <c r="O287" s="10">
        <f t="shared" si="81"/>
        <v>4723</v>
      </c>
      <c r="P287" s="4" t="str">
        <f t="shared" si="82"/>
        <v>TBLA.JK</v>
      </c>
      <c r="R287" s="4">
        <f t="shared" si="83"/>
        <v>286</v>
      </c>
      <c r="S287" t="str">
        <v>DEWA.JK</v>
      </c>
      <c r="T287" s="16">
        <f t="shared" si="84"/>
        <v>1093</v>
      </c>
      <c r="X287">
        <f t="shared" si="77"/>
        <v>286</v>
      </c>
      <c r="Y287" t="str">
        <f t="shared" si="85"/>
        <v>PRIM.JK</v>
      </c>
      <c r="Z287" s="7" t="str">
        <f t="shared" si="86"/>
        <v>PT Royal Prima Tbk</v>
      </c>
      <c r="AA287" s="6">
        <f t="shared" si="78"/>
        <v>314</v>
      </c>
      <c r="AB287" s="8">
        <f t="shared" si="87"/>
        <v>1066</v>
      </c>
      <c r="AD287">
        <f t="shared" si="73"/>
        <v>286</v>
      </c>
      <c r="AE287" t="str">
        <f t="shared" si="88"/>
        <v>PRIM</v>
      </c>
      <c r="AF287" t="str">
        <f t="shared" si="74"/>
        <v>PT Royal Prima Tbk</v>
      </c>
      <c r="AG287">
        <f t="shared" si="75"/>
        <v>314</v>
      </c>
      <c r="AH287" s="12">
        <f t="shared" si="89"/>
        <v>1066</v>
      </c>
      <c r="AI287" t="str">
        <f t="shared" si="90"/>
        <v>Small Cap</v>
      </c>
    </row>
    <row r="288" spans="2:35" x14ac:dyDescent="0.25">
      <c r="B288">
        <v>287</v>
      </c>
      <c r="C288" t="s">
        <v>824</v>
      </c>
      <c r="D288" t="s">
        <v>825</v>
      </c>
      <c r="E288">
        <v>3840</v>
      </c>
      <c r="F288">
        <v>40</v>
      </c>
      <c r="G288">
        <v>1.0500000000000001E-2</v>
      </c>
      <c r="H288">
        <v>320400</v>
      </c>
      <c r="I288">
        <v>396844</v>
      </c>
      <c r="J288" t="s">
        <v>826</v>
      </c>
      <c r="K288">
        <v>147692.29999999999</v>
      </c>
      <c r="L288" s="6">
        <f t="shared" si="76"/>
        <v>4.7130000000000001</v>
      </c>
      <c r="M288" s="7" t="str">
        <f t="shared" si="79"/>
        <v>T</v>
      </c>
      <c r="N288" s="10">
        <f t="shared" si="80"/>
        <v>4713</v>
      </c>
      <c r="O288" s="10">
        <f t="shared" si="81"/>
        <v>4713</v>
      </c>
      <c r="P288" s="4" t="str">
        <f t="shared" si="82"/>
        <v>MBAP.JK</v>
      </c>
      <c r="R288" s="4">
        <f t="shared" si="83"/>
        <v>287</v>
      </c>
      <c r="S288" t="str">
        <v>SSTM.JK</v>
      </c>
      <c r="T288" s="16">
        <f t="shared" si="84"/>
        <v>1071</v>
      </c>
      <c r="X288">
        <f t="shared" si="77"/>
        <v>287</v>
      </c>
      <c r="Y288" t="str">
        <f t="shared" si="85"/>
        <v>CFIN.JK</v>
      </c>
      <c r="Z288" s="7" t="str">
        <f t="shared" si="86"/>
        <v>PT. Clipan Finance Indonesia Tbk</v>
      </c>
      <c r="AA288" s="6">
        <f t="shared" si="78"/>
        <v>266</v>
      </c>
      <c r="AB288" s="8">
        <f t="shared" si="87"/>
        <v>1060</v>
      </c>
      <c r="AD288">
        <f t="shared" si="73"/>
        <v>287</v>
      </c>
      <c r="AE288" t="str">
        <f t="shared" si="88"/>
        <v>CFIN</v>
      </c>
      <c r="AF288" t="str">
        <f t="shared" si="74"/>
        <v>PT. Clipan Finance Indonesia Tbk</v>
      </c>
      <c r="AG288">
        <f t="shared" si="75"/>
        <v>266</v>
      </c>
      <c r="AH288" s="12">
        <f t="shared" si="89"/>
        <v>1060</v>
      </c>
      <c r="AI288" t="str">
        <f t="shared" si="90"/>
        <v>Small Cap</v>
      </c>
    </row>
    <row r="289" spans="2:35" x14ac:dyDescent="0.25">
      <c r="B289">
        <v>288</v>
      </c>
      <c r="C289" t="s">
        <v>827</v>
      </c>
      <c r="D289" t="s">
        <v>828</v>
      </c>
      <c r="E289">
        <v>76</v>
      </c>
      <c r="F289">
        <v>0</v>
      </c>
      <c r="G289">
        <v>0</v>
      </c>
      <c r="H289" t="s">
        <v>829</v>
      </c>
      <c r="I289" t="s">
        <v>830</v>
      </c>
      <c r="J289" t="s">
        <v>831</v>
      </c>
      <c r="K289">
        <v>113.94</v>
      </c>
      <c r="L289" s="6">
        <f t="shared" si="76"/>
        <v>4.6870000000000003</v>
      </c>
      <c r="M289" s="7" t="str">
        <f t="shared" si="79"/>
        <v>T</v>
      </c>
      <c r="N289" s="10">
        <f t="shared" si="80"/>
        <v>4687</v>
      </c>
      <c r="O289" s="10">
        <f t="shared" si="81"/>
        <v>4687</v>
      </c>
      <c r="P289" s="4" t="str">
        <f t="shared" si="82"/>
        <v>PPRO.JK</v>
      </c>
      <c r="R289" s="4">
        <f t="shared" si="83"/>
        <v>288</v>
      </c>
      <c r="S289" t="str">
        <v>PRIM.JK</v>
      </c>
      <c r="T289" s="16">
        <f t="shared" si="84"/>
        <v>1066</v>
      </c>
      <c r="X289">
        <f t="shared" si="77"/>
        <v>288</v>
      </c>
      <c r="Y289" t="str">
        <f t="shared" si="85"/>
        <v>BNBR.JK</v>
      </c>
      <c r="Z289" s="7" t="str">
        <f t="shared" si="86"/>
        <v>PT Bakrie &amp; Brothers Tbk</v>
      </c>
      <c r="AA289" s="6">
        <f t="shared" si="78"/>
        <v>50</v>
      </c>
      <c r="AB289" s="8">
        <f t="shared" si="87"/>
        <v>1058</v>
      </c>
      <c r="AD289">
        <f t="shared" si="73"/>
        <v>288</v>
      </c>
      <c r="AE289" t="str">
        <f t="shared" si="88"/>
        <v>BNBR</v>
      </c>
      <c r="AF289" t="str">
        <f t="shared" si="74"/>
        <v>PT Bakrie &amp; Brothers Tbk</v>
      </c>
      <c r="AG289">
        <f t="shared" si="75"/>
        <v>50</v>
      </c>
      <c r="AH289" s="12">
        <f t="shared" si="89"/>
        <v>1058</v>
      </c>
      <c r="AI289" t="str">
        <f t="shared" si="90"/>
        <v>Small Cap</v>
      </c>
    </row>
    <row r="290" spans="2:35" x14ac:dyDescent="0.25">
      <c r="B290">
        <v>289</v>
      </c>
      <c r="C290" t="s">
        <v>832</v>
      </c>
      <c r="D290" t="s">
        <v>833</v>
      </c>
      <c r="E290">
        <v>1515</v>
      </c>
      <c r="F290">
        <v>-20</v>
      </c>
      <c r="G290">
        <v>-1.2999999999999999E-2</v>
      </c>
      <c r="H290" t="s">
        <v>834</v>
      </c>
      <c r="I290" t="s">
        <v>835</v>
      </c>
      <c r="J290" t="s">
        <v>836</v>
      </c>
      <c r="K290">
        <v>26.38</v>
      </c>
      <c r="L290" s="6">
        <f t="shared" si="76"/>
        <v>4.6109999999999998</v>
      </c>
      <c r="M290" s="7" t="str">
        <f t="shared" si="79"/>
        <v>T</v>
      </c>
      <c r="N290" s="10">
        <f t="shared" si="80"/>
        <v>4611</v>
      </c>
      <c r="O290" s="10">
        <f t="shared" si="81"/>
        <v>4611</v>
      </c>
      <c r="P290" s="4" t="str">
        <f t="shared" si="82"/>
        <v>AGII.JK</v>
      </c>
      <c r="R290" s="4">
        <f t="shared" si="83"/>
        <v>289</v>
      </c>
      <c r="S290" t="str">
        <v>CFIN.JK</v>
      </c>
      <c r="T290" s="16">
        <f t="shared" si="84"/>
        <v>1060</v>
      </c>
      <c r="X290">
        <f t="shared" si="77"/>
        <v>289</v>
      </c>
      <c r="Y290" t="str">
        <f t="shared" si="85"/>
        <v>IPOL.JK</v>
      </c>
      <c r="Z290" s="7" t="str">
        <f t="shared" si="86"/>
        <v>PT Indopoly Swakarsa Industry Tbk</v>
      </c>
      <c r="AA290" s="6">
        <f t="shared" si="78"/>
        <v>163</v>
      </c>
      <c r="AB290" s="8">
        <f t="shared" si="87"/>
        <v>1050</v>
      </c>
      <c r="AD290">
        <f t="shared" si="73"/>
        <v>289</v>
      </c>
      <c r="AE290" t="str">
        <f t="shared" si="88"/>
        <v>IPOL</v>
      </c>
      <c r="AF290" t="str">
        <f t="shared" si="74"/>
        <v>PT Indopoly Swakarsa Industry Tbk</v>
      </c>
      <c r="AG290">
        <f t="shared" si="75"/>
        <v>163</v>
      </c>
      <c r="AH290" s="12">
        <f t="shared" si="89"/>
        <v>1050</v>
      </c>
      <c r="AI290" t="str">
        <f t="shared" si="90"/>
        <v>Small Cap</v>
      </c>
    </row>
    <row r="291" spans="2:35" x14ac:dyDescent="0.25">
      <c r="B291">
        <v>290</v>
      </c>
      <c r="C291" t="s">
        <v>837</v>
      </c>
      <c r="D291" t="s">
        <v>838</v>
      </c>
      <c r="E291">
        <v>575</v>
      </c>
      <c r="F291">
        <v>-5</v>
      </c>
      <c r="G291">
        <v>-8.6E-3</v>
      </c>
      <c r="H291" t="s">
        <v>839</v>
      </c>
      <c r="I291" t="s">
        <v>840</v>
      </c>
      <c r="J291" t="s">
        <v>841</v>
      </c>
      <c r="K291">
        <v>3422.62</v>
      </c>
      <c r="L291" s="6">
        <f t="shared" si="76"/>
        <v>4.601</v>
      </c>
      <c r="M291" s="7" t="str">
        <f t="shared" si="79"/>
        <v>T</v>
      </c>
      <c r="N291" s="10">
        <f t="shared" si="80"/>
        <v>4601</v>
      </c>
      <c r="O291" s="10">
        <f t="shared" si="81"/>
        <v>4601</v>
      </c>
      <c r="P291" s="4" t="str">
        <f t="shared" si="82"/>
        <v>NATO.JK</v>
      </c>
      <c r="R291" s="4">
        <f t="shared" si="83"/>
        <v>290</v>
      </c>
      <c r="S291" t="str">
        <v>BNBR.JK</v>
      </c>
      <c r="T291" s="16">
        <f t="shared" si="84"/>
        <v>1058</v>
      </c>
      <c r="X291">
        <f t="shared" si="77"/>
        <v>290</v>
      </c>
      <c r="Y291" t="str">
        <f t="shared" si="85"/>
        <v>INRU.JK</v>
      </c>
      <c r="Z291" s="7" t="str">
        <f t="shared" si="86"/>
        <v>PT Toba Pulp Lestari Tbk</v>
      </c>
      <c r="AA291" s="6">
        <f t="shared" si="78"/>
        <v>745</v>
      </c>
      <c r="AB291" s="8">
        <f t="shared" si="87"/>
        <v>1035</v>
      </c>
      <c r="AD291">
        <f t="shared" si="73"/>
        <v>290</v>
      </c>
      <c r="AE291" t="str">
        <f t="shared" si="88"/>
        <v>INRU</v>
      </c>
      <c r="AF291" t="str">
        <f t="shared" si="74"/>
        <v>PT Toba Pulp Lestari Tbk</v>
      </c>
      <c r="AG291">
        <f t="shared" si="75"/>
        <v>745</v>
      </c>
      <c r="AH291" s="12">
        <f t="shared" si="89"/>
        <v>1035</v>
      </c>
      <c r="AI291" t="str">
        <f t="shared" si="90"/>
        <v>Small Cap</v>
      </c>
    </row>
    <row r="292" spans="2:35" x14ac:dyDescent="0.25">
      <c r="B292">
        <v>291</v>
      </c>
      <c r="C292" t="s">
        <v>842</v>
      </c>
      <c r="D292" t="s">
        <v>843</v>
      </c>
      <c r="E292">
        <v>565</v>
      </c>
      <c r="F292">
        <v>15</v>
      </c>
      <c r="G292">
        <v>2.7300000000000001E-2</v>
      </c>
      <c r="H292" t="s">
        <v>844</v>
      </c>
      <c r="I292" t="s">
        <v>845</v>
      </c>
      <c r="J292" t="s">
        <v>846</v>
      </c>
      <c r="K292">
        <v>188333.33</v>
      </c>
      <c r="L292" s="6">
        <f t="shared" si="76"/>
        <v>4.548</v>
      </c>
      <c r="M292" s="7" t="str">
        <f t="shared" si="79"/>
        <v>T</v>
      </c>
      <c r="N292" s="10">
        <f t="shared" si="80"/>
        <v>4548</v>
      </c>
      <c r="O292" s="10">
        <f t="shared" si="81"/>
        <v>4548</v>
      </c>
      <c r="P292" s="4" t="str">
        <f t="shared" si="82"/>
        <v>TOBA.JK</v>
      </c>
      <c r="R292" s="4">
        <f t="shared" si="83"/>
        <v>291</v>
      </c>
      <c r="S292" t="str">
        <v>IPOL.JK</v>
      </c>
      <c r="T292" s="16">
        <f t="shared" si="84"/>
        <v>1050</v>
      </c>
      <c r="X292">
        <f t="shared" si="77"/>
        <v>291</v>
      </c>
      <c r="Y292" t="str">
        <f t="shared" si="85"/>
        <v>ARII.JK</v>
      </c>
      <c r="Z292" s="7" t="str">
        <f t="shared" si="86"/>
        <v>PT Atlas Resources Tbk</v>
      </c>
      <c r="AA292" s="6">
        <f t="shared" si="78"/>
        <v>330</v>
      </c>
      <c r="AB292" s="8">
        <f t="shared" si="87"/>
        <v>1033</v>
      </c>
      <c r="AD292">
        <f t="shared" si="73"/>
        <v>291</v>
      </c>
      <c r="AE292" t="str">
        <f t="shared" si="88"/>
        <v>ARII</v>
      </c>
      <c r="AF292" t="str">
        <f t="shared" si="74"/>
        <v>PT Atlas Resources Tbk</v>
      </c>
      <c r="AG292">
        <f t="shared" si="75"/>
        <v>330</v>
      </c>
      <c r="AH292" s="12">
        <f t="shared" si="89"/>
        <v>1033</v>
      </c>
      <c r="AI292" t="str">
        <f t="shared" si="90"/>
        <v>Small Cap</v>
      </c>
    </row>
    <row r="293" spans="2:35" x14ac:dyDescent="0.25">
      <c r="B293">
        <v>292</v>
      </c>
      <c r="C293" t="s">
        <v>847</v>
      </c>
      <c r="D293" t="s">
        <v>848</v>
      </c>
      <c r="E293">
        <v>9350</v>
      </c>
      <c r="F293">
        <v>775</v>
      </c>
      <c r="G293">
        <v>9.0399999999999994E-2</v>
      </c>
      <c r="H293">
        <v>23700</v>
      </c>
      <c r="I293">
        <v>6244</v>
      </c>
      <c r="J293" t="s">
        <v>849</v>
      </c>
      <c r="K293">
        <v>155833.34</v>
      </c>
      <c r="L293" s="6">
        <f t="shared" si="76"/>
        <v>4.4880000000000004</v>
      </c>
      <c r="M293" s="7" t="str">
        <f t="shared" si="79"/>
        <v>T</v>
      </c>
      <c r="N293" s="10">
        <f t="shared" si="80"/>
        <v>4488</v>
      </c>
      <c r="O293" s="10">
        <f t="shared" si="81"/>
        <v>4488</v>
      </c>
      <c r="P293" s="4" t="str">
        <f t="shared" si="82"/>
        <v>FISH.JK</v>
      </c>
      <c r="R293" s="4">
        <f t="shared" si="83"/>
        <v>292</v>
      </c>
      <c r="S293" t="str">
        <v>INRU.JK</v>
      </c>
      <c r="T293" s="16">
        <f t="shared" si="84"/>
        <v>1035</v>
      </c>
      <c r="X293">
        <f t="shared" si="77"/>
        <v>292</v>
      </c>
      <c r="Y293" t="str">
        <f t="shared" si="85"/>
        <v>GWSA.JK</v>
      </c>
      <c r="Z293" s="7" t="str">
        <f t="shared" si="86"/>
        <v>PT Greenwood Sejahtera Tbk</v>
      </c>
      <c r="AA293" s="6">
        <f t="shared" si="78"/>
        <v>132</v>
      </c>
      <c r="AB293" s="8">
        <f t="shared" si="87"/>
        <v>1030</v>
      </c>
      <c r="AD293">
        <f t="shared" si="73"/>
        <v>292</v>
      </c>
      <c r="AE293" t="str">
        <f t="shared" si="88"/>
        <v>GWSA</v>
      </c>
      <c r="AF293" t="str">
        <f t="shared" si="74"/>
        <v>PT Greenwood Sejahtera Tbk</v>
      </c>
      <c r="AG293">
        <f t="shared" si="75"/>
        <v>132</v>
      </c>
      <c r="AH293" s="12">
        <f t="shared" si="89"/>
        <v>1030</v>
      </c>
      <c r="AI293" t="str">
        <f t="shared" si="90"/>
        <v>Small Cap</v>
      </c>
    </row>
    <row r="294" spans="2:35" x14ac:dyDescent="0.25">
      <c r="B294">
        <v>293</v>
      </c>
      <c r="C294" t="s">
        <v>850</v>
      </c>
      <c r="D294" t="s">
        <v>851</v>
      </c>
      <c r="E294">
        <v>700</v>
      </c>
      <c r="F294">
        <v>-5</v>
      </c>
      <c r="G294">
        <v>-7.1000000000000004E-3</v>
      </c>
      <c r="H294" t="s">
        <v>852</v>
      </c>
      <c r="I294" t="s">
        <v>853</v>
      </c>
      <c r="J294" t="s">
        <v>854</v>
      </c>
      <c r="K294">
        <v>10.5</v>
      </c>
      <c r="L294" s="6">
        <f t="shared" si="76"/>
        <v>4.4539999999999997</v>
      </c>
      <c r="M294" s="7" t="str">
        <f t="shared" si="79"/>
        <v>T</v>
      </c>
      <c r="N294" s="10">
        <f t="shared" si="80"/>
        <v>4454</v>
      </c>
      <c r="O294" s="10">
        <f t="shared" si="81"/>
        <v>4454</v>
      </c>
      <c r="P294" s="4" t="str">
        <f t="shared" si="82"/>
        <v>WOOD.JK</v>
      </c>
      <c r="R294" s="4">
        <f t="shared" si="83"/>
        <v>293</v>
      </c>
      <c r="S294" t="str">
        <v>ARII.JK</v>
      </c>
      <c r="T294" s="16">
        <f t="shared" si="84"/>
        <v>1033</v>
      </c>
      <c r="X294">
        <f t="shared" si="77"/>
        <v>293</v>
      </c>
      <c r="Y294" t="str">
        <f t="shared" si="85"/>
        <v>JIHD.JK</v>
      </c>
      <c r="Z294" s="7" t="str">
        <f t="shared" si="86"/>
        <v>PT Jakarta International Hotels &amp; Development Tbk</v>
      </c>
      <c r="AA294" s="6">
        <f t="shared" si="78"/>
        <v>442</v>
      </c>
      <c r="AB294" s="8">
        <f t="shared" si="87"/>
        <v>1029</v>
      </c>
      <c r="AD294">
        <f t="shared" si="73"/>
        <v>293</v>
      </c>
      <c r="AE294" t="str">
        <f t="shared" si="88"/>
        <v>JIHD</v>
      </c>
      <c r="AF294" t="str">
        <f t="shared" si="74"/>
        <v>PT Jakarta International Hotels &amp; Development Tbk</v>
      </c>
      <c r="AG294">
        <f t="shared" si="75"/>
        <v>442</v>
      </c>
      <c r="AH294" s="12">
        <f t="shared" si="89"/>
        <v>1029</v>
      </c>
      <c r="AI294" t="str">
        <f t="shared" si="90"/>
        <v>Small Cap</v>
      </c>
    </row>
    <row r="295" spans="2:35" x14ac:dyDescent="0.25">
      <c r="B295">
        <v>294</v>
      </c>
      <c r="C295" t="s">
        <v>855</v>
      </c>
      <c r="D295" t="s">
        <v>856</v>
      </c>
      <c r="E295">
        <v>272</v>
      </c>
      <c r="F295">
        <v>-2</v>
      </c>
      <c r="G295">
        <v>-7.3000000000000001E-3</v>
      </c>
      <c r="H295" t="s">
        <v>857</v>
      </c>
      <c r="I295" t="s">
        <v>858</v>
      </c>
      <c r="J295" t="s">
        <v>859</v>
      </c>
      <c r="K295">
        <v>4.68</v>
      </c>
      <c r="L295" s="6">
        <f t="shared" si="76"/>
        <v>4.4480000000000004</v>
      </c>
      <c r="M295" s="7" t="str">
        <f t="shared" si="79"/>
        <v>T</v>
      </c>
      <c r="N295" s="10">
        <f t="shared" si="80"/>
        <v>4448</v>
      </c>
      <c r="O295" s="10">
        <f t="shared" si="81"/>
        <v>4448</v>
      </c>
      <c r="P295" s="4" t="str">
        <f t="shared" si="82"/>
        <v>BMTR.JK</v>
      </c>
      <c r="R295" s="4">
        <f t="shared" si="83"/>
        <v>294</v>
      </c>
      <c r="S295" t="str">
        <v>GWSA.JK</v>
      </c>
      <c r="T295" s="16">
        <f t="shared" si="84"/>
        <v>1030</v>
      </c>
      <c r="X295">
        <f t="shared" si="77"/>
        <v>294</v>
      </c>
      <c r="Y295" t="str">
        <f t="shared" si="85"/>
        <v>PMMP.JK</v>
      </c>
      <c r="Z295" s="7" t="str">
        <f t="shared" si="86"/>
        <v>PT Panca Mitra Multiperdana Tbk</v>
      </c>
      <c r="AA295" s="6">
        <f t="shared" si="78"/>
        <v>436</v>
      </c>
      <c r="AB295" s="8">
        <f t="shared" si="87"/>
        <v>1026</v>
      </c>
      <c r="AD295">
        <f t="shared" si="73"/>
        <v>294</v>
      </c>
      <c r="AE295" t="str">
        <f t="shared" si="88"/>
        <v>PMMP</v>
      </c>
      <c r="AF295" t="str">
        <f t="shared" si="74"/>
        <v>PT Panca Mitra Multiperdana Tbk</v>
      </c>
      <c r="AG295">
        <f t="shared" si="75"/>
        <v>436</v>
      </c>
      <c r="AH295" s="12">
        <f t="shared" si="89"/>
        <v>1026</v>
      </c>
      <c r="AI295" t="str">
        <f t="shared" si="90"/>
        <v>Small Cap</v>
      </c>
    </row>
    <row r="296" spans="2:35" x14ac:dyDescent="0.25">
      <c r="B296">
        <v>295</v>
      </c>
      <c r="C296" t="s">
        <v>860</v>
      </c>
      <c r="D296" t="s">
        <v>861</v>
      </c>
      <c r="E296">
        <v>105</v>
      </c>
      <c r="F296">
        <v>1</v>
      </c>
      <c r="G296">
        <v>9.5999999999999992E-3</v>
      </c>
      <c r="H296" t="s">
        <v>862</v>
      </c>
      <c r="I296" t="s">
        <v>863</v>
      </c>
      <c r="J296" t="s">
        <v>864</v>
      </c>
      <c r="K296">
        <v>63.1</v>
      </c>
      <c r="L296" s="6">
        <f t="shared" si="76"/>
        <v>4.423</v>
      </c>
      <c r="M296" s="7" t="str">
        <f t="shared" si="79"/>
        <v>T</v>
      </c>
      <c r="N296" s="10">
        <f t="shared" si="80"/>
        <v>4423</v>
      </c>
      <c r="O296" s="10">
        <f t="shared" si="81"/>
        <v>4423</v>
      </c>
      <c r="P296" s="4" t="str">
        <f t="shared" si="82"/>
        <v>BCAP.JK</v>
      </c>
      <c r="R296" s="4">
        <f t="shared" si="83"/>
        <v>295</v>
      </c>
      <c r="S296" t="str">
        <v>JIHD.JK</v>
      </c>
      <c r="T296" s="16">
        <f t="shared" si="84"/>
        <v>1029</v>
      </c>
      <c r="X296">
        <f t="shared" si="77"/>
        <v>295</v>
      </c>
      <c r="Y296" t="str">
        <f t="shared" si="85"/>
        <v>IPCC.JK</v>
      </c>
      <c r="Z296" s="7" t="str">
        <f t="shared" si="86"/>
        <v>PT Indonesia Kendaraan Terminal Tbk</v>
      </c>
      <c r="AA296" s="6">
        <f t="shared" si="78"/>
        <v>560</v>
      </c>
      <c r="AB296" s="8">
        <f t="shared" si="87"/>
        <v>1018</v>
      </c>
      <c r="AD296">
        <f t="shared" si="73"/>
        <v>295</v>
      </c>
      <c r="AE296" t="str">
        <f t="shared" si="88"/>
        <v>IPCC</v>
      </c>
      <c r="AF296" t="str">
        <f t="shared" si="74"/>
        <v>PT Indonesia Kendaraan Terminal Tbk</v>
      </c>
      <c r="AG296">
        <f t="shared" si="75"/>
        <v>560</v>
      </c>
      <c r="AH296" s="12">
        <f t="shared" si="89"/>
        <v>1018</v>
      </c>
      <c r="AI296" t="str">
        <f t="shared" si="90"/>
        <v>Small Cap</v>
      </c>
    </row>
    <row r="297" spans="2:35" x14ac:dyDescent="0.25">
      <c r="B297">
        <v>296</v>
      </c>
      <c r="C297" t="s">
        <v>865</v>
      </c>
      <c r="D297" t="s">
        <v>866</v>
      </c>
      <c r="E297">
        <v>995</v>
      </c>
      <c r="F297">
        <v>-5</v>
      </c>
      <c r="G297">
        <v>-5.0000000000000001E-3</v>
      </c>
      <c r="H297">
        <v>529300</v>
      </c>
      <c r="I297" t="s">
        <v>867</v>
      </c>
      <c r="J297" t="s">
        <v>868</v>
      </c>
      <c r="K297">
        <v>92.76</v>
      </c>
      <c r="L297" s="6">
        <f t="shared" si="76"/>
        <v>4.4160000000000004</v>
      </c>
      <c r="M297" s="7" t="str">
        <f t="shared" si="79"/>
        <v>T</v>
      </c>
      <c r="N297" s="10">
        <f t="shared" si="80"/>
        <v>4416</v>
      </c>
      <c r="O297" s="10">
        <f t="shared" si="81"/>
        <v>4416</v>
      </c>
      <c r="P297" s="4" t="str">
        <f t="shared" si="82"/>
        <v>NOBU.JK</v>
      </c>
      <c r="R297" s="4">
        <f t="shared" si="83"/>
        <v>296</v>
      </c>
      <c r="S297" t="str">
        <v>PMMP.JK</v>
      </c>
      <c r="T297" s="16">
        <f t="shared" si="84"/>
        <v>1026</v>
      </c>
      <c r="X297">
        <f t="shared" si="77"/>
        <v>296</v>
      </c>
      <c r="Y297" t="str">
        <f t="shared" si="85"/>
        <v>HRTA.JK</v>
      </c>
      <c r="Z297" s="7" t="str">
        <f t="shared" si="86"/>
        <v>PT Hartadinata Abadi Tbk</v>
      </c>
      <c r="AA297" s="6">
        <f t="shared" si="78"/>
        <v>220</v>
      </c>
      <c r="AB297" s="8">
        <f t="shared" si="87"/>
        <v>1012.9999999999999</v>
      </c>
      <c r="AD297">
        <f t="shared" si="73"/>
        <v>296</v>
      </c>
      <c r="AE297" t="str">
        <f t="shared" si="88"/>
        <v>HRTA</v>
      </c>
      <c r="AF297" t="str">
        <f t="shared" si="74"/>
        <v>PT Hartadinata Abadi Tbk</v>
      </c>
      <c r="AG297">
        <f t="shared" si="75"/>
        <v>220</v>
      </c>
      <c r="AH297" s="12">
        <f t="shared" si="89"/>
        <v>1012.9999999999999</v>
      </c>
      <c r="AI297" t="str">
        <f t="shared" si="90"/>
        <v>Small Cap</v>
      </c>
    </row>
    <row r="298" spans="2:35" x14ac:dyDescent="0.25">
      <c r="B298">
        <v>297</v>
      </c>
      <c r="C298" t="s">
        <v>869</v>
      </c>
      <c r="D298" t="s">
        <v>870</v>
      </c>
      <c r="E298">
        <v>870</v>
      </c>
      <c r="F298">
        <v>-5</v>
      </c>
      <c r="G298">
        <v>-5.7000000000000002E-3</v>
      </c>
      <c r="H298" t="s">
        <v>871</v>
      </c>
      <c r="I298" t="s">
        <v>872</v>
      </c>
      <c r="J298" t="s">
        <v>873</v>
      </c>
      <c r="K298">
        <v>248.78</v>
      </c>
      <c r="L298" s="6">
        <f t="shared" si="76"/>
        <v>4.3499999999999996</v>
      </c>
      <c r="M298" s="7" t="str">
        <f t="shared" si="79"/>
        <v>T</v>
      </c>
      <c r="N298" s="10">
        <f t="shared" si="80"/>
        <v>4350</v>
      </c>
      <c r="O298" s="10">
        <f t="shared" si="81"/>
        <v>4350</v>
      </c>
      <c r="P298" s="4" t="str">
        <f t="shared" si="82"/>
        <v>BHAT.JK</v>
      </c>
      <c r="R298" s="4">
        <f t="shared" si="83"/>
        <v>297</v>
      </c>
      <c r="S298" t="str">
        <v>IPCC.JK</v>
      </c>
      <c r="T298" s="16">
        <f t="shared" si="84"/>
        <v>1018</v>
      </c>
      <c r="X298">
        <f t="shared" si="77"/>
        <v>297</v>
      </c>
      <c r="Y298" t="str">
        <f t="shared" si="85"/>
        <v>SPMA.JK</v>
      </c>
      <c r="Z298" s="7" t="str">
        <f t="shared" si="86"/>
        <v>PT Suparma Tbk</v>
      </c>
      <c r="AA298" s="6">
        <f t="shared" si="78"/>
        <v>362</v>
      </c>
      <c r="AB298" s="8">
        <f t="shared" si="87"/>
        <v>1010</v>
      </c>
      <c r="AD298">
        <f t="shared" si="73"/>
        <v>297</v>
      </c>
      <c r="AE298" t="str">
        <f t="shared" si="88"/>
        <v>SPMA</v>
      </c>
      <c r="AF298" t="str">
        <f t="shared" si="74"/>
        <v>PT Suparma Tbk</v>
      </c>
      <c r="AG298">
        <f t="shared" si="75"/>
        <v>362</v>
      </c>
      <c r="AH298" s="12">
        <f t="shared" si="89"/>
        <v>1010</v>
      </c>
      <c r="AI298" t="str">
        <f t="shared" si="90"/>
        <v>Small Cap</v>
      </c>
    </row>
    <row r="299" spans="2:35" x14ac:dyDescent="0.25">
      <c r="B299">
        <v>298</v>
      </c>
      <c r="C299" t="s">
        <v>874</v>
      </c>
      <c r="D299" t="s">
        <v>875</v>
      </c>
      <c r="E299">
        <v>164</v>
      </c>
      <c r="F299">
        <v>0</v>
      </c>
      <c r="G299">
        <v>0</v>
      </c>
      <c r="H299" t="s">
        <v>876</v>
      </c>
      <c r="I299" t="s">
        <v>877</v>
      </c>
      <c r="J299" t="s">
        <v>878</v>
      </c>
      <c r="K299" t="s">
        <v>50</v>
      </c>
      <c r="L299" s="6">
        <f t="shared" si="76"/>
        <v>4.3390000000000004</v>
      </c>
      <c r="M299" s="7" t="str">
        <f t="shared" si="79"/>
        <v>T</v>
      </c>
      <c r="N299" s="10">
        <f t="shared" si="80"/>
        <v>4339</v>
      </c>
      <c r="O299" s="10">
        <f t="shared" si="81"/>
        <v>4339</v>
      </c>
      <c r="P299" s="4" t="str">
        <f t="shared" si="82"/>
        <v>PSAB.JK</v>
      </c>
      <c r="R299" s="4">
        <f t="shared" si="83"/>
        <v>298</v>
      </c>
      <c r="S299" t="str">
        <v>HRTA.JK</v>
      </c>
      <c r="T299" s="16">
        <f t="shared" si="84"/>
        <v>1012.9999999999999</v>
      </c>
      <c r="X299">
        <f t="shared" si="77"/>
        <v>298</v>
      </c>
      <c r="Y299" t="str">
        <f t="shared" si="85"/>
        <v>JECC.JK</v>
      </c>
      <c r="Z299" s="7" t="str">
        <f t="shared" si="86"/>
        <v>PT Jembo Cable Company Tbk</v>
      </c>
      <c r="AA299" s="6">
        <f t="shared" si="78"/>
        <v>6675</v>
      </c>
      <c r="AB299" s="8">
        <f t="shared" si="87"/>
        <v>1008.9999999999999</v>
      </c>
      <c r="AD299">
        <f t="shared" si="73"/>
        <v>298</v>
      </c>
      <c r="AE299" t="str">
        <f t="shared" si="88"/>
        <v>JECC</v>
      </c>
      <c r="AF299" t="str">
        <f t="shared" si="74"/>
        <v>PT Jembo Cable Company Tbk</v>
      </c>
      <c r="AG299">
        <f t="shared" si="75"/>
        <v>6675</v>
      </c>
      <c r="AH299" s="12">
        <f t="shared" si="89"/>
        <v>1008.9999999999999</v>
      </c>
      <c r="AI299" t="str">
        <f t="shared" si="90"/>
        <v>Small Cap</v>
      </c>
    </row>
    <row r="300" spans="2:35" x14ac:dyDescent="0.25">
      <c r="B300">
        <v>299</v>
      </c>
      <c r="C300" t="s">
        <v>879</v>
      </c>
      <c r="D300" t="s">
        <v>880</v>
      </c>
      <c r="E300">
        <v>177</v>
      </c>
      <c r="F300">
        <v>3</v>
      </c>
      <c r="G300">
        <v>1.72E-2</v>
      </c>
      <c r="H300" t="s">
        <v>881</v>
      </c>
      <c r="I300" t="s">
        <v>882</v>
      </c>
      <c r="J300" t="s">
        <v>878</v>
      </c>
      <c r="K300" t="s">
        <v>50</v>
      </c>
      <c r="L300" s="6">
        <f t="shared" si="76"/>
        <v>4.3390000000000004</v>
      </c>
      <c r="M300" s="7" t="str">
        <f t="shared" si="79"/>
        <v>T</v>
      </c>
      <c r="N300" s="10">
        <f t="shared" si="80"/>
        <v>4339</v>
      </c>
      <c r="O300" s="10">
        <f t="shared" si="81"/>
        <v>4339</v>
      </c>
      <c r="P300" s="4" t="str">
        <f t="shared" si="82"/>
        <v>WSBP.JK</v>
      </c>
      <c r="R300" s="4">
        <f t="shared" si="83"/>
        <v>299</v>
      </c>
      <c r="S300" t="str">
        <v>SPMA.JK</v>
      </c>
      <c r="T300" s="16">
        <f t="shared" si="84"/>
        <v>1010</v>
      </c>
      <c r="X300">
        <f t="shared" si="77"/>
        <v>299</v>
      </c>
      <c r="Y300" t="str">
        <f t="shared" si="85"/>
        <v>FIRE.JK</v>
      </c>
      <c r="Z300" s="7" t="str">
        <f t="shared" si="86"/>
        <v>PT Alfa Energi Investama Tbk</v>
      </c>
      <c r="AA300" s="6">
        <f t="shared" si="78"/>
        <v>685</v>
      </c>
      <c r="AB300" s="8">
        <f t="shared" si="87"/>
        <v>1008</v>
      </c>
      <c r="AD300">
        <f t="shared" si="73"/>
        <v>299</v>
      </c>
      <c r="AE300" t="str">
        <f t="shared" si="88"/>
        <v>FIRE</v>
      </c>
      <c r="AF300" t="str">
        <f t="shared" si="74"/>
        <v>PT Alfa Energi Investama Tbk</v>
      </c>
      <c r="AG300">
        <f t="shared" si="75"/>
        <v>685</v>
      </c>
      <c r="AH300" s="12">
        <f t="shared" si="89"/>
        <v>1008</v>
      </c>
      <c r="AI300" t="str">
        <f t="shared" si="90"/>
        <v>Small Cap</v>
      </c>
    </row>
    <row r="301" spans="2:35" x14ac:dyDescent="0.25">
      <c r="B301">
        <v>300</v>
      </c>
      <c r="C301" t="s">
        <v>883</v>
      </c>
      <c r="D301" t="s">
        <v>884</v>
      </c>
      <c r="E301">
        <v>3490</v>
      </c>
      <c r="F301">
        <v>0</v>
      </c>
      <c r="G301">
        <v>0</v>
      </c>
      <c r="H301">
        <v>4600</v>
      </c>
      <c r="I301">
        <v>140865</v>
      </c>
      <c r="J301" t="s">
        <v>885</v>
      </c>
      <c r="K301" t="s">
        <v>50</v>
      </c>
      <c r="L301" s="6">
        <f t="shared" si="76"/>
        <v>4.3319999999999999</v>
      </c>
      <c r="M301" s="7" t="str">
        <f t="shared" si="79"/>
        <v>T</v>
      </c>
      <c r="N301" s="10">
        <f t="shared" si="80"/>
        <v>4332</v>
      </c>
      <c r="O301" s="10">
        <f t="shared" si="81"/>
        <v>4332</v>
      </c>
      <c r="P301" s="4" t="str">
        <f t="shared" si="82"/>
        <v>MASB.JK</v>
      </c>
      <c r="R301" s="4">
        <f t="shared" si="83"/>
        <v>300</v>
      </c>
      <c r="S301" t="str">
        <v>JECC.JK</v>
      </c>
      <c r="T301" s="16">
        <f t="shared" si="84"/>
        <v>1008.9999999999999</v>
      </c>
      <c r="X301">
        <f t="shared" si="77"/>
        <v>300</v>
      </c>
      <c r="Y301" t="str">
        <f t="shared" si="85"/>
        <v>EKAD.JK</v>
      </c>
      <c r="Z301" s="7" t="str">
        <f t="shared" si="86"/>
        <v>PT Ekadharma International Tbk</v>
      </c>
      <c r="AA301" s="6">
        <f t="shared" si="78"/>
        <v>1425</v>
      </c>
      <c r="AB301" s="8">
        <f t="shared" si="87"/>
        <v>995.75400000000002</v>
      </c>
      <c r="AD301">
        <f t="shared" si="73"/>
        <v>300</v>
      </c>
      <c r="AE301" t="str">
        <f t="shared" si="88"/>
        <v>EKAD</v>
      </c>
      <c r="AF301" t="str">
        <f t="shared" si="74"/>
        <v>PT Ekadharma International Tbk</v>
      </c>
      <c r="AG301">
        <f t="shared" si="75"/>
        <v>1425</v>
      </c>
      <c r="AH301" s="12">
        <f t="shared" si="89"/>
        <v>995.75400000000002</v>
      </c>
      <c r="AI301" t="str">
        <f t="shared" si="90"/>
        <v>Small Cap</v>
      </c>
    </row>
    <row r="302" spans="2:35" x14ac:dyDescent="0.25">
      <c r="B302">
        <v>301</v>
      </c>
      <c r="C302" t="s">
        <v>886</v>
      </c>
      <c r="D302" t="s">
        <v>887</v>
      </c>
      <c r="E302">
        <v>1505</v>
      </c>
      <c r="F302">
        <v>5</v>
      </c>
      <c r="G302">
        <v>3.3E-3</v>
      </c>
      <c r="H302">
        <v>215500</v>
      </c>
      <c r="I302" t="s">
        <v>888</v>
      </c>
      <c r="J302" t="s">
        <v>889</v>
      </c>
      <c r="K302">
        <v>135.38</v>
      </c>
      <c r="L302" s="6">
        <f t="shared" si="76"/>
        <v>4.2640000000000002</v>
      </c>
      <c r="M302" s="7" t="str">
        <f t="shared" si="79"/>
        <v>T</v>
      </c>
      <c r="N302" s="10">
        <f t="shared" si="80"/>
        <v>4264</v>
      </c>
      <c r="O302" s="10">
        <f t="shared" si="81"/>
        <v>4264</v>
      </c>
      <c r="P302" s="4" t="str">
        <f t="shared" si="82"/>
        <v>PEGE.JK</v>
      </c>
      <c r="R302" s="4">
        <f t="shared" si="83"/>
        <v>301</v>
      </c>
      <c r="S302" t="str">
        <v>FIRE.JK</v>
      </c>
      <c r="T302" s="16">
        <f t="shared" si="84"/>
        <v>1008</v>
      </c>
      <c r="X302">
        <f t="shared" si="77"/>
        <v>301</v>
      </c>
      <c r="Y302" t="str">
        <f t="shared" si="85"/>
        <v>TRIN.JK</v>
      </c>
      <c r="Z302" s="7" t="str">
        <f t="shared" si="86"/>
        <v>PT Perintis Triniti Properti Tbk</v>
      </c>
      <c r="AA302" s="6">
        <f t="shared" si="78"/>
        <v>226</v>
      </c>
      <c r="AB302" s="8">
        <f t="shared" si="87"/>
        <v>988.42200000000003</v>
      </c>
      <c r="AD302">
        <f t="shared" si="73"/>
        <v>301</v>
      </c>
      <c r="AE302" t="str">
        <f t="shared" si="88"/>
        <v>TRIN</v>
      </c>
      <c r="AF302" t="str">
        <f t="shared" si="74"/>
        <v>PT Perintis Triniti Properti Tbk</v>
      </c>
      <c r="AG302">
        <f t="shared" si="75"/>
        <v>226</v>
      </c>
      <c r="AH302" s="12">
        <f t="shared" si="89"/>
        <v>988.42200000000003</v>
      </c>
      <c r="AI302" t="str">
        <f t="shared" si="90"/>
        <v>Small Cap</v>
      </c>
    </row>
    <row r="303" spans="2:35" x14ac:dyDescent="0.25">
      <c r="B303">
        <v>302</v>
      </c>
      <c r="C303" t="s">
        <v>890</v>
      </c>
      <c r="D303" t="s">
        <v>891</v>
      </c>
      <c r="E303">
        <v>1065</v>
      </c>
      <c r="F303">
        <v>-5</v>
      </c>
      <c r="G303">
        <v>-4.7000000000000002E-3</v>
      </c>
      <c r="H303" t="s">
        <v>892</v>
      </c>
      <c r="I303" t="s">
        <v>893</v>
      </c>
      <c r="J303" t="s">
        <v>894</v>
      </c>
      <c r="K303" t="s">
        <v>50</v>
      </c>
      <c r="L303" s="6">
        <f t="shared" si="76"/>
        <v>4.2539999999999996</v>
      </c>
      <c r="M303" s="7" t="str">
        <f t="shared" si="79"/>
        <v>T</v>
      </c>
      <c r="N303" s="10">
        <f t="shared" si="80"/>
        <v>4254</v>
      </c>
      <c r="O303" s="10">
        <f t="shared" si="81"/>
        <v>4254</v>
      </c>
      <c r="P303" s="4" t="str">
        <f t="shared" si="82"/>
        <v>IMAS.JK</v>
      </c>
      <c r="R303" s="4">
        <f t="shared" si="83"/>
        <v>302</v>
      </c>
      <c r="S303" t="str">
        <v>EKAD.JK</v>
      </c>
      <c r="T303" s="16">
        <f t="shared" si="84"/>
        <v>995.75400000000002</v>
      </c>
      <c r="X303">
        <f t="shared" si="77"/>
        <v>302</v>
      </c>
      <c r="Y303" t="str">
        <f t="shared" si="85"/>
        <v>PTSP.JK</v>
      </c>
      <c r="Z303" s="7" t="str">
        <f t="shared" si="86"/>
        <v>PT Pioneerindo Gourmet International Tbk</v>
      </c>
      <c r="AA303" s="6">
        <f t="shared" si="78"/>
        <v>4450</v>
      </c>
      <c r="AB303" s="8">
        <f t="shared" si="87"/>
        <v>982.596</v>
      </c>
      <c r="AD303">
        <f t="shared" si="73"/>
        <v>302</v>
      </c>
      <c r="AE303" t="str">
        <f t="shared" si="88"/>
        <v>PTSP</v>
      </c>
      <c r="AF303" t="str">
        <f t="shared" si="74"/>
        <v>PT Pioneerindo Gourmet International Tbk</v>
      </c>
      <c r="AG303">
        <f t="shared" si="75"/>
        <v>4450</v>
      </c>
      <c r="AH303" s="12">
        <f t="shared" si="89"/>
        <v>982.596</v>
      </c>
      <c r="AI303" t="str">
        <f t="shared" si="90"/>
        <v>Small Cap</v>
      </c>
    </row>
    <row r="304" spans="2:35" x14ac:dyDescent="0.25">
      <c r="B304">
        <v>303</v>
      </c>
      <c r="C304" t="s">
        <v>895</v>
      </c>
      <c r="D304" t="s">
        <v>896</v>
      </c>
      <c r="E304">
        <v>3820</v>
      </c>
      <c r="F304">
        <v>0</v>
      </c>
      <c r="G304">
        <v>0</v>
      </c>
      <c r="H304">
        <v>903600</v>
      </c>
      <c r="I304" t="s">
        <v>897</v>
      </c>
      <c r="J304" t="s">
        <v>898</v>
      </c>
      <c r="K304">
        <v>42.61</v>
      </c>
      <c r="L304" s="6">
        <f t="shared" si="76"/>
        <v>4.2439999999999998</v>
      </c>
      <c r="M304" s="7" t="str">
        <f t="shared" si="79"/>
        <v>T</v>
      </c>
      <c r="N304" s="10">
        <f t="shared" si="80"/>
        <v>4244</v>
      </c>
      <c r="O304" s="10">
        <f t="shared" si="81"/>
        <v>4244</v>
      </c>
      <c r="P304" s="4" t="str">
        <f t="shared" si="82"/>
        <v>AMOR.JK</v>
      </c>
      <c r="R304" s="4">
        <f t="shared" si="83"/>
        <v>303</v>
      </c>
      <c r="S304" t="str">
        <v>TRIN.JK</v>
      </c>
      <c r="T304" s="16">
        <f t="shared" si="84"/>
        <v>988.42200000000003</v>
      </c>
      <c r="X304">
        <f t="shared" si="77"/>
        <v>303</v>
      </c>
      <c r="Y304" t="str">
        <f t="shared" si="85"/>
        <v>CASS.JK</v>
      </c>
      <c r="Z304" s="7" t="str">
        <f t="shared" si="86"/>
        <v>PT Cardig Aero Services Tbk</v>
      </c>
      <c r="AA304" s="6">
        <f t="shared" si="78"/>
        <v>470</v>
      </c>
      <c r="AB304" s="8">
        <f t="shared" si="87"/>
        <v>980.86599999999999</v>
      </c>
      <c r="AD304">
        <f t="shared" si="73"/>
        <v>303</v>
      </c>
      <c r="AE304" t="str">
        <f t="shared" si="88"/>
        <v>CASS</v>
      </c>
      <c r="AF304" t="str">
        <f t="shared" si="74"/>
        <v>PT Cardig Aero Services Tbk</v>
      </c>
      <c r="AG304">
        <f t="shared" si="75"/>
        <v>470</v>
      </c>
      <c r="AH304" s="12">
        <f t="shared" si="89"/>
        <v>980.86599999999999</v>
      </c>
      <c r="AI304" t="str">
        <f t="shared" si="90"/>
        <v>Small Cap</v>
      </c>
    </row>
    <row r="305" spans="2:35" x14ac:dyDescent="0.25">
      <c r="B305">
        <v>304</v>
      </c>
      <c r="C305" t="s">
        <v>899</v>
      </c>
      <c r="D305" t="s">
        <v>900</v>
      </c>
      <c r="E305">
        <v>1185</v>
      </c>
      <c r="F305">
        <v>5</v>
      </c>
      <c r="G305">
        <v>4.1999999999999997E-3</v>
      </c>
      <c r="H305" t="s">
        <v>901</v>
      </c>
      <c r="I305" t="s">
        <v>902</v>
      </c>
      <c r="J305" t="s">
        <v>903</v>
      </c>
      <c r="K305">
        <v>166.43</v>
      </c>
      <c r="L305" s="6">
        <f t="shared" si="76"/>
        <v>4.22</v>
      </c>
      <c r="M305" s="7" t="str">
        <f t="shared" si="79"/>
        <v>T</v>
      </c>
      <c r="N305" s="10">
        <f t="shared" si="80"/>
        <v>4220</v>
      </c>
      <c r="O305" s="10">
        <f t="shared" si="81"/>
        <v>4220</v>
      </c>
      <c r="P305" s="4" t="str">
        <f t="shared" si="82"/>
        <v>ADHI.JK</v>
      </c>
      <c r="R305" s="4">
        <f t="shared" si="83"/>
        <v>304</v>
      </c>
      <c r="S305" t="str">
        <v>PTSP.JK</v>
      </c>
      <c r="T305" s="16">
        <f t="shared" si="84"/>
        <v>982.596</v>
      </c>
      <c r="X305">
        <f t="shared" si="77"/>
        <v>304</v>
      </c>
      <c r="Y305" t="str">
        <f t="shared" si="85"/>
        <v>PEHA.JK</v>
      </c>
      <c r="Z305" s="7" t="str">
        <f t="shared" si="86"/>
        <v>PT Phapros, Tbk</v>
      </c>
      <c r="AA305" s="6">
        <f t="shared" si="78"/>
        <v>1165</v>
      </c>
      <c r="AB305" s="8">
        <f t="shared" si="87"/>
        <v>978.6</v>
      </c>
      <c r="AD305">
        <f t="shared" si="73"/>
        <v>304</v>
      </c>
      <c r="AE305" t="str">
        <f t="shared" si="88"/>
        <v>PEHA</v>
      </c>
      <c r="AF305" t="str">
        <f t="shared" si="74"/>
        <v>PT Phapros, Tbk</v>
      </c>
      <c r="AG305">
        <f t="shared" si="75"/>
        <v>1165</v>
      </c>
      <c r="AH305" s="12">
        <f t="shared" si="89"/>
        <v>978.6</v>
      </c>
      <c r="AI305" t="str">
        <f t="shared" si="90"/>
        <v>Small Cap</v>
      </c>
    </row>
    <row r="306" spans="2:35" x14ac:dyDescent="0.25">
      <c r="B306">
        <v>305</v>
      </c>
      <c r="L306" s="6" t="e">
        <f t="shared" si="76"/>
        <v>#VALUE!</v>
      </c>
      <c r="M306" s="7" t="str">
        <f t="shared" si="79"/>
        <v/>
      </c>
      <c r="N306" s="10">
        <f t="shared" si="80"/>
        <v>0</v>
      </c>
      <c r="O306" s="10">
        <f t="shared" si="81"/>
        <v>0</v>
      </c>
      <c r="P306" s="4">
        <f t="shared" si="82"/>
        <v>0</v>
      </c>
      <c r="R306" s="4">
        <f t="shared" si="83"/>
        <v>305</v>
      </c>
      <c r="S306" t="str">
        <v>CASS.JK</v>
      </c>
      <c r="T306" s="16">
        <f t="shared" si="84"/>
        <v>980.86599999999999</v>
      </c>
      <c r="X306">
        <f t="shared" si="77"/>
        <v>305</v>
      </c>
      <c r="Y306" t="str">
        <f t="shared" si="85"/>
        <v>PBSA.JK</v>
      </c>
      <c r="Z306" s="7" t="str">
        <f t="shared" si="86"/>
        <v>PT Paramita Bangun Sarana Tbk</v>
      </c>
      <c r="AA306" s="6">
        <f t="shared" si="78"/>
        <v>650</v>
      </c>
      <c r="AB306" s="8">
        <f t="shared" si="87"/>
        <v>975</v>
      </c>
      <c r="AD306">
        <f t="shared" si="73"/>
        <v>305</v>
      </c>
      <c r="AE306" t="str">
        <f t="shared" si="88"/>
        <v>PBSA</v>
      </c>
      <c r="AF306" t="str">
        <f t="shared" si="74"/>
        <v>PT Paramita Bangun Sarana Tbk</v>
      </c>
      <c r="AG306">
        <f t="shared" si="75"/>
        <v>650</v>
      </c>
      <c r="AH306" s="12">
        <f t="shared" si="89"/>
        <v>975</v>
      </c>
      <c r="AI306" t="str">
        <f t="shared" si="90"/>
        <v>Small Cap</v>
      </c>
    </row>
    <row r="307" spans="2:35" x14ac:dyDescent="0.25">
      <c r="B307">
        <v>306</v>
      </c>
      <c r="C307" t="s">
        <v>0</v>
      </c>
      <c r="D307" t="s">
        <v>1</v>
      </c>
      <c r="E307" t="s">
        <v>2</v>
      </c>
      <c r="F307" t="s">
        <v>3</v>
      </c>
      <c r="G307" t="s">
        <v>4</v>
      </c>
      <c r="H307" t="s">
        <v>5</v>
      </c>
      <c r="I307" t="s">
        <v>6</v>
      </c>
      <c r="J307" t="s">
        <v>7</v>
      </c>
      <c r="K307" t="s">
        <v>8</v>
      </c>
      <c r="L307" s="6" t="e">
        <f t="shared" si="76"/>
        <v>#VALUE!</v>
      </c>
      <c r="M307" s="7" t="str">
        <f t="shared" si="79"/>
        <v>p</v>
      </c>
      <c r="N307" s="10">
        <f t="shared" si="80"/>
        <v>0</v>
      </c>
      <c r="O307" s="10">
        <f t="shared" si="81"/>
        <v>0</v>
      </c>
      <c r="P307" s="4" t="str">
        <f t="shared" si="82"/>
        <v>Symbol</v>
      </c>
      <c r="R307" s="4">
        <f t="shared" si="83"/>
        <v>306</v>
      </c>
      <c r="S307" t="str">
        <v>PEHA.JK</v>
      </c>
      <c r="T307" s="16">
        <f t="shared" si="84"/>
        <v>978.6</v>
      </c>
      <c r="X307">
        <f t="shared" si="77"/>
        <v>306</v>
      </c>
      <c r="Y307" t="str">
        <f t="shared" si="85"/>
        <v>PBSA.JK</v>
      </c>
      <c r="Z307" s="7" t="str">
        <f t="shared" si="86"/>
        <v>PT Paramita Bangun Sarana Tbk</v>
      </c>
      <c r="AA307" s="6">
        <f t="shared" si="78"/>
        <v>650</v>
      </c>
      <c r="AB307" s="8">
        <f t="shared" si="87"/>
        <v>975</v>
      </c>
      <c r="AD307">
        <f t="shared" si="73"/>
        <v>306</v>
      </c>
      <c r="AE307" t="str">
        <f t="shared" si="88"/>
        <v>PBSA</v>
      </c>
      <c r="AF307" t="str">
        <f t="shared" si="74"/>
        <v>PT Paramita Bangun Sarana Tbk</v>
      </c>
      <c r="AG307">
        <f t="shared" si="75"/>
        <v>650</v>
      </c>
      <c r="AH307" s="12">
        <f t="shared" si="89"/>
        <v>975</v>
      </c>
      <c r="AI307" t="str">
        <f t="shared" si="90"/>
        <v>Small Cap</v>
      </c>
    </row>
    <row r="308" spans="2:35" x14ac:dyDescent="0.25">
      <c r="B308">
        <v>307</v>
      </c>
      <c r="C308" t="s">
        <v>904</v>
      </c>
      <c r="D308" t="s">
        <v>905</v>
      </c>
      <c r="E308">
        <v>50</v>
      </c>
      <c r="F308">
        <v>0</v>
      </c>
      <c r="G308">
        <v>0</v>
      </c>
      <c r="H308">
        <v>512900</v>
      </c>
      <c r="I308" t="s">
        <v>906</v>
      </c>
      <c r="J308" t="s">
        <v>907</v>
      </c>
      <c r="K308">
        <v>14.48</v>
      </c>
      <c r="L308" s="6">
        <f t="shared" si="76"/>
        <v>1.9610000000000001</v>
      </c>
      <c r="M308" s="7" t="str">
        <f t="shared" si="79"/>
        <v>T</v>
      </c>
      <c r="N308" s="10">
        <f t="shared" si="80"/>
        <v>1961</v>
      </c>
      <c r="O308" s="10">
        <f t="shared" si="81"/>
        <v>1961</v>
      </c>
      <c r="P308" s="4" t="str">
        <f t="shared" si="82"/>
        <v>MDIA.JK</v>
      </c>
      <c r="R308" s="4">
        <f t="shared" si="83"/>
        <v>307</v>
      </c>
      <c r="S308" t="str">
        <v>PBSA.JK</v>
      </c>
      <c r="T308" s="16">
        <f t="shared" si="84"/>
        <v>975</v>
      </c>
      <c r="X308">
        <f t="shared" si="77"/>
        <v>307</v>
      </c>
      <c r="Y308" t="str">
        <f t="shared" si="85"/>
        <v>ASGR.JK</v>
      </c>
      <c r="Z308" s="7" t="str">
        <f t="shared" si="86"/>
        <v>PT Astra Graphia Tbk</v>
      </c>
      <c r="AA308" s="6">
        <f t="shared" si="78"/>
        <v>720</v>
      </c>
      <c r="AB308" s="8">
        <f t="shared" si="87"/>
        <v>971.12199999999996</v>
      </c>
      <c r="AD308">
        <f t="shared" si="73"/>
        <v>307</v>
      </c>
      <c r="AE308" t="str">
        <f t="shared" si="88"/>
        <v>ASGR</v>
      </c>
      <c r="AF308" t="str">
        <f t="shared" si="74"/>
        <v>PT Astra Graphia Tbk</v>
      </c>
      <c r="AG308">
        <f t="shared" si="75"/>
        <v>720</v>
      </c>
      <c r="AH308" s="12">
        <f t="shared" si="89"/>
        <v>971.12199999999996</v>
      </c>
      <c r="AI308" t="str">
        <f t="shared" si="90"/>
        <v>Small Cap</v>
      </c>
    </row>
    <row r="309" spans="2:35" x14ac:dyDescent="0.25">
      <c r="B309">
        <v>308</v>
      </c>
      <c r="C309" t="s">
        <v>908</v>
      </c>
      <c r="D309" t="s">
        <v>909</v>
      </c>
      <c r="E309">
        <v>188</v>
      </c>
      <c r="F309">
        <v>-1</v>
      </c>
      <c r="G309">
        <v>-5.3E-3</v>
      </c>
      <c r="H309" t="s">
        <v>910</v>
      </c>
      <c r="I309" t="s">
        <v>911</v>
      </c>
      <c r="J309" t="s">
        <v>912</v>
      </c>
      <c r="K309" t="s">
        <v>50</v>
      </c>
      <c r="L309" s="6">
        <f t="shared" si="76"/>
        <v>1.9490000000000001</v>
      </c>
      <c r="M309" s="7" t="str">
        <f t="shared" si="79"/>
        <v>T</v>
      </c>
      <c r="N309" s="10">
        <f t="shared" si="80"/>
        <v>1949</v>
      </c>
      <c r="O309" s="10">
        <f t="shared" si="81"/>
        <v>1949</v>
      </c>
      <c r="P309" s="4" t="str">
        <f t="shared" si="82"/>
        <v>DILD.JK</v>
      </c>
      <c r="R309" s="4">
        <f t="shared" si="83"/>
        <v>308</v>
      </c>
      <c r="S309" t="str">
        <v>DGNS.JK</v>
      </c>
      <c r="T309" s="16">
        <f t="shared" si="84"/>
        <v>975</v>
      </c>
      <c r="X309">
        <f t="shared" si="77"/>
        <v>308</v>
      </c>
      <c r="Y309" t="str">
        <f t="shared" si="85"/>
        <v>PJAA.JK</v>
      </c>
      <c r="Z309" s="7" t="str">
        <f t="shared" si="86"/>
        <v>PT Pembangunan Jaya Ancol Tbk</v>
      </c>
      <c r="AA309" s="6">
        <f t="shared" si="78"/>
        <v>595</v>
      </c>
      <c r="AB309" s="8">
        <f t="shared" si="87"/>
        <v>952</v>
      </c>
      <c r="AD309">
        <f t="shared" si="73"/>
        <v>308</v>
      </c>
      <c r="AE309" t="str">
        <f t="shared" si="88"/>
        <v>PJAA</v>
      </c>
      <c r="AF309" t="str">
        <f t="shared" si="74"/>
        <v>PT Pembangunan Jaya Ancol Tbk</v>
      </c>
      <c r="AG309">
        <f t="shared" si="75"/>
        <v>595</v>
      </c>
      <c r="AH309" s="12">
        <f t="shared" si="89"/>
        <v>952</v>
      </c>
      <c r="AI309" t="str">
        <f t="shared" si="90"/>
        <v>Small Cap</v>
      </c>
    </row>
    <row r="310" spans="2:35" x14ac:dyDescent="0.25">
      <c r="B310">
        <v>309</v>
      </c>
      <c r="C310" t="s">
        <v>913</v>
      </c>
      <c r="D310" t="s">
        <v>914</v>
      </c>
      <c r="E310">
        <v>199</v>
      </c>
      <c r="F310">
        <v>-1</v>
      </c>
      <c r="G310">
        <v>-5.0000000000000001E-3</v>
      </c>
      <c r="H310" t="s">
        <v>915</v>
      </c>
      <c r="I310" t="s">
        <v>916</v>
      </c>
      <c r="J310" t="s">
        <v>917</v>
      </c>
      <c r="K310">
        <v>88.29</v>
      </c>
      <c r="L310" s="6">
        <f t="shared" si="76"/>
        <v>1.9259999999999999</v>
      </c>
      <c r="M310" s="7" t="str">
        <f t="shared" si="79"/>
        <v>T</v>
      </c>
      <c r="N310" s="10">
        <f t="shared" si="80"/>
        <v>1926</v>
      </c>
      <c r="O310" s="10">
        <f t="shared" si="81"/>
        <v>1926</v>
      </c>
      <c r="P310" s="4" t="str">
        <f t="shared" si="82"/>
        <v>HOKI.JK</v>
      </c>
      <c r="R310" s="4">
        <f t="shared" si="83"/>
        <v>309</v>
      </c>
      <c r="S310" t="str">
        <v>ASGR.JK</v>
      </c>
      <c r="T310" s="16">
        <f t="shared" si="84"/>
        <v>971.12199999999996</v>
      </c>
      <c r="X310">
        <f t="shared" si="77"/>
        <v>309</v>
      </c>
      <c r="Y310" t="str">
        <f t="shared" si="85"/>
        <v>PANS.JK</v>
      </c>
      <c r="Z310" s="7" t="str">
        <f t="shared" si="86"/>
        <v>PT Panin Sekuritas Tbk</v>
      </c>
      <c r="AA310" s="6">
        <f t="shared" si="78"/>
        <v>1320</v>
      </c>
      <c r="AB310" s="8">
        <f t="shared" si="87"/>
        <v>943.24699999999996</v>
      </c>
      <c r="AD310">
        <f t="shared" si="73"/>
        <v>309</v>
      </c>
      <c r="AE310" t="str">
        <f t="shared" si="88"/>
        <v>PANS</v>
      </c>
      <c r="AF310" t="str">
        <f t="shared" si="74"/>
        <v>PT Panin Sekuritas Tbk</v>
      </c>
      <c r="AG310">
        <f t="shared" si="75"/>
        <v>1320</v>
      </c>
      <c r="AH310" s="12">
        <f t="shared" si="89"/>
        <v>943.24699999999996</v>
      </c>
      <c r="AI310" t="str">
        <f t="shared" si="90"/>
        <v>Small Cap</v>
      </c>
    </row>
    <row r="311" spans="2:35" x14ac:dyDescent="0.25">
      <c r="B311">
        <v>310</v>
      </c>
      <c r="C311" t="s">
        <v>918</v>
      </c>
      <c r="D311" t="s">
        <v>919</v>
      </c>
      <c r="E311">
        <v>172</v>
      </c>
      <c r="F311">
        <v>1</v>
      </c>
      <c r="G311">
        <v>5.7999999999999996E-3</v>
      </c>
      <c r="H311" t="s">
        <v>920</v>
      </c>
      <c r="I311" t="s">
        <v>921</v>
      </c>
      <c r="J311" t="s">
        <v>922</v>
      </c>
      <c r="K311" t="s">
        <v>50</v>
      </c>
      <c r="L311" s="6">
        <f t="shared" si="76"/>
        <v>1.9219999999999999</v>
      </c>
      <c r="M311" s="7" t="str">
        <f t="shared" si="79"/>
        <v>T</v>
      </c>
      <c r="N311" s="10">
        <f t="shared" si="80"/>
        <v>1922</v>
      </c>
      <c r="O311" s="10">
        <f t="shared" si="81"/>
        <v>1922</v>
      </c>
      <c r="P311" s="4" t="str">
        <f t="shared" si="82"/>
        <v>BGTG.JK</v>
      </c>
      <c r="R311" s="4">
        <f t="shared" si="83"/>
        <v>310</v>
      </c>
      <c r="S311" t="str">
        <v>PJAA.JK</v>
      </c>
      <c r="T311" s="16">
        <f t="shared" si="84"/>
        <v>952</v>
      </c>
      <c r="X311">
        <f t="shared" si="77"/>
        <v>310</v>
      </c>
      <c r="Y311" t="str">
        <f t="shared" si="85"/>
        <v>LTLS.JK</v>
      </c>
      <c r="Z311" s="7" t="str">
        <f t="shared" si="86"/>
        <v>PT Lautan Luas Tbk</v>
      </c>
      <c r="AA311" s="6">
        <f t="shared" si="78"/>
        <v>615</v>
      </c>
      <c r="AB311" s="8">
        <f t="shared" si="87"/>
        <v>941.87300000000005</v>
      </c>
      <c r="AD311">
        <f t="shared" si="73"/>
        <v>310</v>
      </c>
      <c r="AE311" t="str">
        <f t="shared" si="88"/>
        <v>LTLS</v>
      </c>
      <c r="AF311" t="str">
        <f t="shared" si="74"/>
        <v>PT Lautan Luas Tbk</v>
      </c>
      <c r="AG311">
        <f t="shared" si="75"/>
        <v>615</v>
      </c>
      <c r="AH311" s="12">
        <f t="shared" si="89"/>
        <v>941.87300000000005</v>
      </c>
      <c r="AI311" t="str">
        <f t="shared" si="90"/>
        <v>Small Cap</v>
      </c>
    </row>
    <row r="312" spans="2:35" x14ac:dyDescent="0.25">
      <c r="B312">
        <v>311</v>
      </c>
      <c r="C312" t="s">
        <v>923</v>
      </c>
      <c r="D312" t="s">
        <v>924</v>
      </c>
      <c r="E312">
        <v>50</v>
      </c>
      <c r="F312">
        <v>0</v>
      </c>
      <c r="G312">
        <v>0</v>
      </c>
      <c r="H312">
        <v>5100</v>
      </c>
      <c r="I312">
        <v>120612</v>
      </c>
      <c r="J312" t="s">
        <v>925</v>
      </c>
      <c r="K312" t="s">
        <v>50</v>
      </c>
      <c r="L312" s="6">
        <f t="shared" si="76"/>
        <v>1.875</v>
      </c>
      <c r="M312" s="7" t="str">
        <f t="shared" si="79"/>
        <v>T</v>
      </c>
      <c r="N312" s="10">
        <f t="shared" si="80"/>
        <v>1875</v>
      </c>
      <c r="O312" s="10">
        <f t="shared" si="81"/>
        <v>1875</v>
      </c>
      <c r="P312" s="4" t="str">
        <f t="shared" si="82"/>
        <v>TAMU.JK</v>
      </c>
      <c r="R312" s="4">
        <f t="shared" si="83"/>
        <v>311</v>
      </c>
      <c r="S312" t="str">
        <v>PANS.JK</v>
      </c>
      <c r="T312" s="16">
        <f t="shared" si="84"/>
        <v>943.24699999999996</v>
      </c>
      <c r="X312">
        <f t="shared" si="77"/>
        <v>311</v>
      </c>
      <c r="Y312" t="str">
        <f t="shared" si="85"/>
        <v>RAJA.JK</v>
      </c>
      <c r="Z312" s="7" t="str">
        <f t="shared" si="86"/>
        <v>PT Rukun Raharja Tbk</v>
      </c>
      <c r="AA312" s="6">
        <f t="shared" si="78"/>
        <v>222</v>
      </c>
      <c r="AB312" s="8">
        <f t="shared" si="87"/>
        <v>938.41200000000003</v>
      </c>
      <c r="AD312">
        <f t="shared" si="73"/>
        <v>311</v>
      </c>
      <c r="AE312" t="str">
        <f t="shared" si="88"/>
        <v>RAJA</v>
      </c>
      <c r="AF312" t="str">
        <f t="shared" si="74"/>
        <v>PT Rukun Raharja Tbk</v>
      </c>
      <c r="AG312">
        <f t="shared" si="75"/>
        <v>222</v>
      </c>
      <c r="AH312" s="12">
        <f t="shared" si="89"/>
        <v>938.41200000000003</v>
      </c>
      <c r="AI312" t="str">
        <f t="shared" si="90"/>
        <v>Small Cap</v>
      </c>
    </row>
    <row r="313" spans="2:35" x14ac:dyDescent="0.25">
      <c r="B313">
        <v>312</v>
      </c>
      <c r="C313" t="s">
        <v>926</v>
      </c>
      <c r="D313" t="s">
        <v>927</v>
      </c>
      <c r="E313">
        <v>955</v>
      </c>
      <c r="F313">
        <v>5</v>
      </c>
      <c r="G313">
        <v>5.3E-3</v>
      </c>
      <c r="H313" t="s">
        <v>928</v>
      </c>
      <c r="I313" t="s">
        <v>929</v>
      </c>
      <c r="J313" t="s">
        <v>930</v>
      </c>
      <c r="K313">
        <v>56.41</v>
      </c>
      <c r="L313" s="6">
        <f t="shared" si="76"/>
        <v>1.871</v>
      </c>
      <c r="M313" s="7" t="str">
        <f t="shared" si="79"/>
        <v>T</v>
      </c>
      <c r="N313" s="10">
        <f t="shared" si="80"/>
        <v>1871</v>
      </c>
      <c r="O313" s="10">
        <f t="shared" si="81"/>
        <v>1871</v>
      </c>
      <c r="P313" s="4" t="str">
        <f t="shared" si="82"/>
        <v>SGER.JK</v>
      </c>
      <c r="R313" s="4">
        <f t="shared" si="83"/>
        <v>312</v>
      </c>
      <c r="S313" t="str">
        <v>LTLS.JK</v>
      </c>
      <c r="T313" s="16">
        <f t="shared" si="84"/>
        <v>941.87300000000005</v>
      </c>
      <c r="X313">
        <f t="shared" si="77"/>
        <v>312</v>
      </c>
      <c r="Y313" t="str">
        <f t="shared" si="85"/>
        <v>TEBE.JK</v>
      </c>
      <c r="Z313" s="7" t="str">
        <f t="shared" si="86"/>
        <v>PT Dana Brata Luhur Tbk</v>
      </c>
      <c r="AA313" s="6">
        <f t="shared" si="78"/>
        <v>715</v>
      </c>
      <c r="AB313" s="8">
        <f t="shared" si="87"/>
        <v>918.77499999999998</v>
      </c>
      <c r="AD313">
        <f t="shared" si="73"/>
        <v>312</v>
      </c>
      <c r="AE313" t="str">
        <f t="shared" si="88"/>
        <v>TEBE</v>
      </c>
      <c r="AF313" t="str">
        <f t="shared" si="74"/>
        <v>PT Dana Brata Luhur Tbk</v>
      </c>
      <c r="AG313">
        <f t="shared" si="75"/>
        <v>715</v>
      </c>
      <c r="AH313" s="12">
        <f t="shared" si="89"/>
        <v>918.77499999999998</v>
      </c>
      <c r="AI313" t="str">
        <f t="shared" si="90"/>
        <v>Small Cap</v>
      </c>
    </row>
    <row r="314" spans="2:35" x14ac:dyDescent="0.25">
      <c r="B314">
        <v>313</v>
      </c>
      <c r="C314" t="s">
        <v>931</v>
      </c>
      <c r="D314" t="s">
        <v>932</v>
      </c>
      <c r="E314">
        <v>520</v>
      </c>
      <c r="F314">
        <v>10</v>
      </c>
      <c r="G314">
        <v>1.9599999999999999E-2</v>
      </c>
      <c r="H314">
        <v>36300</v>
      </c>
      <c r="I314">
        <v>482576</v>
      </c>
      <c r="J314" t="s">
        <v>933</v>
      </c>
      <c r="K314">
        <v>33.520000000000003</v>
      </c>
      <c r="L314" s="6">
        <f t="shared" si="76"/>
        <v>1.8460000000000001</v>
      </c>
      <c r="M314" s="7" t="str">
        <f t="shared" si="79"/>
        <v>T</v>
      </c>
      <c r="N314" s="10">
        <f t="shared" si="80"/>
        <v>1846</v>
      </c>
      <c r="O314" s="10">
        <f t="shared" si="81"/>
        <v>1846</v>
      </c>
      <c r="P314" s="4" t="str">
        <f t="shared" si="82"/>
        <v>TIFA.JK</v>
      </c>
      <c r="R314" s="4">
        <f t="shared" si="83"/>
        <v>313</v>
      </c>
      <c r="S314" t="str">
        <v>RAJA.JK</v>
      </c>
      <c r="T314" s="16">
        <f t="shared" si="84"/>
        <v>938.41200000000003</v>
      </c>
      <c r="X314">
        <f t="shared" si="77"/>
        <v>313</v>
      </c>
      <c r="Y314" t="str">
        <f t="shared" si="85"/>
        <v>AISA.JK</v>
      </c>
      <c r="Z314" s="7" t="str">
        <f t="shared" si="86"/>
        <v>PT FKS Food Sejahtera Tbk</v>
      </c>
      <c r="AA314" s="6">
        <f t="shared" si="78"/>
        <v>240</v>
      </c>
      <c r="AB314" s="8">
        <f t="shared" si="87"/>
        <v>913.37300000000005</v>
      </c>
      <c r="AD314">
        <f t="shared" si="73"/>
        <v>313</v>
      </c>
      <c r="AE314" t="str">
        <f t="shared" si="88"/>
        <v>AISA</v>
      </c>
      <c r="AF314" t="str">
        <f t="shared" si="74"/>
        <v>PT FKS Food Sejahtera Tbk</v>
      </c>
      <c r="AG314">
        <f t="shared" si="75"/>
        <v>240</v>
      </c>
      <c r="AH314" s="12">
        <f t="shared" si="89"/>
        <v>913.37300000000005</v>
      </c>
      <c r="AI314" t="str">
        <f t="shared" si="90"/>
        <v>Small Cap</v>
      </c>
    </row>
    <row r="315" spans="2:35" x14ac:dyDescent="0.25">
      <c r="B315">
        <v>314</v>
      </c>
      <c r="C315" t="s">
        <v>934</v>
      </c>
      <c r="D315" t="s">
        <v>935</v>
      </c>
      <c r="E315">
        <v>476</v>
      </c>
      <c r="F315">
        <v>0</v>
      </c>
      <c r="G315">
        <v>0</v>
      </c>
      <c r="H315" t="s">
        <v>936</v>
      </c>
      <c r="I315" t="s">
        <v>937</v>
      </c>
      <c r="J315" t="s">
        <v>938</v>
      </c>
      <c r="K315">
        <v>83.95</v>
      </c>
      <c r="L315" s="6">
        <f t="shared" si="76"/>
        <v>1.8440000000000001</v>
      </c>
      <c r="M315" s="7" t="str">
        <f t="shared" si="79"/>
        <v>T</v>
      </c>
      <c r="N315" s="10">
        <f t="shared" si="80"/>
        <v>1844</v>
      </c>
      <c r="O315" s="10">
        <f t="shared" si="81"/>
        <v>1844</v>
      </c>
      <c r="P315" s="4" t="str">
        <f t="shared" si="82"/>
        <v>AMAN.JK</v>
      </c>
      <c r="R315" s="4">
        <f t="shared" si="83"/>
        <v>314</v>
      </c>
      <c r="S315" t="str">
        <v>TEBE.JK</v>
      </c>
      <c r="T315" s="16">
        <f t="shared" si="84"/>
        <v>918.77499999999998</v>
      </c>
      <c r="X315">
        <f t="shared" si="77"/>
        <v>314</v>
      </c>
      <c r="Y315" t="str">
        <f t="shared" si="85"/>
        <v>BATA.JK</v>
      </c>
      <c r="Z315" s="7" t="str">
        <f t="shared" si="86"/>
        <v>PT Sepatu Bata Tbk.</v>
      </c>
      <c r="AA315" s="6">
        <f t="shared" si="78"/>
        <v>700</v>
      </c>
      <c r="AB315" s="8">
        <f t="shared" si="87"/>
        <v>910</v>
      </c>
      <c r="AD315">
        <f t="shared" si="73"/>
        <v>314</v>
      </c>
      <c r="AE315" t="str">
        <f t="shared" si="88"/>
        <v>BATA</v>
      </c>
      <c r="AF315" t="str">
        <f t="shared" si="74"/>
        <v>PT Sepatu Bata Tbk.</v>
      </c>
      <c r="AG315">
        <f t="shared" si="75"/>
        <v>700</v>
      </c>
      <c r="AH315" s="12">
        <f t="shared" si="89"/>
        <v>910</v>
      </c>
      <c r="AI315" t="str">
        <f t="shared" si="90"/>
        <v>Small Cap</v>
      </c>
    </row>
    <row r="316" spans="2:35" x14ac:dyDescent="0.25">
      <c r="B316">
        <v>315</v>
      </c>
      <c r="C316" t="s">
        <v>939</v>
      </c>
      <c r="D316" t="s">
        <v>940</v>
      </c>
      <c r="E316">
        <v>348</v>
      </c>
      <c r="F316">
        <v>0</v>
      </c>
      <c r="G316">
        <v>0</v>
      </c>
      <c r="H316" t="s">
        <v>941</v>
      </c>
      <c r="I316" t="s">
        <v>942</v>
      </c>
      <c r="J316" t="s">
        <v>943</v>
      </c>
      <c r="K316">
        <v>21.22</v>
      </c>
      <c r="L316" s="6">
        <f t="shared" si="76"/>
        <v>1.8360000000000001</v>
      </c>
      <c r="M316" s="7" t="str">
        <f t="shared" si="79"/>
        <v>T</v>
      </c>
      <c r="N316" s="10">
        <f t="shared" si="80"/>
        <v>1836</v>
      </c>
      <c r="O316" s="10">
        <f t="shared" si="81"/>
        <v>1836</v>
      </c>
      <c r="P316" s="4" t="str">
        <f t="shared" si="82"/>
        <v>IPCM.JK</v>
      </c>
      <c r="R316" s="4">
        <f t="shared" si="83"/>
        <v>315</v>
      </c>
      <c r="S316" t="str">
        <v>AISA.JK</v>
      </c>
      <c r="T316" s="16">
        <f t="shared" si="84"/>
        <v>913.37300000000005</v>
      </c>
      <c r="X316">
        <f t="shared" si="77"/>
        <v>315</v>
      </c>
      <c r="Y316" t="str">
        <f t="shared" si="85"/>
        <v>SAPX.JK</v>
      </c>
      <c r="Z316" s="7" t="str">
        <f t="shared" si="86"/>
        <v>PT Satria Antaran Prima Tbk</v>
      </c>
      <c r="AA316" s="6">
        <f t="shared" si="78"/>
        <v>1080</v>
      </c>
      <c r="AB316" s="8">
        <f t="shared" si="87"/>
        <v>900</v>
      </c>
      <c r="AD316">
        <f t="shared" si="73"/>
        <v>315</v>
      </c>
      <c r="AE316" t="str">
        <f t="shared" si="88"/>
        <v>SAPX</v>
      </c>
      <c r="AF316" t="str">
        <f t="shared" si="74"/>
        <v>PT Satria Antaran Prima Tbk</v>
      </c>
      <c r="AG316">
        <f t="shared" si="75"/>
        <v>1080</v>
      </c>
      <c r="AH316" s="12">
        <f t="shared" si="89"/>
        <v>900</v>
      </c>
      <c r="AI316" t="str">
        <f t="shared" si="90"/>
        <v>Small Cap</v>
      </c>
    </row>
    <row r="317" spans="2:35" x14ac:dyDescent="0.25">
      <c r="B317">
        <v>316</v>
      </c>
      <c r="C317" t="s">
        <v>944</v>
      </c>
      <c r="D317" t="s">
        <v>945</v>
      </c>
      <c r="E317">
        <v>1070</v>
      </c>
      <c r="F317">
        <v>0</v>
      </c>
      <c r="G317">
        <v>0</v>
      </c>
      <c r="H317">
        <v>122700</v>
      </c>
      <c r="I317">
        <v>203939</v>
      </c>
      <c r="J317" t="s">
        <v>946</v>
      </c>
      <c r="K317">
        <v>19</v>
      </c>
      <c r="L317" s="6">
        <f t="shared" si="76"/>
        <v>1.833</v>
      </c>
      <c r="M317" s="7" t="str">
        <f t="shared" si="79"/>
        <v>T</v>
      </c>
      <c r="N317" s="10">
        <f t="shared" si="80"/>
        <v>1833</v>
      </c>
      <c r="O317" s="10">
        <f t="shared" si="81"/>
        <v>1833</v>
      </c>
      <c r="P317" s="4" t="str">
        <f t="shared" si="82"/>
        <v>JTPE.JK</v>
      </c>
      <c r="R317" s="4">
        <f t="shared" si="83"/>
        <v>316</v>
      </c>
      <c r="S317" t="str">
        <v>BATA.JK</v>
      </c>
      <c r="T317" s="16">
        <f t="shared" si="84"/>
        <v>910</v>
      </c>
      <c r="X317">
        <f t="shared" si="77"/>
        <v>316</v>
      </c>
      <c r="Y317" t="str">
        <f t="shared" si="85"/>
        <v>ROCK.JK</v>
      </c>
      <c r="Z317" s="7" t="str">
        <f t="shared" si="86"/>
        <v>PT Rockfields Properti Indonesia Tbk.</v>
      </c>
      <c r="AA317" s="6">
        <f t="shared" si="78"/>
        <v>620</v>
      </c>
      <c r="AB317" s="8">
        <f t="shared" si="87"/>
        <v>889.81799999999998</v>
      </c>
      <c r="AD317">
        <f t="shared" si="73"/>
        <v>316</v>
      </c>
      <c r="AE317" t="str">
        <f t="shared" si="88"/>
        <v>ROCK</v>
      </c>
      <c r="AF317" t="str">
        <f t="shared" si="74"/>
        <v>PT Rockfields Properti Indonesia Tbk.</v>
      </c>
      <c r="AG317">
        <f t="shared" si="75"/>
        <v>620</v>
      </c>
      <c r="AH317" s="12">
        <f t="shared" si="89"/>
        <v>889.81799999999998</v>
      </c>
      <c r="AI317" t="str">
        <f t="shared" si="90"/>
        <v>Small Cap</v>
      </c>
    </row>
    <row r="318" spans="2:35" x14ac:dyDescent="0.25">
      <c r="B318">
        <v>317</v>
      </c>
      <c r="C318" t="s">
        <v>947</v>
      </c>
      <c r="D318" t="s">
        <v>948</v>
      </c>
      <c r="E318">
        <v>1220</v>
      </c>
      <c r="F318">
        <v>-5</v>
      </c>
      <c r="G318">
        <v>-4.1000000000000003E-3</v>
      </c>
      <c r="H318">
        <v>40400</v>
      </c>
      <c r="I318">
        <v>122749</v>
      </c>
      <c r="J318" t="s">
        <v>949</v>
      </c>
      <c r="K318">
        <v>13.46</v>
      </c>
      <c r="L318" s="6">
        <f t="shared" si="76"/>
        <v>1.83</v>
      </c>
      <c r="M318" s="7" t="str">
        <f t="shared" si="79"/>
        <v>T</v>
      </c>
      <c r="N318" s="10">
        <f t="shared" si="80"/>
        <v>1830</v>
      </c>
      <c r="O318" s="10">
        <f t="shared" si="81"/>
        <v>1830</v>
      </c>
      <c r="P318" s="4" t="str">
        <f t="shared" si="82"/>
        <v>KEJU.JK</v>
      </c>
      <c r="R318" s="4">
        <f t="shared" si="83"/>
        <v>317</v>
      </c>
      <c r="S318" t="str">
        <v>SAPX.JK</v>
      </c>
      <c r="T318" s="16">
        <f t="shared" si="84"/>
        <v>900</v>
      </c>
      <c r="X318">
        <f t="shared" si="77"/>
        <v>317</v>
      </c>
      <c r="Y318" t="str">
        <f t="shared" si="85"/>
        <v>ADMG.JK</v>
      </c>
      <c r="Z318" s="7" t="str">
        <f t="shared" si="86"/>
        <v>PT. Polychem Indonesia Tbk</v>
      </c>
      <c r="AA318" s="6">
        <f t="shared" si="78"/>
        <v>228</v>
      </c>
      <c r="AB318" s="8">
        <f t="shared" si="87"/>
        <v>886.73299999999995</v>
      </c>
      <c r="AD318">
        <f t="shared" si="73"/>
        <v>317</v>
      </c>
      <c r="AE318" t="str">
        <f t="shared" si="88"/>
        <v>ADMG</v>
      </c>
      <c r="AF318" t="str">
        <f t="shared" si="74"/>
        <v>PT. Polychem Indonesia Tbk</v>
      </c>
      <c r="AG318">
        <f t="shared" si="75"/>
        <v>228</v>
      </c>
      <c r="AH318" s="12">
        <f t="shared" si="89"/>
        <v>886.73299999999995</v>
      </c>
      <c r="AI318" t="str">
        <f t="shared" si="90"/>
        <v>Small Cap</v>
      </c>
    </row>
    <row r="319" spans="2:35" x14ac:dyDescent="0.25">
      <c r="B319">
        <v>318</v>
      </c>
      <c r="C319" t="s">
        <v>950</v>
      </c>
      <c r="D319" t="s">
        <v>951</v>
      </c>
      <c r="E319">
        <v>6800</v>
      </c>
      <c r="F319">
        <v>-175</v>
      </c>
      <c r="G319">
        <v>-2.5100000000000001E-2</v>
      </c>
      <c r="H319">
        <v>5700</v>
      </c>
      <c r="I319">
        <v>3864</v>
      </c>
      <c r="J319" t="s">
        <v>952</v>
      </c>
      <c r="K319">
        <v>9.2799999999999994</v>
      </c>
      <c r="L319" s="6">
        <f t="shared" si="76"/>
        <v>1.8280000000000001</v>
      </c>
      <c r="M319" s="7" t="str">
        <f t="shared" si="79"/>
        <v>T</v>
      </c>
      <c r="N319" s="10">
        <f t="shared" si="80"/>
        <v>1828</v>
      </c>
      <c r="O319" s="10">
        <f t="shared" si="81"/>
        <v>1828</v>
      </c>
      <c r="P319" s="4" t="str">
        <f t="shared" si="82"/>
        <v>RDTX.JK</v>
      </c>
      <c r="R319" s="4">
        <f t="shared" si="83"/>
        <v>318</v>
      </c>
      <c r="S319" t="str">
        <v>ROCK.JK</v>
      </c>
      <c r="T319" s="16">
        <f t="shared" si="84"/>
        <v>889.81799999999998</v>
      </c>
      <c r="X319">
        <f t="shared" si="77"/>
        <v>318</v>
      </c>
      <c r="Y319" t="str">
        <f t="shared" si="85"/>
        <v>GDST.JK</v>
      </c>
      <c r="Z319" s="7" t="str">
        <f t="shared" si="86"/>
        <v>PT Gunawan Dianjaya Steel Tbk</v>
      </c>
      <c r="AA319" s="6">
        <f t="shared" si="78"/>
        <v>101</v>
      </c>
      <c r="AB319" s="8">
        <f t="shared" si="87"/>
        <v>858.07799999999997</v>
      </c>
      <c r="AD319">
        <f t="shared" si="73"/>
        <v>318</v>
      </c>
      <c r="AE319" t="str">
        <f t="shared" si="88"/>
        <v>GDST</v>
      </c>
      <c r="AF319" t="str">
        <f t="shared" si="74"/>
        <v>PT Gunawan Dianjaya Steel Tbk</v>
      </c>
      <c r="AG319">
        <f t="shared" si="75"/>
        <v>101</v>
      </c>
      <c r="AH319" s="12">
        <f t="shared" si="89"/>
        <v>858.07799999999997</v>
      </c>
      <c r="AI319" t="str">
        <f t="shared" si="90"/>
        <v>Small Cap</v>
      </c>
    </row>
    <row r="320" spans="2:35" x14ac:dyDescent="0.25">
      <c r="B320">
        <v>319</v>
      </c>
      <c r="C320" t="s">
        <v>953</v>
      </c>
      <c r="D320" t="s">
        <v>954</v>
      </c>
      <c r="E320">
        <v>810</v>
      </c>
      <c r="F320">
        <v>0</v>
      </c>
      <c r="G320">
        <v>0</v>
      </c>
      <c r="H320" t="s">
        <v>955</v>
      </c>
      <c r="I320" t="s">
        <v>956</v>
      </c>
      <c r="J320" t="s">
        <v>957</v>
      </c>
      <c r="K320">
        <v>13.53</v>
      </c>
      <c r="L320" s="6">
        <f t="shared" si="76"/>
        <v>1.8129999999999999</v>
      </c>
      <c r="M320" s="7" t="str">
        <f t="shared" si="79"/>
        <v>T</v>
      </c>
      <c r="N320" s="10">
        <f t="shared" si="80"/>
        <v>1813</v>
      </c>
      <c r="O320" s="10">
        <f t="shared" si="81"/>
        <v>1813</v>
      </c>
      <c r="P320" s="4" t="str">
        <f t="shared" si="82"/>
        <v>MAIN.JK</v>
      </c>
      <c r="R320" s="4">
        <f t="shared" si="83"/>
        <v>319</v>
      </c>
      <c r="S320" t="str">
        <v>ADMG.JK</v>
      </c>
      <c r="T320" s="16">
        <f t="shared" si="84"/>
        <v>886.73299999999995</v>
      </c>
      <c r="X320">
        <f t="shared" si="77"/>
        <v>319</v>
      </c>
      <c r="Y320" t="str">
        <f t="shared" si="85"/>
        <v>PBRX.JK</v>
      </c>
      <c r="Z320" s="7" t="str">
        <f t="shared" si="86"/>
        <v>PT Pan Brothers Tbk</v>
      </c>
      <c r="AA320" s="6">
        <f t="shared" si="78"/>
        <v>128</v>
      </c>
      <c r="AB320" s="8">
        <f t="shared" si="87"/>
        <v>829.22199999999998</v>
      </c>
      <c r="AD320">
        <f t="shared" si="73"/>
        <v>319</v>
      </c>
      <c r="AE320" t="str">
        <f t="shared" si="88"/>
        <v>PBRX</v>
      </c>
      <c r="AF320" t="str">
        <f t="shared" si="74"/>
        <v>PT Pan Brothers Tbk</v>
      </c>
      <c r="AG320">
        <f t="shared" si="75"/>
        <v>128</v>
      </c>
      <c r="AH320" s="12">
        <f t="shared" si="89"/>
        <v>829.22199999999998</v>
      </c>
      <c r="AI320" t="str">
        <f t="shared" si="90"/>
        <v>Small Cap</v>
      </c>
    </row>
    <row r="321" spans="2:35" x14ac:dyDescent="0.25">
      <c r="B321">
        <v>320</v>
      </c>
      <c r="C321" t="s">
        <v>958</v>
      </c>
      <c r="D321" t="s">
        <v>959</v>
      </c>
      <c r="E321">
        <v>282</v>
      </c>
      <c r="F321">
        <v>4</v>
      </c>
      <c r="G321">
        <v>1.44E-2</v>
      </c>
      <c r="H321" t="s">
        <v>960</v>
      </c>
      <c r="I321" t="s">
        <v>961</v>
      </c>
      <c r="J321" t="s">
        <v>962</v>
      </c>
      <c r="K321" t="s">
        <v>50</v>
      </c>
      <c r="L321" s="6">
        <f t="shared" si="76"/>
        <v>1.8120000000000001</v>
      </c>
      <c r="M321" s="7" t="str">
        <f t="shared" si="79"/>
        <v>T</v>
      </c>
      <c r="N321" s="10">
        <f t="shared" si="80"/>
        <v>1812</v>
      </c>
      <c r="O321" s="10">
        <f t="shared" si="81"/>
        <v>1812</v>
      </c>
      <c r="P321" s="4" t="str">
        <f t="shared" si="82"/>
        <v>ACST.JK</v>
      </c>
      <c r="R321" s="4">
        <f t="shared" si="83"/>
        <v>320</v>
      </c>
      <c r="S321" t="str">
        <v>GDST.JK</v>
      </c>
      <c r="T321" s="16">
        <f t="shared" si="84"/>
        <v>858.07799999999997</v>
      </c>
      <c r="X321">
        <f t="shared" si="77"/>
        <v>320</v>
      </c>
      <c r="Y321" t="str">
        <f t="shared" si="85"/>
        <v>VIVA.JK</v>
      </c>
      <c r="Z321" s="7" t="str">
        <f t="shared" si="86"/>
        <v>PT Visi Media Asia Tbk</v>
      </c>
      <c r="AA321" s="6">
        <f t="shared" si="78"/>
        <v>50</v>
      </c>
      <c r="AB321" s="8">
        <f t="shared" si="87"/>
        <v>823.21500000000003</v>
      </c>
      <c r="AD321">
        <f t="shared" ref="AD321:AD384" si="91">X321</f>
        <v>320</v>
      </c>
      <c r="AE321" t="str">
        <f t="shared" si="88"/>
        <v>VIVA</v>
      </c>
      <c r="AF321" t="str">
        <f t="shared" ref="AF321:AF384" si="92">Z321</f>
        <v>PT Visi Media Asia Tbk</v>
      </c>
      <c r="AG321">
        <f t="shared" ref="AG321:AG384" si="93">AA321</f>
        <v>50</v>
      </c>
      <c r="AH321" s="12">
        <f t="shared" si="89"/>
        <v>823.21500000000003</v>
      </c>
      <c r="AI321" t="str">
        <f t="shared" si="90"/>
        <v>Small Cap</v>
      </c>
    </row>
    <row r="322" spans="2:35" x14ac:dyDescent="0.25">
      <c r="B322">
        <v>321</v>
      </c>
      <c r="C322" t="s">
        <v>963</v>
      </c>
      <c r="D322" t="s">
        <v>964</v>
      </c>
      <c r="E322">
        <v>775</v>
      </c>
      <c r="F322">
        <v>0</v>
      </c>
      <c r="G322">
        <v>0</v>
      </c>
      <c r="H322">
        <v>300</v>
      </c>
      <c r="I322">
        <v>1007</v>
      </c>
      <c r="J322" t="s">
        <v>965</v>
      </c>
      <c r="K322" t="s">
        <v>50</v>
      </c>
      <c r="L322" s="6">
        <f t="shared" ref="L322:L385" si="94">VALUE(LEFT(J322,LEN(J322)-1))</f>
        <v>1.7969999999999999</v>
      </c>
      <c r="M322" s="7" t="str">
        <f t="shared" si="79"/>
        <v>T</v>
      </c>
      <c r="N322" s="10">
        <f t="shared" si="80"/>
        <v>1797</v>
      </c>
      <c r="O322" s="10">
        <f t="shared" si="81"/>
        <v>1797</v>
      </c>
      <c r="P322" s="4" t="str">
        <f t="shared" si="82"/>
        <v>JSPT.JK</v>
      </c>
      <c r="R322" s="4">
        <f t="shared" si="83"/>
        <v>321</v>
      </c>
      <c r="S322" t="str">
        <v>PBRX.JK</v>
      </c>
      <c r="T322" s="16">
        <f t="shared" si="84"/>
        <v>829.22199999999998</v>
      </c>
      <c r="X322">
        <f t="shared" ref="X322:X385" si="95">B322</f>
        <v>321</v>
      </c>
      <c r="Y322" t="str">
        <f t="shared" si="85"/>
        <v>WOMF.JK</v>
      </c>
      <c r="Z322" s="7" t="str">
        <f t="shared" si="86"/>
        <v>PT Wahana Ottomitra Multiartha Tbk</v>
      </c>
      <c r="AA322" s="6">
        <f t="shared" ref="AA322:AA385" si="96">IFERROR(INDEX($E$2:$E$1048576,MATCH(Y322,$C$2:$C$1048576,0)),"NA")</f>
        <v>236</v>
      </c>
      <c r="AB322" s="8">
        <f t="shared" si="87"/>
        <v>821.62900000000002</v>
      </c>
      <c r="AD322">
        <f t="shared" si="91"/>
        <v>321</v>
      </c>
      <c r="AE322" t="str">
        <f t="shared" si="88"/>
        <v>WOMF</v>
      </c>
      <c r="AF322" t="str">
        <f t="shared" si="92"/>
        <v>PT Wahana Ottomitra Multiartha Tbk</v>
      </c>
      <c r="AG322">
        <f t="shared" si="93"/>
        <v>236</v>
      </c>
      <c r="AH322" s="12">
        <f t="shared" si="89"/>
        <v>821.62900000000002</v>
      </c>
      <c r="AI322" t="str">
        <f t="shared" si="90"/>
        <v>Small Cap</v>
      </c>
    </row>
    <row r="323" spans="2:35" x14ac:dyDescent="0.25">
      <c r="B323">
        <v>322</v>
      </c>
      <c r="C323" t="s">
        <v>966</v>
      </c>
      <c r="D323" t="s">
        <v>967</v>
      </c>
      <c r="E323">
        <v>312</v>
      </c>
      <c r="F323">
        <v>-6</v>
      </c>
      <c r="G323">
        <v>-1.89E-2</v>
      </c>
      <c r="H323" t="s">
        <v>968</v>
      </c>
      <c r="I323" t="s">
        <v>969</v>
      </c>
      <c r="J323" t="s">
        <v>970</v>
      </c>
      <c r="K323">
        <v>5.29</v>
      </c>
      <c r="L323" s="6">
        <f t="shared" si="94"/>
        <v>1.78</v>
      </c>
      <c r="M323" s="7" t="str">
        <f t="shared" ref="M323:M386" si="97">RIGHT(J323,1)</f>
        <v>T</v>
      </c>
      <c r="N323" s="10">
        <f t="shared" ref="N323:N386" si="98">IF(M323="T",L323*1000,IF(M323="B",L323,0))</f>
        <v>1780</v>
      </c>
      <c r="O323" s="10">
        <f t="shared" ref="O323:O386" si="99">IF(OR(M323="T",M323="B"),N323,0)</f>
        <v>1780</v>
      </c>
      <c r="P323" s="4" t="str">
        <f t="shared" ref="P323:P386" si="100">C323</f>
        <v>TMAS.JK</v>
      </c>
      <c r="R323" s="4">
        <f t="shared" ref="R323:R386" si="101">ROW(R322)</f>
        <v>322</v>
      </c>
      <c r="S323" t="str">
        <v>VIVA.JK</v>
      </c>
      <c r="T323" s="16">
        <f t="shared" ref="T323:T386" si="102">IFERROR(VALUE(INDEX($O$2:$O$726,MATCH(S323,$C$2:$C$726,0))),0)</f>
        <v>823.21500000000003</v>
      </c>
      <c r="X323">
        <f t="shared" si="95"/>
        <v>322</v>
      </c>
      <c r="Y323" t="str">
        <f t="shared" ref="Y323:Y386" si="103">INDEX($S$2:$S$615,MATCH($AB323,$T$2:$T$614,0))</f>
        <v>DIGI.JK</v>
      </c>
      <c r="Z323" s="7" t="str">
        <f t="shared" ref="Z323:Z386" si="104">IFERROR(INDEX($D$2:$D$726,MATCH($Y323,$C$2:$C$726,0)),"NA")</f>
        <v>PT Arkadia Digital Media Tbk</v>
      </c>
      <c r="AA323" s="6">
        <f t="shared" si="96"/>
        <v>500</v>
      </c>
      <c r="AB323" s="8">
        <f t="shared" ref="AB323:AB386" si="105">IFERROR(LARGE($T$2:$T$614,X323),"NA")</f>
        <v>812.5</v>
      </c>
      <c r="AD323">
        <f t="shared" si="91"/>
        <v>322</v>
      </c>
      <c r="AE323" t="str">
        <f t="shared" ref="AE323:AE386" si="106">LEFT(Y323,4)</f>
        <v>DIGI</v>
      </c>
      <c r="AF323" t="str">
        <f t="shared" si="92"/>
        <v>PT Arkadia Digital Media Tbk</v>
      </c>
      <c r="AG323">
        <f t="shared" si="93"/>
        <v>500</v>
      </c>
      <c r="AH323" s="12">
        <f t="shared" ref="AH323:AH386" si="107">AB323</f>
        <v>812.5</v>
      </c>
      <c r="AI323" t="str">
        <f t="shared" ref="AI323:AI386" si="108">IF(AH323&gt;$AM$2,$AL$2,IF(AH323&gt;$AM$3,$AL$3,IF(AH323&gt;$AM$4,$AL$4,0)))</f>
        <v>Small Cap</v>
      </c>
    </row>
    <row r="324" spans="2:35" x14ac:dyDescent="0.25">
      <c r="B324">
        <v>323</v>
      </c>
      <c r="C324" t="s">
        <v>971</v>
      </c>
      <c r="D324" t="s">
        <v>972</v>
      </c>
      <c r="E324">
        <v>114</v>
      </c>
      <c r="F324">
        <v>-7</v>
      </c>
      <c r="G324">
        <v>-5.79E-2</v>
      </c>
      <c r="H324" t="s">
        <v>973</v>
      </c>
      <c r="I324" t="s">
        <v>974</v>
      </c>
      <c r="J324" t="s">
        <v>975</v>
      </c>
      <c r="K324" t="s">
        <v>50</v>
      </c>
      <c r="L324" s="6">
        <f t="shared" si="94"/>
        <v>1.7709999999999999</v>
      </c>
      <c r="M324" s="7" t="str">
        <f t="shared" si="97"/>
        <v>T</v>
      </c>
      <c r="N324" s="10">
        <f t="shared" si="98"/>
        <v>1771</v>
      </c>
      <c r="O324" s="10">
        <f t="shared" si="99"/>
        <v>1771</v>
      </c>
      <c r="P324" s="4" t="str">
        <f t="shared" si="100"/>
        <v>SQMI.JK</v>
      </c>
      <c r="R324" s="4">
        <f t="shared" si="101"/>
        <v>323</v>
      </c>
      <c r="S324" t="str">
        <v>WOMF.JK</v>
      </c>
      <c r="T324" s="16">
        <f t="shared" si="102"/>
        <v>821.62900000000002</v>
      </c>
      <c r="X324">
        <f t="shared" si="95"/>
        <v>323</v>
      </c>
      <c r="Y324" t="str">
        <f t="shared" si="103"/>
        <v>VRNA.JK</v>
      </c>
      <c r="Z324" s="7" t="str">
        <f t="shared" si="104"/>
        <v>PT. Verena Multi Finance Tbk</v>
      </c>
      <c r="AA324" s="6">
        <f t="shared" si="96"/>
        <v>141</v>
      </c>
      <c r="AB324" s="8">
        <f t="shared" si="105"/>
        <v>801.91600000000005</v>
      </c>
      <c r="AD324">
        <f t="shared" si="91"/>
        <v>323</v>
      </c>
      <c r="AE324" t="str">
        <f t="shared" si="106"/>
        <v>VRNA</v>
      </c>
      <c r="AF324" t="str">
        <f t="shared" si="92"/>
        <v>PT. Verena Multi Finance Tbk</v>
      </c>
      <c r="AG324">
        <f t="shared" si="93"/>
        <v>141</v>
      </c>
      <c r="AH324" s="12">
        <f t="shared" si="107"/>
        <v>801.91600000000005</v>
      </c>
      <c r="AI324" t="str">
        <f t="shared" si="108"/>
        <v>Small Cap</v>
      </c>
    </row>
    <row r="325" spans="2:35" x14ac:dyDescent="0.25">
      <c r="B325">
        <v>324</v>
      </c>
      <c r="C325" t="s">
        <v>976</v>
      </c>
      <c r="D325" t="s">
        <v>977</v>
      </c>
      <c r="E325">
        <v>298</v>
      </c>
      <c r="F325">
        <v>0</v>
      </c>
      <c r="G325">
        <v>0</v>
      </c>
      <c r="H325">
        <v>888100</v>
      </c>
      <c r="I325" t="s">
        <v>978</v>
      </c>
      <c r="J325" t="s">
        <v>979</v>
      </c>
      <c r="K325">
        <v>22.19</v>
      </c>
      <c r="L325" s="6">
        <f t="shared" si="94"/>
        <v>1.754</v>
      </c>
      <c r="M325" s="7" t="str">
        <f t="shared" si="97"/>
        <v>T</v>
      </c>
      <c r="N325" s="10">
        <f t="shared" si="98"/>
        <v>1754</v>
      </c>
      <c r="O325" s="10">
        <f t="shared" si="99"/>
        <v>1754</v>
      </c>
      <c r="P325" s="4" t="str">
        <f t="shared" si="100"/>
        <v>CAMP.JK</v>
      </c>
      <c r="R325" s="4">
        <f t="shared" si="101"/>
        <v>324</v>
      </c>
      <c r="S325" t="str">
        <v>DIGI.JK</v>
      </c>
      <c r="T325" s="16">
        <f t="shared" si="102"/>
        <v>812.5</v>
      </c>
      <c r="X325">
        <f t="shared" si="95"/>
        <v>324</v>
      </c>
      <c r="Y325" t="str">
        <f t="shared" si="103"/>
        <v>BUDI.JK</v>
      </c>
      <c r="Z325" s="7" t="str">
        <f t="shared" si="104"/>
        <v>PT Budi Starch &amp; Sweetener Tbk</v>
      </c>
      <c r="AA325" s="6">
        <f t="shared" si="96"/>
        <v>178</v>
      </c>
      <c r="AB325" s="8">
        <f t="shared" si="105"/>
        <v>800.822</v>
      </c>
      <c r="AD325">
        <f t="shared" si="91"/>
        <v>324</v>
      </c>
      <c r="AE325" t="str">
        <f t="shared" si="106"/>
        <v>BUDI</v>
      </c>
      <c r="AF325" t="str">
        <f t="shared" si="92"/>
        <v>PT Budi Starch &amp; Sweetener Tbk</v>
      </c>
      <c r="AG325">
        <f t="shared" si="93"/>
        <v>178</v>
      </c>
      <c r="AH325" s="12">
        <f t="shared" si="107"/>
        <v>800.822</v>
      </c>
      <c r="AI325" t="str">
        <f t="shared" si="108"/>
        <v>Small Cap</v>
      </c>
    </row>
    <row r="326" spans="2:35" x14ac:dyDescent="0.25">
      <c r="B326">
        <v>325</v>
      </c>
      <c r="C326" t="s">
        <v>980</v>
      </c>
      <c r="D326" t="s">
        <v>981</v>
      </c>
      <c r="E326">
        <v>318</v>
      </c>
      <c r="F326">
        <v>6</v>
      </c>
      <c r="G326">
        <v>1.9199999999999998E-2</v>
      </c>
      <c r="H326" t="s">
        <v>982</v>
      </c>
      <c r="I326" t="s">
        <v>983</v>
      </c>
      <c r="J326" t="s">
        <v>984</v>
      </c>
      <c r="K326">
        <v>159000</v>
      </c>
      <c r="L326" s="6">
        <f t="shared" si="94"/>
        <v>1.7350000000000001</v>
      </c>
      <c r="M326" s="7" t="str">
        <f t="shared" si="97"/>
        <v>T</v>
      </c>
      <c r="N326" s="10">
        <f t="shared" si="98"/>
        <v>1735</v>
      </c>
      <c r="O326" s="10">
        <f t="shared" si="99"/>
        <v>1735</v>
      </c>
      <c r="P326" s="4" t="str">
        <f t="shared" si="100"/>
        <v>PSSI.JK</v>
      </c>
      <c r="R326" s="4">
        <f t="shared" si="101"/>
        <v>325</v>
      </c>
      <c r="S326" t="str">
        <v>VRNA.JK</v>
      </c>
      <c r="T326" s="16">
        <f t="shared" si="102"/>
        <v>801.91600000000005</v>
      </c>
      <c r="X326">
        <f t="shared" si="95"/>
        <v>325</v>
      </c>
      <c r="Y326" t="str">
        <f t="shared" si="103"/>
        <v>PTPW.JK</v>
      </c>
      <c r="Z326" s="7" t="str">
        <f t="shared" si="104"/>
        <v>PT Pratama Widya Tbk</v>
      </c>
      <c r="AA326" s="6">
        <f t="shared" si="96"/>
        <v>910</v>
      </c>
      <c r="AB326" s="8">
        <f t="shared" si="105"/>
        <v>799.15099999999995</v>
      </c>
      <c r="AD326">
        <f t="shared" si="91"/>
        <v>325</v>
      </c>
      <c r="AE326" t="str">
        <f t="shared" si="106"/>
        <v>PTPW</v>
      </c>
      <c r="AF326" t="str">
        <f t="shared" si="92"/>
        <v>PT Pratama Widya Tbk</v>
      </c>
      <c r="AG326">
        <f t="shared" si="93"/>
        <v>910</v>
      </c>
      <c r="AH326" s="12">
        <f t="shared" si="107"/>
        <v>799.15099999999995</v>
      </c>
      <c r="AI326" t="str">
        <f t="shared" si="108"/>
        <v>Small Cap</v>
      </c>
    </row>
    <row r="327" spans="2:35" x14ac:dyDescent="0.25">
      <c r="B327">
        <v>326</v>
      </c>
      <c r="C327" t="s">
        <v>985</v>
      </c>
      <c r="D327" t="s">
        <v>986</v>
      </c>
      <c r="E327">
        <v>610</v>
      </c>
      <c r="F327">
        <v>10</v>
      </c>
      <c r="G327">
        <v>1.67E-2</v>
      </c>
      <c r="H327">
        <v>10800</v>
      </c>
      <c r="I327">
        <v>32249</v>
      </c>
      <c r="J327" t="s">
        <v>987</v>
      </c>
      <c r="K327" t="s">
        <v>50</v>
      </c>
      <c r="L327" s="6">
        <f t="shared" si="94"/>
        <v>1.7170000000000001</v>
      </c>
      <c r="M327" s="7" t="str">
        <f t="shared" si="97"/>
        <v>T</v>
      </c>
      <c r="N327" s="10">
        <f t="shared" si="98"/>
        <v>1717</v>
      </c>
      <c r="O327" s="10">
        <f t="shared" si="99"/>
        <v>1717</v>
      </c>
      <c r="P327" s="4" t="str">
        <f t="shared" si="100"/>
        <v>PORT.JK</v>
      </c>
      <c r="R327" s="4">
        <f t="shared" si="101"/>
        <v>326</v>
      </c>
      <c r="S327" t="str">
        <v>BUDI.JK</v>
      </c>
      <c r="T327" s="16">
        <f t="shared" si="102"/>
        <v>800.822</v>
      </c>
      <c r="X327">
        <f t="shared" si="95"/>
        <v>326</v>
      </c>
      <c r="Y327" t="str">
        <f t="shared" si="103"/>
        <v>DART.JK</v>
      </c>
      <c r="Z327" s="7" t="str">
        <f t="shared" si="104"/>
        <v>PT Duta Anggada Realty Tbk.</v>
      </c>
      <c r="AA327" s="6">
        <f t="shared" si="96"/>
        <v>246</v>
      </c>
      <c r="AB327" s="8">
        <f t="shared" si="105"/>
        <v>772.78200000000004</v>
      </c>
      <c r="AD327">
        <f t="shared" si="91"/>
        <v>326</v>
      </c>
      <c r="AE327" t="str">
        <f t="shared" si="106"/>
        <v>DART</v>
      </c>
      <c r="AF327" t="str">
        <f t="shared" si="92"/>
        <v>PT Duta Anggada Realty Tbk.</v>
      </c>
      <c r="AG327">
        <f t="shared" si="93"/>
        <v>246</v>
      </c>
      <c r="AH327" s="12">
        <f t="shared" si="107"/>
        <v>772.78200000000004</v>
      </c>
      <c r="AI327" t="str">
        <f t="shared" si="108"/>
        <v>Small Cap</v>
      </c>
    </row>
    <row r="328" spans="2:35" x14ac:dyDescent="0.25">
      <c r="B328">
        <v>327</v>
      </c>
      <c r="C328" t="s">
        <v>988</v>
      </c>
      <c r="D328" t="s">
        <v>989</v>
      </c>
      <c r="E328">
        <v>197</v>
      </c>
      <c r="F328">
        <v>4</v>
      </c>
      <c r="G328">
        <v>2.07E-2</v>
      </c>
      <c r="H328">
        <v>1200</v>
      </c>
      <c r="I328">
        <v>332368</v>
      </c>
      <c r="J328" t="s">
        <v>990</v>
      </c>
      <c r="K328" t="s">
        <v>50</v>
      </c>
      <c r="L328" s="6">
        <f t="shared" si="94"/>
        <v>1.716</v>
      </c>
      <c r="M328" s="7" t="str">
        <f t="shared" si="97"/>
        <v>T</v>
      </c>
      <c r="N328" s="10">
        <f t="shared" si="98"/>
        <v>1716</v>
      </c>
      <c r="O328" s="10">
        <f t="shared" si="99"/>
        <v>1716</v>
      </c>
      <c r="P328" s="4" t="str">
        <f t="shared" si="100"/>
        <v>DWGL.JK</v>
      </c>
      <c r="R328" s="4">
        <f t="shared" si="101"/>
        <v>327</v>
      </c>
      <c r="S328" t="str">
        <v>PTPW.JK</v>
      </c>
      <c r="T328" s="16">
        <f t="shared" si="102"/>
        <v>799.15099999999995</v>
      </c>
      <c r="X328">
        <f t="shared" si="95"/>
        <v>327</v>
      </c>
      <c r="Y328" t="str">
        <f t="shared" si="103"/>
        <v>DKFT.JK</v>
      </c>
      <c r="Z328" s="7" t="str">
        <f t="shared" si="104"/>
        <v>PT Central Omega Resources Tbk</v>
      </c>
      <c r="AA328" s="6">
        <f t="shared" si="96"/>
        <v>141</v>
      </c>
      <c r="AB328" s="8">
        <f t="shared" si="105"/>
        <v>771.76199999999994</v>
      </c>
      <c r="AD328">
        <f t="shared" si="91"/>
        <v>327</v>
      </c>
      <c r="AE328" t="str">
        <f t="shared" si="106"/>
        <v>DKFT</v>
      </c>
      <c r="AF328" t="str">
        <f t="shared" si="92"/>
        <v>PT Central Omega Resources Tbk</v>
      </c>
      <c r="AG328">
        <f t="shared" si="93"/>
        <v>141</v>
      </c>
      <c r="AH328" s="12">
        <f t="shared" si="107"/>
        <v>771.76199999999994</v>
      </c>
      <c r="AI328" t="str">
        <f t="shared" si="108"/>
        <v>Small Cap</v>
      </c>
    </row>
    <row r="329" spans="2:35" x14ac:dyDescent="0.25">
      <c r="B329">
        <v>328</v>
      </c>
      <c r="C329" t="s">
        <v>991</v>
      </c>
      <c r="D329" t="s">
        <v>992</v>
      </c>
      <c r="E329">
        <v>124</v>
      </c>
      <c r="F329">
        <v>1</v>
      </c>
      <c r="G329">
        <v>8.0999999999999996E-3</v>
      </c>
      <c r="H329">
        <v>2300</v>
      </c>
      <c r="I329">
        <v>192766</v>
      </c>
      <c r="J329" t="s">
        <v>993</v>
      </c>
      <c r="K329">
        <v>20.27</v>
      </c>
      <c r="L329" s="6">
        <f t="shared" si="94"/>
        <v>1.706</v>
      </c>
      <c r="M329" s="7" t="str">
        <f t="shared" si="97"/>
        <v>T</v>
      </c>
      <c r="N329" s="10">
        <f t="shared" si="98"/>
        <v>1706</v>
      </c>
      <c r="O329" s="10">
        <f t="shared" si="99"/>
        <v>1706</v>
      </c>
      <c r="P329" s="4" t="str">
        <f t="shared" si="100"/>
        <v>PMJS.JK</v>
      </c>
      <c r="R329" s="4">
        <f t="shared" si="101"/>
        <v>328</v>
      </c>
      <c r="S329" t="str">
        <v>DART.JK</v>
      </c>
      <c r="T329" s="16">
        <f t="shared" si="102"/>
        <v>772.78200000000004</v>
      </c>
      <c r="X329">
        <f t="shared" si="95"/>
        <v>328</v>
      </c>
      <c r="Y329" t="str">
        <f t="shared" si="103"/>
        <v>CSRA.JK</v>
      </c>
      <c r="Z329" s="7" t="str">
        <f t="shared" si="104"/>
        <v>PT Cisadane Sawit Raya Tbk</v>
      </c>
      <c r="AA329" s="6">
        <f t="shared" si="96"/>
        <v>376</v>
      </c>
      <c r="AB329" s="8">
        <f t="shared" si="105"/>
        <v>770.8</v>
      </c>
      <c r="AD329">
        <f t="shared" si="91"/>
        <v>328</v>
      </c>
      <c r="AE329" t="str">
        <f t="shared" si="106"/>
        <v>CSRA</v>
      </c>
      <c r="AF329" t="str">
        <f t="shared" si="92"/>
        <v>PT Cisadane Sawit Raya Tbk</v>
      </c>
      <c r="AG329">
        <f t="shared" si="93"/>
        <v>376</v>
      </c>
      <c r="AH329" s="12">
        <f t="shared" si="107"/>
        <v>770.8</v>
      </c>
      <c r="AI329" t="str">
        <f t="shared" si="108"/>
        <v>Small Cap</v>
      </c>
    </row>
    <row r="330" spans="2:35" x14ac:dyDescent="0.25">
      <c r="B330">
        <v>329</v>
      </c>
      <c r="C330" t="s">
        <v>994</v>
      </c>
      <c r="D330" t="s">
        <v>995</v>
      </c>
      <c r="E330">
        <v>620</v>
      </c>
      <c r="F330">
        <v>-15</v>
      </c>
      <c r="G330">
        <v>-2.3599999999999999E-2</v>
      </c>
      <c r="H330">
        <v>61600</v>
      </c>
      <c r="I330">
        <v>42944</v>
      </c>
      <c r="J330" t="s">
        <v>996</v>
      </c>
      <c r="K330">
        <v>38.340000000000003</v>
      </c>
      <c r="L330" s="6">
        <f t="shared" si="94"/>
        <v>1.6890000000000001</v>
      </c>
      <c r="M330" s="7" t="str">
        <f t="shared" si="97"/>
        <v>T</v>
      </c>
      <c r="N330" s="10">
        <f t="shared" si="98"/>
        <v>1689</v>
      </c>
      <c r="O330" s="10">
        <f t="shared" si="99"/>
        <v>1689</v>
      </c>
      <c r="P330" s="4" t="str">
        <f t="shared" si="100"/>
        <v>MOLI.JK</v>
      </c>
      <c r="R330" s="4">
        <f t="shared" si="101"/>
        <v>329</v>
      </c>
      <c r="S330" t="str">
        <v>DKFT.JK</v>
      </c>
      <c r="T330" s="16">
        <f t="shared" si="102"/>
        <v>771.76199999999994</v>
      </c>
      <c r="X330">
        <f t="shared" si="95"/>
        <v>329</v>
      </c>
      <c r="Y330" t="str">
        <f t="shared" si="103"/>
        <v>VOKS.JK</v>
      </c>
      <c r="Z330" s="7" t="str">
        <f t="shared" si="104"/>
        <v>PT Voksel Electric Tbk</v>
      </c>
      <c r="AA330" s="6">
        <f t="shared" si="96"/>
        <v>185</v>
      </c>
      <c r="AB330" s="8">
        <f t="shared" si="105"/>
        <v>768.78599999999994</v>
      </c>
      <c r="AD330">
        <f t="shared" si="91"/>
        <v>329</v>
      </c>
      <c r="AE330" t="str">
        <f t="shared" si="106"/>
        <v>VOKS</v>
      </c>
      <c r="AF330" t="str">
        <f t="shared" si="92"/>
        <v>PT Voksel Electric Tbk</v>
      </c>
      <c r="AG330">
        <f t="shared" si="93"/>
        <v>185</v>
      </c>
      <c r="AH330" s="12">
        <f t="shared" si="107"/>
        <v>768.78599999999994</v>
      </c>
      <c r="AI330" t="str">
        <f t="shared" si="108"/>
        <v>Small Cap</v>
      </c>
    </row>
    <row r="331" spans="2:35" x14ac:dyDescent="0.25">
      <c r="B331">
        <v>330</v>
      </c>
      <c r="C331" t="s">
        <v>997</v>
      </c>
      <c r="D331" t="s">
        <v>998</v>
      </c>
      <c r="E331">
        <v>159</v>
      </c>
      <c r="F331">
        <v>-3</v>
      </c>
      <c r="G331">
        <v>-1.8499999999999999E-2</v>
      </c>
      <c r="H331" t="s">
        <v>999</v>
      </c>
      <c r="I331" t="s">
        <v>1000</v>
      </c>
      <c r="J331" t="s">
        <v>1001</v>
      </c>
      <c r="K331" t="s">
        <v>50</v>
      </c>
      <c r="L331" s="6">
        <f t="shared" si="94"/>
        <v>1.677</v>
      </c>
      <c r="M331" s="7" t="str">
        <f t="shared" si="97"/>
        <v>T</v>
      </c>
      <c r="N331" s="10">
        <f t="shared" si="98"/>
        <v>1677</v>
      </c>
      <c r="O331" s="10">
        <f t="shared" si="99"/>
        <v>1677</v>
      </c>
      <c r="P331" s="4" t="str">
        <f t="shared" si="100"/>
        <v>KOTA.JK</v>
      </c>
      <c r="R331" s="4">
        <f t="shared" si="101"/>
        <v>330</v>
      </c>
      <c r="S331" t="str">
        <v>CSRA.JK</v>
      </c>
      <c r="T331" s="16">
        <f t="shared" si="102"/>
        <v>770.8</v>
      </c>
      <c r="X331">
        <f t="shared" si="95"/>
        <v>330</v>
      </c>
      <c r="Y331" t="str">
        <f t="shared" si="103"/>
        <v>ALDO.JK</v>
      </c>
      <c r="Z331" s="7" t="str">
        <f t="shared" si="104"/>
        <v>PT Alkindo Naratama Tbk</v>
      </c>
      <c r="AA331" s="6">
        <f t="shared" si="96"/>
        <v>705</v>
      </c>
      <c r="AB331" s="8">
        <f t="shared" si="105"/>
        <v>764.41700000000003</v>
      </c>
      <c r="AD331">
        <f t="shared" si="91"/>
        <v>330</v>
      </c>
      <c r="AE331" t="str">
        <f t="shared" si="106"/>
        <v>ALDO</v>
      </c>
      <c r="AF331" t="str">
        <f t="shared" si="92"/>
        <v>PT Alkindo Naratama Tbk</v>
      </c>
      <c r="AG331">
        <f t="shared" si="93"/>
        <v>705</v>
      </c>
      <c r="AH331" s="12">
        <f t="shared" si="107"/>
        <v>764.41700000000003</v>
      </c>
      <c r="AI331" t="str">
        <f t="shared" si="108"/>
        <v>Small Cap</v>
      </c>
    </row>
    <row r="332" spans="2:35" x14ac:dyDescent="0.25">
      <c r="B332">
        <v>331</v>
      </c>
      <c r="C332" t="s">
        <v>1002</v>
      </c>
      <c r="D332" t="s">
        <v>1003</v>
      </c>
      <c r="E332">
        <v>3850</v>
      </c>
      <c r="F332">
        <v>-50</v>
      </c>
      <c r="G332">
        <v>-1.2800000000000001E-2</v>
      </c>
      <c r="H332">
        <v>7200</v>
      </c>
      <c r="I332">
        <v>26622</v>
      </c>
      <c r="J332" t="s">
        <v>1004</v>
      </c>
      <c r="K332" t="s">
        <v>50</v>
      </c>
      <c r="L332" s="6">
        <f t="shared" si="94"/>
        <v>1.671</v>
      </c>
      <c r="M332" s="7" t="str">
        <f t="shared" si="97"/>
        <v>T</v>
      </c>
      <c r="N332" s="10">
        <f t="shared" si="98"/>
        <v>1671</v>
      </c>
      <c r="O332" s="10">
        <f t="shared" si="99"/>
        <v>1671</v>
      </c>
      <c r="P332" s="4" t="str">
        <f t="shared" si="100"/>
        <v>AMFG.JK</v>
      </c>
      <c r="R332" s="4">
        <f t="shared" si="101"/>
        <v>331</v>
      </c>
      <c r="S332" t="str">
        <v>VOKS.JK</v>
      </c>
      <c r="T332" s="16">
        <f t="shared" si="102"/>
        <v>768.78599999999994</v>
      </c>
      <c r="X332">
        <f t="shared" si="95"/>
        <v>331</v>
      </c>
      <c r="Y332" t="str">
        <f t="shared" si="103"/>
        <v>ARTA.JK</v>
      </c>
      <c r="Z332" s="7" t="str">
        <f t="shared" si="104"/>
        <v>PT Arthavest Tbk</v>
      </c>
      <c r="AA332" s="6">
        <f t="shared" si="96"/>
        <v>1710</v>
      </c>
      <c r="AB332" s="8">
        <f t="shared" si="105"/>
        <v>763.81299999999999</v>
      </c>
      <c r="AD332">
        <f t="shared" si="91"/>
        <v>331</v>
      </c>
      <c r="AE332" t="str">
        <f t="shared" si="106"/>
        <v>ARTA</v>
      </c>
      <c r="AF332" t="str">
        <f t="shared" si="92"/>
        <v>PT Arthavest Tbk</v>
      </c>
      <c r="AG332">
        <f t="shared" si="93"/>
        <v>1710</v>
      </c>
      <c r="AH332" s="12">
        <f t="shared" si="107"/>
        <v>763.81299999999999</v>
      </c>
      <c r="AI332" t="str">
        <f t="shared" si="108"/>
        <v>Small Cap</v>
      </c>
    </row>
    <row r="333" spans="2:35" x14ac:dyDescent="0.25">
      <c r="B333">
        <v>332</v>
      </c>
      <c r="C333" t="s">
        <v>1005</v>
      </c>
      <c r="D333" t="s">
        <v>1006</v>
      </c>
      <c r="E333">
        <v>50</v>
      </c>
      <c r="F333">
        <v>0</v>
      </c>
      <c r="G333">
        <v>0</v>
      </c>
      <c r="H333">
        <v>13000</v>
      </c>
      <c r="I333">
        <v>122009</v>
      </c>
      <c r="J333" t="s">
        <v>1007</v>
      </c>
      <c r="K333" t="s">
        <v>50</v>
      </c>
      <c r="L333" s="6">
        <f t="shared" si="94"/>
        <v>1.667</v>
      </c>
      <c r="M333" s="7" t="str">
        <f t="shared" si="97"/>
        <v>T</v>
      </c>
      <c r="N333" s="10">
        <f t="shared" si="98"/>
        <v>1667</v>
      </c>
      <c r="O333" s="10">
        <f t="shared" si="99"/>
        <v>1667</v>
      </c>
      <c r="P333" s="4" t="str">
        <f t="shared" si="100"/>
        <v>TOPS.JK</v>
      </c>
      <c r="R333" s="4">
        <f t="shared" si="101"/>
        <v>332</v>
      </c>
      <c r="S333" t="str">
        <v>ALDO.JK</v>
      </c>
      <c r="T333" s="16">
        <f t="shared" si="102"/>
        <v>764.41700000000003</v>
      </c>
      <c r="X333">
        <f t="shared" si="95"/>
        <v>332</v>
      </c>
      <c r="Y333" t="str">
        <f t="shared" si="103"/>
        <v>NASA.JK</v>
      </c>
      <c r="Z333" s="7" t="str">
        <f t="shared" si="104"/>
        <v>PT Ayana Land International Tbk</v>
      </c>
      <c r="AA333" s="6">
        <f t="shared" si="96"/>
        <v>69</v>
      </c>
      <c r="AB333" s="8">
        <f t="shared" si="105"/>
        <v>759.33799999999997</v>
      </c>
      <c r="AD333">
        <f t="shared" si="91"/>
        <v>332</v>
      </c>
      <c r="AE333" t="str">
        <f t="shared" si="106"/>
        <v>NASA</v>
      </c>
      <c r="AF333" t="str">
        <f t="shared" si="92"/>
        <v>PT Ayana Land International Tbk</v>
      </c>
      <c r="AG333">
        <f t="shared" si="93"/>
        <v>69</v>
      </c>
      <c r="AH333" s="12">
        <f t="shared" si="107"/>
        <v>759.33799999999997</v>
      </c>
      <c r="AI333" t="str">
        <f t="shared" si="108"/>
        <v>Small Cap</v>
      </c>
    </row>
    <row r="334" spans="2:35" x14ac:dyDescent="0.25">
      <c r="B334">
        <v>333</v>
      </c>
      <c r="C334" t="s">
        <v>1008</v>
      </c>
      <c r="D334" t="s">
        <v>1009</v>
      </c>
      <c r="E334">
        <v>332</v>
      </c>
      <c r="F334">
        <v>-6</v>
      </c>
      <c r="G334">
        <v>-1.78E-2</v>
      </c>
      <c r="H334">
        <v>14700</v>
      </c>
      <c r="I334">
        <v>417236</v>
      </c>
      <c r="J334" t="s">
        <v>1010</v>
      </c>
      <c r="K334">
        <v>11.49</v>
      </c>
      <c r="L334" s="6">
        <f t="shared" si="94"/>
        <v>1.661</v>
      </c>
      <c r="M334" s="7" t="str">
        <f t="shared" si="97"/>
        <v>T</v>
      </c>
      <c r="N334" s="10">
        <f t="shared" si="98"/>
        <v>1661</v>
      </c>
      <c r="O334" s="10">
        <f t="shared" si="99"/>
        <v>1661</v>
      </c>
      <c r="P334" s="4" t="str">
        <f t="shared" si="100"/>
        <v>AMAG.JK</v>
      </c>
      <c r="R334" s="4">
        <f t="shared" si="101"/>
        <v>333</v>
      </c>
      <c r="S334" t="str">
        <v>ARTA.JK</v>
      </c>
      <c r="T334" s="16">
        <f t="shared" si="102"/>
        <v>763.81299999999999</v>
      </c>
      <c r="X334">
        <f t="shared" si="95"/>
        <v>333</v>
      </c>
      <c r="Y334" t="str">
        <f t="shared" si="103"/>
        <v>CITY.JK</v>
      </c>
      <c r="Z334" s="7" t="str">
        <f t="shared" si="104"/>
        <v>PT Natura City Developments Tbk</v>
      </c>
      <c r="AA334" s="6">
        <f t="shared" si="96"/>
        <v>139</v>
      </c>
      <c r="AB334" s="8">
        <f t="shared" si="105"/>
        <v>751.32100000000003</v>
      </c>
      <c r="AD334">
        <f t="shared" si="91"/>
        <v>333</v>
      </c>
      <c r="AE334" t="str">
        <f t="shared" si="106"/>
        <v>CITY</v>
      </c>
      <c r="AF334" t="str">
        <f t="shared" si="92"/>
        <v>PT Natura City Developments Tbk</v>
      </c>
      <c r="AG334">
        <f t="shared" si="93"/>
        <v>139</v>
      </c>
      <c r="AH334" s="12">
        <f t="shared" si="107"/>
        <v>751.32100000000003</v>
      </c>
      <c r="AI334" t="str">
        <f t="shared" si="108"/>
        <v>Small Cap</v>
      </c>
    </row>
    <row r="335" spans="2:35" x14ac:dyDescent="0.25">
      <c r="B335">
        <v>334</v>
      </c>
      <c r="C335" t="s">
        <v>1011</v>
      </c>
      <c r="D335" t="s">
        <v>1012</v>
      </c>
      <c r="E335">
        <v>610</v>
      </c>
      <c r="F335">
        <v>20</v>
      </c>
      <c r="G335">
        <v>3.39E-2</v>
      </c>
      <c r="H335" t="s">
        <v>1013</v>
      </c>
      <c r="I335">
        <v>802633</v>
      </c>
      <c r="J335" t="s">
        <v>1014</v>
      </c>
      <c r="K335">
        <v>9.83</v>
      </c>
      <c r="L335" s="6">
        <f t="shared" si="94"/>
        <v>1.647</v>
      </c>
      <c r="M335" s="7" t="str">
        <f t="shared" si="97"/>
        <v>T</v>
      </c>
      <c r="N335" s="10">
        <f t="shared" si="98"/>
        <v>1647</v>
      </c>
      <c r="O335" s="10">
        <f t="shared" si="99"/>
        <v>1647</v>
      </c>
      <c r="P335" s="4" t="str">
        <f t="shared" si="100"/>
        <v>SPTO.JK</v>
      </c>
      <c r="R335" s="4">
        <f t="shared" si="101"/>
        <v>334</v>
      </c>
      <c r="S335" t="str">
        <v>NASA.JK</v>
      </c>
      <c r="T335" s="16">
        <f t="shared" si="102"/>
        <v>759.33799999999997</v>
      </c>
      <c r="X335">
        <f t="shared" si="95"/>
        <v>334</v>
      </c>
      <c r="Y335" t="str">
        <f t="shared" si="103"/>
        <v>CARS.JK</v>
      </c>
      <c r="Z335" s="7" t="str">
        <f t="shared" si="104"/>
        <v>PT Industri dan Perdagangan Bintraco Dharma Tbk</v>
      </c>
      <c r="AA335" s="6">
        <f t="shared" si="96"/>
        <v>50</v>
      </c>
      <c r="AB335" s="8">
        <f t="shared" si="105"/>
        <v>750</v>
      </c>
      <c r="AD335">
        <f t="shared" si="91"/>
        <v>334</v>
      </c>
      <c r="AE335" t="str">
        <f t="shared" si="106"/>
        <v>CARS</v>
      </c>
      <c r="AF335" t="str">
        <f t="shared" si="92"/>
        <v>PT Industri dan Perdagangan Bintraco Dharma Tbk</v>
      </c>
      <c r="AG335">
        <f t="shared" si="93"/>
        <v>50</v>
      </c>
      <c r="AH335" s="12">
        <f t="shared" si="107"/>
        <v>750</v>
      </c>
      <c r="AI335" t="str">
        <f t="shared" si="108"/>
        <v>Small Cap</v>
      </c>
    </row>
    <row r="336" spans="2:35" x14ac:dyDescent="0.25">
      <c r="B336">
        <v>335</v>
      </c>
      <c r="C336" t="s">
        <v>1015</v>
      </c>
      <c r="D336" t="s">
        <v>1016</v>
      </c>
      <c r="E336">
        <v>585</v>
      </c>
      <c r="F336">
        <v>0</v>
      </c>
      <c r="G336">
        <v>0</v>
      </c>
      <c r="H336">
        <v>434500</v>
      </c>
      <c r="I336">
        <v>88196</v>
      </c>
      <c r="J336" t="s">
        <v>1017</v>
      </c>
      <c r="K336">
        <v>11.22</v>
      </c>
      <c r="L336" s="6">
        <f t="shared" si="94"/>
        <v>1.643</v>
      </c>
      <c r="M336" s="7" t="str">
        <f t="shared" si="97"/>
        <v>T</v>
      </c>
      <c r="N336" s="10">
        <f t="shared" si="98"/>
        <v>1643</v>
      </c>
      <c r="O336" s="10">
        <f t="shared" si="99"/>
        <v>1643</v>
      </c>
      <c r="P336" s="4" t="str">
        <f t="shared" si="100"/>
        <v>TRST.JK</v>
      </c>
      <c r="R336" s="4">
        <f t="shared" si="101"/>
        <v>335</v>
      </c>
      <c r="S336" t="str">
        <v>CITY.JK</v>
      </c>
      <c r="T336" s="16">
        <f t="shared" si="102"/>
        <v>751.32100000000003</v>
      </c>
      <c r="X336">
        <f t="shared" si="95"/>
        <v>335</v>
      </c>
      <c r="Y336" t="str">
        <f t="shared" si="103"/>
        <v>KIAS.JK</v>
      </c>
      <c r="Z336" s="7" t="str">
        <f t="shared" si="104"/>
        <v>PT Keramika Indonesia Assosiasi Tbk</v>
      </c>
      <c r="AA336" s="6">
        <f t="shared" si="96"/>
        <v>50</v>
      </c>
      <c r="AB336" s="8">
        <f t="shared" si="105"/>
        <v>746.45500000000004</v>
      </c>
      <c r="AD336">
        <f t="shared" si="91"/>
        <v>335</v>
      </c>
      <c r="AE336" t="str">
        <f t="shared" si="106"/>
        <v>KIAS</v>
      </c>
      <c r="AF336" t="str">
        <f t="shared" si="92"/>
        <v>PT Keramika Indonesia Assosiasi Tbk</v>
      </c>
      <c r="AG336">
        <f t="shared" si="93"/>
        <v>50</v>
      </c>
      <c r="AH336" s="12">
        <f t="shared" si="107"/>
        <v>746.45500000000004</v>
      </c>
      <c r="AI336" t="str">
        <f t="shared" si="108"/>
        <v>Small Cap</v>
      </c>
    </row>
    <row r="337" spans="2:35" x14ac:dyDescent="0.25">
      <c r="B337">
        <v>336</v>
      </c>
      <c r="C337" t="s">
        <v>1018</v>
      </c>
      <c r="D337" t="s">
        <v>1019</v>
      </c>
      <c r="E337">
        <v>705</v>
      </c>
      <c r="F337">
        <v>-20</v>
      </c>
      <c r="G337">
        <v>-2.76E-2</v>
      </c>
      <c r="H337">
        <v>391100</v>
      </c>
      <c r="I337">
        <v>604139</v>
      </c>
      <c r="J337" t="s">
        <v>1020</v>
      </c>
      <c r="K337">
        <v>104.63</v>
      </c>
      <c r="L337" s="6">
        <f t="shared" si="94"/>
        <v>1.613</v>
      </c>
      <c r="M337" s="7" t="str">
        <f t="shared" si="97"/>
        <v>T</v>
      </c>
      <c r="N337" s="10">
        <f t="shared" si="98"/>
        <v>1613</v>
      </c>
      <c r="O337" s="10">
        <f t="shared" si="99"/>
        <v>1613</v>
      </c>
      <c r="P337" s="4" t="str">
        <f t="shared" si="100"/>
        <v>UFOE.JK</v>
      </c>
      <c r="R337" s="4">
        <f t="shared" si="101"/>
        <v>336</v>
      </c>
      <c r="S337" t="str">
        <v>CARS.JK</v>
      </c>
      <c r="T337" s="16">
        <f t="shared" si="102"/>
        <v>750</v>
      </c>
      <c r="X337">
        <f t="shared" si="95"/>
        <v>336</v>
      </c>
      <c r="Y337" t="str">
        <f t="shared" si="103"/>
        <v>NRCA.JK</v>
      </c>
      <c r="Z337" s="7" t="str">
        <f t="shared" si="104"/>
        <v>PT Nusa Raya Cipta Tbk</v>
      </c>
      <c r="AA337" s="6">
        <f t="shared" si="96"/>
        <v>300</v>
      </c>
      <c r="AB337" s="8">
        <f t="shared" si="105"/>
        <v>725.12400000000002</v>
      </c>
      <c r="AD337">
        <f t="shared" si="91"/>
        <v>336</v>
      </c>
      <c r="AE337" t="str">
        <f t="shared" si="106"/>
        <v>NRCA</v>
      </c>
      <c r="AF337" t="str">
        <f t="shared" si="92"/>
        <v>PT Nusa Raya Cipta Tbk</v>
      </c>
      <c r="AG337">
        <f t="shared" si="93"/>
        <v>300</v>
      </c>
      <c r="AH337" s="12">
        <f t="shared" si="107"/>
        <v>725.12400000000002</v>
      </c>
      <c r="AI337" t="str">
        <f t="shared" si="108"/>
        <v>Small Cap</v>
      </c>
    </row>
    <row r="338" spans="2:35" x14ac:dyDescent="0.25">
      <c r="B338">
        <v>337</v>
      </c>
      <c r="C338" t="s">
        <v>1021</v>
      </c>
      <c r="D338" t="s">
        <v>1022</v>
      </c>
      <c r="E338">
        <v>915</v>
      </c>
      <c r="F338">
        <v>-65</v>
      </c>
      <c r="G338">
        <v>-6.6299999999999998E-2</v>
      </c>
      <c r="H338">
        <v>2900</v>
      </c>
      <c r="I338">
        <v>15582</v>
      </c>
      <c r="J338" t="s">
        <v>1023</v>
      </c>
      <c r="K338" t="s">
        <v>50</v>
      </c>
      <c r="L338" s="6">
        <f t="shared" si="94"/>
        <v>1.597</v>
      </c>
      <c r="M338" s="7" t="str">
        <f t="shared" si="97"/>
        <v>T</v>
      </c>
      <c r="N338" s="10">
        <f t="shared" si="98"/>
        <v>1597</v>
      </c>
      <c r="O338" s="10">
        <f t="shared" si="99"/>
        <v>1597</v>
      </c>
      <c r="P338" s="4" t="str">
        <f t="shared" si="100"/>
        <v>OMRE.JK</v>
      </c>
      <c r="R338" s="4">
        <f t="shared" si="101"/>
        <v>337</v>
      </c>
      <c r="S338" t="str">
        <v>KIAS.JK</v>
      </c>
      <c r="T338" s="16">
        <f t="shared" si="102"/>
        <v>746.45500000000004</v>
      </c>
      <c r="X338">
        <f t="shared" si="95"/>
        <v>337</v>
      </c>
      <c r="Y338" t="str">
        <f t="shared" si="103"/>
        <v>INDO.JK</v>
      </c>
      <c r="Z338" s="7" t="str">
        <f t="shared" si="104"/>
        <v>PT Royalindo Investa Wijaya Tbk</v>
      </c>
      <c r="AA338" s="6">
        <f t="shared" si="96"/>
        <v>168</v>
      </c>
      <c r="AB338" s="8">
        <f t="shared" si="105"/>
        <v>724.92</v>
      </c>
      <c r="AD338">
        <f t="shared" si="91"/>
        <v>337</v>
      </c>
      <c r="AE338" t="str">
        <f t="shared" si="106"/>
        <v>INDO</v>
      </c>
      <c r="AF338" t="str">
        <f t="shared" si="92"/>
        <v>PT Royalindo Investa Wijaya Tbk</v>
      </c>
      <c r="AG338">
        <f t="shared" si="93"/>
        <v>168</v>
      </c>
      <c r="AH338" s="12">
        <f t="shared" si="107"/>
        <v>724.92</v>
      </c>
      <c r="AI338" t="str">
        <f t="shared" si="108"/>
        <v>Small Cap</v>
      </c>
    </row>
    <row r="339" spans="2:35" x14ac:dyDescent="0.25">
      <c r="B339">
        <v>338</v>
      </c>
      <c r="C339" t="s">
        <v>1024</v>
      </c>
      <c r="D339" t="s">
        <v>1025</v>
      </c>
      <c r="E339">
        <v>50</v>
      </c>
      <c r="F339">
        <v>0</v>
      </c>
      <c r="G339">
        <v>0</v>
      </c>
      <c r="H339">
        <v>100</v>
      </c>
      <c r="I339">
        <v>40073</v>
      </c>
      <c r="J339" t="s">
        <v>1026</v>
      </c>
      <c r="K339" t="s">
        <v>50</v>
      </c>
      <c r="L339" s="6">
        <f t="shared" si="94"/>
        <v>1.5920000000000001</v>
      </c>
      <c r="M339" s="7" t="str">
        <f t="shared" si="97"/>
        <v>T</v>
      </c>
      <c r="N339" s="10">
        <f t="shared" si="98"/>
        <v>1592</v>
      </c>
      <c r="O339" s="10">
        <f t="shared" si="99"/>
        <v>1592</v>
      </c>
      <c r="P339" s="4" t="str">
        <f t="shared" si="100"/>
        <v>MTFN.JK</v>
      </c>
      <c r="R339" s="4">
        <f t="shared" si="101"/>
        <v>338</v>
      </c>
      <c r="S339" t="str">
        <v>NRCA.JK</v>
      </c>
      <c r="T339" s="16">
        <f t="shared" si="102"/>
        <v>725.12400000000002</v>
      </c>
      <c r="X339">
        <f t="shared" si="95"/>
        <v>338</v>
      </c>
      <c r="Y339" t="str">
        <f t="shared" si="103"/>
        <v>RELI.JK</v>
      </c>
      <c r="Z339" s="7" t="str">
        <f t="shared" si="104"/>
        <v>PT Reliance Sekuritas Indonesia Tbk</v>
      </c>
      <c r="AA339" s="6">
        <f t="shared" si="96"/>
        <v>398</v>
      </c>
      <c r="AB339" s="8">
        <f t="shared" si="105"/>
        <v>716.4</v>
      </c>
      <c r="AD339">
        <f t="shared" si="91"/>
        <v>338</v>
      </c>
      <c r="AE339" t="str">
        <f t="shared" si="106"/>
        <v>RELI</v>
      </c>
      <c r="AF339" t="str">
        <f t="shared" si="92"/>
        <v>PT Reliance Sekuritas Indonesia Tbk</v>
      </c>
      <c r="AG339">
        <f t="shared" si="93"/>
        <v>398</v>
      </c>
      <c r="AH339" s="12">
        <f t="shared" si="107"/>
        <v>716.4</v>
      </c>
      <c r="AI339" t="str">
        <f t="shared" si="108"/>
        <v>Small Cap</v>
      </c>
    </row>
    <row r="340" spans="2:35" x14ac:dyDescent="0.25">
      <c r="B340">
        <v>339</v>
      </c>
      <c r="C340" t="s">
        <v>1027</v>
      </c>
      <c r="D340" t="s">
        <v>1028</v>
      </c>
      <c r="E340">
        <v>432</v>
      </c>
      <c r="F340">
        <v>0</v>
      </c>
      <c r="G340">
        <v>0</v>
      </c>
      <c r="H340" t="s">
        <v>1029</v>
      </c>
      <c r="I340" t="s">
        <v>1030</v>
      </c>
      <c r="J340" t="s">
        <v>1031</v>
      </c>
      <c r="K340">
        <v>215999.98</v>
      </c>
      <c r="L340" s="6">
        <f t="shared" si="94"/>
        <v>1.5840000000000001</v>
      </c>
      <c r="M340" s="7" t="str">
        <f t="shared" si="97"/>
        <v>T</v>
      </c>
      <c r="N340" s="10">
        <f t="shared" si="98"/>
        <v>1584</v>
      </c>
      <c r="O340" s="10">
        <f t="shared" si="99"/>
        <v>1584</v>
      </c>
      <c r="P340" s="4" t="str">
        <f t="shared" si="100"/>
        <v>KEEN.JK</v>
      </c>
      <c r="R340" s="4">
        <f t="shared" si="101"/>
        <v>339</v>
      </c>
      <c r="S340" t="str">
        <v>INDO.JK</v>
      </c>
      <c r="T340" s="16">
        <f t="shared" si="102"/>
        <v>724.92</v>
      </c>
      <c r="X340">
        <f t="shared" si="95"/>
        <v>339</v>
      </c>
      <c r="Y340" t="str">
        <f t="shared" si="103"/>
        <v>NICL.JK</v>
      </c>
      <c r="Z340" s="7" t="str">
        <f t="shared" si="104"/>
        <v>PT PAM Mineral Tbk</v>
      </c>
      <c r="AA340" s="6">
        <f t="shared" si="96"/>
        <v>74</v>
      </c>
      <c r="AB340" s="8">
        <f t="shared" si="105"/>
        <v>715.02499999999998</v>
      </c>
      <c r="AD340">
        <f t="shared" si="91"/>
        <v>339</v>
      </c>
      <c r="AE340" t="str">
        <f t="shared" si="106"/>
        <v>NICL</v>
      </c>
      <c r="AF340" t="str">
        <f t="shared" si="92"/>
        <v>PT PAM Mineral Tbk</v>
      </c>
      <c r="AG340">
        <f t="shared" si="93"/>
        <v>74</v>
      </c>
      <c r="AH340" s="12">
        <f t="shared" si="107"/>
        <v>715.02499999999998</v>
      </c>
      <c r="AI340" t="str">
        <f t="shared" si="108"/>
        <v>Small Cap</v>
      </c>
    </row>
    <row r="341" spans="2:35" x14ac:dyDescent="0.25">
      <c r="B341">
        <v>340</v>
      </c>
      <c r="C341" t="s">
        <v>1032</v>
      </c>
      <c r="D341" t="s">
        <v>1033</v>
      </c>
      <c r="E341">
        <v>174</v>
      </c>
      <c r="F341">
        <v>14</v>
      </c>
      <c r="G341">
        <v>8.7499999999999994E-2</v>
      </c>
      <c r="H341" t="s">
        <v>1034</v>
      </c>
      <c r="I341" t="s">
        <v>1035</v>
      </c>
      <c r="J341" t="s">
        <v>1036</v>
      </c>
      <c r="K341" t="s">
        <v>50</v>
      </c>
      <c r="L341" s="6">
        <f t="shared" si="94"/>
        <v>1.4179999999999999</v>
      </c>
      <c r="M341" s="7" t="str">
        <f t="shared" si="97"/>
        <v>T</v>
      </c>
      <c r="N341" s="10">
        <f t="shared" si="98"/>
        <v>1418</v>
      </c>
      <c r="O341" s="10">
        <f t="shared" si="99"/>
        <v>1418</v>
      </c>
      <c r="P341" s="4" t="str">
        <f t="shared" si="100"/>
        <v>BCIC.JK</v>
      </c>
      <c r="R341" s="4">
        <f t="shared" si="101"/>
        <v>340</v>
      </c>
      <c r="S341" t="str">
        <v>RELI.JK</v>
      </c>
      <c r="T341" s="16">
        <f t="shared" si="102"/>
        <v>716.4</v>
      </c>
      <c r="X341">
        <f t="shared" si="95"/>
        <v>340</v>
      </c>
      <c r="Y341" t="str">
        <f t="shared" si="103"/>
        <v>DFAM.JK</v>
      </c>
      <c r="Z341" s="7" t="str">
        <f t="shared" si="104"/>
        <v>PT Dafam Property Indonesia Tbk</v>
      </c>
      <c r="AA341" s="6">
        <f t="shared" si="96"/>
        <v>372</v>
      </c>
      <c r="AB341" s="8">
        <f t="shared" si="105"/>
        <v>706.74400000000003</v>
      </c>
      <c r="AD341">
        <f t="shared" si="91"/>
        <v>340</v>
      </c>
      <c r="AE341" t="str">
        <f t="shared" si="106"/>
        <v>DFAM</v>
      </c>
      <c r="AF341" t="str">
        <f t="shared" si="92"/>
        <v>PT Dafam Property Indonesia Tbk</v>
      </c>
      <c r="AG341">
        <f t="shared" si="93"/>
        <v>372</v>
      </c>
      <c r="AH341" s="12">
        <f t="shared" si="107"/>
        <v>706.74400000000003</v>
      </c>
      <c r="AI341" t="str">
        <f t="shared" si="108"/>
        <v>Small Cap</v>
      </c>
    </row>
    <row r="342" spans="2:35" x14ac:dyDescent="0.25">
      <c r="B342">
        <v>341</v>
      </c>
      <c r="C342" t="s">
        <v>1037</v>
      </c>
      <c r="D342" t="s">
        <v>1038</v>
      </c>
      <c r="E342">
        <v>3500</v>
      </c>
      <c r="F342">
        <v>0</v>
      </c>
      <c r="G342">
        <v>0</v>
      </c>
      <c r="H342">
        <v>70900</v>
      </c>
      <c r="I342">
        <v>121468</v>
      </c>
      <c r="J342" t="s">
        <v>1039</v>
      </c>
      <c r="K342">
        <v>12.92</v>
      </c>
      <c r="L342" s="6">
        <f t="shared" si="94"/>
        <v>1.5680000000000001</v>
      </c>
      <c r="M342" s="7" t="str">
        <f t="shared" si="97"/>
        <v>T</v>
      </c>
      <c r="N342" s="10">
        <f t="shared" si="98"/>
        <v>1568</v>
      </c>
      <c r="O342" s="10">
        <f t="shared" si="99"/>
        <v>1568</v>
      </c>
      <c r="P342" s="4" t="str">
        <f t="shared" si="100"/>
        <v>MERK.JK</v>
      </c>
      <c r="R342" s="4">
        <f t="shared" si="101"/>
        <v>341</v>
      </c>
      <c r="S342" t="str">
        <v>NICL.JK</v>
      </c>
      <c r="T342" s="16">
        <f t="shared" si="102"/>
        <v>715.02499999999998</v>
      </c>
      <c r="X342">
        <f t="shared" si="95"/>
        <v>341</v>
      </c>
      <c r="Y342" t="str">
        <f t="shared" si="103"/>
        <v>STAR.JK</v>
      </c>
      <c r="Z342" s="7" t="str">
        <f t="shared" si="104"/>
        <v>PT Buana Artha Anugerah Tbk</v>
      </c>
      <c r="AA342" s="6">
        <f t="shared" si="96"/>
        <v>147</v>
      </c>
      <c r="AB342" s="8">
        <f t="shared" si="105"/>
        <v>705.6</v>
      </c>
      <c r="AD342">
        <f t="shared" si="91"/>
        <v>341</v>
      </c>
      <c r="AE342" t="str">
        <f t="shared" si="106"/>
        <v>STAR</v>
      </c>
      <c r="AF342" t="str">
        <f t="shared" si="92"/>
        <v>PT Buana Artha Anugerah Tbk</v>
      </c>
      <c r="AG342">
        <f t="shared" si="93"/>
        <v>147</v>
      </c>
      <c r="AH342" s="12">
        <f t="shared" si="107"/>
        <v>705.6</v>
      </c>
      <c r="AI342" t="str">
        <f t="shared" si="108"/>
        <v>Small Cap</v>
      </c>
    </row>
    <row r="343" spans="2:35" x14ac:dyDescent="0.25">
      <c r="B343">
        <v>342</v>
      </c>
      <c r="C343" t="s">
        <v>1040</v>
      </c>
      <c r="D343" t="s">
        <v>1041</v>
      </c>
      <c r="E343">
        <v>885</v>
      </c>
      <c r="F343">
        <v>-65</v>
      </c>
      <c r="G343">
        <v>-6.8400000000000002E-2</v>
      </c>
      <c r="H343" t="s">
        <v>1042</v>
      </c>
      <c r="I343" t="s">
        <v>1043</v>
      </c>
      <c r="J343" t="s">
        <v>1044</v>
      </c>
      <c r="K343" t="s">
        <v>50</v>
      </c>
      <c r="L343" s="6">
        <f t="shared" si="94"/>
        <v>1.5489999999999999</v>
      </c>
      <c r="M343" s="7" t="str">
        <f t="shared" si="97"/>
        <v>T</v>
      </c>
      <c r="N343" s="10">
        <f t="shared" si="98"/>
        <v>1549</v>
      </c>
      <c r="O343" s="10">
        <f t="shared" si="99"/>
        <v>1549</v>
      </c>
      <c r="P343" s="4" t="str">
        <f t="shared" si="100"/>
        <v>MBSS.JK</v>
      </c>
      <c r="R343" s="4">
        <f t="shared" si="101"/>
        <v>342</v>
      </c>
      <c r="S343" t="str">
        <v>DFAM.JK</v>
      </c>
      <c r="T343" s="16">
        <f t="shared" si="102"/>
        <v>706.74400000000003</v>
      </c>
      <c r="X343">
        <f t="shared" si="95"/>
        <v>342</v>
      </c>
      <c r="Y343" t="str">
        <f t="shared" si="103"/>
        <v>REAL.JK</v>
      </c>
      <c r="Z343" s="7" t="str">
        <f t="shared" si="104"/>
        <v>PT Repower Asia Indonesia Tbk</v>
      </c>
      <c r="AA343" s="6">
        <f t="shared" si="96"/>
        <v>105</v>
      </c>
      <c r="AB343" s="8">
        <f t="shared" si="105"/>
        <v>696.529</v>
      </c>
      <c r="AD343">
        <f t="shared" si="91"/>
        <v>342</v>
      </c>
      <c r="AE343" t="str">
        <f t="shared" si="106"/>
        <v>REAL</v>
      </c>
      <c r="AF343" t="str">
        <f t="shared" si="92"/>
        <v>PT Repower Asia Indonesia Tbk</v>
      </c>
      <c r="AG343">
        <f t="shared" si="93"/>
        <v>105</v>
      </c>
      <c r="AH343" s="12">
        <f t="shared" si="107"/>
        <v>696.529</v>
      </c>
      <c r="AI343" t="str">
        <f t="shared" si="108"/>
        <v>Small Cap</v>
      </c>
    </row>
    <row r="344" spans="2:35" x14ac:dyDescent="0.25">
      <c r="B344">
        <v>343</v>
      </c>
      <c r="C344" t="s">
        <v>1045</v>
      </c>
      <c r="D344" t="s">
        <v>1046</v>
      </c>
      <c r="E344">
        <v>1665</v>
      </c>
      <c r="F344">
        <v>-5</v>
      </c>
      <c r="G344">
        <v>-3.0000000000000001E-3</v>
      </c>
      <c r="H344">
        <v>272700</v>
      </c>
      <c r="I344" t="s">
        <v>1047</v>
      </c>
      <c r="J344" t="s">
        <v>1048</v>
      </c>
      <c r="K344" t="s">
        <v>50</v>
      </c>
      <c r="L344" s="6">
        <f t="shared" si="94"/>
        <v>1.548</v>
      </c>
      <c r="M344" s="7" t="str">
        <f t="shared" si="97"/>
        <v>T</v>
      </c>
      <c r="N344" s="10">
        <f t="shared" si="98"/>
        <v>1548</v>
      </c>
      <c r="O344" s="10">
        <f t="shared" si="99"/>
        <v>1548</v>
      </c>
      <c r="P344" s="4" t="str">
        <f t="shared" si="100"/>
        <v>RSGK.JK</v>
      </c>
      <c r="R344" s="4">
        <f t="shared" si="101"/>
        <v>343</v>
      </c>
      <c r="S344" t="str">
        <v>STAR.JK</v>
      </c>
      <c r="T344" s="16">
        <f t="shared" si="102"/>
        <v>705.6</v>
      </c>
      <c r="X344">
        <f t="shared" si="95"/>
        <v>343</v>
      </c>
      <c r="Y344" t="str">
        <f t="shared" si="103"/>
        <v>WINS.JK</v>
      </c>
      <c r="Z344" s="7" t="str">
        <f t="shared" si="104"/>
        <v>PT Wintermar Offshore Marine Tbk</v>
      </c>
      <c r="AA344" s="6">
        <f t="shared" si="96"/>
        <v>159</v>
      </c>
      <c r="AB344" s="8">
        <f t="shared" si="105"/>
        <v>688.96900000000005</v>
      </c>
      <c r="AD344">
        <f t="shared" si="91"/>
        <v>343</v>
      </c>
      <c r="AE344" t="str">
        <f t="shared" si="106"/>
        <v>WINS</v>
      </c>
      <c r="AF344" t="str">
        <f t="shared" si="92"/>
        <v>PT Wintermar Offshore Marine Tbk</v>
      </c>
      <c r="AG344">
        <f t="shared" si="93"/>
        <v>159</v>
      </c>
      <c r="AH344" s="12">
        <f t="shared" si="107"/>
        <v>688.96900000000005</v>
      </c>
      <c r="AI344" t="str">
        <f t="shared" si="108"/>
        <v>Small Cap</v>
      </c>
    </row>
    <row r="345" spans="2:35" x14ac:dyDescent="0.25">
      <c r="B345">
        <v>344</v>
      </c>
      <c r="C345" t="s">
        <v>1049</v>
      </c>
      <c r="D345" t="s">
        <v>1050</v>
      </c>
      <c r="E345">
        <v>660</v>
      </c>
      <c r="F345">
        <v>-5</v>
      </c>
      <c r="G345">
        <v>-7.4999999999999997E-3</v>
      </c>
      <c r="H345">
        <v>800</v>
      </c>
      <c r="I345">
        <v>13452</v>
      </c>
      <c r="J345" t="s">
        <v>1051</v>
      </c>
      <c r="K345" t="s">
        <v>50</v>
      </c>
      <c r="L345" s="6">
        <f t="shared" si="94"/>
        <v>1.5469999999999999</v>
      </c>
      <c r="M345" s="7" t="str">
        <f t="shared" si="97"/>
        <v>T</v>
      </c>
      <c r="N345" s="10">
        <f t="shared" si="98"/>
        <v>1547</v>
      </c>
      <c r="O345" s="10">
        <f t="shared" si="99"/>
        <v>1547</v>
      </c>
      <c r="P345" s="4" t="str">
        <f t="shared" si="100"/>
        <v>BOLT.JK</v>
      </c>
      <c r="R345" s="4">
        <f t="shared" si="101"/>
        <v>344</v>
      </c>
      <c r="S345" t="str">
        <v>REAL.JK</v>
      </c>
      <c r="T345" s="16">
        <f t="shared" si="102"/>
        <v>696.529</v>
      </c>
      <c r="X345">
        <f t="shared" si="95"/>
        <v>344</v>
      </c>
      <c r="Y345" t="str">
        <f t="shared" si="103"/>
        <v>DEFI.JK</v>
      </c>
      <c r="Z345" s="7" t="str">
        <f t="shared" si="104"/>
        <v>PT Danasupra Erapacific Tbk</v>
      </c>
      <c r="AA345" s="6">
        <f t="shared" si="96"/>
        <v>1000</v>
      </c>
      <c r="AB345" s="8">
        <f t="shared" si="105"/>
        <v>687.26700000000005</v>
      </c>
      <c r="AD345">
        <f t="shared" si="91"/>
        <v>344</v>
      </c>
      <c r="AE345" t="str">
        <f t="shared" si="106"/>
        <v>DEFI</v>
      </c>
      <c r="AF345" t="str">
        <f t="shared" si="92"/>
        <v>PT Danasupra Erapacific Tbk</v>
      </c>
      <c r="AG345">
        <f t="shared" si="93"/>
        <v>1000</v>
      </c>
      <c r="AH345" s="12">
        <f t="shared" si="107"/>
        <v>687.26700000000005</v>
      </c>
      <c r="AI345" t="str">
        <f t="shared" si="108"/>
        <v>Small Cap</v>
      </c>
    </row>
    <row r="346" spans="2:35" x14ac:dyDescent="0.25">
      <c r="B346">
        <v>345</v>
      </c>
      <c r="C346" t="s">
        <v>1052</v>
      </c>
      <c r="D346" t="s">
        <v>1053</v>
      </c>
      <c r="E346">
        <v>308</v>
      </c>
      <c r="F346">
        <v>2</v>
      </c>
      <c r="G346">
        <v>6.4999999999999997E-3</v>
      </c>
      <c r="H346">
        <v>11100</v>
      </c>
      <c r="I346">
        <v>288522</v>
      </c>
      <c r="J346" t="s">
        <v>1054</v>
      </c>
      <c r="K346" t="s">
        <v>50</v>
      </c>
      <c r="L346" s="6">
        <f t="shared" si="94"/>
        <v>1.5389999999999999</v>
      </c>
      <c r="M346" s="7" t="str">
        <f t="shared" si="97"/>
        <v>T</v>
      </c>
      <c r="N346" s="10">
        <f t="shared" si="98"/>
        <v>1539</v>
      </c>
      <c r="O346" s="10">
        <f t="shared" si="99"/>
        <v>1539</v>
      </c>
      <c r="P346" s="4" t="str">
        <f t="shared" si="100"/>
        <v>PGUN.JK</v>
      </c>
      <c r="R346" s="4">
        <f t="shared" si="101"/>
        <v>345</v>
      </c>
      <c r="S346" t="str">
        <v>WINS.JK</v>
      </c>
      <c r="T346" s="16">
        <f t="shared" si="102"/>
        <v>688.96900000000005</v>
      </c>
      <c r="X346">
        <f t="shared" si="95"/>
        <v>345</v>
      </c>
      <c r="Y346" t="str">
        <f t="shared" si="103"/>
        <v>ALTO.JK</v>
      </c>
      <c r="Z346" s="7" t="str">
        <f t="shared" si="104"/>
        <v>PT Tri Banyan Tirta Tbk</v>
      </c>
      <c r="AA346" s="6">
        <f t="shared" si="96"/>
        <v>308</v>
      </c>
      <c r="AB346" s="8">
        <f t="shared" si="105"/>
        <v>675.096</v>
      </c>
      <c r="AD346">
        <f t="shared" si="91"/>
        <v>345</v>
      </c>
      <c r="AE346" t="str">
        <f t="shared" si="106"/>
        <v>ALTO</v>
      </c>
      <c r="AF346" t="str">
        <f t="shared" si="92"/>
        <v>PT Tri Banyan Tirta Tbk</v>
      </c>
      <c r="AG346">
        <f t="shared" si="93"/>
        <v>308</v>
      </c>
      <c r="AH346" s="12">
        <f t="shared" si="107"/>
        <v>675.096</v>
      </c>
      <c r="AI346" t="str">
        <f t="shared" si="108"/>
        <v>Small Cap</v>
      </c>
    </row>
    <row r="347" spans="2:35" x14ac:dyDescent="0.25">
      <c r="B347">
        <v>346</v>
      </c>
      <c r="C347" t="s">
        <v>1055</v>
      </c>
      <c r="D347" t="s">
        <v>1056</v>
      </c>
      <c r="E347">
        <v>214</v>
      </c>
      <c r="F347">
        <v>10</v>
      </c>
      <c r="G347">
        <v>4.9000000000000002E-2</v>
      </c>
      <c r="H347" t="s">
        <v>1057</v>
      </c>
      <c r="I347" t="s">
        <v>1058</v>
      </c>
      <c r="J347" t="s">
        <v>1059</v>
      </c>
      <c r="K347">
        <v>53500</v>
      </c>
      <c r="L347" s="6">
        <f t="shared" si="94"/>
        <v>1.5269999999999999</v>
      </c>
      <c r="M347" s="7" t="str">
        <f t="shared" si="97"/>
        <v>T</v>
      </c>
      <c r="N347" s="10">
        <f t="shared" si="98"/>
        <v>1527</v>
      </c>
      <c r="O347" s="10">
        <f t="shared" si="99"/>
        <v>1527</v>
      </c>
      <c r="P347" s="4" t="str">
        <f t="shared" si="100"/>
        <v>SOCI.JK</v>
      </c>
      <c r="R347" s="4">
        <f t="shared" si="101"/>
        <v>346</v>
      </c>
      <c r="S347" t="str">
        <v>DEFI.JK</v>
      </c>
      <c r="T347" s="16">
        <f t="shared" si="102"/>
        <v>687.26700000000005</v>
      </c>
      <c r="X347">
        <f t="shared" si="95"/>
        <v>346</v>
      </c>
      <c r="Y347" t="str">
        <f t="shared" si="103"/>
        <v>IKAI.JK</v>
      </c>
      <c r="Z347" s="7" t="str">
        <f t="shared" si="104"/>
        <v>PT Intikeramik Alamasri Industri Tbk</v>
      </c>
      <c r="AA347" s="6">
        <f t="shared" si="96"/>
        <v>50</v>
      </c>
      <c r="AB347" s="8">
        <f t="shared" si="105"/>
        <v>665.29</v>
      </c>
      <c r="AD347">
        <f t="shared" si="91"/>
        <v>346</v>
      </c>
      <c r="AE347" t="str">
        <f t="shared" si="106"/>
        <v>IKAI</v>
      </c>
      <c r="AF347" t="str">
        <f t="shared" si="92"/>
        <v>PT Intikeramik Alamasri Industri Tbk</v>
      </c>
      <c r="AG347">
        <f t="shared" si="93"/>
        <v>50</v>
      </c>
      <c r="AH347" s="12">
        <f t="shared" si="107"/>
        <v>665.29</v>
      </c>
      <c r="AI347" t="str">
        <f t="shared" si="108"/>
        <v>Small Cap</v>
      </c>
    </row>
    <row r="348" spans="2:35" x14ac:dyDescent="0.25">
      <c r="B348">
        <v>347</v>
      </c>
      <c r="C348" t="s">
        <v>1060</v>
      </c>
      <c r="D348" t="s">
        <v>1061</v>
      </c>
      <c r="E348">
        <v>2550</v>
      </c>
      <c r="F348">
        <v>0</v>
      </c>
      <c r="G348">
        <v>0</v>
      </c>
      <c r="H348">
        <v>151200</v>
      </c>
      <c r="I348">
        <v>324001</v>
      </c>
      <c r="J348" t="s">
        <v>1062</v>
      </c>
      <c r="K348">
        <v>8.1</v>
      </c>
      <c r="L348" s="6">
        <f t="shared" si="94"/>
        <v>1.504</v>
      </c>
      <c r="M348" s="7" t="str">
        <f t="shared" si="97"/>
        <v>T</v>
      </c>
      <c r="N348" s="10">
        <f t="shared" si="98"/>
        <v>1504</v>
      </c>
      <c r="O348" s="10">
        <f t="shared" si="99"/>
        <v>1504</v>
      </c>
      <c r="P348" s="4" t="str">
        <f t="shared" si="100"/>
        <v>ADES.JK</v>
      </c>
      <c r="R348" s="4">
        <f t="shared" si="101"/>
        <v>347</v>
      </c>
      <c r="S348" t="str">
        <v>ALTO.JK</v>
      </c>
      <c r="T348" s="16">
        <f t="shared" si="102"/>
        <v>675.096</v>
      </c>
      <c r="X348">
        <f t="shared" si="95"/>
        <v>347</v>
      </c>
      <c r="Y348" t="str">
        <f t="shared" si="103"/>
        <v>EMDE.JK</v>
      </c>
      <c r="Z348" s="7" t="str">
        <f t="shared" si="104"/>
        <v>PT Megapolitan Developments Tbk</v>
      </c>
      <c r="AA348" s="6">
        <f t="shared" si="96"/>
        <v>196</v>
      </c>
      <c r="AB348" s="8">
        <f t="shared" si="105"/>
        <v>656.6</v>
      </c>
      <c r="AD348">
        <f t="shared" si="91"/>
        <v>347</v>
      </c>
      <c r="AE348" t="str">
        <f t="shared" si="106"/>
        <v>EMDE</v>
      </c>
      <c r="AF348" t="str">
        <f t="shared" si="92"/>
        <v>PT Megapolitan Developments Tbk</v>
      </c>
      <c r="AG348">
        <f t="shared" si="93"/>
        <v>196</v>
      </c>
      <c r="AH348" s="12">
        <f t="shared" si="107"/>
        <v>656.6</v>
      </c>
      <c r="AI348" t="str">
        <f t="shared" si="108"/>
        <v>Small Cap</v>
      </c>
    </row>
    <row r="349" spans="2:35" x14ac:dyDescent="0.25">
      <c r="B349">
        <v>348</v>
      </c>
      <c r="C349" t="s">
        <v>1063</v>
      </c>
      <c r="D349" t="s">
        <v>1064</v>
      </c>
      <c r="E349">
        <v>316</v>
      </c>
      <c r="F349">
        <v>2</v>
      </c>
      <c r="G349">
        <v>6.4000000000000003E-3</v>
      </c>
      <c r="H349">
        <v>394300</v>
      </c>
      <c r="I349">
        <v>509041</v>
      </c>
      <c r="J349" t="s">
        <v>1065</v>
      </c>
      <c r="K349" t="s">
        <v>50</v>
      </c>
      <c r="L349" s="6">
        <f t="shared" si="94"/>
        <v>1.4830000000000001</v>
      </c>
      <c r="M349" s="7" t="str">
        <f t="shared" si="97"/>
        <v>T</v>
      </c>
      <c r="N349" s="10">
        <f t="shared" si="98"/>
        <v>1483</v>
      </c>
      <c r="O349" s="10">
        <f t="shared" si="99"/>
        <v>1483</v>
      </c>
      <c r="P349" s="4" t="str">
        <f t="shared" si="100"/>
        <v>KKGI.JK</v>
      </c>
      <c r="R349" s="4">
        <f t="shared" si="101"/>
        <v>348</v>
      </c>
      <c r="S349" t="str">
        <v>IKAI.JK</v>
      </c>
      <c r="T349" s="16">
        <f t="shared" si="102"/>
        <v>665.29</v>
      </c>
      <c r="X349">
        <f t="shared" si="95"/>
        <v>348</v>
      </c>
      <c r="Y349" t="str">
        <f t="shared" si="103"/>
        <v>BBLD.JK</v>
      </c>
      <c r="Z349" s="7" t="str">
        <f t="shared" si="104"/>
        <v>PT Buana Finance Tbk</v>
      </c>
      <c r="AA349" s="6">
        <f t="shared" si="96"/>
        <v>394</v>
      </c>
      <c r="AB349" s="8">
        <f t="shared" si="105"/>
        <v>648.44500000000005</v>
      </c>
      <c r="AD349">
        <f t="shared" si="91"/>
        <v>348</v>
      </c>
      <c r="AE349" t="str">
        <f t="shared" si="106"/>
        <v>BBLD</v>
      </c>
      <c r="AF349" t="str">
        <f t="shared" si="92"/>
        <v>PT Buana Finance Tbk</v>
      </c>
      <c r="AG349">
        <f t="shared" si="93"/>
        <v>394</v>
      </c>
      <c r="AH349" s="12">
        <f t="shared" si="107"/>
        <v>648.44500000000005</v>
      </c>
      <c r="AI349" t="str">
        <f t="shared" si="108"/>
        <v>Small Cap</v>
      </c>
    </row>
    <row r="350" spans="2:35" x14ac:dyDescent="0.25">
      <c r="B350">
        <v>349</v>
      </c>
      <c r="C350" t="s">
        <v>1066</v>
      </c>
      <c r="D350" t="s">
        <v>1067</v>
      </c>
      <c r="E350">
        <v>2380</v>
      </c>
      <c r="F350">
        <v>30</v>
      </c>
      <c r="G350">
        <v>1.2800000000000001E-2</v>
      </c>
      <c r="H350">
        <v>9700</v>
      </c>
      <c r="I350">
        <v>4653</v>
      </c>
      <c r="J350" t="s">
        <v>1068</v>
      </c>
      <c r="K350">
        <v>28.21</v>
      </c>
      <c r="L350" s="6">
        <f t="shared" si="94"/>
        <v>1.48</v>
      </c>
      <c r="M350" s="7" t="str">
        <f t="shared" si="97"/>
        <v>T</v>
      </c>
      <c r="N350" s="10">
        <f t="shared" si="98"/>
        <v>1480</v>
      </c>
      <c r="O350" s="10">
        <f t="shared" si="99"/>
        <v>1480</v>
      </c>
      <c r="P350" s="4" t="str">
        <f t="shared" si="100"/>
        <v>SKLT.JK</v>
      </c>
      <c r="R350" s="4">
        <f t="shared" si="101"/>
        <v>349</v>
      </c>
      <c r="S350" t="str">
        <v>EMDE.JK</v>
      </c>
      <c r="T350" s="16">
        <f t="shared" si="102"/>
        <v>656.6</v>
      </c>
      <c r="X350">
        <f t="shared" si="95"/>
        <v>349</v>
      </c>
      <c r="Y350" t="str">
        <f t="shared" si="103"/>
        <v>MFMI.JK</v>
      </c>
      <c r="Z350" s="7" t="str">
        <f t="shared" si="104"/>
        <v>PT Multifiling Mitra Indonesia Tbk</v>
      </c>
      <c r="AA350" s="6">
        <f t="shared" si="96"/>
        <v>845</v>
      </c>
      <c r="AB350" s="8">
        <f t="shared" si="105"/>
        <v>640.15599999999995</v>
      </c>
      <c r="AD350">
        <f t="shared" si="91"/>
        <v>349</v>
      </c>
      <c r="AE350" t="str">
        <f t="shared" si="106"/>
        <v>MFMI</v>
      </c>
      <c r="AF350" t="str">
        <f t="shared" si="92"/>
        <v>PT Multifiling Mitra Indonesia Tbk</v>
      </c>
      <c r="AG350">
        <f t="shared" si="93"/>
        <v>845</v>
      </c>
      <c r="AH350" s="12">
        <f t="shared" si="107"/>
        <v>640.15599999999995</v>
      </c>
      <c r="AI350" t="str">
        <f t="shared" si="108"/>
        <v>Small Cap</v>
      </c>
    </row>
    <row r="351" spans="2:35" x14ac:dyDescent="0.25">
      <c r="B351">
        <v>350</v>
      </c>
      <c r="C351" t="s">
        <v>1069</v>
      </c>
      <c r="D351" t="s">
        <v>1070</v>
      </c>
      <c r="E351">
        <v>630</v>
      </c>
      <c r="F351">
        <v>5</v>
      </c>
      <c r="G351">
        <v>8.0000000000000002E-3</v>
      </c>
      <c r="H351">
        <v>135900</v>
      </c>
      <c r="I351" t="s">
        <v>1071</v>
      </c>
      <c r="J351" t="s">
        <v>1072</v>
      </c>
      <c r="K351" t="s">
        <v>50</v>
      </c>
      <c r="L351" s="6">
        <f t="shared" si="94"/>
        <v>1.4590000000000001</v>
      </c>
      <c r="M351" s="7" t="str">
        <f t="shared" si="97"/>
        <v>T</v>
      </c>
      <c r="N351" s="10">
        <f t="shared" si="98"/>
        <v>1459</v>
      </c>
      <c r="O351" s="10">
        <f t="shared" si="99"/>
        <v>1459</v>
      </c>
      <c r="P351" s="4" t="str">
        <f t="shared" si="100"/>
        <v>ATIC.JK</v>
      </c>
      <c r="R351" s="4">
        <f t="shared" si="101"/>
        <v>350</v>
      </c>
      <c r="S351" t="str">
        <v>BBLD.JK</v>
      </c>
      <c r="T351" s="16">
        <f t="shared" si="102"/>
        <v>648.44500000000005</v>
      </c>
      <c r="X351">
        <f t="shared" si="95"/>
        <v>350</v>
      </c>
      <c r="Y351" t="str">
        <f t="shared" si="103"/>
        <v>SMMT.JK</v>
      </c>
      <c r="Z351" s="7" t="str">
        <f t="shared" si="104"/>
        <v>PT Golden Eagle Energy Tbk</v>
      </c>
      <c r="AA351" s="6">
        <f t="shared" si="96"/>
        <v>194</v>
      </c>
      <c r="AB351" s="8">
        <f t="shared" si="105"/>
        <v>611.1</v>
      </c>
      <c r="AD351">
        <f t="shared" si="91"/>
        <v>350</v>
      </c>
      <c r="AE351" t="str">
        <f t="shared" si="106"/>
        <v>SMMT</v>
      </c>
      <c r="AF351" t="str">
        <f t="shared" si="92"/>
        <v>PT Golden Eagle Energy Tbk</v>
      </c>
      <c r="AG351">
        <f t="shared" si="93"/>
        <v>194</v>
      </c>
      <c r="AH351" s="12">
        <f t="shared" si="107"/>
        <v>611.1</v>
      </c>
      <c r="AI351" t="str">
        <f t="shared" si="108"/>
        <v>Small Cap</v>
      </c>
    </row>
    <row r="352" spans="2:35" x14ac:dyDescent="0.25">
      <c r="B352">
        <v>351</v>
      </c>
      <c r="C352" t="s">
        <v>1073</v>
      </c>
      <c r="D352" t="s">
        <v>1074</v>
      </c>
      <c r="E352">
        <v>159</v>
      </c>
      <c r="F352">
        <v>0</v>
      </c>
      <c r="G352">
        <v>0</v>
      </c>
      <c r="H352">
        <v>454100</v>
      </c>
      <c r="I352" t="s">
        <v>1075</v>
      </c>
      <c r="J352" t="s">
        <v>1076</v>
      </c>
      <c r="K352" t="s">
        <v>50</v>
      </c>
      <c r="L352" s="6">
        <f t="shared" si="94"/>
        <v>1.4550000000000001</v>
      </c>
      <c r="M352" s="7" t="str">
        <f t="shared" si="97"/>
        <v>T</v>
      </c>
      <c r="N352" s="10">
        <f t="shared" si="98"/>
        <v>1455</v>
      </c>
      <c r="O352" s="10">
        <f t="shared" si="99"/>
        <v>1455</v>
      </c>
      <c r="P352" s="4" t="str">
        <f t="shared" si="100"/>
        <v>VICO.JK</v>
      </c>
      <c r="R352" s="4">
        <f t="shared" si="101"/>
        <v>351</v>
      </c>
      <c r="S352" t="str">
        <v>MFMI.JK</v>
      </c>
      <c r="T352" s="16">
        <f t="shared" si="102"/>
        <v>640.15599999999995</v>
      </c>
      <c r="X352">
        <f t="shared" si="95"/>
        <v>351</v>
      </c>
      <c r="Y352" t="str">
        <f t="shared" si="103"/>
        <v>SKBM.JK</v>
      </c>
      <c r="Z352" s="7" t="str">
        <f t="shared" si="104"/>
        <v>PT Sekar Bumi Tbk</v>
      </c>
      <c r="AA352" s="6">
        <f t="shared" si="96"/>
        <v>350</v>
      </c>
      <c r="AB352" s="8">
        <f t="shared" si="105"/>
        <v>605.53499999999997</v>
      </c>
      <c r="AD352">
        <f t="shared" si="91"/>
        <v>351</v>
      </c>
      <c r="AE352" t="str">
        <f t="shared" si="106"/>
        <v>SKBM</v>
      </c>
      <c r="AF352" t="str">
        <f t="shared" si="92"/>
        <v>PT Sekar Bumi Tbk</v>
      </c>
      <c r="AG352">
        <f t="shared" si="93"/>
        <v>350</v>
      </c>
      <c r="AH352" s="12">
        <f t="shared" si="107"/>
        <v>605.53499999999997</v>
      </c>
      <c r="AI352" t="str">
        <f t="shared" si="108"/>
        <v>Small Cap</v>
      </c>
    </row>
    <row r="353" spans="2:35" x14ac:dyDescent="0.25">
      <c r="B353">
        <v>352</v>
      </c>
      <c r="C353" t="s">
        <v>1077</v>
      </c>
      <c r="D353" t="s">
        <v>1078</v>
      </c>
      <c r="E353">
        <v>545</v>
      </c>
      <c r="F353">
        <v>-5</v>
      </c>
      <c r="G353">
        <v>-9.1000000000000004E-3</v>
      </c>
      <c r="H353">
        <v>26800</v>
      </c>
      <c r="I353">
        <v>58088</v>
      </c>
      <c r="J353" t="s">
        <v>1079</v>
      </c>
      <c r="K353">
        <v>25952.38</v>
      </c>
      <c r="L353" s="6">
        <f t="shared" si="94"/>
        <v>1.45</v>
      </c>
      <c r="M353" s="7" t="str">
        <f t="shared" si="97"/>
        <v>T</v>
      </c>
      <c r="N353" s="10">
        <f t="shared" si="98"/>
        <v>1450</v>
      </c>
      <c r="O353" s="10">
        <f t="shared" si="99"/>
        <v>1450</v>
      </c>
      <c r="P353" s="4" t="str">
        <f t="shared" si="100"/>
        <v>APEX.JK</v>
      </c>
      <c r="R353" s="4">
        <f t="shared" si="101"/>
        <v>352</v>
      </c>
      <c r="S353" t="str">
        <v>SMMT.JK</v>
      </c>
      <c r="T353" s="16">
        <f t="shared" si="102"/>
        <v>611.1</v>
      </c>
      <c r="X353">
        <f t="shared" si="95"/>
        <v>352</v>
      </c>
      <c r="Y353" t="str">
        <f t="shared" si="103"/>
        <v>DAYA.JK</v>
      </c>
      <c r="Z353" s="7" t="str">
        <f t="shared" si="104"/>
        <v>PT Duta Intidaya Tbk</v>
      </c>
      <c r="AA353" s="6">
        <f t="shared" si="96"/>
        <v>250</v>
      </c>
      <c r="AB353" s="8">
        <f t="shared" si="105"/>
        <v>605.13699999999994</v>
      </c>
      <c r="AD353">
        <f t="shared" si="91"/>
        <v>352</v>
      </c>
      <c r="AE353" t="str">
        <f t="shared" si="106"/>
        <v>DAYA</v>
      </c>
      <c r="AF353" t="str">
        <f t="shared" si="92"/>
        <v>PT Duta Intidaya Tbk</v>
      </c>
      <c r="AG353">
        <f t="shared" si="93"/>
        <v>250</v>
      </c>
      <c r="AH353" s="12">
        <f t="shared" si="107"/>
        <v>605.13699999999994</v>
      </c>
      <c r="AI353" t="str">
        <f t="shared" si="108"/>
        <v>Small Cap</v>
      </c>
    </row>
    <row r="354" spans="2:35" x14ac:dyDescent="0.25">
      <c r="B354">
        <v>353</v>
      </c>
      <c r="C354" t="s">
        <v>1080</v>
      </c>
      <c r="D354" t="s">
        <v>1081</v>
      </c>
      <c r="E354">
        <v>153</v>
      </c>
      <c r="F354">
        <v>0</v>
      </c>
      <c r="G354">
        <v>0</v>
      </c>
      <c r="H354">
        <v>130100</v>
      </c>
      <c r="I354">
        <v>929107</v>
      </c>
      <c r="J354" t="s">
        <v>1082</v>
      </c>
      <c r="K354">
        <v>20.41</v>
      </c>
      <c r="L354" s="6">
        <f t="shared" si="94"/>
        <v>1.44</v>
      </c>
      <c r="M354" s="7" t="str">
        <f t="shared" si="97"/>
        <v>T</v>
      </c>
      <c r="N354" s="10">
        <f t="shared" si="98"/>
        <v>1440</v>
      </c>
      <c r="O354" s="10">
        <f t="shared" si="99"/>
        <v>1440</v>
      </c>
      <c r="P354" s="4" t="str">
        <f t="shared" si="100"/>
        <v>IFII.JK</v>
      </c>
      <c r="R354" s="4">
        <f t="shared" si="101"/>
        <v>353</v>
      </c>
      <c r="S354" t="str">
        <v>SKBM.JK</v>
      </c>
      <c r="T354" s="16">
        <f t="shared" si="102"/>
        <v>605.53499999999997</v>
      </c>
      <c r="X354">
        <f t="shared" si="95"/>
        <v>353</v>
      </c>
      <c r="Y354" t="str">
        <f t="shared" si="103"/>
        <v>TBMS.JK</v>
      </c>
      <c r="Z354" s="7" t="str">
        <f t="shared" si="104"/>
        <v>PT Tembaga Mulia Semanan Tbk</v>
      </c>
      <c r="AA354" s="6">
        <f t="shared" si="96"/>
        <v>1640</v>
      </c>
      <c r="AB354" s="8">
        <f t="shared" si="105"/>
        <v>602.43799999999999</v>
      </c>
      <c r="AD354">
        <f t="shared" si="91"/>
        <v>353</v>
      </c>
      <c r="AE354" t="str">
        <f t="shared" si="106"/>
        <v>TBMS</v>
      </c>
      <c r="AF354" t="str">
        <f t="shared" si="92"/>
        <v>PT Tembaga Mulia Semanan Tbk</v>
      </c>
      <c r="AG354">
        <f t="shared" si="93"/>
        <v>1640</v>
      </c>
      <c r="AH354" s="12">
        <f t="shared" si="107"/>
        <v>602.43799999999999</v>
      </c>
      <c r="AI354" t="str">
        <f t="shared" si="108"/>
        <v>Small Cap</v>
      </c>
    </row>
    <row r="355" spans="2:35" x14ac:dyDescent="0.25">
      <c r="B355">
        <v>354</v>
      </c>
      <c r="C355" t="s">
        <v>1083</v>
      </c>
      <c r="D355" t="s">
        <v>1084</v>
      </c>
      <c r="E355">
        <v>4300</v>
      </c>
      <c r="F355">
        <v>0</v>
      </c>
      <c r="G355">
        <v>0</v>
      </c>
      <c r="H355">
        <v>600</v>
      </c>
      <c r="I355">
        <v>56</v>
      </c>
      <c r="J355" t="s">
        <v>1085</v>
      </c>
      <c r="K355" t="s">
        <v>50</v>
      </c>
      <c r="L355" s="6">
        <f t="shared" si="94"/>
        <v>1.4239999999999999</v>
      </c>
      <c r="M355" s="7" t="str">
        <f t="shared" si="97"/>
        <v>T</v>
      </c>
      <c r="N355" s="10">
        <f t="shared" si="98"/>
        <v>1424</v>
      </c>
      <c r="O355" s="10">
        <f t="shared" si="99"/>
        <v>1424</v>
      </c>
      <c r="P355" s="4" t="str">
        <f t="shared" si="100"/>
        <v>SONA.JK</v>
      </c>
      <c r="R355" s="4">
        <f t="shared" si="101"/>
        <v>354</v>
      </c>
      <c r="S355" t="str">
        <v>DAYA.JK</v>
      </c>
      <c r="T355" s="16">
        <f t="shared" si="102"/>
        <v>605.13699999999994</v>
      </c>
      <c r="X355">
        <f t="shared" si="95"/>
        <v>354</v>
      </c>
      <c r="Y355" t="str">
        <f t="shared" si="103"/>
        <v>BAJA.JK</v>
      </c>
      <c r="Z355" s="7" t="str">
        <f t="shared" si="104"/>
        <v>PT Saranacentral Bajatama Tbk</v>
      </c>
      <c r="AA355" s="6">
        <f t="shared" si="96"/>
        <v>332</v>
      </c>
      <c r="AB355" s="8">
        <f t="shared" si="105"/>
        <v>597.6</v>
      </c>
      <c r="AD355">
        <f t="shared" si="91"/>
        <v>354</v>
      </c>
      <c r="AE355" t="str">
        <f t="shared" si="106"/>
        <v>BAJA</v>
      </c>
      <c r="AF355" t="str">
        <f t="shared" si="92"/>
        <v>PT Saranacentral Bajatama Tbk</v>
      </c>
      <c r="AG355">
        <f t="shared" si="93"/>
        <v>332</v>
      </c>
      <c r="AH355" s="12">
        <f t="shared" si="107"/>
        <v>597.6</v>
      </c>
      <c r="AI355" t="str">
        <f t="shared" si="108"/>
        <v>Small Cap</v>
      </c>
    </row>
    <row r="356" spans="2:35" x14ac:dyDescent="0.25">
      <c r="B356">
        <v>355</v>
      </c>
      <c r="C356" t="s">
        <v>1086</v>
      </c>
      <c r="D356" t="s">
        <v>1087</v>
      </c>
      <c r="E356">
        <v>103</v>
      </c>
      <c r="F356">
        <v>-4</v>
      </c>
      <c r="G356">
        <v>-3.7400000000000003E-2</v>
      </c>
      <c r="H356" t="s">
        <v>1088</v>
      </c>
      <c r="I356" t="s">
        <v>1089</v>
      </c>
      <c r="J356" t="s">
        <v>1090</v>
      </c>
      <c r="K356" t="s">
        <v>50</v>
      </c>
      <c r="L356" s="6">
        <f t="shared" si="94"/>
        <v>1.4</v>
      </c>
      <c r="M356" s="7" t="str">
        <f t="shared" si="97"/>
        <v>T</v>
      </c>
      <c r="N356" s="10">
        <f t="shared" si="98"/>
        <v>1400</v>
      </c>
      <c r="O356" s="10">
        <f t="shared" si="99"/>
        <v>1400</v>
      </c>
      <c r="P356" s="4" t="str">
        <f t="shared" si="100"/>
        <v>RODA.JK</v>
      </c>
      <c r="R356" s="4">
        <f t="shared" si="101"/>
        <v>355</v>
      </c>
      <c r="S356" t="str">
        <v>TBMS.JK</v>
      </c>
      <c r="T356" s="16">
        <f t="shared" si="102"/>
        <v>602.43799999999999</v>
      </c>
      <c r="X356">
        <f t="shared" si="95"/>
        <v>355</v>
      </c>
      <c r="Y356" t="str">
        <f t="shared" si="103"/>
        <v>GDYR.JK</v>
      </c>
      <c r="Z356" s="7" t="str">
        <f t="shared" si="104"/>
        <v>PT Goodyear Indonesia Tbk</v>
      </c>
      <c r="AA356" s="6">
        <f t="shared" si="96"/>
        <v>1450</v>
      </c>
      <c r="AB356" s="8">
        <f t="shared" si="105"/>
        <v>594.5</v>
      </c>
      <c r="AD356">
        <f t="shared" si="91"/>
        <v>355</v>
      </c>
      <c r="AE356" t="str">
        <f t="shared" si="106"/>
        <v>GDYR</v>
      </c>
      <c r="AF356" t="str">
        <f t="shared" si="92"/>
        <v>PT Goodyear Indonesia Tbk</v>
      </c>
      <c r="AG356">
        <f t="shared" si="93"/>
        <v>1450</v>
      </c>
      <c r="AH356" s="12">
        <f t="shared" si="107"/>
        <v>594.5</v>
      </c>
      <c r="AI356" t="str">
        <f t="shared" si="108"/>
        <v>Small Cap</v>
      </c>
    </row>
    <row r="357" spans="2:35" x14ac:dyDescent="0.25">
      <c r="B357">
        <v>356</v>
      </c>
      <c r="C357" t="s">
        <v>1091</v>
      </c>
      <c r="D357" t="s">
        <v>1092</v>
      </c>
      <c r="E357">
        <v>230</v>
      </c>
      <c r="F357">
        <v>-6</v>
      </c>
      <c r="G357">
        <v>-2.5399999999999999E-2</v>
      </c>
      <c r="H357" t="s">
        <v>1093</v>
      </c>
      <c r="I357" t="s">
        <v>1094</v>
      </c>
      <c r="J357" t="s">
        <v>1095</v>
      </c>
      <c r="K357">
        <v>50.46</v>
      </c>
      <c r="L357" s="6">
        <f t="shared" si="94"/>
        <v>1.393</v>
      </c>
      <c r="M357" s="7" t="str">
        <f t="shared" si="97"/>
        <v>T</v>
      </c>
      <c r="N357" s="10">
        <f t="shared" si="98"/>
        <v>1393</v>
      </c>
      <c r="O357" s="10">
        <f t="shared" si="99"/>
        <v>1393</v>
      </c>
      <c r="P357" s="4" t="str">
        <f t="shared" si="100"/>
        <v>TRUE.JK</v>
      </c>
      <c r="R357" s="4">
        <f t="shared" si="101"/>
        <v>356</v>
      </c>
      <c r="S357" t="str">
        <v>BAJA.JK</v>
      </c>
      <c r="T357" s="16">
        <f t="shared" si="102"/>
        <v>597.6</v>
      </c>
      <c r="X357">
        <f t="shared" si="95"/>
        <v>356</v>
      </c>
      <c r="Y357" t="str">
        <f t="shared" si="103"/>
        <v>SCNP.JK</v>
      </c>
      <c r="Z357" s="7" t="str">
        <f t="shared" si="104"/>
        <v>PT Selaras Citra Nusantara Perkasa Tbk</v>
      </c>
      <c r="AA357" s="6">
        <f t="shared" si="96"/>
        <v>236</v>
      </c>
      <c r="AB357" s="8">
        <f t="shared" si="105"/>
        <v>590</v>
      </c>
      <c r="AD357">
        <f t="shared" si="91"/>
        <v>356</v>
      </c>
      <c r="AE357" t="str">
        <f t="shared" si="106"/>
        <v>SCNP</v>
      </c>
      <c r="AF357" t="str">
        <f t="shared" si="92"/>
        <v>PT Selaras Citra Nusantara Perkasa Tbk</v>
      </c>
      <c r="AG357">
        <f t="shared" si="93"/>
        <v>236</v>
      </c>
      <c r="AH357" s="12">
        <f t="shared" si="107"/>
        <v>590</v>
      </c>
      <c r="AI357" t="str">
        <f t="shared" si="108"/>
        <v>Small Cap</v>
      </c>
    </row>
    <row r="358" spans="2:35" x14ac:dyDescent="0.25">
      <c r="B358">
        <v>357</v>
      </c>
      <c r="C358" t="s">
        <v>1096</v>
      </c>
      <c r="D358" t="s">
        <v>1097</v>
      </c>
      <c r="E358">
        <v>262</v>
      </c>
      <c r="F358">
        <v>-4</v>
      </c>
      <c r="G358">
        <v>-1.4999999999999999E-2</v>
      </c>
      <c r="H358">
        <v>884700</v>
      </c>
      <c r="I358" t="s">
        <v>1098</v>
      </c>
      <c r="J358" t="s">
        <v>1099</v>
      </c>
      <c r="K358">
        <v>261999.98</v>
      </c>
      <c r="L358" s="6">
        <f t="shared" si="94"/>
        <v>1.3919999999999999</v>
      </c>
      <c r="M358" s="7" t="str">
        <f t="shared" si="97"/>
        <v>T</v>
      </c>
      <c r="N358" s="10">
        <f t="shared" si="98"/>
        <v>1392</v>
      </c>
      <c r="O358" s="10">
        <f t="shared" si="99"/>
        <v>1392</v>
      </c>
      <c r="P358" s="4" t="str">
        <f t="shared" si="100"/>
        <v>PTSN.JK</v>
      </c>
      <c r="R358" s="4">
        <f t="shared" si="101"/>
        <v>357</v>
      </c>
      <c r="S358" t="str">
        <v>GDYR.JK</v>
      </c>
      <c r="T358" s="16">
        <f t="shared" si="102"/>
        <v>594.5</v>
      </c>
      <c r="X358">
        <f t="shared" si="95"/>
        <v>357</v>
      </c>
      <c r="Y358" t="str">
        <f t="shared" si="103"/>
        <v>JAWA.JK</v>
      </c>
      <c r="Z358" s="7" t="str">
        <f t="shared" si="104"/>
        <v>PT Jaya Agra Wattie Tbk</v>
      </c>
      <c r="AA358" s="6">
        <f t="shared" si="96"/>
        <v>155</v>
      </c>
      <c r="AB358" s="8">
        <f t="shared" si="105"/>
        <v>585.077</v>
      </c>
      <c r="AD358">
        <f t="shared" si="91"/>
        <v>357</v>
      </c>
      <c r="AE358" t="str">
        <f t="shared" si="106"/>
        <v>JAWA</v>
      </c>
      <c r="AF358" t="str">
        <f t="shared" si="92"/>
        <v>PT Jaya Agra Wattie Tbk</v>
      </c>
      <c r="AG358">
        <f t="shared" si="93"/>
        <v>155</v>
      </c>
      <c r="AH358" s="12">
        <f t="shared" si="107"/>
        <v>585.077</v>
      </c>
      <c r="AI358" t="str">
        <f t="shared" si="108"/>
        <v>Small Cap</v>
      </c>
    </row>
    <row r="359" spans="2:35" x14ac:dyDescent="0.25">
      <c r="B359">
        <v>358</v>
      </c>
      <c r="C359" t="s">
        <v>1100</v>
      </c>
      <c r="D359" t="s">
        <v>1101</v>
      </c>
      <c r="E359">
        <v>760</v>
      </c>
      <c r="F359">
        <v>0</v>
      </c>
      <c r="G359">
        <v>0</v>
      </c>
      <c r="H359">
        <v>2300</v>
      </c>
      <c r="I359">
        <v>20241</v>
      </c>
      <c r="J359" t="s">
        <v>1102</v>
      </c>
      <c r="K359">
        <v>7.26</v>
      </c>
      <c r="L359" s="6">
        <f t="shared" si="94"/>
        <v>1.357</v>
      </c>
      <c r="M359" s="7" t="str">
        <f t="shared" si="97"/>
        <v>T</v>
      </c>
      <c r="N359" s="10">
        <f t="shared" si="98"/>
        <v>1357</v>
      </c>
      <c r="O359" s="10">
        <f t="shared" si="99"/>
        <v>1357</v>
      </c>
      <c r="P359" s="4" t="str">
        <f t="shared" si="100"/>
        <v>YULE.JK</v>
      </c>
      <c r="R359" s="4">
        <f t="shared" si="101"/>
        <v>358</v>
      </c>
      <c r="S359" t="str">
        <v>SCNP.JK</v>
      </c>
      <c r="T359" s="16">
        <f t="shared" si="102"/>
        <v>590</v>
      </c>
      <c r="X359">
        <f t="shared" si="95"/>
        <v>358</v>
      </c>
      <c r="Y359" t="str">
        <f t="shared" si="103"/>
        <v>DGIK.JK</v>
      </c>
      <c r="Z359" s="7" t="str">
        <f t="shared" si="104"/>
        <v>PT Nusa Konstruksi Enjiniring Tbk</v>
      </c>
      <c r="AA359" s="6">
        <f t="shared" si="96"/>
        <v>105</v>
      </c>
      <c r="AB359" s="8">
        <f t="shared" si="105"/>
        <v>579.78200000000004</v>
      </c>
      <c r="AD359">
        <f t="shared" si="91"/>
        <v>358</v>
      </c>
      <c r="AE359" t="str">
        <f t="shared" si="106"/>
        <v>DGIK</v>
      </c>
      <c r="AF359" t="str">
        <f t="shared" si="92"/>
        <v>PT Nusa Konstruksi Enjiniring Tbk</v>
      </c>
      <c r="AG359">
        <f t="shared" si="93"/>
        <v>105</v>
      </c>
      <c r="AH359" s="12">
        <f t="shared" si="107"/>
        <v>579.78200000000004</v>
      </c>
      <c r="AI359" t="str">
        <f t="shared" si="108"/>
        <v>Small Cap</v>
      </c>
    </row>
    <row r="360" spans="2:35" x14ac:dyDescent="0.25">
      <c r="B360">
        <v>359</v>
      </c>
      <c r="C360" t="s">
        <v>1103</v>
      </c>
      <c r="D360" t="s">
        <v>1104</v>
      </c>
      <c r="E360">
        <v>1120</v>
      </c>
      <c r="F360">
        <v>-75</v>
      </c>
      <c r="G360">
        <v>-6.2799999999999995E-2</v>
      </c>
      <c r="H360">
        <v>100</v>
      </c>
      <c r="I360">
        <v>30740</v>
      </c>
      <c r="J360" t="s">
        <v>1105</v>
      </c>
      <c r="K360" t="s">
        <v>50</v>
      </c>
      <c r="L360" s="6">
        <f t="shared" si="94"/>
        <v>1.355</v>
      </c>
      <c r="M360" s="7" t="str">
        <f t="shared" si="97"/>
        <v>T</v>
      </c>
      <c r="N360" s="10">
        <f t="shared" si="98"/>
        <v>1355</v>
      </c>
      <c r="O360" s="10">
        <f t="shared" si="99"/>
        <v>1355</v>
      </c>
      <c r="P360" s="4" t="str">
        <f t="shared" si="100"/>
        <v>UANG.JK</v>
      </c>
      <c r="R360" s="4">
        <f t="shared" si="101"/>
        <v>359</v>
      </c>
      <c r="S360" t="str">
        <v>JAWA.JK</v>
      </c>
      <c r="T360" s="16">
        <f t="shared" si="102"/>
        <v>585.077</v>
      </c>
      <c r="X360">
        <f t="shared" si="95"/>
        <v>359</v>
      </c>
      <c r="Y360" t="str">
        <f t="shared" si="103"/>
        <v>GOLD.JK</v>
      </c>
      <c r="Z360" s="7" t="str">
        <f t="shared" si="104"/>
        <v>PT Visi Telekomunikasi Infrastruktur Tbk</v>
      </c>
      <c r="AA360" s="6">
        <f t="shared" si="96"/>
        <v>450</v>
      </c>
      <c r="AB360" s="8">
        <f t="shared" si="105"/>
        <v>574.77599999999995</v>
      </c>
      <c r="AD360">
        <f t="shared" si="91"/>
        <v>359</v>
      </c>
      <c r="AE360" t="str">
        <f t="shared" si="106"/>
        <v>GOLD</v>
      </c>
      <c r="AF360" t="str">
        <f t="shared" si="92"/>
        <v>PT Visi Telekomunikasi Infrastruktur Tbk</v>
      </c>
      <c r="AG360">
        <f t="shared" si="93"/>
        <v>450</v>
      </c>
      <c r="AH360" s="12">
        <f t="shared" si="107"/>
        <v>574.77599999999995</v>
      </c>
      <c r="AI360" t="str">
        <f t="shared" si="108"/>
        <v>Small Cap</v>
      </c>
    </row>
    <row r="361" spans="2:35" x14ac:dyDescent="0.25">
      <c r="B361">
        <v>360</v>
      </c>
      <c r="C361" t="s">
        <v>1106</v>
      </c>
      <c r="D361" t="s">
        <v>1107</v>
      </c>
      <c r="E361">
        <v>1710</v>
      </c>
      <c r="F361">
        <v>-20</v>
      </c>
      <c r="G361">
        <v>-1.1599999999999999E-2</v>
      </c>
      <c r="H361">
        <v>469800</v>
      </c>
      <c r="I361">
        <v>123074</v>
      </c>
      <c r="J361" t="s">
        <v>1108</v>
      </c>
      <c r="K361">
        <v>693.71</v>
      </c>
      <c r="L361" s="6">
        <f t="shared" si="94"/>
        <v>1.347</v>
      </c>
      <c r="M361" s="7" t="str">
        <f t="shared" si="97"/>
        <v>T</v>
      </c>
      <c r="N361" s="10">
        <f t="shared" si="98"/>
        <v>1347</v>
      </c>
      <c r="O361" s="10">
        <f t="shared" si="99"/>
        <v>1347</v>
      </c>
      <c r="P361" s="4" t="str">
        <f t="shared" si="100"/>
        <v>HOMI.JK</v>
      </c>
      <c r="R361" s="4">
        <f t="shared" si="101"/>
        <v>360</v>
      </c>
      <c r="S361" t="str">
        <v>DGIK.JK</v>
      </c>
      <c r="T361" s="16">
        <f t="shared" si="102"/>
        <v>579.78200000000004</v>
      </c>
      <c r="X361">
        <f t="shared" si="95"/>
        <v>360</v>
      </c>
      <c r="Y361" t="str">
        <f t="shared" si="103"/>
        <v>PYFA.JK</v>
      </c>
      <c r="Z361" s="7" t="str">
        <f t="shared" si="104"/>
        <v>PT Pyridam Farma Tbk</v>
      </c>
      <c r="AA361" s="6">
        <f t="shared" si="96"/>
        <v>1070</v>
      </c>
      <c r="AB361" s="8">
        <f t="shared" si="105"/>
        <v>572.53599999999994</v>
      </c>
      <c r="AD361">
        <f t="shared" si="91"/>
        <v>360</v>
      </c>
      <c r="AE361" t="str">
        <f t="shared" si="106"/>
        <v>PYFA</v>
      </c>
      <c r="AF361" t="str">
        <f t="shared" si="92"/>
        <v>PT Pyridam Farma Tbk</v>
      </c>
      <c r="AG361">
        <f t="shared" si="93"/>
        <v>1070</v>
      </c>
      <c r="AH361" s="12">
        <f t="shared" si="107"/>
        <v>572.53599999999994</v>
      </c>
      <c r="AI361" t="str">
        <f t="shared" si="108"/>
        <v>Small Cap</v>
      </c>
    </row>
    <row r="362" spans="2:35" x14ac:dyDescent="0.25">
      <c r="B362">
        <v>361</v>
      </c>
      <c r="C362" t="s">
        <v>1109</v>
      </c>
      <c r="D362" t="s">
        <v>1110</v>
      </c>
      <c r="E362">
        <v>138</v>
      </c>
      <c r="F362">
        <v>-1</v>
      </c>
      <c r="G362">
        <v>-7.1999999999999998E-3</v>
      </c>
      <c r="H362" t="s">
        <v>1111</v>
      </c>
      <c r="I362" t="s">
        <v>1112</v>
      </c>
      <c r="J362" t="s">
        <v>1113</v>
      </c>
      <c r="K362" t="s">
        <v>50</v>
      </c>
      <c r="L362" s="6">
        <f t="shared" si="94"/>
        <v>1.331</v>
      </c>
      <c r="M362" s="7" t="str">
        <f t="shared" si="97"/>
        <v>T</v>
      </c>
      <c r="N362" s="10">
        <f t="shared" si="98"/>
        <v>1331</v>
      </c>
      <c r="O362" s="10">
        <f t="shared" si="99"/>
        <v>1331</v>
      </c>
      <c r="P362" s="4" t="str">
        <f t="shared" si="100"/>
        <v>BEST.JK</v>
      </c>
      <c r="R362" s="4">
        <f t="shared" si="101"/>
        <v>361</v>
      </c>
      <c r="S362" t="str">
        <v>GOLD.JK</v>
      </c>
      <c r="T362" s="16">
        <f t="shared" si="102"/>
        <v>574.77599999999995</v>
      </c>
      <c r="X362">
        <f t="shared" si="95"/>
        <v>361</v>
      </c>
      <c r="Y362" t="str">
        <f t="shared" si="103"/>
        <v>ARGO.JK</v>
      </c>
      <c r="Z362" s="7" t="str">
        <f t="shared" si="104"/>
        <v>PT Argo Pantes Tbk</v>
      </c>
      <c r="AA362" s="6">
        <f t="shared" si="96"/>
        <v>1705</v>
      </c>
      <c r="AB362" s="8">
        <f t="shared" si="105"/>
        <v>572.125</v>
      </c>
      <c r="AD362">
        <f t="shared" si="91"/>
        <v>361</v>
      </c>
      <c r="AE362" t="str">
        <f t="shared" si="106"/>
        <v>ARGO</v>
      </c>
      <c r="AF362" t="str">
        <f t="shared" si="92"/>
        <v>PT Argo Pantes Tbk</v>
      </c>
      <c r="AG362">
        <f t="shared" si="93"/>
        <v>1705</v>
      </c>
      <c r="AH362" s="12">
        <f t="shared" si="107"/>
        <v>572.125</v>
      </c>
      <c r="AI362" t="str">
        <f t="shared" si="108"/>
        <v>Small Cap</v>
      </c>
    </row>
    <row r="363" spans="2:35" x14ac:dyDescent="0.25">
      <c r="B363">
        <v>362</v>
      </c>
      <c r="C363" t="s">
        <v>1114</v>
      </c>
      <c r="D363" t="s">
        <v>1115</v>
      </c>
      <c r="E363">
        <v>236</v>
      </c>
      <c r="F363">
        <v>0</v>
      </c>
      <c r="G363">
        <v>0</v>
      </c>
      <c r="H363" t="s">
        <v>1116</v>
      </c>
      <c r="I363" t="s">
        <v>1117</v>
      </c>
      <c r="J363" t="s">
        <v>1118</v>
      </c>
      <c r="K363" t="s">
        <v>50</v>
      </c>
      <c r="L363" s="6">
        <f t="shared" si="94"/>
        <v>1.3140000000000001</v>
      </c>
      <c r="M363" s="7" t="str">
        <f t="shared" si="97"/>
        <v>T</v>
      </c>
      <c r="N363" s="10">
        <f t="shared" si="98"/>
        <v>1314</v>
      </c>
      <c r="O363" s="10">
        <f t="shared" si="99"/>
        <v>1314</v>
      </c>
      <c r="P363" s="4" t="str">
        <f t="shared" si="100"/>
        <v>FPNI.JK</v>
      </c>
      <c r="R363" s="4">
        <f t="shared" si="101"/>
        <v>362</v>
      </c>
      <c r="S363" t="str">
        <v>PYFA.JK</v>
      </c>
      <c r="T363" s="16">
        <f t="shared" si="102"/>
        <v>572.53599999999994</v>
      </c>
      <c r="X363">
        <f t="shared" si="95"/>
        <v>362</v>
      </c>
      <c r="Y363" t="str">
        <f t="shared" si="103"/>
        <v>LPGI.JK</v>
      </c>
      <c r="Z363" s="7" t="str">
        <f t="shared" si="104"/>
        <v>PT Lippo General Insurance Tbk</v>
      </c>
      <c r="AA363" s="6">
        <f t="shared" si="96"/>
        <v>3800</v>
      </c>
      <c r="AB363" s="8">
        <f t="shared" si="105"/>
        <v>570</v>
      </c>
      <c r="AD363">
        <f t="shared" si="91"/>
        <v>362</v>
      </c>
      <c r="AE363" t="str">
        <f t="shared" si="106"/>
        <v>LPGI</v>
      </c>
      <c r="AF363" t="str">
        <f t="shared" si="92"/>
        <v>PT Lippo General Insurance Tbk</v>
      </c>
      <c r="AG363">
        <f t="shared" si="93"/>
        <v>3800</v>
      </c>
      <c r="AH363" s="12">
        <f t="shared" si="107"/>
        <v>570</v>
      </c>
      <c r="AI363" t="str">
        <f t="shared" si="108"/>
        <v>Small Cap</v>
      </c>
    </row>
    <row r="364" spans="2:35" x14ac:dyDescent="0.25">
      <c r="B364">
        <v>363</v>
      </c>
      <c r="C364" t="s">
        <v>1119</v>
      </c>
      <c r="D364" t="s">
        <v>1120</v>
      </c>
      <c r="E364">
        <v>670</v>
      </c>
      <c r="F364">
        <v>-15</v>
      </c>
      <c r="G364">
        <v>-2.1899999999999999E-2</v>
      </c>
      <c r="H364" t="s">
        <v>1121</v>
      </c>
      <c r="I364" t="s">
        <v>1122</v>
      </c>
      <c r="J364" t="s">
        <v>1123</v>
      </c>
      <c r="K364">
        <v>79.16</v>
      </c>
      <c r="L364" s="6">
        <f t="shared" si="94"/>
        <v>1.3080000000000001</v>
      </c>
      <c r="M364" s="7" t="str">
        <f t="shared" si="97"/>
        <v>T</v>
      </c>
      <c r="N364" s="10">
        <f t="shared" si="98"/>
        <v>1308</v>
      </c>
      <c r="O364" s="10">
        <f t="shared" si="99"/>
        <v>1308</v>
      </c>
      <c r="P364" s="4" t="str">
        <f t="shared" si="100"/>
        <v>WIFI.JK</v>
      </c>
      <c r="R364" s="4">
        <f t="shared" si="101"/>
        <v>363</v>
      </c>
      <c r="S364" t="str">
        <v>ARGO.JK</v>
      </c>
      <c r="T364" s="16">
        <f t="shared" si="102"/>
        <v>572.125</v>
      </c>
      <c r="X364">
        <f t="shared" si="95"/>
        <v>363</v>
      </c>
      <c r="Y364" t="str">
        <f t="shared" si="103"/>
        <v>GEMA.JK</v>
      </c>
      <c r="Z364" s="7" t="str">
        <f t="shared" si="104"/>
        <v>PT Gema Grahasarana Tbk</v>
      </c>
      <c r="AA364" s="6">
        <f t="shared" si="96"/>
        <v>356</v>
      </c>
      <c r="AB364" s="8">
        <f t="shared" si="105"/>
        <v>569.6</v>
      </c>
      <c r="AD364">
        <f t="shared" si="91"/>
        <v>363</v>
      </c>
      <c r="AE364" t="str">
        <f t="shared" si="106"/>
        <v>GEMA</v>
      </c>
      <c r="AF364" t="str">
        <f t="shared" si="92"/>
        <v>PT Gema Grahasarana Tbk</v>
      </c>
      <c r="AG364">
        <f t="shared" si="93"/>
        <v>356</v>
      </c>
      <c r="AH364" s="12">
        <f t="shared" si="107"/>
        <v>569.6</v>
      </c>
      <c r="AI364" t="str">
        <f t="shared" si="108"/>
        <v>Small Cap</v>
      </c>
    </row>
    <row r="365" spans="2:35" x14ac:dyDescent="0.25">
      <c r="B365">
        <v>364</v>
      </c>
      <c r="C365" t="s">
        <v>1124</v>
      </c>
      <c r="D365" t="s">
        <v>1125</v>
      </c>
      <c r="E365">
        <v>50</v>
      </c>
      <c r="F365">
        <v>0</v>
      </c>
      <c r="G365">
        <v>0</v>
      </c>
      <c r="H365">
        <v>16600</v>
      </c>
      <c r="I365">
        <v>45082</v>
      </c>
      <c r="J365" t="s">
        <v>1126</v>
      </c>
      <c r="K365" t="s">
        <v>50</v>
      </c>
      <c r="L365" s="6">
        <f t="shared" si="94"/>
        <v>1.2949999999999999</v>
      </c>
      <c r="M365" s="7" t="str">
        <f t="shared" si="97"/>
        <v>T</v>
      </c>
      <c r="N365" s="10">
        <f t="shared" si="98"/>
        <v>1295</v>
      </c>
      <c r="O365" s="10">
        <f t="shared" si="99"/>
        <v>1295</v>
      </c>
      <c r="P365" s="4" t="str">
        <f t="shared" si="100"/>
        <v>BLTA.JK</v>
      </c>
      <c r="R365" s="4">
        <f t="shared" si="101"/>
        <v>364</v>
      </c>
      <c r="S365" t="str">
        <v>LPGI.JK</v>
      </c>
      <c r="T365" s="16">
        <f t="shared" si="102"/>
        <v>570</v>
      </c>
      <c r="X365">
        <f t="shared" si="95"/>
        <v>364</v>
      </c>
      <c r="Y365" t="str">
        <f t="shared" si="103"/>
        <v>SMDM.JK</v>
      </c>
      <c r="Z365" s="7" t="str">
        <f t="shared" si="104"/>
        <v>PT Suryamas Dutamakmur Tbk</v>
      </c>
      <c r="AA365" s="6">
        <f t="shared" si="96"/>
        <v>119</v>
      </c>
      <c r="AB365" s="8">
        <f t="shared" si="105"/>
        <v>567.88499999999999</v>
      </c>
      <c r="AD365">
        <f t="shared" si="91"/>
        <v>364</v>
      </c>
      <c r="AE365" t="str">
        <f t="shared" si="106"/>
        <v>SMDM</v>
      </c>
      <c r="AF365" t="str">
        <f t="shared" si="92"/>
        <v>PT Suryamas Dutamakmur Tbk</v>
      </c>
      <c r="AG365">
        <f t="shared" si="93"/>
        <v>119</v>
      </c>
      <c r="AH365" s="12">
        <f t="shared" si="107"/>
        <v>567.88499999999999</v>
      </c>
      <c r="AI365" t="str">
        <f t="shared" si="108"/>
        <v>Small Cap</v>
      </c>
    </row>
    <row r="366" spans="2:35" x14ac:dyDescent="0.25">
      <c r="B366">
        <v>365</v>
      </c>
      <c r="C366" t="s">
        <v>1127</v>
      </c>
      <c r="D366" t="s">
        <v>1128</v>
      </c>
      <c r="E366">
        <v>488</v>
      </c>
      <c r="F366">
        <v>8</v>
      </c>
      <c r="G366">
        <v>1.67E-2</v>
      </c>
      <c r="H366">
        <v>525000</v>
      </c>
      <c r="I366" t="s">
        <v>1129</v>
      </c>
      <c r="J366" t="s">
        <v>1130</v>
      </c>
      <c r="K366">
        <v>487999.97</v>
      </c>
      <c r="L366" s="6">
        <f t="shared" si="94"/>
        <v>1.2849999999999999</v>
      </c>
      <c r="M366" s="7" t="str">
        <f t="shared" si="97"/>
        <v>T</v>
      </c>
      <c r="N366" s="10">
        <f t="shared" si="98"/>
        <v>1285</v>
      </c>
      <c r="O366" s="10">
        <f t="shared" si="99"/>
        <v>1285</v>
      </c>
      <c r="P366" s="4" t="str">
        <f t="shared" si="100"/>
        <v>TPMA.JK</v>
      </c>
      <c r="R366" s="4">
        <f t="shared" si="101"/>
        <v>365</v>
      </c>
      <c r="S366" t="str">
        <v>GEMA.JK</v>
      </c>
      <c r="T366" s="16">
        <f t="shared" si="102"/>
        <v>569.6</v>
      </c>
      <c r="X366">
        <f t="shared" si="95"/>
        <v>365</v>
      </c>
      <c r="Y366" t="str">
        <f t="shared" si="103"/>
        <v>MYTX.JK</v>
      </c>
      <c r="Z366" s="7" t="str">
        <f t="shared" si="104"/>
        <v>PT Asia Pacific Investama Tbk</v>
      </c>
      <c r="AA366" s="6">
        <f t="shared" si="96"/>
        <v>73</v>
      </c>
      <c r="AB366" s="8">
        <f t="shared" si="105"/>
        <v>565.55100000000004</v>
      </c>
      <c r="AD366">
        <f t="shared" si="91"/>
        <v>365</v>
      </c>
      <c r="AE366" t="str">
        <f t="shared" si="106"/>
        <v>MYTX</v>
      </c>
      <c r="AF366" t="str">
        <f t="shared" si="92"/>
        <v>PT Asia Pacific Investama Tbk</v>
      </c>
      <c r="AG366">
        <f t="shared" si="93"/>
        <v>73</v>
      </c>
      <c r="AH366" s="12">
        <f t="shared" si="107"/>
        <v>565.55100000000004</v>
      </c>
      <c r="AI366" t="str">
        <f t="shared" si="108"/>
        <v>Small Cap</v>
      </c>
    </row>
    <row r="367" spans="2:35" x14ac:dyDescent="0.25">
      <c r="B367">
        <v>366</v>
      </c>
      <c r="C367" t="s">
        <v>1131</v>
      </c>
      <c r="D367" t="s">
        <v>1132</v>
      </c>
      <c r="E367">
        <v>1135</v>
      </c>
      <c r="F367">
        <v>15</v>
      </c>
      <c r="G367">
        <v>1.34E-2</v>
      </c>
      <c r="H367">
        <v>36300</v>
      </c>
      <c r="I367">
        <v>368411</v>
      </c>
      <c r="J367" t="s">
        <v>1133</v>
      </c>
      <c r="K367" t="s">
        <v>50</v>
      </c>
      <c r="L367" s="6">
        <f t="shared" si="94"/>
        <v>1.27</v>
      </c>
      <c r="M367" s="7" t="str">
        <f t="shared" si="97"/>
        <v>T</v>
      </c>
      <c r="N367" s="10">
        <f t="shared" si="98"/>
        <v>1270</v>
      </c>
      <c r="O367" s="10">
        <f t="shared" si="99"/>
        <v>1270</v>
      </c>
      <c r="P367" s="4" t="str">
        <f t="shared" si="100"/>
        <v>SHID.JK</v>
      </c>
      <c r="R367" s="4">
        <f t="shared" si="101"/>
        <v>366</v>
      </c>
      <c r="S367" t="str">
        <v>SMDM.JK</v>
      </c>
      <c r="T367" s="16">
        <f t="shared" si="102"/>
        <v>567.88499999999999</v>
      </c>
      <c r="X367">
        <f t="shared" si="95"/>
        <v>366</v>
      </c>
      <c r="Y367" t="str">
        <f t="shared" si="103"/>
        <v>PADI.JK</v>
      </c>
      <c r="Z367" s="7" t="str">
        <f t="shared" si="104"/>
        <v>PT Minna Padi Investama Sekuritas Tbk</v>
      </c>
      <c r="AA367" s="6">
        <f t="shared" si="96"/>
        <v>50</v>
      </c>
      <c r="AB367" s="8">
        <f t="shared" si="105"/>
        <v>565.36</v>
      </c>
      <c r="AD367">
        <f t="shared" si="91"/>
        <v>366</v>
      </c>
      <c r="AE367" t="str">
        <f t="shared" si="106"/>
        <v>PADI</v>
      </c>
      <c r="AF367" t="str">
        <f t="shared" si="92"/>
        <v>PT Minna Padi Investama Sekuritas Tbk</v>
      </c>
      <c r="AG367">
        <f t="shared" si="93"/>
        <v>50</v>
      </c>
      <c r="AH367" s="12">
        <f t="shared" si="107"/>
        <v>565.36</v>
      </c>
      <c r="AI367" t="str">
        <f t="shared" si="108"/>
        <v>Small Cap</v>
      </c>
    </row>
    <row r="368" spans="2:35" x14ac:dyDescent="0.25">
      <c r="B368">
        <v>367</v>
      </c>
      <c r="C368" t="s">
        <v>1134</v>
      </c>
      <c r="D368" t="s">
        <v>1135</v>
      </c>
      <c r="E368">
        <v>1915</v>
      </c>
      <c r="F368">
        <v>-5</v>
      </c>
      <c r="G368">
        <v>-2.5999999999999999E-3</v>
      </c>
      <c r="H368">
        <v>500</v>
      </c>
      <c r="I368">
        <v>2888</v>
      </c>
      <c r="J368" t="s">
        <v>1136</v>
      </c>
      <c r="K368">
        <v>10.31</v>
      </c>
      <c r="L368" s="6">
        <f t="shared" si="94"/>
        <v>1.2569999999999999</v>
      </c>
      <c r="M368" s="7" t="str">
        <f t="shared" si="97"/>
        <v>T</v>
      </c>
      <c r="N368" s="10">
        <f t="shared" si="98"/>
        <v>1257</v>
      </c>
      <c r="O368" s="10">
        <f t="shared" si="99"/>
        <v>1257</v>
      </c>
      <c r="P368" s="4" t="str">
        <f t="shared" si="100"/>
        <v>INDS.JK</v>
      </c>
      <c r="R368" s="4">
        <f t="shared" si="101"/>
        <v>367</v>
      </c>
      <c r="S368" t="str">
        <v>MYTX.JK</v>
      </c>
      <c r="T368" s="16">
        <f t="shared" si="102"/>
        <v>565.55100000000004</v>
      </c>
      <c r="X368">
        <f t="shared" si="95"/>
        <v>367</v>
      </c>
      <c r="Y368" t="str">
        <f t="shared" si="103"/>
        <v>ASRM.JK</v>
      </c>
      <c r="Z368" s="7" t="str">
        <f t="shared" si="104"/>
        <v>PT Asuransi Ramayana Tbk</v>
      </c>
      <c r="AA368" s="6">
        <f t="shared" si="96"/>
        <v>1845</v>
      </c>
      <c r="AB368" s="8">
        <f t="shared" si="105"/>
        <v>561.404</v>
      </c>
      <c r="AD368">
        <f t="shared" si="91"/>
        <v>367</v>
      </c>
      <c r="AE368" t="str">
        <f t="shared" si="106"/>
        <v>ASRM</v>
      </c>
      <c r="AF368" t="str">
        <f t="shared" si="92"/>
        <v>PT Asuransi Ramayana Tbk</v>
      </c>
      <c r="AG368">
        <f t="shared" si="93"/>
        <v>1845</v>
      </c>
      <c r="AH368" s="12">
        <f t="shared" si="107"/>
        <v>561.404</v>
      </c>
      <c r="AI368" t="str">
        <f t="shared" si="108"/>
        <v>Small Cap</v>
      </c>
    </row>
    <row r="369" spans="2:35" x14ac:dyDescent="0.25">
      <c r="B369">
        <v>368</v>
      </c>
      <c r="C369" t="s">
        <v>1137</v>
      </c>
      <c r="D369" t="s">
        <v>1138</v>
      </c>
      <c r="E369">
        <v>720</v>
      </c>
      <c r="F369">
        <v>10</v>
      </c>
      <c r="G369">
        <v>1.41E-2</v>
      </c>
      <c r="H369">
        <v>800</v>
      </c>
      <c r="I369">
        <v>227292</v>
      </c>
      <c r="J369" t="s">
        <v>1139</v>
      </c>
      <c r="K369">
        <v>4.6900000000000004</v>
      </c>
      <c r="L369" s="6">
        <f t="shared" si="94"/>
        <v>1.254</v>
      </c>
      <c r="M369" s="7" t="str">
        <f t="shared" si="97"/>
        <v>T</v>
      </c>
      <c r="N369" s="10">
        <f t="shared" si="98"/>
        <v>1254</v>
      </c>
      <c r="O369" s="10">
        <f t="shared" si="99"/>
        <v>1254</v>
      </c>
      <c r="P369" s="4" t="str">
        <f t="shared" si="100"/>
        <v>KBLV.JK</v>
      </c>
      <c r="R369" s="4">
        <f t="shared" si="101"/>
        <v>368</v>
      </c>
      <c r="S369" t="str">
        <v>PADI.JK</v>
      </c>
      <c r="T369" s="16">
        <f t="shared" si="102"/>
        <v>565.36</v>
      </c>
      <c r="X369">
        <f t="shared" si="95"/>
        <v>368</v>
      </c>
      <c r="Y369" t="str">
        <f t="shared" si="103"/>
        <v>BEKS.JK</v>
      </c>
      <c r="Z369" s="7" t="str">
        <f t="shared" si="104"/>
        <v>PT. Bank Pembangunan Daerah Banten, Tbk</v>
      </c>
      <c r="AA369" s="6">
        <f t="shared" si="96"/>
        <v>79</v>
      </c>
      <c r="AB369" s="8">
        <f t="shared" si="105"/>
        <v>560.74400000000003</v>
      </c>
      <c r="AD369">
        <f t="shared" si="91"/>
        <v>368</v>
      </c>
      <c r="AE369" t="str">
        <f t="shared" si="106"/>
        <v>BEKS</v>
      </c>
      <c r="AF369" t="str">
        <f t="shared" si="92"/>
        <v>PT. Bank Pembangunan Daerah Banten, Tbk</v>
      </c>
      <c r="AG369">
        <f t="shared" si="93"/>
        <v>79</v>
      </c>
      <c r="AH369" s="12">
        <f t="shared" si="107"/>
        <v>560.74400000000003</v>
      </c>
      <c r="AI369" t="str">
        <f t="shared" si="108"/>
        <v>Small Cap</v>
      </c>
    </row>
    <row r="370" spans="2:35" x14ac:dyDescent="0.25">
      <c r="B370">
        <v>369</v>
      </c>
      <c r="C370" t="s">
        <v>1140</v>
      </c>
      <c r="D370" t="s">
        <v>1141</v>
      </c>
      <c r="E370">
        <v>121</v>
      </c>
      <c r="F370">
        <v>-3</v>
      </c>
      <c r="G370">
        <v>-2.4199999999999999E-2</v>
      </c>
      <c r="H370" t="s">
        <v>1142</v>
      </c>
      <c r="I370" t="s">
        <v>1143</v>
      </c>
      <c r="J370" t="s">
        <v>1144</v>
      </c>
      <c r="K370">
        <v>30250</v>
      </c>
      <c r="L370" s="6">
        <f t="shared" si="94"/>
        <v>1.2509999999999999</v>
      </c>
      <c r="M370" s="7" t="str">
        <f t="shared" si="97"/>
        <v>T</v>
      </c>
      <c r="N370" s="10">
        <f t="shared" si="98"/>
        <v>1251</v>
      </c>
      <c r="O370" s="10">
        <f t="shared" si="99"/>
        <v>1251</v>
      </c>
      <c r="P370" s="4" t="str">
        <f t="shared" si="100"/>
        <v>ENRG.JK</v>
      </c>
      <c r="R370" s="4">
        <f t="shared" si="101"/>
        <v>369</v>
      </c>
      <c r="S370" t="str">
        <v>ASRM.JK</v>
      </c>
      <c r="T370" s="16">
        <f t="shared" si="102"/>
        <v>561.404</v>
      </c>
      <c r="X370">
        <f t="shared" si="95"/>
        <v>369</v>
      </c>
      <c r="Y370" t="str">
        <f t="shared" si="103"/>
        <v>IATA.JK</v>
      </c>
      <c r="Z370" s="7" t="str">
        <f t="shared" si="104"/>
        <v>PT Indonesia Transport &amp; Infrastructure Tbk</v>
      </c>
      <c r="AA370" s="6">
        <f t="shared" si="96"/>
        <v>50</v>
      </c>
      <c r="AB370" s="8">
        <f t="shared" si="105"/>
        <v>534.88499999999999</v>
      </c>
      <c r="AD370">
        <f t="shared" si="91"/>
        <v>369</v>
      </c>
      <c r="AE370" t="str">
        <f t="shared" si="106"/>
        <v>IATA</v>
      </c>
      <c r="AF370" t="str">
        <f t="shared" si="92"/>
        <v>PT Indonesia Transport &amp; Infrastructure Tbk</v>
      </c>
      <c r="AG370">
        <f t="shared" si="93"/>
        <v>50</v>
      </c>
      <c r="AH370" s="12">
        <f t="shared" si="107"/>
        <v>534.88499999999999</v>
      </c>
      <c r="AI370" t="str">
        <f t="shared" si="108"/>
        <v>Small Cap</v>
      </c>
    </row>
    <row r="371" spans="2:35" x14ac:dyDescent="0.25">
      <c r="B371">
        <v>370</v>
      </c>
      <c r="C371" t="s">
        <v>1145</v>
      </c>
      <c r="D371" t="s">
        <v>1146</v>
      </c>
      <c r="E371">
        <v>170</v>
      </c>
      <c r="F371">
        <v>3</v>
      </c>
      <c r="G371">
        <v>1.7999999999999999E-2</v>
      </c>
      <c r="H371">
        <v>203900</v>
      </c>
      <c r="I371" t="s">
        <v>1147</v>
      </c>
      <c r="J371" t="s">
        <v>1148</v>
      </c>
      <c r="K371" t="s">
        <v>50</v>
      </c>
      <c r="L371" s="6">
        <f t="shared" si="94"/>
        <v>1.2330000000000001</v>
      </c>
      <c r="M371" s="7" t="str">
        <f t="shared" si="97"/>
        <v>T</v>
      </c>
      <c r="N371" s="10">
        <f t="shared" si="98"/>
        <v>1233</v>
      </c>
      <c r="O371" s="10">
        <f t="shared" si="99"/>
        <v>1233</v>
      </c>
      <c r="P371" s="4" t="str">
        <f t="shared" si="100"/>
        <v>BELL.JK</v>
      </c>
      <c r="R371" s="4">
        <f t="shared" si="101"/>
        <v>370</v>
      </c>
      <c r="S371" t="str">
        <v>IATA.JK</v>
      </c>
      <c r="T371" s="16">
        <f t="shared" si="102"/>
        <v>534.88499999999999</v>
      </c>
      <c r="X371">
        <f t="shared" si="95"/>
        <v>370</v>
      </c>
      <c r="Y371" t="str">
        <f t="shared" si="103"/>
        <v>CCSI.JK</v>
      </c>
      <c r="Z371" s="7" t="str">
        <f t="shared" si="104"/>
        <v>PT Communication Cable Systems Indonesia Tbk</v>
      </c>
      <c r="AA371" s="6">
        <f t="shared" si="96"/>
        <v>530</v>
      </c>
      <c r="AB371" s="8">
        <f t="shared" si="105"/>
        <v>530</v>
      </c>
      <c r="AD371">
        <f t="shared" si="91"/>
        <v>370</v>
      </c>
      <c r="AE371" t="str">
        <f t="shared" si="106"/>
        <v>CCSI</v>
      </c>
      <c r="AF371" t="str">
        <f t="shared" si="92"/>
        <v>PT Communication Cable Systems Indonesia Tbk</v>
      </c>
      <c r="AG371">
        <f t="shared" si="93"/>
        <v>530</v>
      </c>
      <c r="AH371" s="12">
        <f t="shared" si="107"/>
        <v>530</v>
      </c>
      <c r="AI371" t="str">
        <f t="shared" si="108"/>
        <v>Small Cap</v>
      </c>
    </row>
    <row r="372" spans="2:35" x14ac:dyDescent="0.25">
      <c r="B372">
        <v>371</v>
      </c>
      <c r="C372" t="s">
        <v>1149</v>
      </c>
      <c r="D372" t="s">
        <v>1150</v>
      </c>
      <c r="E372">
        <v>6025</v>
      </c>
      <c r="F372">
        <v>325</v>
      </c>
      <c r="G372">
        <v>5.7000000000000002E-2</v>
      </c>
      <c r="H372">
        <v>44600</v>
      </c>
      <c r="I372">
        <v>25031</v>
      </c>
      <c r="J372" t="s">
        <v>1151</v>
      </c>
      <c r="K372" t="s">
        <v>50</v>
      </c>
      <c r="L372" s="6">
        <f t="shared" si="94"/>
        <v>1.2110000000000001</v>
      </c>
      <c r="M372" s="7" t="str">
        <f t="shared" si="97"/>
        <v>T</v>
      </c>
      <c r="N372" s="10">
        <f t="shared" si="98"/>
        <v>1211</v>
      </c>
      <c r="O372" s="10">
        <f t="shared" si="99"/>
        <v>1211</v>
      </c>
      <c r="P372" s="4" t="str">
        <f t="shared" si="100"/>
        <v>TCID.JK</v>
      </c>
      <c r="R372" s="4">
        <f t="shared" si="101"/>
        <v>371</v>
      </c>
      <c r="S372" t="str">
        <v>CCSI.JK</v>
      </c>
      <c r="T372" s="16">
        <f t="shared" si="102"/>
        <v>530</v>
      </c>
      <c r="X372">
        <f t="shared" si="95"/>
        <v>371</v>
      </c>
      <c r="Y372" t="str">
        <f t="shared" si="103"/>
        <v>SNLK.JK</v>
      </c>
      <c r="Z372" s="7" t="str">
        <f t="shared" si="104"/>
        <v>PT Sunter Lakeside Hotel Tbk</v>
      </c>
      <c r="AA372" s="6">
        <f t="shared" si="96"/>
        <v>1120</v>
      </c>
      <c r="AB372" s="8">
        <f t="shared" si="105"/>
        <v>526.20299999999997</v>
      </c>
      <c r="AD372">
        <f t="shared" si="91"/>
        <v>371</v>
      </c>
      <c r="AE372" t="str">
        <f t="shared" si="106"/>
        <v>SNLK</v>
      </c>
      <c r="AF372" t="str">
        <f t="shared" si="92"/>
        <v>PT Sunter Lakeside Hotel Tbk</v>
      </c>
      <c r="AG372">
        <f t="shared" si="93"/>
        <v>1120</v>
      </c>
      <c r="AH372" s="12">
        <f t="shared" si="107"/>
        <v>526.20299999999997</v>
      </c>
      <c r="AI372" t="str">
        <f t="shared" si="108"/>
        <v>Small Cap</v>
      </c>
    </row>
    <row r="373" spans="2:35" x14ac:dyDescent="0.25">
      <c r="B373">
        <v>372</v>
      </c>
      <c r="C373" t="s">
        <v>1152</v>
      </c>
      <c r="D373" t="s">
        <v>1153</v>
      </c>
      <c r="E373">
        <v>76</v>
      </c>
      <c r="F373">
        <v>3</v>
      </c>
      <c r="G373">
        <v>4.1099999999999998E-2</v>
      </c>
      <c r="H373" t="s">
        <v>1154</v>
      </c>
      <c r="I373" t="s">
        <v>1155</v>
      </c>
      <c r="J373" t="s">
        <v>1156</v>
      </c>
      <c r="K373" t="s">
        <v>50</v>
      </c>
      <c r="L373" s="6">
        <f t="shared" si="94"/>
        <v>1.202</v>
      </c>
      <c r="M373" s="7" t="str">
        <f t="shared" si="97"/>
        <v>T</v>
      </c>
      <c r="N373" s="10">
        <f t="shared" si="98"/>
        <v>1202</v>
      </c>
      <c r="O373" s="10">
        <f t="shared" si="99"/>
        <v>1202</v>
      </c>
      <c r="P373" s="4" t="str">
        <f t="shared" si="100"/>
        <v>GTSI.JK</v>
      </c>
      <c r="R373" s="4">
        <f t="shared" si="101"/>
        <v>372</v>
      </c>
      <c r="S373" t="str">
        <v>WICO.JK</v>
      </c>
      <c r="T373" s="16">
        <f t="shared" si="102"/>
        <v>522.80700000000002</v>
      </c>
      <c r="X373">
        <f t="shared" si="95"/>
        <v>372</v>
      </c>
      <c r="Y373" t="str">
        <f t="shared" si="103"/>
        <v>WICO.JK</v>
      </c>
      <c r="Z373" s="7" t="str">
        <f t="shared" si="104"/>
        <v>Pt Wicaksana Overseas International Tbk</v>
      </c>
      <c r="AA373" s="6">
        <f t="shared" si="96"/>
        <v>412</v>
      </c>
      <c r="AB373" s="8">
        <f t="shared" si="105"/>
        <v>522.80700000000002</v>
      </c>
      <c r="AD373">
        <f t="shared" si="91"/>
        <v>372</v>
      </c>
      <c r="AE373" t="str">
        <f t="shared" si="106"/>
        <v>WICO</v>
      </c>
      <c r="AF373" t="str">
        <f t="shared" si="92"/>
        <v>Pt Wicaksana Overseas International Tbk</v>
      </c>
      <c r="AG373">
        <f t="shared" si="93"/>
        <v>412</v>
      </c>
      <c r="AH373" s="12">
        <f t="shared" si="107"/>
        <v>522.80700000000002</v>
      </c>
      <c r="AI373" t="str">
        <f t="shared" si="108"/>
        <v>Small Cap</v>
      </c>
    </row>
    <row r="374" spans="2:35" x14ac:dyDescent="0.25">
      <c r="B374">
        <v>373</v>
      </c>
      <c r="C374" t="s">
        <v>1157</v>
      </c>
      <c r="D374" t="s">
        <v>1158</v>
      </c>
      <c r="E374">
        <v>300</v>
      </c>
      <c r="F374">
        <v>2</v>
      </c>
      <c r="G374">
        <v>6.7000000000000002E-3</v>
      </c>
      <c r="H374" t="s">
        <v>1159</v>
      </c>
      <c r="I374" t="s">
        <v>1160</v>
      </c>
      <c r="J374" t="s">
        <v>1156</v>
      </c>
      <c r="K374">
        <v>20.96</v>
      </c>
      <c r="L374" s="6">
        <f t="shared" si="94"/>
        <v>1.202</v>
      </c>
      <c r="M374" s="7" t="str">
        <f t="shared" si="97"/>
        <v>T</v>
      </c>
      <c r="N374" s="10">
        <f t="shared" si="98"/>
        <v>1202</v>
      </c>
      <c r="O374" s="10">
        <f t="shared" si="99"/>
        <v>1202</v>
      </c>
      <c r="P374" s="4" t="str">
        <f t="shared" si="100"/>
        <v>KBLI.JK</v>
      </c>
      <c r="R374" s="4">
        <f t="shared" si="101"/>
        <v>373</v>
      </c>
      <c r="S374" t="str">
        <v>MDKI.JK</v>
      </c>
      <c r="T374" s="16">
        <f t="shared" si="102"/>
        <v>521.21100000000001</v>
      </c>
      <c r="X374">
        <f t="shared" si="95"/>
        <v>373</v>
      </c>
      <c r="Y374" t="str">
        <f t="shared" si="103"/>
        <v>MDKI.JK</v>
      </c>
      <c r="Z374" s="7" t="str">
        <f t="shared" si="104"/>
        <v>PT Emdeki Utama Tbk</v>
      </c>
      <c r="AA374" s="6">
        <f t="shared" si="96"/>
        <v>206</v>
      </c>
      <c r="AB374" s="8">
        <f t="shared" si="105"/>
        <v>521.21100000000001</v>
      </c>
      <c r="AD374">
        <f t="shared" si="91"/>
        <v>373</v>
      </c>
      <c r="AE374" t="str">
        <f t="shared" si="106"/>
        <v>MDKI</v>
      </c>
      <c r="AF374" t="str">
        <f t="shared" si="92"/>
        <v>PT Emdeki Utama Tbk</v>
      </c>
      <c r="AG374">
        <f t="shared" si="93"/>
        <v>206</v>
      </c>
      <c r="AH374" s="12">
        <f t="shared" si="107"/>
        <v>521.21100000000001</v>
      </c>
      <c r="AI374" t="str">
        <f t="shared" si="108"/>
        <v>Small Cap</v>
      </c>
    </row>
    <row r="375" spans="2:35" x14ac:dyDescent="0.25">
      <c r="B375">
        <v>374</v>
      </c>
      <c r="C375" t="s">
        <v>1161</v>
      </c>
      <c r="D375" t="s">
        <v>1162</v>
      </c>
      <c r="E375">
        <v>134</v>
      </c>
      <c r="F375">
        <v>4</v>
      </c>
      <c r="G375">
        <v>3.0800000000000001E-2</v>
      </c>
      <c r="H375" t="s">
        <v>1163</v>
      </c>
      <c r="I375" t="s">
        <v>1164</v>
      </c>
      <c r="J375" t="s">
        <v>1165</v>
      </c>
      <c r="K375" t="s">
        <v>50</v>
      </c>
      <c r="L375" s="6">
        <f t="shared" si="94"/>
        <v>1.2</v>
      </c>
      <c r="M375" s="7" t="str">
        <f t="shared" si="97"/>
        <v>T</v>
      </c>
      <c r="N375" s="10">
        <f t="shared" si="98"/>
        <v>1200</v>
      </c>
      <c r="O375" s="10">
        <f t="shared" si="99"/>
        <v>1200</v>
      </c>
      <c r="P375" s="4" t="str">
        <f t="shared" si="100"/>
        <v>BVIC.JK</v>
      </c>
      <c r="R375" s="4">
        <f t="shared" si="101"/>
        <v>374</v>
      </c>
      <c r="S375" t="str">
        <v>PSKT.JK</v>
      </c>
      <c r="T375" s="16">
        <f t="shared" si="102"/>
        <v>517.55999999999995</v>
      </c>
      <c r="X375">
        <f t="shared" si="95"/>
        <v>374</v>
      </c>
      <c r="Y375" t="str">
        <f t="shared" si="103"/>
        <v>PSKT.JK</v>
      </c>
      <c r="Z375" s="7" t="str">
        <f t="shared" si="104"/>
        <v>PT Red Planet Indonesia Tbk</v>
      </c>
      <c r="AA375" s="6">
        <f t="shared" si="96"/>
        <v>50</v>
      </c>
      <c r="AB375" s="8">
        <f t="shared" si="105"/>
        <v>517.55999999999995</v>
      </c>
      <c r="AD375">
        <f t="shared" si="91"/>
        <v>374</v>
      </c>
      <c r="AE375" t="str">
        <f t="shared" si="106"/>
        <v>PSKT</v>
      </c>
      <c r="AF375" t="str">
        <f t="shared" si="92"/>
        <v>PT Red Planet Indonesia Tbk</v>
      </c>
      <c r="AG375">
        <f t="shared" si="93"/>
        <v>50</v>
      </c>
      <c r="AH375" s="12">
        <f t="shared" si="107"/>
        <v>517.55999999999995</v>
      </c>
      <c r="AI375" t="str">
        <f t="shared" si="108"/>
        <v>Small Cap</v>
      </c>
    </row>
    <row r="376" spans="2:35" x14ac:dyDescent="0.25">
      <c r="B376">
        <v>375</v>
      </c>
      <c r="C376" t="s">
        <v>1166</v>
      </c>
      <c r="D376" t="s">
        <v>1167</v>
      </c>
      <c r="E376">
        <v>2180</v>
      </c>
      <c r="F376">
        <v>-20</v>
      </c>
      <c r="G376">
        <v>-9.1000000000000004E-3</v>
      </c>
      <c r="H376">
        <v>4900</v>
      </c>
      <c r="I376">
        <v>13209</v>
      </c>
      <c r="J376" t="s">
        <v>1168</v>
      </c>
      <c r="K376">
        <v>13.9</v>
      </c>
      <c r="L376" s="6">
        <f t="shared" si="94"/>
        <v>1.1990000000000001</v>
      </c>
      <c r="M376" s="7" t="str">
        <f t="shared" si="97"/>
        <v>T</v>
      </c>
      <c r="N376" s="10">
        <f t="shared" si="98"/>
        <v>1199</v>
      </c>
      <c r="O376" s="10">
        <f t="shared" si="99"/>
        <v>1199</v>
      </c>
      <c r="P376" s="4" t="str">
        <f t="shared" si="100"/>
        <v>GHON.JK</v>
      </c>
      <c r="R376" s="4">
        <f t="shared" si="101"/>
        <v>375</v>
      </c>
      <c r="S376" t="str">
        <v>BEKS.JK</v>
      </c>
      <c r="T376" s="16">
        <f t="shared" si="102"/>
        <v>560.74400000000003</v>
      </c>
      <c r="X376">
        <f t="shared" si="95"/>
        <v>375</v>
      </c>
      <c r="Y376" t="str">
        <f t="shared" si="103"/>
        <v>TAXI.JK</v>
      </c>
      <c r="Z376" s="7" t="str">
        <f t="shared" si="104"/>
        <v>PT Express Transindo Utama Tbk</v>
      </c>
      <c r="AA376" s="6">
        <f t="shared" si="96"/>
        <v>50</v>
      </c>
      <c r="AB376" s="8">
        <f t="shared" si="105"/>
        <v>511.18</v>
      </c>
      <c r="AD376">
        <f t="shared" si="91"/>
        <v>375</v>
      </c>
      <c r="AE376" t="str">
        <f t="shared" si="106"/>
        <v>TAXI</v>
      </c>
      <c r="AF376" t="str">
        <f t="shared" si="92"/>
        <v>PT Express Transindo Utama Tbk</v>
      </c>
      <c r="AG376">
        <f t="shared" si="93"/>
        <v>50</v>
      </c>
      <c r="AH376" s="12">
        <f t="shared" si="107"/>
        <v>511.18</v>
      </c>
      <c r="AI376" t="str">
        <f t="shared" si="108"/>
        <v>Small Cap</v>
      </c>
    </row>
    <row r="377" spans="2:35" x14ac:dyDescent="0.25">
      <c r="B377">
        <v>376</v>
      </c>
      <c r="C377" t="s">
        <v>1169</v>
      </c>
      <c r="D377" t="s">
        <v>1170</v>
      </c>
      <c r="E377">
        <v>1500</v>
      </c>
      <c r="F377">
        <v>0</v>
      </c>
      <c r="G377">
        <v>0</v>
      </c>
      <c r="H377">
        <v>200</v>
      </c>
      <c r="I377">
        <v>4179</v>
      </c>
      <c r="J377" t="s">
        <v>1171</v>
      </c>
      <c r="K377">
        <v>5.76</v>
      </c>
      <c r="L377" s="6">
        <f t="shared" si="94"/>
        <v>1.1719999999999999</v>
      </c>
      <c r="M377" s="7" t="str">
        <f t="shared" si="97"/>
        <v>T</v>
      </c>
      <c r="N377" s="10">
        <f t="shared" si="98"/>
        <v>1172</v>
      </c>
      <c r="O377" s="10">
        <f t="shared" si="99"/>
        <v>1172</v>
      </c>
      <c r="P377" s="4" t="str">
        <f t="shared" si="100"/>
        <v>PNGO.JK</v>
      </c>
      <c r="R377" s="4">
        <f t="shared" si="101"/>
        <v>376</v>
      </c>
      <c r="S377" t="str">
        <v>TAXI.JK</v>
      </c>
      <c r="T377" s="16">
        <f t="shared" si="102"/>
        <v>511.18</v>
      </c>
      <c r="X377">
        <f t="shared" si="95"/>
        <v>376</v>
      </c>
      <c r="Y377" t="str">
        <f t="shared" si="103"/>
        <v>PNSE.JK</v>
      </c>
      <c r="Z377" s="7" t="str">
        <f t="shared" si="104"/>
        <v>PT Pudjiadi and Sons Tbk</v>
      </c>
      <c r="AA377" s="6">
        <f t="shared" si="96"/>
        <v>640</v>
      </c>
      <c r="AB377" s="8">
        <f t="shared" si="105"/>
        <v>510.601</v>
      </c>
      <c r="AD377">
        <f t="shared" si="91"/>
        <v>376</v>
      </c>
      <c r="AE377" t="str">
        <f t="shared" si="106"/>
        <v>PNSE</v>
      </c>
      <c r="AF377" t="str">
        <f t="shared" si="92"/>
        <v>PT Pudjiadi and Sons Tbk</v>
      </c>
      <c r="AG377">
        <f t="shared" si="93"/>
        <v>640</v>
      </c>
      <c r="AH377" s="12">
        <f t="shared" si="107"/>
        <v>510.601</v>
      </c>
      <c r="AI377" t="str">
        <f t="shared" si="108"/>
        <v>Small Cap</v>
      </c>
    </row>
    <row r="378" spans="2:35" x14ac:dyDescent="0.25">
      <c r="B378">
        <v>377</v>
      </c>
      <c r="C378" t="s">
        <v>1172</v>
      </c>
      <c r="D378" t="s">
        <v>1173</v>
      </c>
      <c r="E378">
        <v>424</v>
      </c>
      <c r="F378">
        <v>-6</v>
      </c>
      <c r="G378">
        <v>-1.4E-2</v>
      </c>
      <c r="H378" t="s">
        <v>1174</v>
      </c>
      <c r="I378" t="s">
        <v>1175</v>
      </c>
      <c r="J378" t="s">
        <v>1176</v>
      </c>
      <c r="K378" t="s">
        <v>50</v>
      </c>
      <c r="L378" s="6">
        <f t="shared" si="94"/>
        <v>1.1679999999999999</v>
      </c>
      <c r="M378" s="7" t="str">
        <f t="shared" si="97"/>
        <v>T</v>
      </c>
      <c r="N378" s="10">
        <f t="shared" si="98"/>
        <v>1168</v>
      </c>
      <c r="O378" s="10">
        <f t="shared" si="99"/>
        <v>1168</v>
      </c>
      <c r="P378" s="4" t="str">
        <f t="shared" si="100"/>
        <v>ABBA.JK</v>
      </c>
      <c r="R378" s="4">
        <f t="shared" si="101"/>
        <v>377</v>
      </c>
      <c r="S378" t="str">
        <v>PNSE.JK</v>
      </c>
      <c r="T378" s="16">
        <f t="shared" si="102"/>
        <v>510.601</v>
      </c>
      <c r="X378">
        <f t="shared" si="95"/>
        <v>377</v>
      </c>
      <c r="Y378" t="str">
        <f t="shared" si="103"/>
        <v>HDIT.JK</v>
      </c>
      <c r="Z378" s="7" t="str">
        <f t="shared" si="104"/>
        <v>PT Hensel Davest Indonesia Tbk</v>
      </c>
      <c r="AA378" s="6">
        <f t="shared" si="96"/>
        <v>334</v>
      </c>
      <c r="AB378" s="8">
        <f t="shared" si="105"/>
        <v>509.24299999999999</v>
      </c>
      <c r="AD378">
        <f t="shared" si="91"/>
        <v>377</v>
      </c>
      <c r="AE378" t="str">
        <f t="shared" si="106"/>
        <v>HDIT</v>
      </c>
      <c r="AF378" t="str">
        <f t="shared" si="92"/>
        <v>PT Hensel Davest Indonesia Tbk</v>
      </c>
      <c r="AG378">
        <f t="shared" si="93"/>
        <v>334</v>
      </c>
      <c r="AH378" s="12">
        <f t="shared" si="107"/>
        <v>509.24299999999999</v>
      </c>
      <c r="AI378" t="str">
        <f t="shared" si="108"/>
        <v>Small Cap</v>
      </c>
    </row>
    <row r="379" spans="2:35" x14ac:dyDescent="0.25">
      <c r="B379">
        <v>378</v>
      </c>
      <c r="C379" t="s">
        <v>1177</v>
      </c>
      <c r="D379" t="s">
        <v>1178</v>
      </c>
      <c r="E379">
        <v>1190</v>
      </c>
      <c r="F379">
        <v>-30</v>
      </c>
      <c r="G379">
        <v>-2.46E-2</v>
      </c>
      <c r="H379">
        <v>66200</v>
      </c>
      <c r="I379">
        <v>5806</v>
      </c>
      <c r="J379" t="s">
        <v>1179</v>
      </c>
      <c r="K379" t="s">
        <v>50</v>
      </c>
      <c r="L379" s="6">
        <f t="shared" si="94"/>
        <v>1.165</v>
      </c>
      <c r="M379" s="7" t="str">
        <f t="shared" si="97"/>
        <v>T</v>
      </c>
      <c r="N379" s="10">
        <f t="shared" si="98"/>
        <v>1165</v>
      </c>
      <c r="O379" s="10">
        <f t="shared" si="99"/>
        <v>1165</v>
      </c>
      <c r="P379" s="4" t="str">
        <f t="shared" si="100"/>
        <v>BRNA.JK</v>
      </c>
      <c r="R379" s="4">
        <f t="shared" si="101"/>
        <v>378</v>
      </c>
      <c r="S379" t="str">
        <v>HDIT.JK</v>
      </c>
      <c r="T379" s="16">
        <f t="shared" si="102"/>
        <v>509.24299999999999</v>
      </c>
      <c r="X379">
        <f t="shared" si="95"/>
        <v>378</v>
      </c>
      <c r="Y379" t="str">
        <f t="shared" si="103"/>
        <v>POLA.JK</v>
      </c>
      <c r="Z379" s="7" t="str">
        <f t="shared" si="104"/>
        <v>PT Pool Advista Finance Tbk</v>
      </c>
      <c r="AA379" s="6">
        <f t="shared" si="96"/>
        <v>152</v>
      </c>
      <c r="AB379" s="8">
        <f t="shared" si="105"/>
        <v>509.13600000000002</v>
      </c>
      <c r="AD379">
        <f t="shared" si="91"/>
        <v>378</v>
      </c>
      <c r="AE379" t="str">
        <f t="shared" si="106"/>
        <v>POLA</v>
      </c>
      <c r="AF379" t="str">
        <f t="shared" si="92"/>
        <v>PT Pool Advista Finance Tbk</v>
      </c>
      <c r="AG379">
        <f t="shared" si="93"/>
        <v>152</v>
      </c>
      <c r="AH379" s="12">
        <f t="shared" si="107"/>
        <v>509.13600000000002</v>
      </c>
      <c r="AI379" t="str">
        <f t="shared" si="108"/>
        <v>Small Cap</v>
      </c>
    </row>
    <row r="380" spans="2:35" x14ac:dyDescent="0.25">
      <c r="B380">
        <v>379</v>
      </c>
      <c r="C380" t="s">
        <v>1180</v>
      </c>
      <c r="D380" t="s">
        <v>1181</v>
      </c>
      <c r="E380">
        <v>190</v>
      </c>
      <c r="F380">
        <v>0</v>
      </c>
      <c r="G380">
        <v>0</v>
      </c>
      <c r="H380">
        <v>300</v>
      </c>
      <c r="I380">
        <v>230085</v>
      </c>
      <c r="J380" t="s">
        <v>1182</v>
      </c>
      <c r="K380" t="s">
        <v>50</v>
      </c>
      <c r="L380" s="6">
        <f t="shared" si="94"/>
        <v>1.1579999999999999</v>
      </c>
      <c r="M380" s="7" t="str">
        <f t="shared" si="97"/>
        <v>T</v>
      </c>
      <c r="N380" s="10">
        <f t="shared" si="98"/>
        <v>1158</v>
      </c>
      <c r="O380" s="10">
        <f t="shared" si="99"/>
        <v>1158</v>
      </c>
      <c r="P380" s="4" t="str">
        <f t="shared" si="100"/>
        <v>HDFA.JK</v>
      </c>
      <c r="R380" s="4">
        <f t="shared" si="101"/>
        <v>379</v>
      </c>
      <c r="S380" t="str">
        <v>POLA.JK</v>
      </c>
      <c r="T380" s="16">
        <f t="shared" si="102"/>
        <v>509.13600000000002</v>
      </c>
      <c r="X380">
        <f t="shared" si="95"/>
        <v>379</v>
      </c>
      <c r="Y380" t="str">
        <f t="shared" si="103"/>
        <v>NELY.JK</v>
      </c>
      <c r="Z380" s="7" t="str">
        <f t="shared" si="104"/>
        <v>PT Pelayaran Nelly Dwi Putri Tbk</v>
      </c>
      <c r="AA380" s="6">
        <f t="shared" si="96"/>
        <v>216</v>
      </c>
      <c r="AB380" s="8">
        <f t="shared" si="105"/>
        <v>507.6</v>
      </c>
      <c r="AD380">
        <f t="shared" si="91"/>
        <v>379</v>
      </c>
      <c r="AE380" t="str">
        <f t="shared" si="106"/>
        <v>NELY</v>
      </c>
      <c r="AF380" t="str">
        <f t="shared" si="92"/>
        <v>PT Pelayaran Nelly Dwi Putri Tbk</v>
      </c>
      <c r="AG380">
        <f t="shared" si="93"/>
        <v>216</v>
      </c>
      <c r="AH380" s="12">
        <f t="shared" si="107"/>
        <v>507.6</v>
      </c>
      <c r="AI380" t="str">
        <f t="shared" si="108"/>
        <v>Small Cap</v>
      </c>
    </row>
    <row r="381" spans="2:35" x14ac:dyDescent="0.25">
      <c r="B381">
        <v>380</v>
      </c>
      <c r="C381" t="s">
        <v>1183</v>
      </c>
      <c r="D381" t="s">
        <v>1184</v>
      </c>
      <c r="E381">
        <v>985</v>
      </c>
      <c r="F381">
        <v>5</v>
      </c>
      <c r="G381">
        <v>5.1000000000000004E-3</v>
      </c>
      <c r="H381">
        <v>30100</v>
      </c>
      <c r="I381">
        <v>17654</v>
      </c>
      <c r="J381" t="s">
        <v>1185</v>
      </c>
      <c r="K381">
        <v>52.08</v>
      </c>
      <c r="L381" s="6">
        <f t="shared" si="94"/>
        <v>1.1499999999999999</v>
      </c>
      <c r="M381" s="7" t="str">
        <f t="shared" si="97"/>
        <v>T</v>
      </c>
      <c r="N381" s="10">
        <f t="shared" si="98"/>
        <v>1150</v>
      </c>
      <c r="O381" s="10">
        <f t="shared" si="99"/>
        <v>1150</v>
      </c>
      <c r="P381" s="4" t="str">
        <f t="shared" si="100"/>
        <v>ECII.JK</v>
      </c>
      <c r="R381" s="4">
        <f t="shared" si="101"/>
        <v>380</v>
      </c>
      <c r="S381" t="str">
        <v>NELY.JK</v>
      </c>
      <c r="T381" s="16">
        <f t="shared" si="102"/>
        <v>507.6</v>
      </c>
      <c r="X381">
        <f t="shared" si="95"/>
        <v>380</v>
      </c>
      <c r="Y381" t="str">
        <f t="shared" si="103"/>
        <v>TARA.JK</v>
      </c>
      <c r="Z381" s="7" t="str">
        <f t="shared" si="104"/>
        <v>PT Sitara Propertindo Tbk</v>
      </c>
      <c r="AA381" s="6">
        <f t="shared" si="96"/>
        <v>50</v>
      </c>
      <c r="AB381" s="8">
        <f t="shared" si="105"/>
        <v>503.48</v>
      </c>
      <c r="AD381">
        <f t="shared" si="91"/>
        <v>380</v>
      </c>
      <c r="AE381" t="str">
        <f t="shared" si="106"/>
        <v>TARA</v>
      </c>
      <c r="AF381" t="str">
        <f t="shared" si="92"/>
        <v>PT Sitara Propertindo Tbk</v>
      </c>
      <c r="AG381">
        <f t="shared" si="93"/>
        <v>50</v>
      </c>
      <c r="AH381" s="12">
        <f t="shared" si="107"/>
        <v>503.48</v>
      </c>
      <c r="AI381" t="str">
        <f t="shared" si="108"/>
        <v>Small Cap</v>
      </c>
    </row>
    <row r="382" spans="2:35" x14ac:dyDescent="0.25">
      <c r="B382">
        <v>381</v>
      </c>
      <c r="C382" t="s">
        <v>1186</v>
      </c>
      <c r="D382" t="s">
        <v>1187</v>
      </c>
      <c r="E382">
        <v>565</v>
      </c>
      <c r="F382">
        <v>-15</v>
      </c>
      <c r="G382">
        <v>-2.5899999999999999E-2</v>
      </c>
      <c r="H382" t="s">
        <v>1188</v>
      </c>
      <c r="I382" t="s">
        <v>1189</v>
      </c>
      <c r="J382" t="s">
        <v>1190</v>
      </c>
      <c r="K382" t="s">
        <v>50</v>
      </c>
      <c r="L382" s="6">
        <f t="shared" si="94"/>
        <v>1.1299999999999999</v>
      </c>
      <c r="M382" s="7" t="str">
        <f t="shared" si="97"/>
        <v>T</v>
      </c>
      <c r="N382" s="10">
        <f t="shared" si="98"/>
        <v>1130</v>
      </c>
      <c r="O382" s="10">
        <f t="shared" si="99"/>
        <v>1130</v>
      </c>
      <c r="P382" s="4" t="str">
        <f t="shared" si="100"/>
        <v>UVCR.JK</v>
      </c>
      <c r="R382" s="4">
        <f t="shared" si="101"/>
        <v>381</v>
      </c>
      <c r="S382" t="str">
        <v>SNLK.JK</v>
      </c>
      <c r="T382" s="16">
        <f t="shared" si="102"/>
        <v>526.20299999999997</v>
      </c>
      <c r="X382">
        <f t="shared" si="95"/>
        <v>381</v>
      </c>
      <c r="Y382" t="str">
        <f t="shared" si="103"/>
        <v>KIOS.JK</v>
      </c>
      <c r="Z382" s="7" t="str">
        <f t="shared" si="104"/>
        <v>PT Kioson Komersial Indonesia Tbk</v>
      </c>
      <c r="AA382" s="6">
        <f t="shared" si="96"/>
        <v>700</v>
      </c>
      <c r="AB382" s="8">
        <f t="shared" si="105"/>
        <v>502.06799999999998</v>
      </c>
      <c r="AD382">
        <f t="shared" si="91"/>
        <v>381</v>
      </c>
      <c r="AE382" t="str">
        <f t="shared" si="106"/>
        <v>KIOS</v>
      </c>
      <c r="AF382" t="str">
        <f t="shared" si="92"/>
        <v>PT Kioson Komersial Indonesia Tbk</v>
      </c>
      <c r="AG382">
        <f t="shared" si="93"/>
        <v>700</v>
      </c>
      <c r="AH382" s="12">
        <f t="shared" si="107"/>
        <v>502.06799999999998</v>
      </c>
      <c r="AI382" t="str">
        <f t="shared" si="108"/>
        <v>Small Cap</v>
      </c>
    </row>
    <row r="383" spans="2:35" x14ac:dyDescent="0.25">
      <c r="B383">
        <v>382</v>
      </c>
      <c r="C383" t="s">
        <v>1191</v>
      </c>
      <c r="D383" t="s">
        <v>1192</v>
      </c>
      <c r="E383">
        <v>50</v>
      </c>
      <c r="F383">
        <v>0</v>
      </c>
      <c r="G383">
        <v>0</v>
      </c>
      <c r="H383">
        <v>2700</v>
      </c>
      <c r="I383">
        <v>5149</v>
      </c>
      <c r="J383" t="s">
        <v>1193</v>
      </c>
      <c r="K383" t="s">
        <v>50</v>
      </c>
      <c r="L383" s="6">
        <f t="shared" si="94"/>
        <v>1.129</v>
      </c>
      <c r="M383" s="7" t="str">
        <f t="shared" si="97"/>
        <v>T</v>
      </c>
      <c r="N383" s="10">
        <f t="shared" si="98"/>
        <v>1129</v>
      </c>
      <c r="O383" s="10">
        <f t="shared" si="99"/>
        <v>1129</v>
      </c>
      <c r="P383" s="4" t="str">
        <f t="shared" si="100"/>
        <v>JGLE.JK</v>
      </c>
      <c r="R383" s="4">
        <f t="shared" si="101"/>
        <v>382</v>
      </c>
      <c r="S383" t="str">
        <v>TARA.JK</v>
      </c>
      <c r="T383" s="16">
        <f t="shared" si="102"/>
        <v>503.48</v>
      </c>
      <c r="X383">
        <f t="shared" si="95"/>
        <v>382</v>
      </c>
      <c r="Y383" t="str">
        <f t="shared" si="103"/>
        <v>GAMA.JK</v>
      </c>
      <c r="Z383" s="7" t="str">
        <f t="shared" si="104"/>
        <v>PT Aksara Global Development Tbk</v>
      </c>
      <c r="AA383" s="6">
        <f t="shared" si="96"/>
        <v>50</v>
      </c>
      <c r="AB383" s="8">
        <f t="shared" si="105"/>
        <v>500.55</v>
      </c>
      <c r="AD383">
        <f t="shared" si="91"/>
        <v>382</v>
      </c>
      <c r="AE383" t="str">
        <f t="shared" si="106"/>
        <v>GAMA</v>
      </c>
      <c r="AF383" t="str">
        <f t="shared" si="92"/>
        <v>PT Aksara Global Development Tbk</v>
      </c>
      <c r="AG383">
        <f t="shared" si="93"/>
        <v>50</v>
      </c>
      <c r="AH383" s="12">
        <f t="shared" si="107"/>
        <v>500.55</v>
      </c>
      <c r="AI383" t="str">
        <f t="shared" si="108"/>
        <v>Small Cap</v>
      </c>
    </row>
    <row r="384" spans="2:35" x14ac:dyDescent="0.25">
      <c r="B384">
        <v>383</v>
      </c>
      <c r="C384" t="s">
        <v>1194</v>
      </c>
      <c r="D384" t="s">
        <v>1195</v>
      </c>
      <c r="E384">
        <v>328</v>
      </c>
      <c r="F384">
        <v>-2</v>
      </c>
      <c r="G384">
        <v>-6.1000000000000004E-3</v>
      </c>
      <c r="H384" t="s">
        <v>1196</v>
      </c>
      <c r="I384" t="s">
        <v>1197</v>
      </c>
      <c r="J384" t="s">
        <v>1198</v>
      </c>
      <c r="K384">
        <v>10.16</v>
      </c>
      <c r="L384" s="6">
        <f t="shared" si="94"/>
        <v>1.1180000000000001</v>
      </c>
      <c r="M384" s="7" t="str">
        <f t="shared" si="97"/>
        <v>T</v>
      </c>
      <c r="N384" s="10">
        <f t="shared" si="98"/>
        <v>1118</v>
      </c>
      <c r="O384" s="10">
        <f t="shared" si="99"/>
        <v>1118</v>
      </c>
      <c r="P384" s="4" t="str">
        <f t="shared" si="100"/>
        <v>TOTL.JK</v>
      </c>
      <c r="R384" s="4">
        <f t="shared" si="101"/>
        <v>383</v>
      </c>
      <c r="S384" t="str">
        <v>KIOS.JK</v>
      </c>
      <c r="T384" s="16">
        <f t="shared" si="102"/>
        <v>502.06799999999998</v>
      </c>
      <c r="X384">
        <f t="shared" si="95"/>
        <v>383</v>
      </c>
      <c r="Y384" t="str">
        <f t="shared" si="103"/>
        <v>ITMA.JK</v>
      </c>
      <c r="Z384" s="7" t="str">
        <f t="shared" si="104"/>
        <v>PT Sumber Energi Andalan Tbk</v>
      </c>
      <c r="AA384" s="6">
        <f t="shared" si="96"/>
        <v>570</v>
      </c>
      <c r="AB384" s="8">
        <f t="shared" si="105"/>
        <v>496.3</v>
      </c>
      <c r="AD384">
        <f t="shared" si="91"/>
        <v>383</v>
      </c>
      <c r="AE384" t="str">
        <f t="shared" si="106"/>
        <v>ITMA</v>
      </c>
      <c r="AF384" t="str">
        <f t="shared" si="92"/>
        <v>PT Sumber Energi Andalan Tbk</v>
      </c>
      <c r="AG384">
        <f t="shared" si="93"/>
        <v>570</v>
      </c>
      <c r="AH384" s="12">
        <f t="shared" si="107"/>
        <v>496.3</v>
      </c>
      <c r="AI384" t="str">
        <f t="shared" si="108"/>
        <v>Small Cap</v>
      </c>
    </row>
    <row r="385" spans="2:35" x14ac:dyDescent="0.25">
      <c r="B385">
        <v>384</v>
      </c>
      <c r="C385" t="s">
        <v>1199</v>
      </c>
      <c r="D385" t="s">
        <v>1200</v>
      </c>
      <c r="E385">
        <v>328</v>
      </c>
      <c r="F385">
        <v>-18</v>
      </c>
      <c r="G385">
        <v>-5.1999999999999998E-2</v>
      </c>
      <c r="H385" t="s">
        <v>1201</v>
      </c>
      <c r="I385">
        <v>950553</v>
      </c>
      <c r="J385" t="s">
        <v>1202</v>
      </c>
      <c r="K385">
        <v>18.399999999999999</v>
      </c>
      <c r="L385" s="6">
        <f t="shared" si="94"/>
        <v>1.115</v>
      </c>
      <c r="M385" s="7" t="str">
        <f t="shared" si="97"/>
        <v>T</v>
      </c>
      <c r="N385" s="10">
        <f t="shared" si="98"/>
        <v>1115</v>
      </c>
      <c r="O385" s="10">
        <f t="shared" si="99"/>
        <v>1115</v>
      </c>
      <c r="P385" s="4" t="str">
        <f t="shared" si="100"/>
        <v>SMKL.JK</v>
      </c>
      <c r="R385" s="4">
        <f t="shared" si="101"/>
        <v>384</v>
      </c>
      <c r="S385" t="str">
        <v>GAMA.JK</v>
      </c>
      <c r="T385" s="16">
        <f t="shared" si="102"/>
        <v>500.55</v>
      </c>
      <c r="X385">
        <f t="shared" si="95"/>
        <v>384</v>
      </c>
      <c r="Y385" t="str">
        <f t="shared" si="103"/>
        <v>INCF.JK</v>
      </c>
      <c r="Z385" s="7" t="str">
        <f t="shared" si="104"/>
        <v>PT Indo Komoditi Korpora Tbk</v>
      </c>
      <c r="AA385" s="6">
        <f t="shared" si="96"/>
        <v>340</v>
      </c>
      <c r="AB385" s="8">
        <f t="shared" si="105"/>
        <v>489.04599999999999</v>
      </c>
      <c r="AD385">
        <f t="shared" ref="AD385:AD448" si="109">X385</f>
        <v>384</v>
      </c>
      <c r="AE385" t="str">
        <f t="shared" si="106"/>
        <v>INCF</v>
      </c>
      <c r="AF385" t="str">
        <f t="shared" ref="AF385:AF448" si="110">Z385</f>
        <v>PT Indo Komoditi Korpora Tbk</v>
      </c>
      <c r="AG385">
        <f t="shared" ref="AG385:AG448" si="111">AA385</f>
        <v>340</v>
      </c>
      <c r="AH385" s="12">
        <f t="shared" si="107"/>
        <v>489.04599999999999</v>
      </c>
      <c r="AI385" t="str">
        <f t="shared" si="108"/>
        <v>Small Cap</v>
      </c>
    </row>
    <row r="386" spans="2:35" x14ac:dyDescent="0.25">
      <c r="B386">
        <v>385</v>
      </c>
      <c r="C386" t="s">
        <v>1203</v>
      </c>
      <c r="D386" t="s">
        <v>1204</v>
      </c>
      <c r="E386">
        <v>408</v>
      </c>
      <c r="F386">
        <v>-4</v>
      </c>
      <c r="G386">
        <v>-9.7000000000000003E-3</v>
      </c>
      <c r="H386">
        <v>3300</v>
      </c>
      <c r="I386">
        <v>38842</v>
      </c>
      <c r="J386" t="s">
        <v>1205</v>
      </c>
      <c r="K386">
        <v>406.37</v>
      </c>
      <c r="L386" s="6">
        <f t="shared" ref="L386:L449" si="112">VALUE(LEFT(J386,LEN(J386)-1))</f>
        <v>1.1100000000000001</v>
      </c>
      <c r="M386" s="7" t="str">
        <f t="shared" si="97"/>
        <v>T</v>
      </c>
      <c r="N386" s="10">
        <f t="shared" si="98"/>
        <v>1110</v>
      </c>
      <c r="O386" s="10">
        <f t="shared" si="99"/>
        <v>1110</v>
      </c>
      <c r="P386" s="4" t="str">
        <f t="shared" si="100"/>
        <v>FMII.JK</v>
      </c>
      <c r="R386" s="4">
        <f t="shared" si="101"/>
        <v>385</v>
      </c>
      <c r="S386" t="str">
        <v>ITMA.JK</v>
      </c>
      <c r="T386" s="16">
        <f t="shared" si="102"/>
        <v>496.3</v>
      </c>
      <c r="X386">
        <f t="shared" ref="X386:X449" si="113">B386</f>
        <v>385</v>
      </c>
      <c r="Y386" t="str">
        <f t="shared" si="103"/>
        <v>ANDI.JK</v>
      </c>
      <c r="Z386" s="7" t="str">
        <f t="shared" si="104"/>
        <v>PT. Andira Agro, Tbk</v>
      </c>
      <c r="AA386" s="6">
        <f t="shared" ref="AA386:AA449" si="114">IFERROR(INDEX($E$2:$E$1048576,MATCH(Y386,$C$2:$C$1048576,0)),"NA")</f>
        <v>50</v>
      </c>
      <c r="AB386" s="8">
        <f t="shared" si="105"/>
        <v>467.5</v>
      </c>
      <c r="AD386">
        <f t="shared" si="109"/>
        <v>385</v>
      </c>
      <c r="AE386" t="str">
        <f t="shared" si="106"/>
        <v>ANDI</v>
      </c>
      <c r="AF386" t="str">
        <f t="shared" si="110"/>
        <v>PT. Andira Agro, Tbk</v>
      </c>
      <c r="AG386">
        <f t="shared" si="111"/>
        <v>50</v>
      </c>
      <c r="AH386" s="12">
        <f t="shared" si="107"/>
        <v>467.5</v>
      </c>
      <c r="AI386" t="str">
        <f t="shared" si="108"/>
        <v>Small Cap</v>
      </c>
    </row>
    <row r="387" spans="2:35" x14ac:dyDescent="0.25">
      <c r="B387">
        <v>386</v>
      </c>
      <c r="C387" t="s">
        <v>1206</v>
      </c>
      <c r="D387" t="s">
        <v>1207</v>
      </c>
      <c r="E387">
        <v>1865</v>
      </c>
      <c r="F387">
        <v>25</v>
      </c>
      <c r="G387">
        <v>1.3599999999999999E-2</v>
      </c>
      <c r="H387">
        <v>183300</v>
      </c>
      <c r="I387">
        <v>41666</v>
      </c>
      <c r="J387" t="s">
        <v>1205</v>
      </c>
      <c r="K387">
        <v>5.81</v>
      </c>
      <c r="L387" s="6">
        <f t="shared" si="112"/>
        <v>1.1100000000000001</v>
      </c>
      <c r="M387" s="7" t="str">
        <f t="shared" ref="M387:M450" si="115">RIGHT(J387,1)</f>
        <v>T</v>
      </c>
      <c r="N387" s="10">
        <f t="shared" ref="N387:N450" si="116">IF(M387="T",L387*1000,IF(M387="B",L387,0))</f>
        <v>1110</v>
      </c>
      <c r="O387" s="10">
        <f t="shared" ref="O387:O450" si="117">IF(OR(M387="T",M387="B"),N387,0)</f>
        <v>1110</v>
      </c>
      <c r="P387" s="4" t="str">
        <f t="shared" ref="P387:P450" si="118">C387</f>
        <v>CEKA.JK</v>
      </c>
      <c r="R387" s="4">
        <f t="shared" ref="R387:R450" si="119">ROW(R386)</f>
        <v>386</v>
      </c>
      <c r="S387" t="str">
        <v>INCF.JK</v>
      </c>
      <c r="T387" s="16">
        <f t="shared" ref="T387:T450" si="120">IFERROR(VALUE(INDEX($O$2:$O$726,MATCH(S387,$C$2:$C$726,0))),0)</f>
        <v>489.04599999999999</v>
      </c>
      <c r="X387">
        <f t="shared" si="113"/>
        <v>386</v>
      </c>
      <c r="Y387" t="str">
        <f t="shared" ref="Y387:Y450" si="121">INDEX($S$2:$S$615,MATCH($AB387,$T$2:$T$614,0))</f>
        <v>MAGP.JK</v>
      </c>
      <c r="Z387" s="7" t="str">
        <f t="shared" ref="Z387:Z450" si="122">IFERROR(INDEX($D$2:$D$726,MATCH($Y387,$C$2:$C$726,0)),"NA")</f>
        <v>PT Multi Agro Gemilang Plantation Tbk</v>
      </c>
      <c r="AA387" s="6">
        <f t="shared" si="114"/>
        <v>50</v>
      </c>
      <c r="AB387" s="8">
        <f t="shared" ref="AB387:AB450" si="123">IFERROR(LARGE($T$2:$T$614,X387),"NA")</f>
        <v>450</v>
      </c>
      <c r="AD387">
        <f t="shared" si="109"/>
        <v>386</v>
      </c>
      <c r="AE387" t="str">
        <f t="shared" ref="AE387:AE450" si="124">LEFT(Y387,4)</f>
        <v>MAGP</v>
      </c>
      <c r="AF387" t="str">
        <f t="shared" si="110"/>
        <v>PT Multi Agro Gemilang Plantation Tbk</v>
      </c>
      <c r="AG387">
        <f t="shared" si="111"/>
        <v>50</v>
      </c>
      <c r="AH387" s="12">
        <f t="shared" ref="AH387:AH450" si="125">AB387</f>
        <v>450</v>
      </c>
      <c r="AI387" t="str">
        <f t="shared" ref="AI387:AI450" si="126">IF(AH387&gt;$AM$2,$AL$2,IF(AH387&gt;$AM$3,$AL$3,IF(AH387&gt;$AM$4,$AL$4,0)))</f>
        <v>Small Cap</v>
      </c>
    </row>
    <row r="388" spans="2:35" x14ac:dyDescent="0.25">
      <c r="B388">
        <v>387</v>
      </c>
      <c r="C388" t="s">
        <v>1208</v>
      </c>
      <c r="D388" t="s">
        <v>1209</v>
      </c>
      <c r="E388">
        <v>525</v>
      </c>
      <c r="F388">
        <v>0</v>
      </c>
      <c r="G388">
        <v>0</v>
      </c>
      <c r="H388" t="s">
        <v>1210</v>
      </c>
      <c r="I388" t="s">
        <v>1211</v>
      </c>
      <c r="J388" t="s">
        <v>1212</v>
      </c>
      <c r="K388">
        <v>5.75</v>
      </c>
      <c r="L388" s="6">
        <f t="shared" si="112"/>
        <v>1.1020000000000001</v>
      </c>
      <c r="M388" s="7" t="str">
        <f t="shared" si="115"/>
        <v>T</v>
      </c>
      <c r="N388" s="10">
        <f t="shared" si="116"/>
        <v>1102</v>
      </c>
      <c r="O388" s="10">
        <f t="shared" si="117"/>
        <v>1102</v>
      </c>
      <c r="P388" s="4" t="str">
        <f t="shared" si="118"/>
        <v>WIIM.JK</v>
      </c>
      <c r="R388" s="4">
        <f t="shared" si="119"/>
        <v>387</v>
      </c>
      <c r="S388" t="str">
        <v>ANDI.JK</v>
      </c>
      <c r="T388" s="16">
        <f t="shared" si="120"/>
        <v>467.5</v>
      </c>
      <c r="X388">
        <f t="shared" si="113"/>
        <v>387</v>
      </c>
      <c r="Y388" t="str">
        <f t="shared" si="121"/>
        <v>CNKO.JK</v>
      </c>
      <c r="Z388" s="7" t="str">
        <f t="shared" si="122"/>
        <v>PT Exploitasi Energi Indonesia Tbk</v>
      </c>
      <c r="AA388" s="6">
        <f t="shared" si="114"/>
        <v>50</v>
      </c>
      <c r="AB388" s="8">
        <f t="shared" si="123"/>
        <v>447.81799999999998</v>
      </c>
      <c r="AD388">
        <f t="shared" si="109"/>
        <v>387</v>
      </c>
      <c r="AE388" t="str">
        <f t="shared" si="124"/>
        <v>CNKO</v>
      </c>
      <c r="AF388" t="str">
        <f t="shared" si="110"/>
        <v>PT Exploitasi Energi Indonesia Tbk</v>
      </c>
      <c r="AG388">
        <f t="shared" si="111"/>
        <v>50</v>
      </c>
      <c r="AH388" s="12">
        <f t="shared" si="125"/>
        <v>447.81799999999998</v>
      </c>
      <c r="AI388" t="str">
        <f t="shared" si="126"/>
        <v>Small Cap</v>
      </c>
    </row>
    <row r="389" spans="2:35" x14ac:dyDescent="0.25">
      <c r="B389">
        <v>388</v>
      </c>
      <c r="C389" t="s">
        <v>1213</v>
      </c>
      <c r="D389" t="s">
        <v>1214</v>
      </c>
      <c r="E389">
        <v>1695</v>
      </c>
      <c r="F389">
        <v>75</v>
      </c>
      <c r="G389">
        <v>4.6300000000000001E-2</v>
      </c>
      <c r="H389">
        <v>1500</v>
      </c>
      <c r="I389">
        <v>4055</v>
      </c>
      <c r="J389" t="s">
        <v>1212</v>
      </c>
      <c r="K389" t="s">
        <v>50</v>
      </c>
      <c r="L389" s="6">
        <f t="shared" si="112"/>
        <v>1.1020000000000001</v>
      </c>
      <c r="M389" s="7" t="str">
        <f t="shared" si="115"/>
        <v>T</v>
      </c>
      <c r="N389" s="10">
        <f t="shared" si="116"/>
        <v>1102</v>
      </c>
      <c r="O389" s="10">
        <f t="shared" si="117"/>
        <v>1102</v>
      </c>
      <c r="P389" s="4" t="str">
        <f t="shared" si="118"/>
        <v>INPS.JK</v>
      </c>
      <c r="R389" s="4">
        <f t="shared" si="119"/>
        <v>388</v>
      </c>
      <c r="S389" t="str">
        <v>MAGP.JK</v>
      </c>
      <c r="T389" s="16">
        <f t="shared" si="120"/>
        <v>450</v>
      </c>
      <c r="X389">
        <f t="shared" si="113"/>
        <v>388</v>
      </c>
      <c r="Y389" t="str">
        <f t="shared" si="121"/>
        <v>ZBRA.JK</v>
      </c>
      <c r="Z389" s="7" t="str">
        <f t="shared" si="122"/>
        <v>PT Zebra Nusantara Tbk</v>
      </c>
      <c r="AA389" s="6">
        <f t="shared" si="114"/>
        <v>805</v>
      </c>
      <c r="AB389" s="8">
        <f t="shared" si="123"/>
        <v>430.03699999999998</v>
      </c>
      <c r="AD389">
        <f t="shared" si="109"/>
        <v>388</v>
      </c>
      <c r="AE389" t="str">
        <f t="shared" si="124"/>
        <v>ZBRA</v>
      </c>
      <c r="AF389" t="str">
        <f t="shared" si="110"/>
        <v>PT Zebra Nusantara Tbk</v>
      </c>
      <c r="AG389">
        <f t="shared" si="111"/>
        <v>805</v>
      </c>
      <c r="AH389" s="12">
        <f t="shared" si="125"/>
        <v>430.03699999999998</v>
      </c>
      <c r="AI389" t="str">
        <f t="shared" si="126"/>
        <v>Small Cap</v>
      </c>
    </row>
    <row r="390" spans="2:35" x14ac:dyDescent="0.25">
      <c r="B390">
        <v>389</v>
      </c>
      <c r="C390" t="s">
        <v>1215</v>
      </c>
      <c r="D390" t="s">
        <v>1216</v>
      </c>
      <c r="E390">
        <v>730</v>
      </c>
      <c r="F390">
        <v>0</v>
      </c>
      <c r="G390">
        <v>0</v>
      </c>
      <c r="H390" t="s">
        <v>1217</v>
      </c>
      <c r="I390" t="s">
        <v>1218</v>
      </c>
      <c r="J390" t="s">
        <v>1219</v>
      </c>
      <c r="K390">
        <v>48.99</v>
      </c>
      <c r="L390" s="6">
        <f t="shared" si="112"/>
        <v>1.095</v>
      </c>
      <c r="M390" s="7" t="str">
        <f t="shared" si="115"/>
        <v>T</v>
      </c>
      <c r="N390" s="10">
        <f t="shared" si="116"/>
        <v>1095</v>
      </c>
      <c r="O390" s="10">
        <f t="shared" si="117"/>
        <v>1095</v>
      </c>
      <c r="P390" s="4" t="str">
        <f t="shared" si="118"/>
        <v>SKRN.JK</v>
      </c>
      <c r="R390" s="4">
        <f t="shared" si="119"/>
        <v>389</v>
      </c>
      <c r="S390" t="str">
        <v>CNKO.JK</v>
      </c>
      <c r="T390" s="16">
        <f t="shared" si="120"/>
        <v>447.81799999999998</v>
      </c>
      <c r="X390">
        <f t="shared" si="113"/>
        <v>389</v>
      </c>
      <c r="Y390" t="str">
        <f t="shared" si="121"/>
        <v>KOPI.JK</v>
      </c>
      <c r="Z390" s="7" t="str">
        <f t="shared" si="122"/>
        <v>PT Mitra Energi Persada Tbk</v>
      </c>
      <c r="AA390" s="6">
        <f t="shared" si="114"/>
        <v>610</v>
      </c>
      <c r="AB390" s="8">
        <f t="shared" si="123"/>
        <v>425.33300000000003</v>
      </c>
      <c r="AD390">
        <f t="shared" si="109"/>
        <v>389</v>
      </c>
      <c r="AE390" t="str">
        <f t="shared" si="124"/>
        <v>KOPI</v>
      </c>
      <c r="AF390" t="str">
        <f t="shared" si="110"/>
        <v>PT Mitra Energi Persada Tbk</v>
      </c>
      <c r="AG390">
        <f t="shared" si="111"/>
        <v>610</v>
      </c>
      <c r="AH390" s="12">
        <f t="shared" si="125"/>
        <v>425.33300000000003</v>
      </c>
      <c r="AI390" t="str">
        <f t="shared" si="126"/>
        <v>Small Cap</v>
      </c>
    </row>
    <row r="391" spans="2:35" x14ac:dyDescent="0.25">
      <c r="B391">
        <v>390</v>
      </c>
      <c r="C391" t="s">
        <v>1220</v>
      </c>
      <c r="D391" t="s">
        <v>1221</v>
      </c>
      <c r="E391">
        <v>50</v>
      </c>
      <c r="F391">
        <v>0</v>
      </c>
      <c r="G391">
        <v>0</v>
      </c>
      <c r="H391">
        <v>689200</v>
      </c>
      <c r="I391" t="s">
        <v>1222</v>
      </c>
      <c r="J391" t="s">
        <v>1223</v>
      </c>
      <c r="K391" t="s">
        <v>50</v>
      </c>
      <c r="L391" s="6">
        <f t="shared" si="112"/>
        <v>1.093</v>
      </c>
      <c r="M391" s="7" t="str">
        <f t="shared" si="115"/>
        <v>T</v>
      </c>
      <c r="N391" s="10">
        <f t="shared" si="116"/>
        <v>1093</v>
      </c>
      <c r="O391" s="10">
        <f t="shared" si="117"/>
        <v>1093</v>
      </c>
      <c r="P391" s="4" t="str">
        <f t="shared" si="118"/>
        <v>DEWA.JK</v>
      </c>
      <c r="R391" s="4">
        <f t="shared" si="119"/>
        <v>390</v>
      </c>
      <c r="S391" t="str">
        <v>ZBRA.JK</v>
      </c>
      <c r="T391" s="16">
        <f t="shared" si="120"/>
        <v>430.03699999999998</v>
      </c>
      <c r="X391">
        <f t="shared" si="113"/>
        <v>390</v>
      </c>
      <c r="Y391" t="str">
        <f t="shared" si="121"/>
        <v>IDPR.JK</v>
      </c>
      <c r="Z391" s="7" t="str">
        <f t="shared" si="122"/>
        <v>PT Indonesia Pondasi Raya Tbk</v>
      </c>
      <c r="AA391" s="6">
        <f t="shared" si="114"/>
        <v>212</v>
      </c>
      <c r="AB391" s="8">
        <f t="shared" si="123"/>
        <v>424.63600000000002</v>
      </c>
      <c r="AD391">
        <f t="shared" si="109"/>
        <v>390</v>
      </c>
      <c r="AE391" t="str">
        <f t="shared" si="124"/>
        <v>IDPR</v>
      </c>
      <c r="AF391" t="str">
        <f t="shared" si="110"/>
        <v>PT Indonesia Pondasi Raya Tbk</v>
      </c>
      <c r="AG391">
        <f t="shared" si="111"/>
        <v>212</v>
      </c>
      <c r="AH391" s="12">
        <f t="shared" si="125"/>
        <v>424.63600000000002</v>
      </c>
      <c r="AI391" t="str">
        <f t="shared" si="126"/>
        <v>Small Cap</v>
      </c>
    </row>
    <row r="392" spans="2:35" x14ac:dyDescent="0.25">
      <c r="B392">
        <v>391</v>
      </c>
      <c r="C392" t="s">
        <v>1224</v>
      </c>
      <c r="D392" t="s">
        <v>1225</v>
      </c>
      <c r="E392">
        <v>915</v>
      </c>
      <c r="F392">
        <v>45</v>
      </c>
      <c r="G392">
        <v>5.1700000000000003E-2</v>
      </c>
      <c r="H392">
        <v>17000</v>
      </c>
      <c r="I392">
        <v>16371</v>
      </c>
      <c r="J392" t="s">
        <v>1226</v>
      </c>
      <c r="K392">
        <v>30.37</v>
      </c>
      <c r="L392" s="6">
        <f t="shared" si="112"/>
        <v>1.071</v>
      </c>
      <c r="M392" s="7" t="str">
        <f t="shared" si="115"/>
        <v>T</v>
      </c>
      <c r="N392" s="10">
        <f t="shared" si="116"/>
        <v>1071</v>
      </c>
      <c r="O392" s="10">
        <f t="shared" si="117"/>
        <v>1071</v>
      </c>
      <c r="P392" s="4" t="str">
        <f t="shared" si="118"/>
        <v>SSTM.JK</v>
      </c>
      <c r="R392" s="4">
        <f t="shared" si="119"/>
        <v>391</v>
      </c>
      <c r="S392" t="str">
        <v>KOPI.JK</v>
      </c>
      <c r="T392" s="16">
        <f t="shared" si="120"/>
        <v>425.33300000000003</v>
      </c>
      <c r="X392">
        <f t="shared" si="113"/>
        <v>391</v>
      </c>
      <c r="Y392" t="str">
        <f t="shared" si="121"/>
        <v>TRIS.JK</v>
      </c>
      <c r="Z392" s="7" t="str">
        <f t="shared" si="122"/>
        <v>PT Trisula International Tbk</v>
      </c>
      <c r="AA392" s="6">
        <f t="shared" si="114"/>
        <v>133</v>
      </c>
      <c r="AB392" s="8">
        <f t="shared" si="123"/>
        <v>417.72399999999999</v>
      </c>
      <c r="AD392">
        <f t="shared" si="109"/>
        <v>391</v>
      </c>
      <c r="AE392" t="str">
        <f t="shared" si="124"/>
        <v>TRIS</v>
      </c>
      <c r="AF392" t="str">
        <f t="shared" si="110"/>
        <v>PT Trisula International Tbk</v>
      </c>
      <c r="AG392">
        <f t="shared" si="111"/>
        <v>133</v>
      </c>
      <c r="AH392" s="12">
        <f t="shared" si="125"/>
        <v>417.72399999999999</v>
      </c>
      <c r="AI392" t="str">
        <f t="shared" si="126"/>
        <v>Small Cap</v>
      </c>
    </row>
    <row r="393" spans="2:35" x14ac:dyDescent="0.25">
      <c r="B393">
        <v>392</v>
      </c>
      <c r="C393" t="s">
        <v>1227</v>
      </c>
      <c r="D393" t="s">
        <v>1228</v>
      </c>
      <c r="E393">
        <v>314</v>
      </c>
      <c r="F393">
        <v>4</v>
      </c>
      <c r="G393">
        <v>1.29E-2</v>
      </c>
      <c r="H393" t="s">
        <v>1229</v>
      </c>
      <c r="I393" t="s">
        <v>1230</v>
      </c>
      <c r="J393" t="s">
        <v>1231</v>
      </c>
      <c r="K393">
        <v>10.76</v>
      </c>
      <c r="L393" s="6">
        <f t="shared" si="112"/>
        <v>1.0660000000000001</v>
      </c>
      <c r="M393" s="7" t="str">
        <f t="shared" si="115"/>
        <v>T</v>
      </c>
      <c r="N393" s="10">
        <f t="shared" si="116"/>
        <v>1066</v>
      </c>
      <c r="O393" s="10">
        <f t="shared" si="117"/>
        <v>1066</v>
      </c>
      <c r="P393" s="4" t="str">
        <f t="shared" si="118"/>
        <v>PRIM.JK</v>
      </c>
      <c r="R393" s="4">
        <f t="shared" si="119"/>
        <v>392</v>
      </c>
      <c r="S393" t="str">
        <v>IDPR.JK</v>
      </c>
      <c r="T393" s="16">
        <f t="shared" si="120"/>
        <v>424.63600000000002</v>
      </c>
      <c r="X393">
        <f t="shared" si="113"/>
        <v>392</v>
      </c>
      <c r="Y393" t="str">
        <f t="shared" si="121"/>
        <v>IGAR.JK</v>
      </c>
      <c r="Z393" s="7" t="str">
        <f t="shared" si="122"/>
        <v>PT Champion Pacific Indonesia Tbk</v>
      </c>
      <c r="AA393" s="6">
        <f t="shared" si="114"/>
        <v>426</v>
      </c>
      <c r="AB393" s="8">
        <f t="shared" si="123"/>
        <v>414.15899999999999</v>
      </c>
      <c r="AD393">
        <f t="shared" si="109"/>
        <v>392</v>
      </c>
      <c r="AE393" t="str">
        <f t="shared" si="124"/>
        <v>IGAR</v>
      </c>
      <c r="AF393" t="str">
        <f t="shared" si="110"/>
        <v>PT Champion Pacific Indonesia Tbk</v>
      </c>
      <c r="AG393">
        <f t="shared" si="111"/>
        <v>426</v>
      </c>
      <c r="AH393" s="12">
        <f t="shared" si="125"/>
        <v>414.15899999999999</v>
      </c>
      <c r="AI393" t="str">
        <f t="shared" si="126"/>
        <v>Small Cap</v>
      </c>
    </row>
    <row r="394" spans="2:35" x14ac:dyDescent="0.25">
      <c r="B394">
        <v>393</v>
      </c>
      <c r="C394" t="s">
        <v>1232</v>
      </c>
      <c r="D394" t="s">
        <v>1233</v>
      </c>
      <c r="E394">
        <v>266</v>
      </c>
      <c r="F394">
        <v>0</v>
      </c>
      <c r="G394">
        <v>0</v>
      </c>
      <c r="H394" t="s">
        <v>1234</v>
      </c>
      <c r="I394" t="s">
        <v>1235</v>
      </c>
      <c r="J394" t="s">
        <v>1236</v>
      </c>
      <c r="K394">
        <v>31.16</v>
      </c>
      <c r="L394" s="6">
        <f t="shared" si="112"/>
        <v>1.06</v>
      </c>
      <c r="M394" s="7" t="str">
        <f t="shared" si="115"/>
        <v>T</v>
      </c>
      <c r="N394" s="10">
        <f t="shared" si="116"/>
        <v>1060</v>
      </c>
      <c r="O394" s="10">
        <f t="shared" si="117"/>
        <v>1060</v>
      </c>
      <c r="P394" s="4" t="str">
        <f t="shared" si="118"/>
        <v>CFIN.JK</v>
      </c>
      <c r="R394" s="4">
        <f t="shared" si="119"/>
        <v>393</v>
      </c>
      <c r="S394" t="str">
        <v>TRIS.JK</v>
      </c>
      <c r="T394" s="16">
        <f t="shared" si="120"/>
        <v>417.72399999999999</v>
      </c>
      <c r="X394">
        <f t="shared" si="113"/>
        <v>393</v>
      </c>
      <c r="Y394" t="str">
        <f t="shared" si="121"/>
        <v>TALF.JK</v>
      </c>
      <c r="Z394" s="7" t="str">
        <f t="shared" si="122"/>
        <v>PT Tunas Alfin Tbk</v>
      </c>
      <c r="AA394" s="6">
        <f t="shared" si="114"/>
        <v>304</v>
      </c>
      <c r="AB394" s="8">
        <f t="shared" si="123"/>
        <v>411.44600000000003</v>
      </c>
      <c r="AD394">
        <f t="shared" si="109"/>
        <v>393</v>
      </c>
      <c r="AE394" t="str">
        <f t="shared" si="124"/>
        <v>TALF</v>
      </c>
      <c r="AF394" t="str">
        <f t="shared" si="110"/>
        <v>PT Tunas Alfin Tbk</v>
      </c>
      <c r="AG394">
        <f t="shared" si="111"/>
        <v>304</v>
      </c>
      <c r="AH394" s="12">
        <f t="shared" si="125"/>
        <v>411.44600000000003</v>
      </c>
      <c r="AI394" t="str">
        <f t="shared" si="126"/>
        <v>Small Cap</v>
      </c>
    </row>
    <row r="395" spans="2:35" x14ac:dyDescent="0.25">
      <c r="B395">
        <v>394</v>
      </c>
      <c r="C395" t="s">
        <v>1237</v>
      </c>
      <c r="D395" t="s">
        <v>1238</v>
      </c>
      <c r="E395">
        <v>50</v>
      </c>
      <c r="F395">
        <v>0</v>
      </c>
      <c r="G395">
        <v>0</v>
      </c>
      <c r="H395">
        <v>11900</v>
      </c>
      <c r="I395">
        <v>37414</v>
      </c>
      <c r="J395" t="s">
        <v>1239</v>
      </c>
      <c r="K395" t="s">
        <v>50</v>
      </c>
      <c r="L395" s="6">
        <f t="shared" si="112"/>
        <v>1.0580000000000001</v>
      </c>
      <c r="M395" s="7" t="str">
        <f t="shared" si="115"/>
        <v>T</v>
      </c>
      <c r="N395" s="10">
        <f t="shared" si="116"/>
        <v>1058</v>
      </c>
      <c r="O395" s="10">
        <f t="shared" si="117"/>
        <v>1058</v>
      </c>
      <c r="P395" s="4" t="str">
        <f t="shared" si="118"/>
        <v>BNBR.JK</v>
      </c>
      <c r="R395" s="4">
        <f t="shared" si="119"/>
        <v>394</v>
      </c>
      <c r="S395" t="str">
        <v>IGAR.JK</v>
      </c>
      <c r="T395" s="16">
        <f t="shared" si="120"/>
        <v>414.15899999999999</v>
      </c>
      <c r="X395">
        <f t="shared" si="113"/>
        <v>394</v>
      </c>
      <c r="Y395" t="str">
        <f t="shared" si="121"/>
        <v>SWAT.JK</v>
      </c>
      <c r="Z395" s="7" t="str">
        <f t="shared" si="122"/>
        <v>PT Sriwahana Adityakarta Tbk</v>
      </c>
      <c r="AA395" s="6">
        <f t="shared" si="114"/>
        <v>135</v>
      </c>
      <c r="AB395" s="8">
        <f t="shared" si="123"/>
        <v>407.59199999999998</v>
      </c>
      <c r="AD395">
        <f t="shared" si="109"/>
        <v>394</v>
      </c>
      <c r="AE395" t="str">
        <f t="shared" si="124"/>
        <v>SWAT</v>
      </c>
      <c r="AF395" t="str">
        <f t="shared" si="110"/>
        <v>PT Sriwahana Adityakarta Tbk</v>
      </c>
      <c r="AG395">
        <f t="shared" si="111"/>
        <v>135</v>
      </c>
      <c r="AH395" s="12">
        <f t="shared" si="125"/>
        <v>407.59199999999998</v>
      </c>
      <c r="AI395" t="str">
        <f t="shared" si="126"/>
        <v>Small Cap</v>
      </c>
    </row>
    <row r="396" spans="2:35" x14ac:dyDescent="0.25">
      <c r="B396">
        <v>395</v>
      </c>
      <c r="C396" t="s">
        <v>1240</v>
      </c>
      <c r="D396" t="s">
        <v>1241</v>
      </c>
      <c r="E396">
        <v>163</v>
      </c>
      <c r="F396">
        <v>1</v>
      </c>
      <c r="G396">
        <v>6.1999999999999998E-3</v>
      </c>
      <c r="H396">
        <v>801000</v>
      </c>
      <c r="I396" t="s">
        <v>1242</v>
      </c>
      <c r="J396" t="s">
        <v>1243</v>
      </c>
      <c r="K396">
        <v>81500</v>
      </c>
      <c r="L396" s="6">
        <f t="shared" si="112"/>
        <v>1.05</v>
      </c>
      <c r="M396" s="7" t="str">
        <f t="shared" si="115"/>
        <v>T</v>
      </c>
      <c r="N396" s="10">
        <f t="shared" si="116"/>
        <v>1050</v>
      </c>
      <c r="O396" s="10">
        <f t="shared" si="117"/>
        <v>1050</v>
      </c>
      <c r="P396" s="4" t="str">
        <f t="shared" si="118"/>
        <v>IPOL.JK</v>
      </c>
      <c r="R396" s="4">
        <f t="shared" si="119"/>
        <v>395</v>
      </c>
      <c r="S396" t="str">
        <v>TALF.JK</v>
      </c>
      <c r="T396" s="16">
        <f t="shared" si="120"/>
        <v>411.44600000000003</v>
      </c>
      <c r="X396">
        <f t="shared" si="113"/>
        <v>395</v>
      </c>
      <c r="Y396" t="str">
        <f t="shared" si="121"/>
        <v>KBAG.JK</v>
      </c>
      <c r="Z396" s="7" t="str">
        <f t="shared" si="122"/>
        <v>PT Karya Bersama Anugerah Tbk</v>
      </c>
      <c r="AA396" s="6">
        <f t="shared" si="114"/>
        <v>57</v>
      </c>
      <c r="AB396" s="8">
        <f t="shared" si="123"/>
        <v>407.55</v>
      </c>
      <c r="AD396">
        <f t="shared" si="109"/>
        <v>395</v>
      </c>
      <c r="AE396" t="str">
        <f t="shared" si="124"/>
        <v>KBAG</v>
      </c>
      <c r="AF396" t="str">
        <f t="shared" si="110"/>
        <v>PT Karya Bersama Anugerah Tbk</v>
      </c>
      <c r="AG396">
        <f t="shared" si="111"/>
        <v>57</v>
      </c>
      <c r="AH396" s="12">
        <f t="shared" si="125"/>
        <v>407.55</v>
      </c>
      <c r="AI396" t="str">
        <f t="shared" si="126"/>
        <v>Small Cap</v>
      </c>
    </row>
    <row r="397" spans="2:35" x14ac:dyDescent="0.25">
      <c r="B397">
        <v>396</v>
      </c>
      <c r="C397" t="s">
        <v>1244</v>
      </c>
      <c r="D397" t="s">
        <v>1245</v>
      </c>
      <c r="E397">
        <v>745</v>
      </c>
      <c r="F397">
        <v>60</v>
      </c>
      <c r="G397">
        <v>8.7599999999999997E-2</v>
      </c>
      <c r="H397">
        <v>22900</v>
      </c>
      <c r="I397">
        <v>5410</v>
      </c>
      <c r="J397" t="s">
        <v>1246</v>
      </c>
      <c r="K397">
        <v>106428.57</v>
      </c>
      <c r="L397" s="6">
        <f t="shared" si="112"/>
        <v>1.0349999999999999</v>
      </c>
      <c r="M397" s="7" t="str">
        <f t="shared" si="115"/>
        <v>T</v>
      </c>
      <c r="N397" s="10">
        <f t="shared" si="116"/>
        <v>1035</v>
      </c>
      <c r="O397" s="10">
        <f t="shared" si="117"/>
        <v>1035</v>
      </c>
      <c r="P397" s="4" t="str">
        <f t="shared" si="118"/>
        <v>INRU.JK</v>
      </c>
      <c r="R397" s="4">
        <f t="shared" si="119"/>
        <v>396</v>
      </c>
      <c r="S397" t="str">
        <v>SWAT.JK</v>
      </c>
      <c r="T397" s="16">
        <f t="shared" si="120"/>
        <v>407.59199999999998</v>
      </c>
      <c r="X397">
        <f t="shared" si="113"/>
        <v>396</v>
      </c>
      <c r="Y397" t="str">
        <f t="shared" si="121"/>
        <v>MGLV.JK</v>
      </c>
      <c r="Z397" s="7" t="str">
        <f t="shared" si="122"/>
        <v>PT Panca Anugrah Wisesa Tbk</v>
      </c>
      <c r="AA397" s="6">
        <f t="shared" si="114"/>
        <v>214</v>
      </c>
      <c r="AB397" s="8">
        <f t="shared" si="123"/>
        <v>406.6</v>
      </c>
      <c r="AD397">
        <f t="shared" si="109"/>
        <v>396</v>
      </c>
      <c r="AE397" t="str">
        <f t="shared" si="124"/>
        <v>MGLV</v>
      </c>
      <c r="AF397" t="str">
        <f t="shared" si="110"/>
        <v>PT Panca Anugrah Wisesa Tbk</v>
      </c>
      <c r="AG397">
        <f t="shared" si="111"/>
        <v>214</v>
      </c>
      <c r="AH397" s="12">
        <f t="shared" si="125"/>
        <v>406.6</v>
      </c>
      <c r="AI397" t="str">
        <f t="shared" si="126"/>
        <v>Small Cap</v>
      </c>
    </row>
    <row r="398" spans="2:35" x14ac:dyDescent="0.25">
      <c r="B398">
        <v>397</v>
      </c>
      <c r="C398" t="s">
        <v>1247</v>
      </c>
      <c r="D398" t="s">
        <v>1248</v>
      </c>
      <c r="E398">
        <v>330</v>
      </c>
      <c r="F398">
        <v>0</v>
      </c>
      <c r="G398">
        <v>0</v>
      </c>
      <c r="H398">
        <v>72000</v>
      </c>
      <c r="I398">
        <v>203174</v>
      </c>
      <c r="J398" t="s">
        <v>1249</v>
      </c>
      <c r="K398" t="s">
        <v>50</v>
      </c>
      <c r="L398" s="6">
        <f t="shared" si="112"/>
        <v>1.0329999999999999</v>
      </c>
      <c r="M398" s="7" t="str">
        <f t="shared" si="115"/>
        <v>T</v>
      </c>
      <c r="N398" s="10">
        <f t="shared" si="116"/>
        <v>1033</v>
      </c>
      <c r="O398" s="10">
        <f t="shared" si="117"/>
        <v>1033</v>
      </c>
      <c r="P398" s="4" t="str">
        <f t="shared" si="118"/>
        <v>ARII.JK</v>
      </c>
      <c r="R398" s="4">
        <f t="shared" si="119"/>
        <v>397</v>
      </c>
      <c r="S398" t="str">
        <v>KBAG.JK</v>
      </c>
      <c r="T398" s="16">
        <f t="shared" si="120"/>
        <v>407.55</v>
      </c>
      <c r="X398">
        <f t="shared" si="113"/>
        <v>397</v>
      </c>
      <c r="Y398" t="str">
        <f t="shared" si="121"/>
        <v>GLVA.JK</v>
      </c>
      <c r="Z398" s="7" t="str">
        <f t="shared" si="122"/>
        <v>PT Galva Technologies Tbk</v>
      </c>
      <c r="AA398" s="6">
        <f t="shared" si="114"/>
        <v>270</v>
      </c>
      <c r="AB398" s="8">
        <f t="shared" si="123"/>
        <v>405</v>
      </c>
      <c r="AD398">
        <f t="shared" si="109"/>
        <v>397</v>
      </c>
      <c r="AE398" t="str">
        <f t="shared" si="124"/>
        <v>GLVA</v>
      </c>
      <c r="AF398" t="str">
        <f t="shared" si="110"/>
        <v>PT Galva Technologies Tbk</v>
      </c>
      <c r="AG398">
        <f t="shared" si="111"/>
        <v>270</v>
      </c>
      <c r="AH398" s="12">
        <f t="shared" si="125"/>
        <v>405</v>
      </c>
      <c r="AI398" t="str">
        <f t="shared" si="126"/>
        <v>Small Cap</v>
      </c>
    </row>
    <row r="399" spans="2:35" x14ac:dyDescent="0.25">
      <c r="B399">
        <v>398</v>
      </c>
      <c r="C399" t="s">
        <v>1250</v>
      </c>
      <c r="D399" t="s">
        <v>1251</v>
      </c>
      <c r="E399">
        <v>132</v>
      </c>
      <c r="F399">
        <v>-2</v>
      </c>
      <c r="G399">
        <v>-1.49E-2</v>
      </c>
      <c r="H399">
        <v>584400</v>
      </c>
      <c r="I399" t="s">
        <v>1252</v>
      </c>
      <c r="J399" t="s">
        <v>1253</v>
      </c>
      <c r="K399" t="s">
        <v>50</v>
      </c>
      <c r="L399" s="6">
        <f t="shared" si="112"/>
        <v>1.03</v>
      </c>
      <c r="M399" s="7" t="str">
        <f t="shared" si="115"/>
        <v>T</v>
      </c>
      <c r="N399" s="10">
        <f t="shared" si="116"/>
        <v>1030</v>
      </c>
      <c r="O399" s="10">
        <f t="shared" si="117"/>
        <v>1030</v>
      </c>
      <c r="P399" s="4" t="str">
        <f t="shared" si="118"/>
        <v>GWSA.JK</v>
      </c>
      <c r="R399" s="4">
        <f t="shared" si="119"/>
        <v>398</v>
      </c>
      <c r="S399" t="str">
        <v>MGLV.JK</v>
      </c>
      <c r="T399" s="16">
        <f t="shared" si="120"/>
        <v>406.6</v>
      </c>
      <c r="X399">
        <f t="shared" si="113"/>
        <v>398</v>
      </c>
      <c r="Y399" t="str">
        <f t="shared" si="121"/>
        <v>FUJI.JK</v>
      </c>
      <c r="Z399" s="7" t="str">
        <f t="shared" si="122"/>
        <v>PT Fuji Finance Indonesia Tbk</v>
      </c>
      <c r="AA399" s="6">
        <f t="shared" si="114"/>
        <v>308</v>
      </c>
      <c r="AB399" s="8">
        <f t="shared" si="123"/>
        <v>400.4</v>
      </c>
      <c r="AD399">
        <f t="shared" si="109"/>
        <v>398</v>
      </c>
      <c r="AE399" t="str">
        <f t="shared" si="124"/>
        <v>FUJI</v>
      </c>
      <c r="AF399" t="str">
        <f t="shared" si="110"/>
        <v>PT Fuji Finance Indonesia Tbk</v>
      </c>
      <c r="AG399">
        <f t="shared" si="111"/>
        <v>308</v>
      </c>
      <c r="AH399" s="12">
        <f t="shared" si="125"/>
        <v>400.4</v>
      </c>
      <c r="AI399" t="str">
        <f t="shared" si="126"/>
        <v>Small Cap</v>
      </c>
    </row>
    <row r="400" spans="2:35" x14ac:dyDescent="0.25">
      <c r="B400">
        <v>399</v>
      </c>
      <c r="C400" t="s">
        <v>1254</v>
      </c>
      <c r="D400" t="s">
        <v>1255</v>
      </c>
      <c r="E400">
        <v>442</v>
      </c>
      <c r="F400">
        <v>14</v>
      </c>
      <c r="G400">
        <v>3.27E-2</v>
      </c>
      <c r="H400">
        <v>980500</v>
      </c>
      <c r="I400">
        <v>33250</v>
      </c>
      <c r="J400" t="s">
        <v>1256</v>
      </c>
      <c r="K400" t="s">
        <v>50</v>
      </c>
      <c r="L400" s="6">
        <f t="shared" si="112"/>
        <v>1.0289999999999999</v>
      </c>
      <c r="M400" s="7" t="str">
        <f t="shared" si="115"/>
        <v>T</v>
      </c>
      <c r="N400" s="10">
        <f t="shared" si="116"/>
        <v>1029</v>
      </c>
      <c r="O400" s="10">
        <f t="shared" si="117"/>
        <v>1029</v>
      </c>
      <c r="P400" s="4" t="str">
        <f t="shared" si="118"/>
        <v>JIHD.JK</v>
      </c>
      <c r="R400" s="4">
        <f t="shared" si="119"/>
        <v>399</v>
      </c>
      <c r="S400" t="str">
        <v>GLVA.JK</v>
      </c>
      <c r="T400" s="16">
        <f t="shared" si="120"/>
        <v>405</v>
      </c>
      <c r="X400">
        <f t="shared" si="113"/>
        <v>399</v>
      </c>
      <c r="Y400" t="str">
        <f t="shared" si="121"/>
        <v>KMDS.JK</v>
      </c>
      <c r="Z400" s="7" t="str">
        <f t="shared" si="122"/>
        <v>PT Kurniamitra Duta Sentosa, Tbk</v>
      </c>
      <c r="AA400" s="6">
        <f t="shared" si="114"/>
        <v>496</v>
      </c>
      <c r="AB400" s="8">
        <f t="shared" si="123"/>
        <v>396.8</v>
      </c>
      <c r="AD400">
        <f t="shared" si="109"/>
        <v>399</v>
      </c>
      <c r="AE400" t="str">
        <f t="shared" si="124"/>
        <v>KMDS</v>
      </c>
      <c r="AF400" t="str">
        <f t="shared" si="110"/>
        <v>PT Kurniamitra Duta Sentosa, Tbk</v>
      </c>
      <c r="AG400">
        <f t="shared" si="111"/>
        <v>496</v>
      </c>
      <c r="AH400" s="12">
        <f t="shared" si="125"/>
        <v>396.8</v>
      </c>
      <c r="AI400" t="str">
        <f t="shared" si="126"/>
        <v>Small Cap</v>
      </c>
    </row>
    <row r="401" spans="2:35" x14ac:dyDescent="0.25">
      <c r="B401">
        <v>400</v>
      </c>
      <c r="C401" t="s">
        <v>1257</v>
      </c>
      <c r="D401" t="s">
        <v>1258</v>
      </c>
      <c r="E401">
        <v>436</v>
      </c>
      <c r="F401">
        <v>6</v>
      </c>
      <c r="G401">
        <v>1.4E-2</v>
      </c>
      <c r="H401" t="s">
        <v>1259</v>
      </c>
      <c r="I401" t="s">
        <v>1260</v>
      </c>
      <c r="J401" t="s">
        <v>1261</v>
      </c>
      <c r="K401">
        <v>87200</v>
      </c>
      <c r="L401" s="6">
        <f t="shared" si="112"/>
        <v>1.026</v>
      </c>
      <c r="M401" s="7" t="str">
        <f t="shared" si="115"/>
        <v>T</v>
      </c>
      <c r="N401" s="10">
        <f t="shared" si="116"/>
        <v>1026</v>
      </c>
      <c r="O401" s="10">
        <f t="shared" si="117"/>
        <v>1026</v>
      </c>
      <c r="P401" s="4" t="str">
        <f t="shared" si="118"/>
        <v>PMMP.JK</v>
      </c>
      <c r="R401" s="4">
        <f t="shared" si="119"/>
        <v>400</v>
      </c>
      <c r="S401" t="str">
        <v>FUJI.JK</v>
      </c>
      <c r="T401" s="16">
        <f t="shared" si="120"/>
        <v>400.4</v>
      </c>
      <c r="X401">
        <f t="shared" si="113"/>
        <v>400</v>
      </c>
      <c r="Y401" t="str">
        <f t="shared" si="121"/>
        <v>PANI.JK</v>
      </c>
      <c r="Z401" s="7" t="str">
        <f t="shared" si="122"/>
        <v>PT Pratama Abadi Nusa Industri Tbk</v>
      </c>
      <c r="AA401" s="6">
        <f t="shared" si="114"/>
        <v>940</v>
      </c>
      <c r="AB401" s="8">
        <f t="shared" si="123"/>
        <v>392.88299999999998</v>
      </c>
      <c r="AD401">
        <f t="shared" si="109"/>
        <v>400</v>
      </c>
      <c r="AE401" t="str">
        <f t="shared" si="124"/>
        <v>PANI</v>
      </c>
      <c r="AF401" t="str">
        <f t="shared" si="110"/>
        <v>PT Pratama Abadi Nusa Industri Tbk</v>
      </c>
      <c r="AG401">
        <f t="shared" si="111"/>
        <v>940</v>
      </c>
      <c r="AH401" s="12">
        <f t="shared" si="125"/>
        <v>392.88299999999998</v>
      </c>
      <c r="AI401" t="str">
        <f t="shared" si="126"/>
        <v>Small Cap</v>
      </c>
    </row>
    <row r="402" spans="2:35" x14ac:dyDescent="0.25">
      <c r="B402">
        <v>401</v>
      </c>
      <c r="C402" t="s">
        <v>1262</v>
      </c>
      <c r="D402" t="s">
        <v>1263</v>
      </c>
      <c r="E402">
        <v>560</v>
      </c>
      <c r="F402">
        <v>5</v>
      </c>
      <c r="G402">
        <v>8.9999999999999993E-3</v>
      </c>
      <c r="H402" t="s">
        <v>1264</v>
      </c>
      <c r="I402" t="s">
        <v>1265</v>
      </c>
      <c r="J402" t="s">
        <v>1266</v>
      </c>
      <c r="K402" t="s">
        <v>50</v>
      </c>
      <c r="L402" s="6">
        <f t="shared" si="112"/>
        <v>1.018</v>
      </c>
      <c r="M402" s="7" t="str">
        <f t="shared" si="115"/>
        <v>T</v>
      </c>
      <c r="N402" s="10">
        <f t="shared" si="116"/>
        <v>1018</v>
      </c>
      <c r="O402" s="10">
        <f t="shared" si="117"/>
        <v>1018</v>
      </c>
      <c r="P402" s="4" t="str">
        <f t="shared" si="118"/>
        <v>IPCC.JK</v>
      </c>
      <c r="R402" s="4">
        <f t="shared" si="119"/>
        <v>401</v>
      </c>
      <c r="S402" t="str">
        <v>KMDS.JK</v>
      </c>
      <c r="T402" s="16">
        <f t="shared" si="120"/>
        <v>396.8</v>
      </c>
      <c r="X402">
        <f t="shared" si="113"/>
        <v>401</v>
      </c>
      <c r="Y402" t="str">
        <f t="shared" si="121"/>
        <v>ARTI.JK</v>
      </c>
      <c r="Z402" s="7" t="str">
        <f t="shared" si="122"/>
        <v>PT Ratu Prabu Energi Tbk</v>
      </c>
      <c r="AA402" s="6">
        <f t="shared" si="114"/>
        <v>50</v>
      </c>
      <c r="AB402" s="8">
        <f t="shared" si="123"/>
        <v>392</v>
      </c>
      <c r="AD402">
        <f t="shared" si="109"/>
        <v>401</v>
      </c>
      <c r="AE402" t="str">
        <f t="shared" si="124"/>
        <v>ARTI</v>
      </c>
      <c r="AF402" t="str">
        <f t="shared" si="110"/>
        <v>PT Ratu Prabu Energi Tbk</v>
      </c>
      <c r="AG402">
        <f t="shared" si="111"/>
        <v>50</v>
      </c>
      <c r="AH402" s="12">
        <f t="shared" si="125"/>
        <v>392</v>
      </c>
      <c r="AI402" t="str">
        <f t="shared" si="126"/>
        <v>Small Cap</v>
      </c>
    </row>
    <row r="403" spans="2:35" x14ac:dyDescent="0.25">
      <c r="B403">
        <v>402</v>
      </c>
      <c r="C403" t="s">
        <v>1267</v>
      </c>
      <c r="D403" t="s">
        <v>1268</v>
      </c>
      <c r="E403">
        <v>220</v>
      </c>
      <c r="F403">
        <v>-4</v>
      </c>
      <c r="G403">
        <v>-1.7899999999999999E-2</v>
      </c>
      <c r="H403" t="s">
        <v>1269</v>
      </c>
      <c r="I403" t="s">
        <v>1270</v>
      </c>
      <c r="J403" t="s">
        <v>1271</v>
      </c>
      <c r="K403">
        <v>5.49</v>
      </c>
      <c r="L403" s="6">
        <f t="shared" si="112"/>
        <v>1.0129999999999999</v>
      </c>
      <c r="M403" s="7" t="str">
        <f t="shared" si="115"/>
        <v>T</v>
      </c>
      <c r="N403" s="10">
        <f t="shared" si="116"/>
        <v>1012.9999999999999</v>
      </c>
      <c r="O403" s="10">
        <f t="shared" si="117"/>
        <v>1012.9999999999999</v>
      </c>
      <c r="P403" s="4" t="str">
        <f t="shared" si="118"/>
        <v>HRTA.JK</v>
      </c>
      <c r="R403" s="4">
        <f t="shared" si="119"/>
        <v>402</v>
      </c>
      <c r="S403" t="str">
        <v>ARTI.JK</v>
      </c>
      <c r="T403" s="16">
        <f t="shared" si="120"/>
        <v>392</v>
      </c>
      <c r="X403">
        <f t="shared" si="113"/>
        <v>402</v>
      </c>
      <c r="Y403" t="str">
        <f t="shared" si="121"/>
        <v>KOBX.JK</v>
      </c>
      <c r="Z403" s="7" t="str">
        <f t="shared" si="122"/>
        <v>PT Kobexindo Tractors Tbk</v>
      </c>
      <c r="AA403" s="6">
        <f t="shared" si="114"/>
        <v>172</v>
      </c>
      <c r="AB403" s="8">
        <f t="shared" si="123"/>
        <v>390.87</v>
      </c>
      <c r="AD403">
        <f t="shared" si="109"/>
        <v>402</v>
      </c>
      <c r="AE403" t="str">
        <f t="shared" si="124"/>
        <v>KOBX</v>
      </c>
      <c r="AF403" t="str">
        <f t="shared" si="110"/>
        <v>PT Kobexindo Tractors Tbk</v>
      </c>
      <c r="AG403">
        <f t="shared" si="111"/>
        <v>172</v>
      </c>
      <c r="AH403" s="12">
        <f t="shared" si="125"/>
        <v>390.87</v>
      </c>
      <c r="AI403" t="str">
        <f t="shared" si="126"/>
        <v>Small Cap</v>
      </c>
    </row>
    <row r="404" spans="2:35" x14ac:dyDescent="0.25">
      <c r="B404">
        <v>403</v>
      </c>
      <c r="C404" t="s">
        <v>1272</v>
      </c>
      <c r="D404" t="s">
        <v>1273</v>
      </c>
      <c r="E404">
        <v>362</v>
      </c>
      <c r="F404">
        <v>-2</v>
      </c>
      <c r="G404">
        <v>-5.4999999999999997E-3</v>
      </c>
      <c r="H404">
        <v>136800</v>
      </c>
      <c r="I404" t="s">
        <v>1274</v>
      </c>
      <c r="J404" t="s">
        <v>1275</v>
      </c>
      <c r="K404">
        <v>5.88</v>
      </c>
      <c r="L404" s="6">
        <f t="shared" si="112"/>
        <v>1.01</v>
      </c>
      <c r="M404" s="7" t="str">
        <f t="shared" si="115"/>
        <v>T</v>
      </c>
      <c r="N404" s="10">
        <f t="shared" si="116"/>
        <v>1010</v>
      </c>
      <c r="O404" s="10">
        <f t="shared" si="117"/>
        <v>1010</v>
      </c>
      <c r="P404" s="4" t="str">
        <f t="shared" si="118"/>
        <v>SPMA.JK</v>
      </c>
      <c r="R404" s="4">
        <f t="shared" si="119"/>
        <v>403</v>
      </c>
      <c r="S404" t="str">
        <v>KOBX.JK</v>
      </c>
      <c r="T404" s="16">
        <f t="shared" si="120"/>
        <v>390.87</v>
      </c>
      <c r="X404">
        <f t="shared" si="113"/>
        <v>403</v>
      </c>
      <c r="Y404" t="str">
        <f t="shared" si="121"/>
        <v>YPAS.JK</v>
      </c>
      <c r="Z404" s="7" t="str">
        <f t="shared" si="122"/>
        <v>PT Yanaprima Hastapersada Tbk</v>
      </c>
      <c r="AA404" s="6">
        <f t="shared" si="114"/>
        <v>545</v>
      </c>
      <c r="AB404" s="8">
        <f t="shared" si="123"/>
        <v>390.65800000000002</v>
      </c>
      <c r="AD404">
        <f t="shared" si="109"/>
        <v>403</v>
      </c>
      <c r="AE404" t="str">
        <f t="shared" si="124"/>
        <v>YPAS</v>
      </c>
      <c r="AF404" t="str">
        <f t="shared" si="110"/>
        <v>PT Yanaprima Hastapersada Tbk</v>
      </c>
      <c r="AG404">
        <f t="shared" si="111"/>
        <v>545</v>
      </c>
      <c r="AH404" s="12">
        <f t="shared" si="125"/>
        <v>390.65800000000002</v>
      </c>
      <c r="AI404" t="str">
        <f t="shared" si="126"/>
        <v>Small Cap</v>
      </c>
    </row>
    <row r="405" spans="2:35" x14ac:dyDescent="0.25">
      <c r="B405">
        <v>404</v>
      </c>
      <c r="C405" t="s">
        <v>1276</v>
      </c>
      <c r="D405" t="s">
        <v>1277</v>
      </c>
      <c r="E405">
        <v>6675</v>
      </c>
      <c r="F405">
        <v>200</v>
      </c>
      <c r="G405">
        <v>3.09E-2</v>
      </c>
      <c r="H405">
        <v>4500</v>
      </c>
      <c r="I405">
        <v>1930</v>
      </c>
      <c r="J405" t="s">
        <v>1278</v>
      </c>
      <c r="K405" t="s">
        <v>50</v>
      </c>
      <c r="L405" s="6">
        <f t="shared" si="112"/>
        <v>1.0089999999999999</v>
      </c>
      <c r="M405" s="7" t="str">
        <f t="shared" si="115"/>
        <v>T</v>
      </c>
      <c r="N405" s="10">
        <f t="shared" si="116"/>
        <v>1008.9999999999999</v>
      </c>
      <c r="O405" s="10">
        <f t="shared" si="117"/>
        <v>1008.9999999999999</v>
      </c>
      <c r="P405" s="4" t="str">
        <f t="shared" si="118"/>
        <v>JECC.JK</v>
      </c>
      <c r="R405" s="4">
        <f t="shared" si="119"/>
        <v>404</v>
      </c>
      <c r="S405" t="str">
        <v>INOV.JK</v>
      </c>
      <c r="T405" s="16">
        <f t="shared" si="120"/>
        <v>390.57600000000002</v>
      </c>
      <c r="X405">
        <f t="shared" si="113"/>
        <v>404</v>
      </c>
      <c r="Y405" t="str">
        <f t="shared" si="121"/>
        <v>INOV.JK</v>
      </c>
      <c r="Z405" s="7" t="str">
        <f t="shared" si="122"/>
        <v>PT Inocycle Technology Group Tbk</v>
      </c>
      <c r="AA405" s="6">
        <f t="shared" si="114"/>
        <v>216</v>
      </c>
      <c r="AB405" s="8">
        <f t="shared" si="123"/>
        <v>390.57600000000002</v>
      </c>
      <c r="AD405">
        <f t="shared" si="109"/>
        <v>404</v>
      </c>
      <c r="AE405" t="str">
        <f t="shared" si="124"/>
        <v>INOV</v>
      </c>
      <c r="AF405" t="str">
        <f t="shared" si="110"/>
        <v>PT Inocycle Technology Group Tbk</v>
      </c>
      <c r="AG405">
        <f t="shared" si="111"/>
        <v>216</v>
      </c>
      <c r="AH405" s="12">
        <f t="shared" si="125"/>
        <v>390.57600000000002</v>
      </c>
      <c r="AI405" t="str">
        <f t="shared" si="126"/>
        <v>Small Cap</v>
      </c>
    </row>
    <row r="406" spans="2:35" x14ac:dyDescent="0.25">
      <c r="B406">
        <v>405</v>
      </c>
      <c r="C406" t="s">
        <v>1279</v>
      </c>
      <c r="D406" t="s">
        <v>1280</v>
      </c>
      <c r="E406">
        <v>685</v>
      </c>
      <c r="F406">
        <v>5</v>
      </c>
      <c r="G406">
        <v>7.4000000000000003E-3</v>
      </c>
      <c r="H406" t="s">
        <v>1281</v>
      </c>
      <c r="I406" t="s">
        <v>1282</v>
      </c>
      <c r="J406" t="s">
        <v>1283</v>
      </c>
      <c r="K406">
        <v>59.61</v>
      </c>
      <c r="L406" s="6">
        <f t="shared" si="112"/>
        <v>1.008</v>
      </c>
      <c r="M406" s="7" t="str">
        <f t="shared" si="115"/>
        <v>T</v>
      </c>
      <c r="N406" s="10">
        <f t="shared" si="116"/>
        <v>1008</v>
      </c>
      <c r="O406" s="10">
        <f t="shared" si="117"/>
        <v>1008</v>
      </c>
      <c r="P406" s="4" t="str">
        <f t="shared" si="118"/>
        <v>FIRE.JK</v>
      </c>
      <c r="R406" s="4">
        <f t="shared" si="119"/>
        <v>405</v>
      </c>
      <c r="S406" t="str">
        <v>AKPI.JK</v>
      </c>
      <c r="T406" s="16">
        <f t="shared" si="120"/>
        <v>388.77699999999999</v>
      </c>
      <c r="X406">
        <f t="shared" si="113"/>
        <v>405</v>
      </c>
      <c r="Y406" t="str">
        <f t="shared" si="121"/>
        <v>AKPI.JK</v>
      </c>
      <c r="Z406" s="7" t="str">
        <f t="shared" si="122"/>
        <v>PT Argha Karya Prima Industry Tbk</v>
      </c>
      <c r="AA406" s="6">
        <f t="shared" si="114"/>
        <v>635</v>
      </c>
      <c r="AB406" s="8">
        <f t="shared" si="123"/>
        <v>388.77699999999999</v>
      </c>
      <c r="AD406">
        <f t="shared" si="109"/>
        <v>405</v>
      </c>
      <c r="AE406" t="str">
        <f t="shared" si="124"/>
        <v>AKPI</v>
      </c>
      <c r="AF406" t="str">
        <f t="shared" si="110"/>
        <v>PT Argha Karya Prima Industry Tbk</v>
      </c>
      <c r="AG406">
        <f t="shared" si="111"/>
        <v>635</v>
      </c>
      <c r="AH406" s="12">
        <f t="shared" si="125"/>
        <v>388.77699999999999</v>
      </c>
      <c r="AI406" t="str">
        <f t="shared" si="126"/>
        <v>Small Cap</v>
      </c>
    </row>
    <row r="407" spans="2:35" x14ac:dyDescent="0.25">
      <c r="B407">
        <v>406</v>
      </c>
      <c r="C407" t="s">
        <v>1284</v>
      </c>
      <c r="D407" t="s">
        <v>1285</v>
      </c>
      <c r="E407">
        <v>1425</v>
      </c>
      <c r="F407">
        <v>0</v>
      </c>
      <c r="G407">
        <v>0</v>
      </c>
      <c r="H407">
        <v>152400</v>
      </c>
      <c r="I407">
        <v>319239</v>
      </c>
      <c r="J407" t="s">
        <v>1286</v>
      </c>
      <c r="K407">
        <v>9.89</v>
      </c>
      <c r="L407" s="6">
        <f t="shared" si="112"/>
        <v>995.75400000000002</v>
      </c>
      <c r="M407" s="7" t="str">
        <f t="shared" si="115"/>
        <v>B</v>
      </c>
      <c r="N407" s="10">
        <f t="shared" si="116"/>
        <v>995.75400000000002</v>
      </c>
      <c r="O407" s="10">
        <f t="shared" si="117"/>
        <v>995.75400000000002</v>
      </c>
      <c r="P407" s="4" t="str">
        <f t="shared" si="118"/>
        <v>EKAD.JK</v>
      </c>
      <c r="R407" s="4">
        <f t="shared" si="119"/>
        <v>406</v>
      </c>
      <c r="S407" t="str">
        <v>PANI.JK</v>
      </c>
      <c r="T407" s="16">
        <f t="shared" si="120"/>
        <v>392.88299999999998</v>
      </c>
      <c r="X407">
        <f t="shared" si="113"/>
        <v>406</v>
      </c>
      <c r="Y407" t="str">
        <f t="shared" si="121"/>
        <v>MDRN.JK</v>
      </c>
      <c r="Z407" s="7" t="str">
        <f t="shared" si="122"/>
        <v>PT Modern Internasional Tbk</v>
      </c>
      <c r="AA407" s="6">
        <f t="shared" si="114"/>
        <v>50</v>
      </c>
      <c r="AB407" s="8">
        <f t="shared" si="123"/>
        <v>381.608</v>
      </c>
      <c r="AD407">
        <f t="shared" si="109"/>
        <v>406</v>
      </c>
      <c r="AE407" t="str">
        <f t="shared" si="124"/>
        <v>MDRN</v>
      </c>
      <c r="AF407" t="str">
        <f t="shared" si="110"/>
        <v>PT Modern Internasional Tbk</v>
      </c>
      <c r="AG407">
        <f t="shared" si="111"/>
        <v>50</v>
      </c>
      <c r="AH407" s="12">
        <f t="shared" si="125"/>
        <v>381.608</v>
      </c>
      <c r="AI407" t="str">
        <f t="shared" si="126"/>
        <v>Small Cap</v>
      </c>
    </row>
    <row r="408" spans="2:35" x14ac:dyDescent="0.25">
      <c r="B408">
        <v>407</v>
      </c>
      <c r="L408" s="6" t="e">
        <f t="shared" si="112"/>
        <v>#VALUE!</v>
      </c>
      <c r="M408" s="7" t="str">
        <f t="shared" si="115"/>
        <v/>
      </c>
      <c r="N408" s="10">
        <f t="shared" si="116"/>
        <v>0</v>
      </c>
      <c r="O408" s="10">
        <f t="shared" si="117"/>
        <v>0</v>
      </c>
      <c r="P408" s="4">
        <f t="shared" si="118"/>
        <v>0</v>
      </c>
      <c r="R408" s="4">
        <f t="shared" si="119"/>
        <v>407</v>
      </c>
      <c r="S408" t="str">
        <v>MDRN.JK</v>
      </c>
      <c r="T408" s="16">
        <f t="shared" si="120"/>
        <v>381.608</v>
      </c>
      <c r="X408">
        <f t="shared" si="113"/>
        <v>407</v>
      </c>
      <c r="Y408" t="str">
        <f t="shared" si="121"/>
        <v>TRJA.JK</v>
      </c>
      <c r="Z408" s="7" t="str">
        <f t="shared" si="122"/>
        <v>PT Transkon Jaya Tbk</v>
      </c>
      <c r="AA408" s="6">
        <f t="shared" si="114"/>
        <v>252</v>
      </c>
      <c r="AB408" s="8">
        <f t="shared" si="123"/>
        <v>380.57</v>
      </c>
      <c r="AD408">
        <f t="shared" si="109"/>
        <v>407</v>
      </c>
      <c r="AE408" t="str">
        <f t="shared" si="124"/>
        <v>TRJA</v>
      </c>
      <c r="AF408" t="str">
        <f t="shared" si="110"/>
        <v>PT Transkon Jaya Tbk</v>
      </c>
      <c r="AG408">
        <f t="shared" si="111"/>
        <v>252</v>
      </c>
      <c r="AH408" s="12">
        <f t="shared" si="125"/>
        <v>380.57</v>
      </c>
      <c r="AI408" t="str">
        <f t="shared" si="126"/>
        <v>Small Cap</v>
      </c>
    </row>
    <row r="409" spans="2:35" x14ac:dyDescent="0.25">
      <c r="B409">
        <v>408</v>
      </c>
      <c r="C409" t="s">
        <v>0</v>
      </c>
      <c r="D409" t="s">
        <v>1</v>
      </c>
      <c r="E409" t="s">
        <v>2</v>
      </c>
      <c r="F409" t="s">
        <v>3</v>
      </c>
      <c r="G409" t="s">
        <v>4</v>
      </c>
      <c r="H409" t="s">
        <v>5</v>
      </c>
      <c r="I409" t="s">
        <v>6</v>
      </c>
      <c r="J409" t="s">
        <v>7</v>
      </c>
      <c r="K409" t="s">
        <v>8</v>
      </c>
      <c r="L409" s="6" t="e">
        <f t="shared" si="112"/>
        <v>#VALUE!</v>
      </c>
      <c r="M409" s="7" t="str">
        <f t="shared" si="115"/>
        <v>p</v>
      </c>
      <c r="N409" s="10">
        <f t="shared" si="116"/>
        <v>0</v>
      </c>
      <c r="O409" s="10">
        <f t="shared" si="117"/>
        <v>0</v>
      </c>
      <c r="P409" s="4" t="str">
        <f t="shared" si="118"/>
        <v>Symbol</v>
      </c>
      <c r="R409" s="4">
        <f t="shared" si="119"/>
        <v>408</v>
      </c>
      <c r="S409" t="str">
        <v>TRJA.JK</v>
      </c>
      <c r="T409" s="16">
        <f t="shared" si="120"/>
        <v>380.57</v>
      </c>
      <c r="X409">
        <f t="shared" si="113"/>
        <v>408</v>
      </c>
      <c r="Y409" t="str">
        <f t="shared" si="121"/>
        <v>PURI.JK</v>
      </c>
      <c r="Z409" s="7" t="str">
        <f t="shared" si="122"/>
        <v>PT Puri Global Sukses Tbk</v>
      </c>
      <c r="AA409" s="6">
        <f t="shared" si="114"/>
        <v>380</v>
      </c>
      <c r="AB409" s="8">
        <f t="shared" si="123"/>
        <v>380</v>
      </c>
      <c r="AD409">
        <f t="shared" si="109"/>
        <v>408</v>
      </c>
      <c r="AE409" t="str">
        <f t="shared" si="124"/>
        <v>PURI</v>
      </c>
      <c r="AF409" t="str">
        <f t="shared" si="110"/>
        <v>PT Puri Global Sukses Tbk</v>
      </c>
      <c r="AG409">
        <f t="shared" si="111"/>
        <v>380</v>
      </c>
      <c r="AH409" s="12">
        <f t="shared" si="125"/>
        <v>380</v>
      </c>
      <c r="AI409" t="str">
        <f t="shared" si="126"/>
        <v>Small Cap</v>
      </c>
    </row>
    <row r="410" spans="2:35" x14ac:dyDescent="0.25">
      <c r="B410">
        <v>409</v>
      </c>
      <c r="C410" t="s">
        <v>1287</v>
      </c>
      <c r="D410" t="s">
        <v>1288</v>
      </c>
      <c r="E410">
        <v>226</v>
      </c>
      <c r="F410">
        <v>-2</v>
      </c>
      <c r="G410">
        <v>-8.8000000000000005E-3</v>
      </c>
      <c r="H410" t="s">
        <v>1289</v>
      </c>
      <c r="I410" t="s">
        <v>1290</v>
      </c>
      <c r="J410" t="s">
        <v>1291</v>
      </c>
      <c r="K410">
        <v>178.66</v>
      </c>
      <c r="L410" s="6">
        <f t="shared" si="112"/>
        <v>988.42200000000003</v>
      </c>
      <c r="M410" s="7" t="str">
        <f t="shared" si="115"/>
        <v>B</v>
      </c>
      <c r="N410" s="10">
        <f t="shared" si="116"/>
        <v>988.42200000000003</v>
      </c>
      <c r="O410" s="10">
        <f t="shared" si="117"/>
        <v>988.42200000000003</v>
      </c>
      <c r="P410" s="4" t="str">
        <f t="shared" si="118"/>
        <v>TRIN.JK</v>
      </c>
      <c r="R410" s="4">
        <f t="shared" si="119"/>
        <v>409</v>
      </c>
      <c r="S410" t="str">
        <v>PURI.JK</v>
      </c>
      <c r="T410" s="16">
        <f t="shared" si="120"/>
        <v>380</v>
      </c>
      <c r="X410">
        <f t="shared" si="113"/>
        <v>409</v>
      </c>
      <c r="Y410" t="str">
        <f t="shared" si="121"/>
        <v>BKDP.JK</v>
      </c>
      <c r="Z410" s="7" t="str">
        <f t="shared" si="122"/>
        <v>PT Bukit Darmo Property Tbk</v>
      </c>
      <c r="AA410" s="6">
        <f t="shared" si="114"/>
        <v>50</v>
      </c>
      <c r="AB410" s="8">
        <f t="shared" si="123"/>
        <v>375.7</v>
      </c>
      <c r="AD410">
        <f t="shared" si="109"/>
        <v>409</v>
      </c>
      <c r="AE410" t="str">
        <f t="shared" si="124"/>
        <v>BKDP</v>
      </c>
      <c r="AF410" t="str">
        <f t="shared" si="110"/>
        <v>PT Bukit Darmo Property Tbk</v>
      </c>
      <c r="AG410">
        <f t="shared" si="111"/>
        <v>50</v>
      </c>
      <c r="AH410" s="12">
        <f t="shared" si="125"/>
        <v>375.7</v>
      </c>
      <c r="AI410" t="str">
        <f t="shared" si="126"/>
        <v>Small Cap</v>
      </c>
    </row>
    <row r="411" spans="2:35" x14ac:dyDescent="0.25">
      <c r="B411">
        <v>410</v>
      </c>
      <c r="C411" t="s">
        <v>1292</v>
      </c>
      <c r="D411" t="s">
        <v>1293</v>
      </c>
      <c r="E411">
        <v>4450</v>
      </c>
      <c r="F411">
        <v>20</v>
      </c>
      <c r="G411">
        <v>4.4999999999999997E-3</v>
      </c>
      <c r="H411">
        <v>500</v>
      </c>
      <c r="I411">
        <v>1398</v>
      </c>
      <c r="J411" t="s">
        <v>1294</v>
      </c>
      <c r="K411" t="s">
        <v>50</v>
      </c>
      <c r="L411" s="6">
        <f t="shared" si="112"/>
        <v>982.596</v>
      </c>
      <c r="M411" s="7" t="str">
        <f t="shared" si="115"/>
        <v>B</v>
      </c>
      <c r="N411" s="10">
        <f t="shared" si="116"/>
        <v>982.596</v>
      </c>
      <c r="O411" s="10">
        <f t="shared" si="117"/>
        <v>982.596</v>
      </c>
      <c r="P411" s="4" t="str">
        <f t="shared" si="118"/>
        <v>PTSP.JK</v>
      </c>
      <c r="R411" s="4">
        <f t="shared" si="119"/>
        <v>410</v>
      </c>
      <c r="S411" t="str">
        <v>BKDP.JK</v>
      </c>
      <c r="T411" s="16">
        <f t="shared" si="120"/>
        <v>375.7</v>
      </c>
      <c r="X411">
        <f t="shared" si="113"/>
        <v>410</v>
      </c>
      <c r="Y411" t="str">
        <f t="shared" si="121"/>
        <v>SBMA.JK</v>
      </c>
      <c r="Z411" s="7" t="str">
        <f t="shared" si="122"/>
        <v>PT Surya Biru Murni Acetylene Tbk</v>
      </c>
      <c r="AA411" s="6">
        <f t="shared" si="114"/>
        <v>400</v>
      </c>
      <c r="AB411" s="8">
        <f t="shared" si="123"/>
        <v>371.36</v>
      </c>
      <c r="AD411">
        <f t="shared" si="109"/>
        <v>410</v>
      </c>
      <c r="AE411" t="str">
        <f t="shared" si="124"/>
        <v>SBMA</v>
      </c>
      <c r="AF411" t="str">
        <f t="shared" si="110"/>
        <v>PT Surya Biru Murni Acetylene Tbk</v>
      </c>
      <c r="AG411">
        <f t="shared" si="111"/>
        <v>400</v>
      </c>
      <c r="AH411" s="12">
        <f t="shared" si="125"/>
        <v>371.36</v>
      </c>
      <c r="AI411" t="str">
        <f t="shared" si="126"/>
        <v>Small Cap</v>
      </c>
    </row>
    <row r="412" spans="2:35" x14ac:dyDescent="0.25">
      <c r="B412">
        <v>411</v>
      </c>
      <c r="C412" t="s">
        <v>1295</v>
      </c>
      <c r="D412" t="s">
        <v>1296</v>
      </c>
      <c r="E412">
        <v>470</v>
      </c>
      <c r="F412">
        <v>0</v>
      </c>
      <c r="G412">
        <v>0</v>
      </c>
      <c r="H412">
        <v>466900</v>
      </c>
      <c r="I412" t="s">
        <v>1297</v>
      </c>
      <c r="J412" t="s">
        <v>1298</v>
      </c>
      <c r="K412" t="s">
        <v>50</v>
      </c>
      <c r="L412" s="6">
        <f t="shared" si="112"/>
        <v>980.86599999999999</v>
      </c>
      <c r="M412" s="7" t="str">
        <f t="shared" si="115"/>
        <v>B</v>
      </c>
      <c r="N412" s="10">
        <f t="shared" si="116"/>
        <v>980.86599999999999</v>
      </c>
      <c r="O412" s="10">
        <f t="shared" si="117"/>
        <v>980.86599999999999</v>
      </c>
      <c r="P412" s="4" t="str">
        <f t="shared" si="118"/>
        <v>CASS.JK</v>
      </c>
      <c r="R412" s="4">
        <f t="shared" si="119"/>
        <v>411</v>
      </c>
      <c r="S412" t="str">
        <v>SBMA.JK</v>
      </c>
      <c r="T412" s="16">
        <f t="shared" si="120"/>
        <v>371.36</v>
      </c>
      <c r="X412">
        <f t="shared" si="113"/>
        <v>411</v>
      </c>
      <c r="Y412" t="str">
        <f t="shared" si="121"/>
        <v>KDSI.JK</v>
      </c>
      <c r="Z412" s="7" t="str">
        <f t="shared" si="122"/>
        <v>PT Kedawung Setia Industrial Tbk</v>
      </c>
      <c r="AA412" s="6">
        <f t="shared" si="114"/>
        <v>895</v>
      </c>
      <c r="AB412" s="8">
        <f t="shared" si="123"/>
        <v>362.47500000000002</v>
      </c>
      <c r="AD412">
        <f t="shared" si="109"/>
        <v>411</v>
      </c>
      <c r="AE412" t="str">
        <f t="shared" si="124"/>
        <v>KDSI</v>
      </c>
      <c r="AF412" t="str">
        <f t="shared" si="110"/>
        <v>PT Kedawung Setia Industrial Tbk</v>
      </c>
      <c r="AG412">
        <f t="shared" si="111"/>
        <v>895</v>
      </c>
      <c r="AH412" s="12">
        <f t="shared" si="125"/>
        <v>362.47500000000002</v>
      </c>
      <c r="AI412" t="str">
        <f t="shared" si="126"/>
        <v>Small Cap</v>
      </c>
    </row>
    <row r="413" spans="2:35" x14ac:dyDescent="0.25">
      <c r="B413">
        <v>412</v>
      </c>
      <c r="C413" t="s">
        <v>1299</v>
      </c>
      <c r="D413" t="s">
        <v>1300</v>
      </c>
      <c r="E413">
        <v>1165</v>
      </c>
      <c r="F413">
        <v>-5</v>
      </c>
      <c r="G413">
        <v>-4.3E-3</v>
      </c>
      <c r="H413">
        <v>100600</v>
      </c>
      <c r="I413">
        <v>260847</v>
      </c>
      <c r="J413" t="s">
        <v>1301</v>
      </c>
      <c r="K413">
        <v>14.09</v>
      </c>
      <c r="L413" s="6">
        <f t="shared" si="112"/>
        <v>978.6</v>
      </c>
      <c r="M413" s="7" t="str">
        <f t="shared" si="115"/>
        <v>B</v>
      </c>
      <c r="N413" s="10">
        <f t="shared" si="116"/>
        <v>978.6</v>
      </c>
      <c r="O413" s="10">
        <f t="shared" si="117"/>
        <v>978.6</v>
      </c>
      <c r="P413" s="4" t="str">
        <f t="shared" si="118"/>
        <v>PEHA.JK</v>
      </c>
      <c r="R413" s="4">
        <f t="shared" si="119"/>
        <v>412</v>
      </c>
      <c r="S413" t="str">
        <v>YPAS.JK</v>
      </c>
      <c r="T413" s="16">
        <f t="shared" si="120"/>
        <v>390.65800000000002</v>
      </c>
      <c r="X413">
        <f t="shared" si="113"/>
        <v>412</v>
      </c>
      <c r="Y413" t="str">
        <f t="shared" si="121"/>
        <v>NZIA.JK</v>
      </c>
      <c r="Z413" s="7" t="str">
        <f t="shared" si="122"/>
        <v>PT Nusantara Almazia, Tbk.</v>
      </c>
      <c r="AA413" s="6">
        <f t="shared" si="114"/>
        <v>164</v>
      </c>
      <c r="AB413" s="8">
        <f t="shared" si="123"/>
        <v>360.39699999999999</v>
      </c>
      <c r="AD413">
        <f t="shared" si="109"/>
        <v>412</v>
      </c>
      <c r="AE413" t="str">
        <f t="shared" si="124"/>
        <v>NZIA</v>
      </c>
      <c r="AF413" t="str">
        <f t="shared" si="110"/>
        <v>PT Nusantara Almazia, Tbk.</v>
      </c>
      <c r="AG413">
        <f t="shared" si="111"/>
        <v>164</v>
      </c>
      <c r="AH413" s="12">
        <f t="shared" si="125"/>
        <v>360.39699999999999</v>
      </c>
      <c r="AI413" t="str">
        <f t="shared" si="126"/>
        <v>Small Cap</v>
      </c>
    </row>
    <row r="414" spans="2:35" x14ac:dyDescent="0.25">
      <c r="B414">
        <v>413</v>
      </c>
      <c r="C414" t="s">
        <v>1302</v>
      </c>
      <c r="D414" t="s">
        <v>1303</v>
      </c>
      <c r="E414">
        <v>650</v>
      </c>
      <c r="F414">
        <v>-5</v>
      </c>
      <c r="G414">
        <v>-7.6E-3</v>
      </c>
      <c r="H414">
        <v>8400</v>
      </c>
      <c r="I414">
        <v>31960</v>
      </c>
      <c r="J414" t="s">
        <v>1304</v>
      </c>
      <c r="K414">
        <v>41.49</v>
      </c>
      <c r="L414" s="6">
        <f t="shared" si="112"/>
        <v>975</v>
      </c>
      <c r="M414" s="7" t="str">
        <f t="shared" si="115"/>
        <v>B</v>
      </c>
      <c r="N414" s="10">
        <f t="shared" si="116"/>
        <v>975</v>
      </c>
      <c r="O414" s="10">
        <f t="shared" si="117"/>
        <v>975</v>
      </c>
      <c r="P414" s="4" t="str">
        <f t="shared" si="118"/>
        <v>PBSA.JK</v>
      </c>
      <c r="R414" s="4">
        <f t="shared" si="119"/>
        <v>413</v>
      </c>
      <c r="S414" t="str">
        <v>KDSI.JK</v>
      </c>
      <c r="T414" s="16">
        <f t="shared" si="120"/>
        <v>362.47500000000002</v>
      </c>
      <c r="X414">
        <f t="shared" si="113"/>
        <v>413</v>
      </c>
      <c r="Y414" t="str">
        <f t="shared" si="121"/>
        <v>DADA.JK</v>
      </c>
      <c r="Z414" s="7" t="str">
        <f t="shared" si="122"/>
        <v>PT Diamond Citra Propertindo Tbk</v>
      </c>
      <c r="AA414" s="6">
        <f t="shared" si="114"/>
        <v>50</v>
      </c>
      <c r="AB414" s="8">
        <f t="shared" si="123"/>
        <v>358.90600000000001</v>
      </c>
      <c r="AD414">
        <f t="shared" si="109"/>
        <v>413</v>
      </c>
      <c r="AE414" t="str">
        <f t="shared" si="124"/>
        <v>DADA</v>
      </c>
      <c r="AF414" t="str">
        <f t="shared" si="110"/>
        <v>PT Diamond Citra Propertindo Tbk</v>
      </c>
      <c r="AG414">
        <f t="shared" si="111"/>
        <v>50</v>
      </c>
      <c r="AH414" s="12">
        <f t="shared" si="125"/>
        <v>358.90600000000001</v>
      </c>
      <c r="AI414" t="str">
        <f t="shared" si="126"/>
        <v>Small Cap</v>
      </c>
    </row>
    <row r="415" spans="2:35" x14ac:dyDescent="0.25">
      <c r="B415">
        <v>414</v>
      </c>
      <c r="C415" t="s">
        <v>1305</v>
      </c>
      <c r="D415" t="s">
        <v>1306</v>
      </c>
      <c r="E415">
        <v>780</v>
      </c>
      <c r="F415">
        <v>-5</v>
      </c>
      <c r="G415">
        <v>-6.4000000000000003E-3</v>
      </c>
      <c r="H415" t="s">
        <v>1307</v>
      </c>
      <c r="I415" t="s">
        <v>1308</v>
      </c>
      <c r="J415" t="s">
        <v>1304</v>
      </c>
      <c r="K415">
        <v>9.69</v>
      </c>
      <c r="L415" s="6">
        <f t="shared" si="112"/>
        <v>975</v>
      </c>
      <c r="M415" s="7" t="str">
        <f t="shared" si="115"/>
        <v>B</v>
      </c>
      <c r="N415" s="10">
        <f t="shared" si="116"/>
        <v>975</v>
      </c>
      <c r="O415" s="10">
        <f t="shared" si="117"/>
        <v>975</v>
      </c>
      <c r="P415" s="4" t="str">
        <f t="shared" si="118"/>
        <v>DGNS.JK</v>
      </c>
      <c r="R415" s="4">
        <f t="shared" si="119"/>
        <v>414</v>
      </c>
      <c r="S415" t="str">
        <v>NZIA.JK</v>
      </c>
      <c r="T415" s="16">
        <f t="shared" si="120"/>
        <v>360.39699999999999</v>
      </c>
      <c r="X415">
        <f t="shared" si="113"/>
        <v>414</v>
      </c>
      <c r="Y415" t="str">
        <f t="shared" si="121"/>
        <v>PANR.JK</v>
      </c>
      <c r="Z415" s="7" t="str">
        <f t="shared" si="122"/>
        <v>PT Panorama Sentrawisata Tbk</v>
      </c>
      <c r="AA415" s="6">
        <f t="shared" si="114"/>
        <v>298</v>
      </c>
      <c r="AB415" s="8">
        <f t="shared" si="123"/>
        <v>357.6</v>
      </c>
      <c r="AD415">
        <f t="shared" si="109"/>
        <v>414</v>
      </c>
      <c r="AE415" t="str">
        <f t="shared" si="124"/>
        <v>PANR</v>
      </c>
      <c r="AF415" t="str">
        <f t="shared" si="110"/>
        <v>PT Panorama Sentrawisata Tbk</v>
      </c>
      <c r="AG415">
        <f t="shared" si="111"/>
        <v>298</v>
      </c>
      <c r="AH415" s="12">
        <f t="shared" si="125"/>
        <v>357.6</v>
      </c>
      <c r="AI415" t="str">
        <f t="shared" si="126"/>
        <v>Small Cap</v>
      </c>
    </row>
    <row r="416" spans="2:35" x14ac:dyDescent="0.25">
      <c r="B416">
        <v>415</v>
      </c>
      <c r="C416" t="s">
        <v>1309</v>
      </c>
      <c r="D416" t="s">
        <v>1310</v>
      </c>
      <c r="E416">
        <v>720</v>
      </c>
      <c r="F416">
        <v>-10</v>
      </c>
      <c r="G416">
        <v>-1.37E-2</v>
      </c>
      <c r="H416" t="s">
        <v>1201</v>
      </c>
      <c r="I416">
        <v>991522</v>
      </c>
      <c r="J416" t="s">
        <v>1311</v>
      </c>
      <c r="K416">
        <v>21.64</v>
      </c>
      <c r="L416" s="6">
        <f t="shared" si="112"/>
        <v>971.12199999999996</v>
      </c>
      <c r="M416" s="7" t="str">
        <f t="shared" si="115"/>
        <v>B</v>
      </c>
      <c r="N416" s="10">
        <f t="shared" si="116"/>
        <v>971.12199999999996</v>
      </c>
      <c r="O416" s="10">
        <f t="shared" si="117"/>
        <v>971.12199999999996</v>
      </c>
      <c r="P416" s="4" t="str">
        <f t="shared" si="118"/>
        <v>ASGR.JK</v>
      </c>
      <c r="R416" s="4">
        <f t="shared" si="119"/>
        <v>415</v>
      </c>
      <c r="S416" t="str">
        <v>DADA.JK</v>
      </c>
      <c r="T416" s="16">
        <f t="shared" si="120"/>
        <v>358.90600000000001</v>
      </c>
      <c r="X416">
        <f t="shared" si="113"/>
        <v>415</v>
      </c>
      <c r="Y416" t="str">
        <f t="shared" si="121"/>
        <v>BAYU.JK</v>
      </c>
      <c r="Z416" s="7" t="str">
        <f t="shared" si="122"/>
        <v>PT Bayu Buana Tbk</v>
      </c>
      <c r="AA416" s="6">
        <f t="shared" si="114"/>
        <v>1005</v>
      </c>
      <c r="AB416" s="8">
        <f t="shared" si="123"/>
        <v>354.98700000000002</v>
      </c>
      <c r="AD416">
        <f t="shared" si="109"/>
        <v>415</v>
      </c>
      <c r="AE416" t="str">
        <f t="shared" si="124"/>
        <v>BAYU</v>
      </c>
      <c r="AF416" t="str">
        <f t="shared" si="110"/>
        <v>PT Bayu Buana Tbk</v>
      </c>
      <c r="AG416">
        <f t="shared" si="111"/>
        <v>1005</v>
      </c>
      <c r="AH416" s="12">
        <f t="shared" si="125"/>
        <v>354.98700000000002</v>
      </c>
      <c r="AI416" t="str">
        <f t="shared" si="126"/>
        <v>Small Cap</v>
      </c>
    </row>
    <row r="417" spans="2:35" x14ac:dyDescent="0.25">
      <c r="B417">
        <v>416</v>
      </c>
      <c r="C417" t="s">
        <v>1312</v>
      </c>
      <c r="D417" t="s">
        <v>1313</v>
      </c>
      <c r="E417">
        <v>595</v>
      </c>
      <c r="F417">
        <v>10</v>
      </c>
      <c r="G417">
        <v>1.7100000000000001E-2</v>
      </c>
      <c r="H417">
        <v>419900</v>
      </c>
      <c r="I417">
        <v>227300</v>
      </c>
      <c r="J417" t="s">
        <v>1314</v>
      </c>
      <c r="K417" t="s">
        <v>50</v>
      </c>
      <c r="L417" s="6">
        <f t="shared" si="112"/>
        <v>952</v>
      </c>
      <c r="M417" s="7" t="str">
        <f t="shared" si="115"/>
        <v>B</v>
      </c>
      <c r="N417" s="10">
        <f t="shared" si="116"/>
        <v>952</v>
      </c>
      <c r="O417" s="10">
        <f t="shared" si="117"/>
        <v>952</v>
      </c>
      <c r="P417" s="4" t="str">
        <f t="shared" si="118"/>
        <v>PJAA.JK</v>
      </c>
      <c r="R417" s="4">
        <f t="shared" si="119"/>
        <v>416</v>
      </c>
      <c r="S417" t="str">
        <v>PANR.JK</v>
      </c>
      <c r="T417" s="16">
        <f t="shared" si="120"/>
        <v>357.6</v>
      </c>
      <c r="X417">
        <f t="shared" si="113"/>
        <v>416</v>
      </c>
      <c r="Y417" t="str">
        <f t="shared" si="121"/>
        <v>ZONE.JK</v>
      </c>
      <c r="Z417" s="7" t="str">
        <f t="shared" si="122"/>
        <v>PT Mega Perintis Tbk</v>
      </c>
      <c r="AA417" s="6">
        <f t="shared" si="114"/>
        <v>404</v>
      </c>
      <c r="AB417" s="8">
        <f t="shared" si="123"/>
        <v>351.54899999999998</v>
      </c>
      <c r="AD417">
        <f t="shared" si="109"/>
        <v>416</v>
      </c>
      <c r="AE417" t="str">
        <f t="shared" si="124"/>
        <v>ZONE</v>
      </c>
      <c r="AF417" t="str">
        <f t="shared" si="110"/>
        <v>PT Mega Perintis Tbk</v>
      </c>
      <c r="AG417">
        <f t="shared" si="111"/>
        <v>404</v>
      </c>
      <c r="AH417" s="12">
        <f t="shared" si="125"/>
        <v>351.54899999999998</v>
      </c>
      <c r="AI417" t="str">
        <f t="shared" si="126"/>
        <v>Small Cap</v>
      </c>
    </row>
    <row r="418" spans="2:35" x14ac:dyDescent="0.25">
      <c r="B418">
        <v>417</v>
      </c>
      <c r="C418" t="s">
        <v>1315</v>
      </c>
      <c r="D418" t="s">
        <v>1316</v>
      </c>
      <c r="E418">
        <v>1320</v>
      </c>
      <c r="F418">
        <v>0</v>
      </c>
      <c r="G418">
        <v>0</v>
      </c>
      <c r="H418">
        <v>67000</v>
      </c>
      <c r="I418">
        <v>262926</v>
      </c>
      <c r="J418" t="s">
        <v>1317</v>
      </c>
      <c r="K418">
        <v>3.7</v>
      </c>
      <c r="L418" s="6">
        <f t="shared" si="112"/>
        <v>943.24699999999996</v>
      </c>
      <c r="M418" s="7" t="str">
        <f t="shared" si="115"/>
        <v>B</v>
      </c>
      <c r="N418" s="10">
        <f t="shared" si="116"/>
        <v>943.24699999999996</v>
      </c>
      <c r="O418" s="10">
        <f t="shared" si="117"/>
        <v>943.24699999999996</v>
      </c>
      <c r="P418" s="4" t="str">
        <f t="shared" si="118"/>
        <v>PANS.JK</v>
      </c>
      <c r="R418" s="4">
        <f t="shared" si="119"/>
        <v>417</v>
      </c>
      <c r="S418" t="str">
        <v>BAYU.JK</v>
      </c>
      <c r="T418" s="16">
        <f t="shared" si="120"/>
        <v>354.98700000000002</v>
      </c>
      <c r="X418">
        <f t="shared" si="113"/>
        <v>417</v>
      </c>
      <c r="Y418" t="str">
        <f t="shared" si="121"/>
        <v>RUNS.JK</v>
      </c>
      <c r="Z418" s="7" t="str">
        <f t="shared" si="122"/>
        <v>PT Global Sukses Solusi Tbk</v>
      </c>
      <c r="AA418" s="6">
        <f t="shared" si="114"/>
        <v>356</v>
      </c>
      <c r="AB418" s="8">
        <f t="shared" si="123"/>
        <v>350.14699999999999</v>
      </c>
      <c r="AD418">
        <f t="shared" si="109"/>
        <v>417</v>
      </c>
      <c r="AE418" t="str">
        <f t="shared" si="124"/>
        <v>RUNS</v>
      </c>
      <c r="AF418" t="str">
        <f t="shared" si="110"/>
        <v>PT Global Sukses Solusi Tbk</v>
      </c>
      <c r="AG418">
        <f t="shared" si="111"/>
        <v>356</v>
      </c>
      <c r="AH418" s="12">
        <f t="shared" si="125"/>
        <v>350.14699999999999</v>
      </c>
      <c r="AI418" t="str">
        <f t="shared" si="126"/>
        <v>Small Cap</v>
      </c>
    </row>
    <row r="419" spans="2:35" x14ac:dyDescent="0.25">
      <c r="B419">
        <v>418</v>
      </c>
      <c r="C419" t="s">
        <v>1318</v>
      </c>
      <c r="D419" t="s">
        <v>1319</v>
      </c>
      <c r="E419">
        <v>615</v>
      </c>
      <c r="F419">
        <v>0</v>
      </c>
      <c r="G419">
        <v>0</v>
      </c>
      <c r="H419">
        <v>90500</v>
      </c>
      <c r="I419">
        <v>629141</v>
      </c>
      <c r="J419" t="s">
        <v>1320</v>
      </c>
      <c r="K419">
        <v>6.48</v>
      </c>
      <c r="L419" s="6">
        <f t="shared" si="112"/>
        <v>941.87300000000005</v>
      </c>
      <c r="M419" s="7" t="str">
        <f t="shared" si="115"/>
        <v>B</v>
      </c>
      <c r="N419" s="10">
        <f t="shared" si="116"/>
        <v>941.87300000000005</v>
      </c>
      <c r="O419" s="10">
        <f t="shared" si="117"/>
        <v>941.87300000000005</v>
      </c>
      <c r="P419" s="4" t="str">
        <f t="shared" si="118"/>
        <v>LTLS.JK</v>
      </c>
      <c r="R419" s="4">
        <f t="shared" si="119"/>
        <v>418</v>
      </c>
      <c r="S419" t="str">
        <v>ZONE.JK</v>
      </c>
      <c r="T419" s="16">
        <f t="shared" si="120"/>
        <v>351.54899999999998</v>
      </c>
      <c r="X419">
        <f t="shared" si="113"/>
        <v>418</v>
      </c>
      <c r="Y419" t="str">
        <f t="shared" si="121"/>
        <v>AGAR.JK</v>
      </c>
      <c r="Z419" s="7" t="str">
        <f t="shared" si="122"/>
        <v>PT Asia Sejahtera Mina Tbk</v>
      </c>
      <c r="AA419" s="6">
        <f t="shared" si="114"/>
        <v>346</v>
      </c>
      <c r="AB419" s="8">
        <f t="shared" si="123"/>
        <v>346</v>
      </c>
      <c r="AD419">
        <f t="shared" si="109"/>
        <v>418</v>
      </c>
      <c r="AE419" t="str">
        <f t="shared" si="124"/>
        <v>AGAR</v>
      </c>
      <c r="AF419" t="str">
        <f t="shared" si="110"/>
        <v>PT Asia Sejahtera Mina Tbk</v>
      </c>
      <c r="AG419">
        <f t="shared" si="111"/>
        <v>346</v>
      </c>
      <c r="AH419" s="12">
        <f t="shared" si="125"/>
        <v>346</v>
      </c>
      <c r="AI419" t="str">
        <f t="shared" si="126"/>
        <v>Small Cap</v>
      </c>
    </row>
    <row r="420" spans="2:35" x14ac:dyDescent="0.25">
      <c r="B420">
        <v>419</v>
      </c>
      <c r="C420" t="s">
        <v>1321</v>
      </c>
      <c r="D420" t="s">
        <v>1322</v>
      </c>
      <c r="E420">
        <v>222</v>
      </c>
      <c r="F420">
        <v>2</v>
      </c>
      <c r="G420">
        <v>9.1000000000000004E-3</v>
      </c>
      <c r="H420" t="s">
        <v>1323</v>
      </c>
      <c r="I420" t="s">
        <v>1324</v>
      </c>
      <c r="J420" t="s">
        <v>1325</v>
      </c>
      <c r="K420" t="s">
        <v>50</v>
      </c>
      <c r="L420" s="6">
        <f t="shared" si="112"/>
        <v>938.41200000000003</v>
      </c>
      <c r="M420" s="7" t="str">
        <f t="shared" si="115"/>
        <v>B</v>
      </c>
      <c r="N420" s="10">
        <f t="shared" si="116"/>
        <v>938.41200000000003</v>
      </c>
      <c r="O420" s="10">
        <f t="shared" si="117"/>
        <v>938.41200000000003</v>
      </c>
      <c r="P420" s="4" t="str">
        <f t="shared" si="118"/>
        <v>RAJA.JK</v>
      </c>
      <c r="R420" s="4">
        <f t="shared" si="119"/>
        <v>419</v>
      </c>
      <c r="S420" t="str">
        <v>RUNS.JK</v>
      </c>
      <c r="T420" s="16">
        <f t="shared" si="120"/>
        <v>350.14699999999999</v>
      </c>
      <c r="X420">
        <f t="shared" si="113"/>
        <v>419</v>
      </c>
      <c r="Y420" t="str">
        <f t="shared" si="121"/>
        <v>PCAR.JK</v>
      </c>
      <c r="Z420" s="7" t="str">
        <f t="shared" si="122"/>
        <v>PT Prima Cakrawala Abadi Tbk</v>
      </c>
      <c r="AA420" s="6">
        <f t="shared" si="114"/>
        <v>296</v>
      </c>
      <c r="AB420" s="8">
        <f t="shared" si="123"/>
        <v>345.334</v>
      </c>
      <c r="AD420">
        <f t="shared" si="109"/>
        <v>419</v>
      </c>
      <c r="AE420" t="str">
        <f t="shared" si="124"/>
        <v>PCAR</v>
      </c>
      <c r="AF420" t="str">
        <f t="shared" si="110"/>
        <v>PT Prima Cakrawala Abadi Tbk</v>
      </c>
      <c r="AG420">
        <f t="shared" si="111"/>
        <v>296</v>
      </c>
      <c r="AH420" s="12">
        <f t="shared" si="125"/>
        <v>345.334</v>
      </c>
      <c r="AI420" t="str">
        <f t="shared" si="126"/>
        <v>Small Cap</v>
      </c>
    </row>
    <row r="421" spans="2:35" x14ac:dyDescent="0.25">
      <c r="B421">
        <v>420</v>
      </c>
      <c r="C421" t="s">
        <v>1326</v>
      </c>
      <c r="D421" t="s">
        <v>1327</v>
      </c>
      <c r="E421">
        <v>715</v>
      </c>
      <c r="F421">
        <v>0</v>
      </c>
      <c r="G421">
        <v>0</v>
      </c>
      <c r="H421">
        <v>84100</v>
      </c>
      <c r="I421">
        <v>803646</v>
      </c>
      <c r="J421" t="s">
        <v>1328</v>
      </c>
      <c r="K421">
        <v>15.67</v>
      </c>
      <c r="L421" s="6">
        <f t="shared" si="112"/>
        <v>918.77499999999998</v>
      </c>
      <c r="M421" s="7" t="str">
        <f t="shared" si="115"/>
        <v>B</v>
      </c>
      <c r="N421" s="10">
        <f t="shared" si="116"/>
        <v>918.77499999999998</v>
      </c>
      <c r="O421" s="10">
        <f t="shared" si="117"/>
        <v>918.77499999999998</v>
      </c>
      <c r="P421" s="4" t="str">
        <f t="shared" si="118"/>
        <v>TEBE.JK</v>
      </c>
      <c r="R421" s="4">
        <f t="shared" si="119"/>
        <v>420</v>
      </c>
      <c r="S421" t="str">
        <v>AGAR.JK</v>
      </c>
      <c r="T421" s="16">
        <f t="shared" si="120"/>
        <v>346</v>
      </c>
      <c r="X421">
        <f t="shared" si="113"/>
        <v>420</v>
      </c>
      <c r="Y421" t="str">
        <f t="shared" si="121"/>
        <v>BTON.JK</v>
      </c>
      <c r="Z421" s="7" t="str">
        <f t="shared" si="122"/>
        <v>PT Betonjaya Manunggal Tbk</v>
      </c>
      <c r="AA421" s="6">
        <f t="shared" si="114"/>
        <v>466</v>
      </c>
      <c r="AB421" s="8">
        <f t="shared" si="123"/>
        <v>335.52</v>
      </c>
      <c r="AD421">
        <f t="shared" si="109"/>
        <v>420</v>
      </c>
      <c r="AE421" t="str">
        <f t="shared" si="124"/>
        <v>BTON</v>
      </c>
      <c r="AF421" t="str">
        <f t="shared" si="110"/>
        <v>PT Betonjaya Manunggal Tbk</v>
      </c>
      <c r="AG421">
        <f t="shared" si="111"/>
        <v>466</v>
      </c>
      <c r="AH421" s="12">
        <f t="shared" si="125"/>
        <v>335.52</v>
      </c>
      <c r="AI421" t="str">
        <f t="shared" si="126"/>
        <v>Small Cap</v>
      </c>
    </row>
    <row r="422" spans="2:35" x14ac:dyDescent="0.25">
      <c r="B422">
        <v>421</v>
      </c>
      <c r="C422" t="s">
        <v>1329</v>
      </c>
      <c r="D422" t="s">
        <v>1330</v>
      </c>
      <c r="E422">
        <v>240</v>
      </c>
      <c r="F422">
        <v>2</v>
      </c>
      <c r="G422">
        <v>8.3999999999999995E-3</v>
      </c>
      <c r="H422" t="s">
        <v>1331</v>
      </c>
      <c r="I422" t="s">
        <v>1332</v>
      </c>
      <c r="J422" t="s">
        <v>1333</v>
      </c>
      <c r="K422">
        <v>1.44</v>
      </c>
      <c r="L422" s="6">
        <f t="shared" si="112"/>
        <v>913.37300000000005</v>
      </c>
      <c r="M422" s="7" t="str">
        <f t="shared" si="115"/>
        <v>B</v>
      </c>
      <c r="N422" s="10">
        <f t="shared" si="116"/>
        <v>913.37300000000005</v>
      </c>
      <c r="O422" s="10">
        <f t="shared" si="117"/>
        <v>913.37300000000005</v>
      </c>
      <c r="P422" s="4" t="str">
        <f t="shared" si="118"/>
        <v>AISA.JK</v>
      </c>
      <c r="R422" s="4">
        <f t="shared" si="119"/>
        <v>421</v>
      </c>
      <c r="S422" t="str">
        <v>PCAR.JK</v>
      </c>
      <c r="T422" s="16">
        <f t="shared" si="120"/>
        <v>345.334</v>
      </c>
      <c r="X422">
        <f t="shared" si="113"/>
        <v>421</v>
      </c>
      <c r="Y422" t="str">
        <f t="shared" si="121"/>
        <v>MINA.JK</v>
      </c>
      <c r="Z422" s="7" t="str">
        <f t="shared" si="122"/>
        <v>PT Sanurhasta Mitra Tbk</v>
      </c>
      <c r="AA422" s="6">
        <f t="shared" si="114"/>
        <v>51</v>
      </c>
      <c r="AB422" s="8">
        <f t="shared" si="123"/>
        <v>334.68799999999999</v>
      </c>
      <c r="AD422">
        <f t="shared" si="109"/>
        <v>421</v>
      </c>
      <c r="AE422" t="str">
        <f t="shared" si="124"/>
        <v>MINA</v>
      </c>
      <c r="AF422" t="str">
        <f t="shared" si="110"/>
        <v>PT Sanurhasta Mitra Tbk</v>
      </c>
      <c r="AG422">
        <f t="shared" si="111"/>
        <v>51</v>
      </c>
      <c r="AH422" s="12">
        <f t="shared" si="125"/>
        <v>334.68799999999999</v>
      </c>
      <c r="AI422" t="str">
        <f t="shared" si="126"/>
        <v>Small Cap</v>
      </c>
    </row>
    <row r="423" spans="2:35" x14ac:dyDescent="0.25">
      <c r="B423">
        <v>422</v>
      </c>
      <c r="C423" t="s">
        <v>1334</v>
      </c>
      <c r="D423" t="s">
        <v>1335</v>
      </c>
      <c r="E423">
        <v>700</v>
      </c>
      <c r="F423">
        <v>0</v>
      </c>
      <c r="G423">
        <v>0</v>
      </c>
      <c r="H423">
        <v>20900</v>
      </c>
      <c r="I423">
        <v>5187</v>
      </c>
      <c r="J423" t="s">
        <v>1336</v>
      </c>
      <c r="K423" t="s">
        <v>50</v>
      </c>
      <c r="L423" s="6">
        <f t="shared" si="112"/>
        <v>910</v>
      </c>
      <c r="M423" s="7" t="str">
        <f t="shared" si="115"/>
        <v>B</v>
      </c>
      <c r="N423" s="10">
        <f t="shared" si="116"/>
        <v>910</v>
      </c>
      <c r="O423" s="10">
        <f t="shared" si="117"/>
        <v>910</v>
      </c>
      <c r="P423" s="4" t="str">
        <f t="shared" si="118"/>
        <v>BATA.JK</v>
      </c>
      <c r="R423" s="4">
        <f t="shared" si="119"/>
        <v>422</v>
      </c>
      <c r="S423" t="str">
        <v>BTON.JK</v>
      </c>
      <c r="T423" s="16">
        <f t="shared" si="120"/>
        <v>335.52</v>
      </c>
      <c r="X423">
        <f t="shared" si="113"/>
        <v>422</v>
      </c>
      <c r="Y423" t="str">
        <f t="shared" si="121"/>
        <v>HRME.JK</v>
      </c>
      <c r="Z423" s="7" t="str">
        <f t="shared" si="122"/>
        <v>PT Menteng Heritage Realty Tbk</v>
      </c>
      <c r="AA423" s="6">
        <f t="shared" si="114"/>
        <v>56</v>
      </c>
      <c r="AB423" s="8">
        <f t="shared" si="123"/>
        <v>333.69</v>
      </c>
      <c r="AD423">
        <f t="shared" si="109"/>
        <v>422</v>
      </c>
      <c r="AE423" t="str">
        <f t="shared" si="124"/>
        <v>HRME</v>
      </c>
      <c r="AF423" t="str">
        <f t="shared" si="110"/>
        <v>PT Menteng Heritage Realty Tbk</v>
      </c>
      <c r="AG423">
        <f t="shared" si="111"/>
        <v>56</v>
      </c>
      <c r="AH423" s="12">
        <f t="shared" si="125"/>
        <v>333.69</v>
      </c>
      <c r="AI423" t="str">
        <f t="shared" si="126"/>
        <v>Small Cap</v>
      </c>
    </row>
    <row r="424" spans="2:35" x14ac:dyDescent="0.25">
      <c r="B424">
        <v>423</v>
      </c>
      <c r="C424" t="s">
        <v>1337</v>
      </c>
      <c r="D424" t="s">
        <v>1338</v>
      </c>
      <c r="E424">
        <v>1080</v>
      </c>
      <c r="F424">
        <v>15</v>
      </c>
      <c r="G424">
        <v>1.41E-2</v>
      </c>
      <c r="H424">
        <v>179100</v>
      </c>
      <c r="I424">
        <v>48065</v>
      </c>
      <c r="J424" t="s">
        <v>1339</v>
      </c>
      <c r="K424">
        <v>28.79</v>
      </c>
      <c r="L424" s="6">
        <f t="shared" si="112"/>
        <v>900</v>
      </c>
      <c r="M424" s="7" t="str">
        <f t="shared" si="115"/>
        <v>B</v>
      </c>
      <c r="N424" s="10">
        <f t="shared" si="116"/>
        <v>900</v>
      </c>
      <c r="O424" s="10">
        <f t="shared" si="117"/>
        <v>900</v>
      </c>
      <c r="P424" s="4" t="str">
        <f t="shared" si="118"/>
        <v>SAPX.JK</v>
      </c>
      <c r="R424" s="4">
        <f t="shared" si="119"/>
        <v>423</v>
      </c>
      <c r="S424" t="str">
        <v>MINA.JK</v>
      </c>
      <c r="T424" s="16">
        <f t="shared" si="120"/>
        <v>334.68799999999999</v>
      </c>
      <c r="X424">
        <f t="shared" si="113"/>
        <v>423</v>
      </c>
      <c r="Y424" t="str">
        <f t="shared" si="121"/>
        <v>DYAN.JK</v>
      </c>
      <c r="Z424" s="7" t="str">
        <f t="shared" si="122"/>
        <v>PT Dyandra Media International Tbk</v>
      </c>
      <c r="AA424" s="6">
        <f t="shared" si="114"/>
        <v>78</v>
      </c>
      <c r="AB424" s="8">
        <f t="shared" si="123"/>
        <v>333.291</v>
      </c>
      <c r="AD424">
        <f t="shared" si="109"/>
        <v>423</v>
      </c>
      <c r="AE424" t="str">
        <f t="shared" si="124"/>
        <v>DYAN</v>
      </c>
      <c r="AF424" t="str">
        <f t="shared" si="110"/>
        <v>PT Dyandra Media International Tbk</v>
      </c>
      <c r="AG424">
        <f t="shared" si="111"/>
        <v>78</v>
      </c>
      <c r="AH424" s="12">
        <f t="shared" si="125"/>
        <v>333.291</v>
      </c>
      <c r="AI424" t="str">
        <f t="shared" si="126"/>
        <v>Small Cap</v>
      </c>
    </row>
    <row r="425" spans="2:35" x14ac:dyDescent="0.25">
      <c r="B425">
        <v>424</v>
      </c>
      <c r="C425" t="s">
        <v>1340</v>
      </c>
      <c r="D425" t="s">
        <v>1341</v>
      </c>
      <c r="E425">
        <v>620</v>
      </c>
      <c r="F425">
        <v>15</v>
      </c>
      <c r="G425">
        <v>2.4799999999999999E-2</v>
      </c>
      <c r="H425">
        <v>600</v>
      </c>
      <c r="I425">
        <v>3156</v>
      </c>
      <c r="J425" t="s">
        <v>1342</v>
      </c>
      <c r="K425" t="s">
        <v>50</v>
      </c>
      <c r="L425" s="6">
        <f t="shared" si="112"/>
        <v>889.81799999999998</v>
      </c>
      <c r="M425" s="7" t="str">
        <f t="shared" si="115"/>
        <v>B</v>
      </c>
      <c r="N425" s="10">
        <f t="shared" si="116"/>
        <v>889.81799999999998</v>
      </c>
      <c r="O425" s="10">
        <f t="shared" si="117"/>
        <v>889.81799999999998</v>
      </c>
      <c r="P425" s="4" t="str">
        <f t="shared" si="118"/>
        <v>ROCK.JK</v>
      </c>
      <c r="R425" s="4">
        <f t="shared" si="119"/>
        <v>424</v>
      </c>
      <c r="S425" t="str">
        <v>HRME.JK</v>
      </c>
      <c r="T425" s="16">
        <f t="shared" si="120"/>
        <v>333.69</v>
      </c>
      <c r="X425">
        <f t="shared" si="113"/>
        <v>424</v>
      </c>
      <c r="Y425" t="str">
        <f t="shared" si="121"/>
        <v>RONY.JK</v>
      </c>
      <c r="Z425" s="7" t="str">
        <f t="shared" si="122"/>
        <v>PT Aesler Grup Internasional Tbk</v>
      </c>
      <c r="AA425" s="6">
        <f t="shared" si="114"/>
        <v>266</v>
      </c>
      <c r="AB425" s="8">
        <f t="shared" si="123"/>
        <v>332.5</v>
      </c>
      <c r="AD425">
        <f t="shared" si="109"/>
        <v>424</v>
      </c>
      <c r="AE425" t="str">
        <f t="shared" si="124"/>
        <v>RONY</v>
      </c>
      <c r="AF425" t="str">
        <f t="shared" si="110"/>
        <v>PT Aesler Grup Internasional Tbk</v>
      </c>
      <c r="AG425">
        <f t="shared" si="111"/>
        <v>266</v>
      </c>
      <c r="AH425" s="12">
        <f t="shared" si="125"/>
        <v>332.5</v>
      </c>
      <c r="AI425" t="str">
        <f t="shared" si="126"/>
        <v>Small Cap</v>
      </c>
    </row>
    <row r="426" spans="2:35" x14ac:dyDescent="0.25">
      <c r="B426">
        <v>425</v>
      </c>
      <c r="C426" t="s">
        <v>1343</v>
      </c>
      <c r="D426" t="s">
        <v>1344</v>
      </c>
      <c r="E426">
        <v>228</v>
      </c>
      <c r="F426">
        <v>6</v>
      </c>
      <c r="G426">
        <v>2.7E-2</v>
      </c>
      <c r="H426" t="s">
        <v>1345</v>
      </c>
      <c r="I426" t="s">
        <v>1346</v>
      </c>
      <c r="J426" t="s">
        <v>1347</v>
      </c>
      <c r="K426" t="s">
        <v>50</v>
      </c>
      <c r="L426" s="6">
        <f t="shared" si="112"/>
        <v>886.73299999999995</v>
      </c>
      <c r="M426" s="7" t="str">
        <f t="shared" si="115"/>
        <v>B</v>
      </c>
      <c r="N426" s="10">
        <f t="shared" si="116"/>
        <v>886.73299999999995</v>
      </c>
      <c r="O426" s="10">
        <f t="shared" si="117"/>
        <v>886.73299999999995</v>
      </c>
      <c r="P426" s="4" t="str">
        <f t="shared" si="118"/>
        <v>ADMG.JK</v>
      </c>
      <c r="R426" s="4">
        <f t="shared" si="119"/>
        <v>425</v>
      </c>
      <c r="S426" t="str">
        <v>DYAN.JK</v>
      </c>
      <c r="T426" s="16">
        <f t="shared" si="120"/>
        <v>333.291</v>
      </c>
      <c r="X426">
        <f t="shared" si="113"/>
        <v>425</v>
      </c>
      <c r="Y426" t="str">
        <f t="shared" si="121"/>
        <v>SRSN.JK</v>
      </c>
      <c r="Z426" s="7" t="str">
        <f t="shared" si="122"/>
        <v>PT Indo Acidatama Tbk</v>
      </c>
      <c r="AA426" s="6">
        <f t="shared" si="114"/>
        <v>55</v>
      </c>
      <c r="AB426" s="8">
        <f t="shared" si="123"/>
        <v>331.1</v>
      </c>
      <c r="AD426">
        <f t="shared" si="109"/>
        <v>425</v>
      </c>
      <c r="AE426" t="str">
        <f t="shared" si="124"/>
        <v>SRSN</v>
      </c>
      <c r="AF426" t="str">
        <f t="shared" si="110"/>
        <v>PT Indo Acidatama Tbk</v>
      </c>
      <c r="AG426">
        <f t="shared" si="111"/>
        <v>55</v>
      </c>
      <c r="AH426" s="12">
        <f t="shared" si="125"/>
        <v>331.1</v>
      </c>
      <c r="AI426" t="str">
        <f t="shared" si="126"/>
        <v>Small Cap</v>
      </c>
    </row>
    <row r="427" spans="2:35" x14ac:dyDescent="0.25">
      <c r="B427">
        <v>426</v>
      </c>
      <c r="C427" t="s">
        <v>1348</v>
      </c>
      <c r="D427" t="s">
        <v>1349</v>
      </c>
      <c r="E427">
        <v>101</v>
      </c>
      <c r="F427">
        <v>1</v>
      </c>
      <c r="G427">
        <v>0.01</v>
      </c>
      <c r="H427" t="s">
        <v>1350</v>
      </c>
      <c r="I427" t="s">
        <v>1351</v>
      </c>
      <c r="J427" t="s">
        <v>1352</v>
      </c>
      <c r="K427">
        <v>635.22</v>
      </c>
      <c r="L427" s="6">
        <f t="shared" si="112"/>
        <v>858.07799999999997</v>
      </c>
      <c r="M427" s="7" t="str">
        <f t="shared" si="115"/>
        <v>B</v>
      </c>
      <c r="N427" s="10">
        <f t="shared" si="116"/>
        <v>858.07799999999997</v>
      </c>
      <c r="O427" s="10">
        <f t="shared" si="117"/>
        <v>858.07799999999997</v>
      </c>
      <c r="P427" s="4" t="str">
        <f t="shared" si="118"/>
        <v>GDST.JK</v>
      </c>
      <c r="R427" s="4">
        <f t="shared" si="119"/>
        <v>426</v>
      </c>
      <c r="S427" t="str">
        <v>RONY.JK</v>
      </c>
      <c r="T427" s="16">
        <f t="shared" si="120"/>
        <v>332.5</v>
      </c>
      <c r="X427">
        <f t="shared" si="113"/>
        <v>426</v>
      </c>
      <c r="Y427" t="str">
        <f t="shared" si="121"/>
        <v>INTA.JK</v>
      </c>
      <c r="Z427" s="7" t="str">
        <f t="shared" si="122"/>
        <v>PT Intraco Penta Tbk</v>
      </c>
      <c r="AA427" s="6">
        <f t="shared" si="114"/>
        <v>99</v>
      </c>
      <c r="AB427" s="8">
        <f t="shared" si="123"/>
        <v>331.04899999999998</v>
      </c>
      <c r="AD427">
        <f t="shared" si="109"/>
        <v>426</v>
      </c>
      <c r="AE427" t="str">
        <f t="shared" si="124"/>
        <v>INTA</v>
      </c>
      <c r="AF427" t="str">
        <f t="shared" si="110"/>
        <v>PT Intraco Penta Tbk</v>
      </c>
      <c r="AG427">
        <f t="shared" si="111"/>
        <v>99</v>
      </c>
      <c r="AH427" s="12">
        <f t="shared" si="125"/>
        <v>331.04899999999998</v>
      </c>
      <c r="AI427" t="str">
        <f t="shared" si="126"/>
        <v>Small Cap</v>
      </c>
    </row>
    <row r="428" spans="2:35" x14ac:dyDescent="0.25">
      <c r="B428">
        <v>427</v>
      </c>
      <c r="C428" t="s">
        <v>1353</v>
      </c>
      <c r="D428" t="s">
        <v>1354</v>
      </c>
      <c r="E428">
        <v>128</v>
      </c>
      <c r="F428">
        <v>2</v>
      </c>
      <c r="G428">
        <v>1.5900000000000001E-2</v>
      </c>
      <c r="H428" t="s">
        <v>1355</v>
      </c>
      <c r="I428" t="s">
        <v>1356</v>
      </c>
      <c r="J428" t="s">
        <v>1357</v>
      </c>
      <c r="K428">
        <v>32000</v>
      </c>
      <c r="L428" s="6">
        <f t="shared" si="112"/>
        <v>829.22199999999998</v>
      </c>
      <c r="M428" s="7" t="str">
        <f t="shared" si="115"/>
        <v>B</v>
      </c>
      <c r="N428" s="10">
        <f t="shared" si="116"/>
        <v>829.22199999999998</v>
      </c>
      <c r="O428" s="10">
        <f t="shared" si="117"/>
        <v>829.22199999999998</v>
      </c>
      <c r="P428" s="4" t="str">
        <f t="shared" si="118"/>
        <v>PBRX.JK</v>
      </c>
      <c r="R428" s="4">
        <f t="shared" si="119"/>
        <v>427</v>
      </c>
      <c r="S428" t="str">
        <v>SRSN.JK</v>
      </c>
      <c r="T428" s="16">
        <f t="shared" si="120"/>
        <v>331.1</v>
      </c>
      <c r="X428">
        <f t="shared" si="113"/>
        <v>427</v>
      </c>
      <c r="Y428" t="str">
        <f t="shared" si="121"/>
        <v>GPRA.JK</v>
      </c>
      <c r="Z428" s="7" t="str">
        <f t="shared" si="122"/>
        <v>PT Perdana Gapuraprima Tbk</v>
      </c>
      <c r="AA428" s="6">
        <f t="shared" si="114"/>
        <v>77</v>
      </c>
      <c r="AB428" s="8">
        <f t="shared" si="123"/>
        <v>329.303</v>
      </c>
      <c r="AD428">
        <f t="shared" si="109"/>
        <v>427</v>
      </c>
      <c r="AE428" t="str">
        <f t="shared" si="124"/>
        <v>GPRA</v>
      </c>
      <c r="AF428" t="str">
        <f t="shared" si="110"/>
        <v>PT Perdana Gapuraprima Tbk</v>
      </c>
      <c r="AG428">
        <f t="shared" si="111"/>
        <v>77</v>
      </c>
      <c r="AH428" s="12">
        <f t="shared" si="125"/>
        <v>329.303</v>
      </c>
      <c r="AI428" t="str">
        <f t="shared" si="126"/>
        <v>Small Cap</v>
      </c>
    </row>
    <row r="429" spans="2:35" x14ac:dyDescent="0.25">
      <c r="B429">
        <v>428</v>
      </c>
      <c r="C429" t="s">
        <v>1358</v>
      </c>
      <c r="D429" t="s">
        <v>1359</v>
      </c>
      <c r="E429">
        <v>50</v>
      </c>
      <c r="F429">
        <v>0</v>
      </c>
      <c r="G429">
        <v>0</v>
      </c>
      <c r="H429" t="s">
        <v>1360</v>
      </c>
      <c r="I429" t="s">
        <v>1361</v>
      </c>
      <c r="J429" t="s">
        <v>1362</v>
      </c>
      <c r="K429" t="s">
        <v>50</v>
      </c>
      <c r="L429" s="6">
        <f t="shared" si="112"/>
        <v>823.21500000000003</v>
      </c>
      <c r="M429" s="7" t="str">
        <f t="shared" si="115"/>
        <v>B</v>
      </c>
      <c r="N429" s="10">
        <f t="shared" si="116"/>
        <v>823.21500000000003</v>
      </c>
      <c r="O429" s="10">
        <f t="shared" si="117"/>
        <v>823.21500000000003</v>
      </c>
      <c r="P429" s="4" t="str">
        <f t="shared" si="118"/>
        <v>VIVA.JK</v>
      </c>
      <c r="R429" s="4">
        <f t="shared" si="119"/>
        <v>428</v>
      </c>
      <c r="S429" t="str">
        <v>INTA.JK</v>
      </c>
      <c r="T429" s="16">
        <f t="shared" si="120"/>
        <v>331.04899999999998</v>
      </c>
      <c r="X429">
        <f t="shared" si="113"/>
        <v>428</v>
      </c>
      <c r="Y429" t="str">
        <f t="shared" si="121"/>
        <v>NPGF.JK</v>
      </c>
      <c r="Z429" s="7" t="str">
        <f t="shared" si="122"/>
        <v>PT Nusa Palapa Gemilang Tbk</v>
      </c>
      <c r="AA429" s="6">
        <f t="shared" si="114"/>
        <v>101</v>
      </c>
      <c r="AB429" s="8">
        <f t="shared" si="123"/>
        <v>327.26400000000001</v>
      </c>
      <c r="AD429">
        <f t="shared" si="109"/>
        <v>428</v>
      </c>
      <c r="AE429" t="str">
        <f t="shared" si="124"/>
        <v>NPGF</v>
      </c>
      <c r="AF429" t="str">
        <f t="shared" si="110"/>
        <v>PT Nusa Palapa Gemilang Tbk</v>
      </c>
      <c r="AG429">
        <f t="shared" si="111"/>
        <v>101</v>
      </c>
      <c r="AH429" s="12">
        <f t="shared" si="125"/>
        <v>327.26400000000001</v>
      </c>
      <c r="AI429" t="str">
        <f t="shared" si="126"/>
        <v>Small Cap</v>
      </c>
    </row>
    <row r="430" spans="2:35" x14ac:dyDescent="0.25">
      <c r="B430">
        <v>429</v>
      </c>
      <c r="C430" t="s">
        <v>1363</v>
      </c>
      <c r="D430" t="s">
        <v>1364</v>
      </c>
      <c r="E430">
        <v>236</v>
      </c>
      <c r="F430">
        <v>2</v>
      </c>
      <c r="G430">
        <v>8.5000000000000006E-3</v>
      </c>
      <c r="H430">
        <v>76400</v>
      </c>
      <c r="I430">
        <v>346285</v>
      </c>
      <c r="J430" t="s">
        <v>1365</v>
      </c>
      <c r="K430">
        <v>21.9</v>
      </c>
      <c r="L430" s="6">
        <f t="shared" si="112"/>
        <v>821.62900000000002</v>
      </c>
      <c r="M430" s="7" t="str">
        <f t="shared" si="115"/>
        <v>B</v>
      </c>
      <c r="N430" s="10">
        <f t="shared" si="116"/>
        <v>821.62900000000002</v>
      </c>
      <c r="O430" s="10">
        <f t="shared" si="117"/>
        <v>821.62900000000002</v>
      </c>
      <c r="P430" s="4" t="str">
        <f t="shared" si="118"/>
        <v>WOMF.JK</v>
      </c>
      <c r="R430" s="4">
        <f t="shared" si="119"/>
        <v>429</v>
      </c>
      <c r="S430" t="str">
        <v>GPRA.JK</v>
      </c>
      <c r="T430" s="16">
        <f t="shared" si="120"/>
        <v>329.303</v>
      </c>
      <c r="X430">
        <f t="shared" si="113"/>
        <v>429</v>
      </c>
      <c r="Y430" t="str">
        <f t="shared" si="121"/>
        <v>TNCA.JK</v>
      </c>
      <c r="Z430" s="7" t="str">
        <f t="shared" si="122"/>
        <v>PT Trimuda Nuansa Citra Tbk</v>
      </c>
      <c r="AA430" s="6">
        <f t="shared" si="114"/>
        <v>765</v>
      </c>
      <c r="AB430" s="8">
        <f t="shared" si="123"/>
        <v>322.55500000000001</v>
      </c>
      <c r="AD430">
        <f t="shared" si="109"/>
        <v>429</v>
      </c>
      <c r="AE430" t="str">
        <f t="shared" si="124"/>
        <v>TNCA</v>
      </c>
      <c r="AF430" t="str">
        <f t="shared" si="110"/>
        <v>PT Trimuda Nuansa Citra Tbk</v>
      </c>
      <c r="AG430">
        <f t="shared" si="111"/>
        <v>765</v>
      </c>
      <c r="AH430" s="12">
        <f t="shared" si="125"/>
        <v>322.55500000000001</v>
      </c>
      <c r="AI430" t="str">
        <f t="shared" si="126"/>
        <v>Small Cap</v>
      </c>
    </row>
    <row r="431" spans="2:35" x14ac:dyDescent="0.25">
      <c r="B431">
        <v>430</v>
      </c>
      <c r="C431" t="s">
        <v>1366</v>
      </c>
      <c r="D431" t="s">
        <v>1367</v>
      </c>
      <c r="E431">
        <v>500</v>
      </c>
      <c r="F431">
        <v>-15</v>
      </c>
      <c r="G431">
        <v>-2.9100000000000001E-2</v>
      </c>
      <c r="H431" t="s">
        <v>1368</v>
      </c>
      <c r="I431" t="s">
        <v>1369</v>
      </c>
      <c r="J431" t="s">
        <v>1370</v>
      </c>
      <c r="K431" t="s">
        <v>50</v>
      </c>
      <c r="L431" s="6">
        <f t="shared" si="112"/>
        <v>812.5</v>
      </c>
      <c r="M431" s="7" t="str">
        <f t="shared" si="115"/>
        <v>B</v>
      </c>
      <c r="N431" s="10">
        <f t="shared" si="116"/>
        <v>812.5</v>
      </c>
      <c r="O431" s="10">
        <f t="shared" si="117"/>
        <v>812.5</v>
      </c>
      <c r="P431" s="4" t="str">
        <f t="shared" si="118"/>
        <v>DIGI.JK</v>
      </c>
      <c r="R431" s="4">
        <f t="shared" si="119"/>
        <v>430</v>
      </c>
      <c r="S431" t="str">
        <v>NPGF.JK</v>
      </c>
      <c r="T431" s="16">
        <f t="shared" si="120"/>
        <v>327.26400000000001</v>
      </c>
      <c r="X431">
        <f t="shared" si="113"/>
        <v>430</v>
      </c>
      <c r="Y431" t="str">
        <f t="shared" si="121"/>
        <v>AKKU.JK</v>
      </c>
      <c r="Z431" s="7" t="str">
        <f t="shared" si="122"/>
        <v>PT Anugerah Kagum Karya Utama Tbk</v>
      </c>
      <c r="AA431" s="6">
        <f t="shared" si="114"/>
        <v>50</v>
      </c>
      <c r="AB431" s="8">
        <f t="shared" si="123"/>
        <v>322.47300000000001</v>
      </c>
      <c r="AD431">
        <f t="shared" si="109"/>
        <v>430</v>
      </c>
      <c r="AE431" t="str">
        <f t="shared" si="124"/>
        <v>AKKU</v>
      </c>
      <c r="AF431" t="str">
        <f t="shared" si="110"/>
        <v>PT Anugerah Kagum Karya Utama Tbk</v>
      </c>
      <c r="AG431">
        <f t="shared" si="111"/>
        <v>50</v>
      </c>
      <c r="AH431" s="12">
        <f t="shared" si="125"/>
        <v>322.47300000000001</v>
      </c>
      <c r="AI431" t="str">
        <f t="shared" si="126"/>
        <v>Small Cap</v>
      </c>
    </row>
    <row r="432" spans="2:35" x14ac:dyDescent="0.25">
      <c r="B432">
        <v>431</v>
      </c>
      <c r="C432" t="s">
        <v>1371</v>
      </c>
      <c r="D432" t="s">
        <v>1372</v>
      </c>
      <c r="E432">
        <v>141</v>
      </c>
      <c r="F432">
        <v>-1</v>
      </c>
      <c r="G432">
        <v>-7.0000000000000001E-3</v>
      </c>
      <c r="H432">
        <v>63300</v>
      </c>
      <c r="I432" t="s">
        <v>1373</v>
      </c>
      <c r="J432" t="s">
        <v>1374</v>
      </c>
      <c r="K432">
        <v>26.71</v>
      </c>
      <c r="L432" s="6">
        <f t="shared" si="112"/>
        <v>801.91600000000005</v>
      </c>
      <c r="M432" s="7" t="str">
        <f t="shared" si="115"/>
        <v>B</v>
      </c>
      <c r="N432" s="10">
        <f t="shared" si="116"/>
        <v>801.91600000000005</v>
      </c>
      <c r="O432" s="10">
        <f t="shared" si="117"/>
        <v>801.91600000000005</v>
      </c>
      <c r="P432" s="4" t="str">
        <f t="shared" si="118"/>
        <v>VRNA.JK</v>
      </c>
      <c r="R432" s="4">
        <f t="shared" si="119"/>
        <v>431</v>
      </c>
      <c r="S432" t="str">
        <v>TNCA.JK</v>
      </c>
      <c r="T432" s="16">
        <f t="shared" si="120"/>
        <v>322.55500000000001</v>
      </c>
      <c r="X432">
        <f t="shared" si="113"/>
        <v>431</v>
      </c>
      <c r="Y432" t="str">
        <f t="shared" si="121"/>
        <v>CLPI.JK</v>
      </c>
      <c r="Z432" s="7" t="str">
        <f t="shared" si="122"/>
        <v>PT Colorpak Indonesia Tbk</v>
      </c>
      <c r="AA432" s="6">
        <f t="shared" si="114"/>
        <v>1040</v>
      </c>
      <c r="AB432" s="8">
        <f t="shared" si="123"/>
        <v>318.59199999999998</v>
      </c>
      <c r="AD432">
        <f t="shared" si="109"/>
        <v>431</v>
      </c>
      <c r="AE432" t="str">
        <f t="shared" si="124"/>
        <v>CLPI</v>
      </c>
      <c r="AF432" t="str">
        <f t="shared" si="110"/>
        <v>PT Colorpak Indonesia Tbk</v>
      </c>
      <c r="AG432">
        <f t="shared" si="111"/>
        <v>1040</v>
      </c>
      <c r="AH432" s="12">
        <f t="shared" si="125"/>
        <v>318.59199999999998</v>
      </c>
      <c r="AI432" t="str">
        <f t="shared" si="126"/>
        <v>Small Cap</v>
      </c>
    </row>
    <row r="433" spans="2:35" x14ac:dyDescent="0.25">
      <c r="B433">
        <v>432</v>
      </c>
      <c r="C433" t="s">
        <v>1375</v>
      </c>
      <c r="D433" t="s">
        <v>1376</v>
      </c>
      <c r="E433">
        <v>178</v>
      </c>
      <c r="F433">
        <v>-2</v>
      </c>
      <c r="G433">
        <v>-1.11E-2</v>
      </c>
      <c r="H433" t="s">
        <v>1377</v>
      </c>
      <c r="I433" t="s">
        <v>1378</v>
      </c>
      <c r="J433" t="s">
        <v>1379</v>
      </c>
      <c r="K433">
        <v>8.41</v>
      </c>
      <c r="L433" s="6">
        <f t="shared" si="112"/>
        <v>800.822</v>
      </c>
      <c r="M433" s="7" t="str">
        <f t="shared" si="115"/>
        <v>B</v>
      </c>
      <c r="N433" s="10">
        <f t="shared" si="116"/>
        <v>800.822</v>
      </c>
      <c r="O433" s="10">
        <f t="shared" si="117"/>
        <v>800.822</v>
      </c>
      <c r="P433" s="4" t="str">
        <f t="shared" si="118"/>
        <v>BUDI.JK</v>
      </c>
      <c r="R433" s="4">
        <f t="shared" si="119"/>
        <v>432</v>
      </c>
      <c r="S433" t="str">
        <v>AKKU.JK</v>
      </c>
      <c r="T433" s="16">
        <f t="shared" si="120"/>
        <v>322.47300000000001</v>
      </c>
      <c r="X433">
        <f t="shared" si="113"/>
        <v>432</v>
      </c>
      <c r="Y433" t="str">
        <f t="shared" si="121"/>
        <v>LCKM.JK</v>
      </c>
      <c r="Z433" s="7" t="str">
        <f t="shared" si="122"/>
        <v>PT LCK Global Kedaton Tbk</v>
      </c>
      <c r="AA433" s="6">
        <f t="shared" si="114"/>
        <v>318</v>
      </c>
      <c r="AB433" s="8">
        <f t="shared" si="123"/>
        <v>318</v>
      </c>
      <c r="AD433">
        <f t="shared" si="109"/>
        <v>432</v>
      </c>
      <c r="AE433" t="str">
        <f t="shared" si="124"/>
        <v>LCKM</v>
      </c>
      <c r="AF433" t="str">
        <f t="shared" si="110"/>
        <v>PT LCK Global Kedaton Tbk</v>
      </c>
      <c r="AG433">
        <f t="shared" si="111"/>
        <v>318</v>
      </c>
      <c r="AH433" s="12">
        <f t="shared" si="125"/>
        <v>318</v>
      </c>
      <c r="AI433" t="str">
        <f t="shared" si="126"/>
        <v>Small Cap</v>
      </c>
    </row>
    <row r="434" spans="2:35" x14ac:dyDescent="0.25">
      <c r="B434">
        <v>433</v>
      </c>
      <c r="C434" t="s">
        <v>1380</v>
      </c>
      <c r="D434" t="s">
        <v>1381</v>
      </c>
      <c r="E434">
        <v>910</v>
      </c>
      <c r="F434">
        <v>0</v>
      </c>
      <c r="G434">
        <v>0</v>
      </c>
      <c r="H434">
        <v>558200</v>
      </c>
      <c r="I434">
        <v>340684</v>
      </c>
      <c r="J434" t="s">
        <v>1382</v>
      </c>
      <c r="K434">
        <v>31.32</v>
      </c>
      <c r="L434" s="6">
        <f t="shared" si="112"/>
        <v>799.15099999999995</v>
      </c>
      <c r="M434" s="7" t="str">
        <f t="shared" si="115"/>
        <v>B</v>
      </c>
      <c r="N434" s="10">
        <f t="shared" si="116"/>
        <v>799.15099999999995</v>
      </c>
      <c r="O434" s="10">
        <f t="shared" si="117"/>
        <v>799.15099999999995</v>
      </c>
      <c r="P434" s="4" t="str">
        <f t="shared" si="118"/>
        <v>PTPW.JK</v>
      </c>
      <c r="R434" s="4">
        <f t="shared" si="119"/>
        <v>433</v>
      </c>
      <c r="S434" t="str">
        <v>CLPI.JK</v>
      </c>
      <c r="T434" s="16">
        <f t="shared" si="120"/>
        <v>318.59199999999998</v>
      </c>
      <c r="X434">
        <f t="shared" si="113"/>
        <v>433</v>
      </c>
      <c r="Y434" t="str">
        <f t="shared" si="121"/>
        <v>LCKM.JK</v>
      </c>
      <c r="Z434" s="7" t="str">
        <f t="shared" si="122"/>
        <v>PT LCK Global Kedaton Tbk</v>
      </c>
      <c r="AA434" s="6">
        <f t="shared" si="114"/>
        <v>318</v>
      </c>
      <c r="AB434" s="8">
        <f t="shared" si="123"/>
        <v>318</v>
      </c>
      <c r="AD434">
        <f t="shared" si="109"/>
        <v>433</v>
      </c>
      <c r="AE434" t="str">
        <f t="shared" si="124"/>
        <v>LCKM</v>
      </c>
      <c r="AF434" t="str">
        <f t="shared" si="110"/>
        <v>PT LCK Global Kedaton Tbk</v>
      </c>
      <c r="AG434">
        <f t="shared" si="111"/>
        <v>318</v>
      </c>
      <c r="AH434" s="12">
        <f t="shared" si="125"/>
        <v>318</v>
      </c>
      <c r="AI434" t="str">
        <f t="shared" si="126"/>
        <v>Small Cap</v>
      </c>
    </row>
    <row r="435" spans="2:35" x14ac:dyDescent="0.25">
      <c r="B435">
        <v>434</v>
      </c>
      <c r="C435" t="s">
        <v>1383</v>
      </c>
      <c r="D435" t="s">
        <v>1384</v>
      </c>
      <c r="E435">
        <v>246</v>
      </c>
      <c r="F435">
        <v>-18</v>
      </c>
      <c r="G435">
        <v>-6.8199999999999997E-2</v>
      </c>
      <c r="H435" t="s">
        <v>1385</v>
      </c>
      <c r="I435">
        <v>742896</v>
      </c>
      <c r="J435" t="s">
        <v>1386</v>
      </c>
      <c r="K435" t="s">
        <v>50</v>
      </c>
      <c r="L435" s="6">
        <f t="shared" si="112"/>
        <v>772.78200000000004</v>
      </c>
      <c r="M435" s="7" t="str">
        <f t="shared" si="115"/>
        <v>B</v>
      </c>
      <c r="N435" s="10">
        <f t="shared" si="116"/>
        <v>772.78200000000004</v>
      </c>
      <c r="O435" s="10">
        <f t="shared" si="117"/>
        <v>772.78200000000004</v>
      </c>
      <c r="P435" s="4" t="str">
        <f t="shared" si="118"/>
        <v>DART.JK</v>
      </c>
      <c r="R435" s="4">
        <f t="shared" si="119"/>
        <v>434</v>
      </c>
      <c r="S435" t="str">
        <v>LCKM.JK</v>
      </c>
      <c r="T435" s="16">
        <f t="shared" si="120"/>
        <v>318</v>
      </c>
      <c r="X435">
        <f t="shared" si="113"/>
        <v>434</v>
      </c>
      <c r="Y435" t="str">
        <f t="shared" si="121"/>
        <v>LCKM.JK</v>
      </c>
      <c r="Z435" s="7" t="str">
        <f t="shared" si="122"/>
        <v>PT LCK Global Kedaton Tbk</v>
      </c>
      <c r="AA435" s="6">
        <f t="shared" si="114"/>
        <v>318</v>
      </c>
      <c r="AB435" s="8">
        <f t="shared" si="123"/>
        <v>318</v>
      </c>
      <c r="AD435">
        <f t="shared" si="109"/>
        <v>434</v>
      </c>
      <c r="AE435" t="str">
        <f t="shared" si="124"/>
        <v>LCKM</v>
      </c>
      <c r="AF435" t="str">
        <f t="shared" si="110"/>
        <v>PT LCK Global Kedaton Tbk</v>
      </c>
      <c r="AG435">
        <f t="shared" si="111"/>
        <v>318</v>
      </c>
      <c r="AH435" s="12">
        <f t="shared" si="125"/>
        <v>318</v>
      </c>
      <c r="AI435" t="str">
        <f t="shared" si="126"/>
        <v>Small Cap</v>
      </c>
    </row>
    <row r="436" spans="2:35" x14ac:dyDescent="0.25">
      <c r="B436">
        <v>435</v>
      </c>
      <c r="C436" t="s">
        <v>1387</v>
      </c>
      <c r="D436" t="s">
        <v>1388</v>
      </c>
      <c r="E436">
        <v>141</v>
      </c>
      <c r="F436">
        <v>4</v>
      </c>
      <c r="G436">
        <v>2.92E-2</v>
      </c>
      <c r="H436" t="s">
        <v>1389</v>
      </c>
      <c r="I436" t="s">
        <v>1390</v>
      </c>
      <c r="J436" t="s">
        <v>1391</v>
      </c>
      <c r="K436" t="s">
        <v>50</v>
      </c>
      <c r="L436" s="6">
        <f t="shared" si="112"/>
        <v>771.76199999999994</v>
      </c>
      <c r="M436" s="7" t="str">
        <f t="shared" si="115"/>
        <v>B</v>
      </c>
      <c r="N436" s="10">
        <f t="shared" si="116"/>
        <v>771.76199999999994</v>
      </c>
      <c r="O436" s="10">
        <f t="shared" si="117"/>
        <v>771.76199999999994</v>
      </c>
      <c r="P436" s="4" t="str">
        <f t="shared" si="118"/>
        <v>DKFT.JK</v>
      </c>
      <c r="R436" s="4">
        <f t="shared" si="119"/>
        <v>435</v>
      </c>
      <c r="S436" t="str">
        <v>GZCO.JK</v>
      </c>
      <c r="T436" s="16">
        <f t="shared" si="120"/>
        <v>318</v>
      </c>
      <c r="X436">
        <f t="shared" si="113"/>
        <v>435</v>
      </c>
      <c r="Y436" t="str">
        <f t="shared" si="121"/>
        <v>BBSS.JK</v>
      </c>
      <c r="Z436" s="7" t="str">
        <f t="shared" si="122"/>
        <v>PT Bumi Benowo Sukses Sejahtera Tbk</v>
      </c>
      <c r="AA436" s="6">
        <f t="shared" si="114"/>
        <v>66</v>
      </c>
      <c r="AB436" s="8">
        <f t="shared" si="123"/>
        <v>316.80099999999999</v>
      </c>
      <c r="AD436">
        <f t="shared" si="109"/>
        <v>435</v>
      </c>
      <c r="AE436" t="str">
        <f t="shared" si="124"/>
        <v>BBSS</v>
      </c>
      <c r="AF436" t="str">
        <f t="shared" si="110"/>
        <v>PT Bumi Benowo Sukses Sejahtera Tbk</v>
      </c>
      <c r="AG436">
        <f t="shared" si="111"/>
        <v>66</v>
      </c>
      <c r="AH436" s="12">
        <f t="shared" si="125"/>
        <v>316.80099999999999</v>
      </c>
      <c r="AI436" t="str">
        <f t="shared" si="126"/>
        <v>Small Cap</v>
      </c>
    </row>
    <row r="437" spans="2:35" x14ac:dyDescent="0.25">
      <c r="B437">
        <v>436</v>
      </c>
      <c r="C437" t="s">
        <v>1392</v>
      </c>
      <c r="D437" t="s">
        <v>1393</v>
      </c>
      <c r="E437">
        <v>376</v>
      </c>
      <c r="F437">
        <v>-16</v>
      </c>
      <c r="G437">
        <v>-4.0800000000000003E-2</v>
      </c>
      <c r="H437" t="s">
        <v>1394</v>
      </c>
      <c r="I437" t="s">
        <v>1395</v>
      </c>
      <c r="J437" t="s">
        <v>1396</v>
      </c>
      <c r="K437">
        <v>6.84</v>
      </c>
      <c r="L437" s="6">
        <f t="shared" si="112"/>
        <v>770.8</v>
      </c>
      <c r="M437" s="7" t="str">
        <f t="shared" si="115"/>
        <v>B</v>
      </c>
      <c r="N437" s="10">
        <f t="shared" si="116"/>
        <v>770.8</v>
      </c>
      <c r="O437" s="10">
        <f t="shared" si="117"/>
        <v>770.8</v>
      </c>
      <c r="P437" s="4" t="str">
        <f t="shared" si="118"/>
        <v>CSRA.JK</v>
      </c>
      <c r="R437" s="4">
        <f t="shared" si="119"/>
        <v>436</v>
      </c>
      <c r="S437" t="str">
        <v>SOTS.JK</v>
      </c>
      <c r="T437" s="16">
        <f t="shared" si="120"/>
        <v>318</v>
      </c>
      <c r="X437">
        <f t="shared" si="113"/>
        <v>436</v>
      </c>
      <c r="Y437" t="str">
        <f t="shared" si="121"/>
        <v>BLUE.JK</v>
      </c>
      <c r="Z437" s="7" t="str">
        <f t="shared" si="122"/>
        <v>PT Berkah Prima Perkasa Tbk</v>
      </c>
      <c r="AA437" s="6">
        <f t="shared" si="114"/>
        <v>755</v>
      </c>
      <c r="AB437" s="8">
        <f t="shared" si="123"/>
        <v>315.58999999999997</v>
      </c>
      <c r="AD437">
        <f t="shared" si="109"/>
        <v>436</v>
      </c>
      <c r="AE437" t="str">
        <f t="shared" si="124"/>
        <v>BLUE</v>
      </c>
      <c r="AF437" t="str">
        <f t="shared" si="110"/>
        <v>PT Berkah Prima Perkasa Tbk</v>
      </c>
      <c r="AG437">
        <f t="shared" si="111"/>
        <v>755</v>
      </c>
      <c r="AH437" s="12">
        <f t="shared" si="125"/>
        <v>315.58999999999997</v>
      </c>
      <c r="AI437" t="str">
        <f t="shared" si="126"/>
        <v>Small Cap</v>
      </c>
    </row>
    <row r="438" spans="2:35" x14ac:dyDescent="0.25">
      <c r="B438">
        <v>437</v>
      </c>
      <c r="C438" t="s">
        <v>1397</v>
      </c>
      <c r="D438" t="s">
        <v>1398</v>
      </c>
      <c r="E438">
        <v>185</v>
      </c>
      <c r="F438">
        <v>-1</v>
      </c>
      <c r="G438">
        <v>-5.4000000000000003E-3</v>
      </c>
      <c r="H438">
        <v>97800</v>
      </c>
      <c r="I438">
        <v>54903</v>
      </c>
      <c r="J438" t="s">
        <v>1399</v>
      </c>
      <c r="K438" t="s">
        <v>50</v>
      </c>
      <c r="L438" s="6">
        <f t="shared" si="112"/>
        <v>768.78599999999994</v>
      </c>
      <c r="M438" s="7" t="str">
        <f t="shared" si="115"/>
        <v>B</v>
      </c>
      <c r="N438" s="10">
        <f t="shared" si="116"/>
        <v>768.78599999999994</v>
      </c>
      <c r="O438" s="10">
        <f t="shared" si="117"/>
        <v>768.78599999999994</v>
      </c>
      <c r="P438" s="4" t="str">
        <f t="shared" si="118"/>
        <v>VOKS.JK</v>
      </c>
      <c r="R438" s="4">
        <f t="shared" si="119"/>
        <v>437</v>
      </c>
      <c r="S438" t="str">
        <v>BBSS.JK</v>
      </c>
      <c r="T438" s="16">
        <f t="shared" si="120"/>
        <v>316.80099999999999</v>
      </c>
      <c r="X438">
        <f t="shared" si="113"/>
        <v>437</v>
      </c>
      <c r="Y438" t="str">
        <f t="shared" si="121"/>
        <v>IKBI.JK</v>
      </c>
      <c r="Z438" s="7" t="str">
        <f t="shared" si="122"/>
        <v>PT Sumi Indo Kabel Tbk</v>
      </c>
      <c r="AA438" s="6">
        <f t="shared" si="114"/>
        <v>256</v>
      </c>
      <c r="AB438" s="8">
        <f t="shared" si="123"/>
        <v>313.34399999999999</v>
      </c>
      <c r="AD438">
        <f t="shared" si="109"/>
        <v>437</v>
      </c>
      <c r="AE438" t="str">
        <f t="shared" si="124"/>
        <v>IKBI</v>
      </c>
      <c r="AF438" t="str">
        <f t="shared" si="110"/>
        <v>PT Sumi Indo Kabel Tbk</v>
      </c>
      <c r="AG438">
        <f t="shared" si="111"/>
        <v>256</v>
      </c>
      <c r="AH438" s="12">
        <f t="shared" si="125"/>
        <v>313.34399999999999</v>
      </c>
      <c r="AI438" t="str">
        <f t="shared" si="126"/>
        <v>Small Cap</v>
      </c>
    </row>
    <row r="439" spans="2:35" x14ac:dyDescent="0.25">
      <c r="B439">
        <v>438</v>
      </c>
      <c r="C439" t="s">
        <v>1400</v>
      </c>
      <c r="D439" t="s">
        <v>1401</v>
      </c>
      <c r="E439">
        <v>705</v>
      </c>
      <c r="F439">
        <v>-10</v>
      </c>
      <c r="G439">
        <v>-1.4E-2</v>
      </c>
      <c r="H439" t="s">
        <v>1402</v>
      </c>
      <c r="I439" t="s">
        <v>1403</v>
      </c>
      <c r="J439" t="s">
        <v>1404</v>
      </c>
      <c r="K439">
        <v>12.46</v>
      </c>
      <c r="L439" s="6">
        <f t="shared" si="112"/>
        <v>764.41700000000003</v>
      </c>
      <c r="M439" s="7" t="str">
        <f t="shared" si="115"/>
        <v>B</v>
      </c>
      <c r="N439" s="10">
        <f t="shared" si="116"/>
        <v>764.41700000000003</v>
      </c>
      <c r="O439" s="10">
        <f t="shared" si="117"/>
        <v>764.41700000000003</v>
      </c>
      <c r="P439" s="4" t="str">
        <f t="shared" si="118"/>
        <v>ALDO.JK</v>
      </c>
      <c r="R439" s="4">
        <f t="shared" si="119"/>
        <v>438</v>
      </c>
      <c r="S439" t="str">
        <v>BLUE.JK</v>
      </c>
      <c r="T439" s="16">
        <f t="shared" si="120"/>
        <v>315.58999999999997</v>
      </c>
      <c r="X439">
        <f t="shared" si="113"/>
        <v>438</v>
      </c>
      <c r="Y439" t="str">
        <f t="shared" si="121"/>
        <v>BPTR.JK</v>
      </c>
      <c r="Z439" s="7" t="str">
        <f t="shared" si="122"/>
        <v>PT Batavia Prosperindo Trans Tbk</v>
      </c>
      <c r="AA439" s="6">
        <f t="shared" si="114"/>
        <v>200</v>
      </c>
      <c r="AB439" s="8">
        <f t="shared" si="123"/>
        <v>310</v>
      </c>
      <c r="AD439">
        <f t="shared" si="109"/>
        <v>438</v>
      </c>
      <c r="AE439" t="str">
        <f t="shared" si="124"/>
        <v>BPTR</v>
      </c>
      <c r="AF439" t="str">
        <f t="shared" si="110"/>
        <v>PT Batavia Prosperindo Trans Tbk</v>
      </c>
      <c r="AG439">
        <f t="shared" si="111"/>
        <v>200</v>
      </c>
      <c r="AH439" s="12">
        <f t="shared" si="125"/>
        <v>310</v>
      </c>
      <c r="AI439" t="str">
        <f t="shared" si="126"/>
        <v>Small Cap</v>
      </c>
    </row>
    <row r="440" spans="2:35" x14ac:dyDescent="0.25">
      <c r="B440">
        <v>439</v>
      </c>
      <c r="C440" t="s">
        <v>1405</v>
      </c>
      <c r="D440" t="s">
        <v>1406</v>
      </c>
      <c r="E440">
        <v>1710</v>
      </c>
      <c r="F440">
        <v>-35</v>
      </c>
      <c r="G440">
        <v>-2.01E-2</v>
      </c>
      <c r="H440">
        <v>106600</v>
      </c>
      <c r="I440">
        <v>301050</v>
      </c>
      <c r="J440" t="s">
        <v>1407</v>
      </c>
      <c r="K440" t="s">
        <v>50</v>
      </c>
      <c r="L440" s="6">
        <f t="shared" si="112"/>
        <v>763.81299999999999</v>
      </c>
      <c r="M440" s="7" t="str">
        <f t="shared" si="115"/>
        <v>B</v>
      </c>
      <c r="N440" s="10">
        <f t="shared" si="116"/>
        <v>763.81299999999999</v>
      </c>
      <c r="O440" s="10">
        <f t="shared" si="117"/>
        <v>763.81299999999999</v>
      </c>
      <c r="P440" s="4" t="str">
        <f t="shared" si="118"/>
        <v>ARTA.JK</v>
      </c>
      <c r="R440" s="4">
        <f t="shared" si="119"/>
        <v>439</v>
      </c>
      <c r="S440" t="str">
        <v>IKBI.JK</v>
      </c>
      <c r="T440" s="16">
        <f t="shared" si="120"/>
        <v>313.34399999999999</v>
      </c>
      <c r="X440">
        <f t="shared" si="113"/>
        <v>439</v>
      </c>
      <c r="Y440" t="str">
        <f t="shared" si="121"/>
        <v>AKSI.JK</v>
      </c>
      <c r="Z440" s="7" t="str">
        <f t="shared" si="122"/>
        <v>PT Maming Enam Sembilan Mineral Tbk</v>
      </c>
      <c r="AA440" s="6">
        <f t="shared" si="114"/>
        <v>430</v>
      </c>
      <c r="AB440" s="8">
        <f t="shared" si="123"/>
        <v>309.60000000000002</v>
      </c>
      <c r="AD440">
        <f t="shared" si="109"/>
        <v>439</v>
      </c>
      <c r="AE440" t="str">
        <f t="shared" si="124"/>
        <v>AKSI</v>
      </c>
      <c r="AF440" t="str">
        <f t="shared" si="110"/>
        <v>PT Maming Enam Sembilan Mineral Tbk</v>
      </c>
      <c r="AG440">
        <f t="shared" si="111"/>
        <v>430</v>
      </c>
      <c r="AH440" s="12">
        <f t="shared" si="125"/>
        <v>309.60000000000002</v>
      </c>
      <c r="AI440" t="str">
        <f t="shared" si="126"/>
        <v>Small Cap</v>
      </c>
    </row>
    <row r="441" spans="2:35" x14ac:dyDescent="0.25">
      <c r="B441">
        <v>440</v>
      </c>
      <c r="C441" t="s">
        <v>1408</v>
      </c>
      <c r="D441" t="s">
        <v>1409</v>
      </c>
      <c r="E441">
        <v>69</v>
      </c>
      <c r="F441">
        <v>1</v>
      </c>
      <c r="G441">
        <v>1.47E-2</v>
      </c>
      <c r="H441" t="s">
        <v>1410</v>
      </c>
      <c r="I441" t="s">
        <v>1411</v>
      </c>
      <c r="J441" t="s">
        <v>1412</v>
      </c>
      <c r="K441" t="s">
        <v>50</v>
      </c>
      <c r="L441" s="6">
        <f t="shared" si="112"/>
        <v>759.33799999999997</v>
      </c>
      <c r="M441" s="7" t="str">
        <f t="shared" si="115"/>
        <v>B</v>
      </c>
      <c r="N441" s="10">
        <f t="shared" si="116"/>
        <v>759.33799999999997</v>
      </c>
      <c r="O441" s="10">
        <f t="shared" si="117"/>
        <v>759.33799999999997</v>
      </c>
      <c r="P441" s="4" t="str">
        <f t="shared" si="118"/>
        <v>NASA.JK</v>
      </c>
      <c r="R441" s="4">
        <f t="shared" si="119"/>
        <v>440</v>
      </c>
      <c r="S441" t="str">
        <v>BPTR.JK</v>
      </c>
      <c r="T441" s="16">
        <f t="shared" si="120"/>
        <v>310</v>
      </c>
      <c r="X441">
        <f t="shared" si="113"/>
        <v>440</v>
      </c>
      <c r="Y441" t="str">
        <f t="shared" si="121"/>
        <v>PURA.JK</v>
      </c>
      <c r="Z441" s="7" t="str">
        <f t="shared" si="122"/>
        <v>PT Putra Rajawali Kencana Tbk</v>
      </c>
      <c r="AA441" s="6">
        <f t="shared" si="114"/>
        <v>53</v>
      </c>
      <c r="AB441" s="8">
        <f t="shared" si="123"/>
        <v>308.69499999999999</v>
      </c>
      <c r="AD441">
        <f t="shared" si="109"/>
        <v>440</v>
      </c>
      <c r="AE441" t="str">
        <f t="shared" si="124"/>
        <v>PURA</v>
      </c>
      <c r="AF441" t="str">
        <f t="shared" si="110"/>
        <v>PT Putra Rajawali Kencana Tbk</v>
      </c>
      <c r="AG441">
        <f t="shared" si="111"/>
        <v>53</v>
      </c>
      <c r="AH441" s="12">
        <f t="shared" si="125"/>
        <v>308.69499999999999</v>
      </c>
      <c r="AI441" t="str">
        <f t="shared" si="126"/>
        <v>Small Cap</v>
      </c>
    </row>
    <row r="442" spans="2:35" x14ac:dyDescent="0.25">
      <c r="B442">
        <v>441</v>
      </c>
      <c r="C442" t="s">
        <v>1413</v>
      </c>
      <c r="D442" t="s">
        <v>1414</v>
      </c>
      <c r="E442">
        <v>139</v>
      </c>
      <c r="F442">
        <v>1</v>
      </c>
      <c r="G442">
        <v>7.1999999999999998E-3</v>
      </c>
      <c r="H442">
        <v>41000</v>
      </c>
      <c r="I442">
        <v>302103</v>
      </c>
      <c r="J442" t="s">
        <v>1415</v>
      </c>
      <c r="K442">
        <v>12.15</v>
      </c>
      <c r="L442" s="6">
        <f t="shared" si="112"/>
        <v>751.32100000000003</v>
      </c>
      <c r="M442" s="7" t="str">
        <f t="shared" si="115"/>
        <v>B</v>
      </c>
      <c r="N442" s="10">
        <f t="shared" si="116"/>
        <v>751.32100000000003</v>
      </c>
      <c r="O442" s="10">
        <f t="shared" si="117"/>
        <v>751.32100000000003</v>
      </c>
      <c r="P442" s="4" t="str">
        <f t="shared" si="118"/>
        <v>CITY.JK</v>
      </c>
      <c r="R442" s="4">
        <f t="shared" si="119"/>
        <v>441</v>
      </c>
      <c r="S442" t="str">
        <v>AKSI.JK</v>
      </c>
      <c r="T442" s="16">
        <f t="shared" si="120"/>
        <v>309.60000000000002</v>
      </c>
      <c r="X442">
        <f t="shared" si="113"/>
        <v>441</v>
      </c>
      <c r="Y442" t="str">
        <f t="shared" si="121"/>
        <v>EAST.JK</v>
      </c>
      <c r="Z442" s="7" t="str">
        <f t="shared" si="122"/>
        <v>PT Eastparc Hotel Tbk</v>
      </c>
      <c r="AA442" s="6">
        <f t="shared" si="114"/>
        <v>75</v>
      </c>
      <c r="AB442" s="8">
        <f t="shared" si="123"/>
        <v>307.49200000000002</v>
      </c>
      <c r="AD442">
        <f t="shared" si="109"/>
        <v>441</v>
      </c>
      <c r="AE442" t="str">
        <f t="shared" si="124"/>
        <v>EAST</v>
      </c>
      <c r="AF442" t="str">
        <f t="shared" si="110"/>
        <v>PT Eastparc Hotel Tbk</v>
      </c>
      <c r="AG442">
        <f t="shared" si="111"/>
        <v>75</v>
      </c>
      <c r="AH442" s="12">
        <f t="shared" si="125"/>
        <v>307.49200000000002</v>
      </c>
      <c r="AI442" t="str">
        <f t="shared" si="126"/>
        <v>Small Cap</v>
      </c>
    </row>
    <row r="443" spans="2:35" x14ac:dyDescent="0.25">
      <c r="B443">
        <v>442</v>
      </c>
      <c r="C443" t="s">
        <v>1416</v>
      </c>
      <c r="D443" t="s">
        <v>1417</v>
      </c>
      <c r="E443">
        <v>50</v>
      </c>
      <c r="F443">
        <v>0</v>
      </c>
      <c r="G443">
        <v>0</v>
      </c>
      <c r="H443">
        <v>258300</v>
      </c>
      <c r="I443">
        <v>63369</v>
      </c>
      <c r="J443" t="s">
        <v>1418</v>
      </c>
      <c r="K443" t="s">
        <v>50</v>
      </c>
      <c r="L443" s="6">
        <f t="shared" si="112"/>
        <v>750</v>
      </c>
      <c r="M443" s="7" t="str">
        <f t="shared" si="115"/>
        <v>B</v>
      </c>
      <c r="N443" s="10">
        <f t="shared" si="116"/>
        <v>750</v>
      </c>
      <c r="O443" s="10">
        <f t="shared" si="117"/>
        <v>750</v>
      </c>
      <c r="P443" s="4" t="str">
        <f t="shared" si="118"/>
        <v>CARS.JK</v>
      </c>
      <c r="R443" s="4">
        <f t="shared" si="119"/>
        <v>442</v>
      </c>
      <c r="S443" t="str">
        <v>EAST.JK</v>
      </c>
      <c r="T443" s="16">
        <f t="shared" si="120"/>
        <v>307.49200000000002</v>
      </c>
      <c r="X443">
        <f t="shared" si="113"/>
        <v>442</v>
      </c>
      <c r="Y443" t="str">
        <f t="shared" si="121"/>
        <v>LPLI.JK</v>
      </c>
      <c r="Z443" s="7" t="str">
        <f t="shared" si="122"/>
        <v>PT Star Pacific Tbk</v>
      </c>
      <c r="AA443" s="6">
        <f t="shared" si="114"/>
        <v>260</v>
      </c>
      <c r="AB443" s="8">
        <f t="shared" si="123"/>
        <v>304.31200000000001</v>
      </c>
      <c r="AD443">
        <f t="shared" si="109"/>
        <v>442</v>
      </c>
      <c r="AE443" t="str">
        <f t="shared" si="124"/>
        <v>LPLI</v>
      </c>
      <c r="AF443" t="str">
        <f t="shared" si="110"/>
        <v>PT Star Pacific Tbk</v>
      </c>
      <c r="AG443">
        <f t="shared" si="111"/>
        <v>260</v>
      </c>
      <c r="AH443" s="12">
        <f t="shared" si="125"/>
        <v>304.31200000000001</v>
      </c>
      <c r="AI443" t="str">
        <f t="shared" si="126"/>
        <v>Small Cap</v>
      </c>
    </row>
    <row r="444" spans="2:35" x14ac:dyDescent="0.25">
      <c r="B444">
        <v>443</v>
      </c>
      <c r="C444" t="s">
        <v>1419</v>
      </c>
      <c r="D444" t="s">
        <v>1420</v>
      </c>
      <c r="E444">
        <v>50</v>
      </c>
      <c r="F444">
        <v>0</v>
      </c>
      <c r="G444">
        <v>0</v>
      </c>
      <c r="H444">
        <v>70500</v>
      </c>
      <c r="I444" t="s">
        <v>1421</v>
      </c>
      <c r="J444" t="s">
        <v>1422</v>
      </c>
      <c r="K444" t="s">
        <v>50</v>
      </c>
      <c r="L444" s="6">
        <f t="shared" si="112"/>
        <v>746.45500000000004</v>
      </c>
      <c r="M444" s="7" t="str">
        <f t="shared" si="115"/>
        <v>B</v>
      </c>
      <c r="N444" s="10">
        <f t="shared" si="116"/>
        <v>746.45500000000004</v>
      </c>
      <c r="O444" s="10">
        <f t="shared" si="117"/>
        <v>746.45500000000004</v>
      </c>
      <c r="P444" s="4" t="str">
        <f t="shared" si="118"/>
        <v>KIAS.JK</v>
      </c>
      <c r="R444" s="4">
        <f t="shared" si="119"/>
        <v>443</v>
      </c>
      <c r="S444" t="str">
        <v>PURA.JK</v>
      </c>
      <c r="T444" s="16">
        <f t="shared" si="120"/>
        <v>308.69499999999999</v>
      </c>
      <c r="X444">
        <f t="shared" si="113"/>
        <v>443</v>
      </c>
      <c r="Y444" t="str">
        <f t="shared" si="121"/>
        <v>ITIC.JK</v>
      </c>
      <c r="Z444" s="7" t="str">
        <f t="shared" si="122"/>
        <v>PT Indonesian Tobacco Tbk</v>
      </c>
      <c r="AA444" s="6">
        <f t="shared" si="114"/>
        <v>322</v>
      </c>
      <c r="AB444" s="8">
        <f t="shared" si="123"/>
        <v>302.91199999999998</v>
      </c>
      <c r="AD444">
        <f t="shared" si="109"/>
        <v>443</v>
      </c>
      <c r="AE444" t="str">
        <f t="shared" si="124"/>
        <v>ITIC</v>
      </c>
      <c r="AF444" t="str">
        <f t="shared" si="110"/>
        <v>PT Indonesian Tobacco Tbk</v>
      </c>
      <c r="AG444">
        <f t="shared" si="111"/>
        <v>322</v>
      </c>
      <c r="AH444" s="12">
        <f t="shared" si="125"/>
        <v>302.91199999999998</v>
      </c>
      <c r="AI444" t="str">
        <f t="shared" si="126"/>
        <v>Small Cap</v>
      </c>
    </row>
    <row r="445" spans="2:35" x14ac:dyDescent="0.25">
      <c r="B445">
        <v>444</v>
      </c>
      <c r="C445" t="s">
        <v>1423</v>
      </c>
      <c r="D445" t="s">
        <v>1424</v>
      </c>
      <c r="E445">
        <v>300</v>
      </c>
      <c r="F445">
        <v>0</v>
      </c>
      <c r="G445">
        <v>0</v>
      </c>
      <c r="H445">
        <v>324900</v>
      </c>
      <c r="I445">
        <v>466004</v>
      </c>
      <c r="J445" t="s">
        <v>1425</v>
      </c>
      <c r="K445">
        <v>35.47</v>
      </c>
      <c r="L445" s="6">
        <f t="shared" si="112"/>
        <v>725.12400000000002</v>
      </c>
      <c r="M445" s="7" t="str">
        <f t="shared" si="115"/>
        <v>B</v>
      </c>
      <c r="N445" s="10">
        <f t="shared" si="116"/>
        <v>725.12400000000002</v>
      </c>
      <c r="O445" s="10">
        <f t="shared" si="117"/>
        <v>725.12400000000002</v>
      </c>
      <c r="P445" s="4" t="str">
        <f t="shared" si="118"/>
        <v>NRCA.JK</v>
      </c>
      <c r="R445" s="4">
        <f t="shared" si="119"/>
        <v>444</v>
      </c>
      <c r="S445" t="str">
        <v>LPLI.JK</v>
      </c>
      <c r="T445" s="16">
        <f t="shared" si="120"/>
        <v>304.31200000000001</v>
      </c>
      <c r="X445">
        <f t="shared" si="113"/>
        <v>444</v>
      </c>
      <c r="Y445" t="str">
        <f t="shared" si="121"/>
        <v>UNSP.JK</v>
      </c>
      <c r="Z445" s="7" t="str">
        <f t="shared" si="122"/>
        <v>PT Bakrie Sumatera Plantations Tbk</v>
      </c>
      <c r="AA445" s="6">
        <f t="shared" si="114"/>
        <v>120</v>
      </c>
      <c r="AB445" s="8">
        <f t="shared" si="123"/>
        <v>300.01900000000001</v>
      </c>
      <c r="AD445">
        <f t="shared" si="109"/>
        <v>444</v>
      </c>
      <c r="AE445" t="str">
        <f t="shared" si="124"/>
        <v>UNSP</v>
      </c>
      <c r="AF445" t="str">
        <f t="shared" si="110"/>
        <v>PT Bakrie Sumatera Plantations Tbk</v>
      </c>
      <c r="AG445">
        <f t="shared" si="111"/>
        <v>120</v>
      </c>
      <c r="AH445" s="12">
        <f t="shared" si="125"/>
        <v>300.01900000000001</v>
      </c>
      <c r="AI445" t="str">
        <f t="shared" si="126"/>
        <v>Small Cap</v>
      </c>
    </row>
    <row r="446" spans="2:35" x14ac:dyDescent="0.25">
      <c r="B446">
        <v>445</v>
      </c>
      <c r="C446" t="s">
        <v>1426</v>
      </c>
      <c r="D446" t="s">
        <v>1427</v>
      </c>
      <c r="E446">
        <v>168</v>
      </c>
      <c r="F446">
        <v>5</v>
      </c>
      <c r="G446">
        <v>3.0700000000000002E-2</v>
      </c>
      <c r="H446">
        <v>842700</v>
      </c>
      <c r="I446" t="s">
        <v>1428</v>
      </c>
      <c r="J446" t="s">
        <v>1429</v>
      </c>
      <c r="K446">
        <v>41.79</v>
      </c>
      <c r="L446" s="6">
        <f t="shared" si="112"/>
        <v>724.92</v>
      </c>
      <c r="M446" s="7" t="str">
        <f t="shared" si="115"/>
        <v>B</v>
      </c>
      <c r="N446" s="10">
        <f t="shared" si="116"/>
        <v>724.92</v>
      </c>
      <c r="O446" s="10">
        <f t="shared" si="117"/>
        <v>724.92</v>
      </c>
      <c r="P446" s="4" t="str">
        <f t="shared" si="118"/>
        <v>INDO.JK</v>
      </c>
      <c r="R446" s="4">
        <f t="shared" si="119"/>
        <v>445</v>
      </c>
      <c r="S446" t="str">
        <v>ITIC.JK</v>
      </c>
      <c r="T446" s="16">
        <f t="shared" si="120"/>
        <v>302.91199999999998</v>
      </c>
      <c r="X446">
        <f t="shared" si="113"/>
        <v>445</v>
      </c>
      <c r="Y446" t="str">
        <f t="shared" si="121"/>
        <v>HELI.JK</v>
      </c>
      <c r="Z446" s="7" t="str">
        <f t="shared" si="122"/>
        <v>PT Jaya Trishindo Tbk</v>
      </c>
      <c r="AA446" s="6">
        <f t="shared" si="114"/>
        <v>358</v>
      </c>
      <c r="AB446" s="8">
        <f t="shared" si="123"/>
        <v>298.16500000000002</v>
      </c>
      <c r="AD446">
        <f t="shared" si="109"/>
        <v>445</v>
      </c>
      <c r="AE446" t="str">
        <f t="shared" si="124"/>
        <v>HELI</v>
      </c>
      <c r="AF446" t="str">
        <f t="shared" si="110"/>
        <v>PT Jaya Trishindo Tbk</v>
      </c>
      <c r="AG446">
        <f t="shared" si="111"/>
        <v>358</v>
      </c>
      <c r="AH446" s="12">
        <f t="shared" si="125"/>
        <v>298.16500000000002</v>
      </c>
      <c r="AI446" t="str">
        <f t="shared" si="126"/>
        <v>Small Cap</v>
      </c>
    </row>
    <row r="447" spans="2:35" x14ac:dyDescent="0.25">
      <c r="B447">
        <v>446</v>
      </c>
      <c r="C447" t="s">
        <v>1430</v>
      </c>
      <c r="D447" t="s">
        <v>1431</v>
      </c>
      <c r="E447">
        <v>398</v>
      </c>
      <c r="F447">
        <v>-2</v>
      </c>
      <c r="G447">
        <v>-5.0000000000000001E-3</v>
      </c>
      <c r="H447">
        <v>200</v>
      </c>
      <c r="I447">
        <v>49919</v>
      </c>
      <c r="J447" t="s">
        <v>1432</v>
      </c>
      <c r="K447" t="s">
        <v>50</v>
      </c>
      <c r="L447" s="6">
        <f t="shared" si="112"/>
        <v>716.4</v>
      </c>
      <c r="M447" s="7" t="str">
        <f t="shared" si="115"/>
        <v>B</v>
      </c>
      <c r="N447" s="10">
        <f t="shared" si="116"/>
        <v>716.4</v>
      </c>
      <c r="O447" s="10">
        <f t="shared" si="117"/>
        <v>716.4</v>
      </c>
      <c r="P447" s="4" t="str">
        <f t="shared" si="118"/>
        <v>RELI.JK</v>
      </c>
      <c r="R447" s="4">
        <f t="shared" si="119"/>
        <v>446</v>
      </c>
      <c r="S447" t="str">
        <v>UNSP.JK</v>
      </c>
      <c r="T447" s="16">
        <f t="shared" si="120"/>
        <v>300.01900000000001</v>
      </c>
      <c r="X447">
        <f t="shared" si="113"/>
        <v>446</v>
      </c>
      <c r="Y447" t="str">
        <f t="shared" si="121"/>
        <v>UNIQ.JK</v>
      </c>
      <c r="Z447" s="7" t="str">
        <f t="shared" si="122"/>
        <v>PT Ulima Nitra Tbk</v>
      </c>
      <c r="AA447" s="6">
        <f t="shared" si="114"/>
        <v>93</v>
      </c>
      <c r="AB447" s="8">
        <f t="shared" si="123"/>
        <v>291.92500000000001</v>
      </c>
      <c r="AD447">
        <f t="shared" si="109"/>
        <v>446</v>
      </c>
      <c r="AE447" t="str">
        <f t="shared" si="124"/>
        <v>UNIQ</v>
      </c>
      <c r="AF447" t="str">
        <f t="shared" si="110"/>
        <v>PT Ulima Nitra Tbk</v>
      </c>
      <c r="AG447">
        <f t="shared" si="111"/>
        <v>93</v>
      </c>
      <c r="AH447" s="12">
        <f t="shared" si="125"/>
        <v>291.92500000000001</v>
      </c>
      <c r="AI447" t="str">
        <f t="shared" si="126"/>
        <v>Small Cap</v>
      </c>
    </row>
    <row r="448" spans="2:35" x14ac:dyDescent="0.25">
      <c r="B448">
        <v>447</v>
      </c>
      <c r="C448" t="s">
        <v>1433</v>
      </c>
      <c r="D448" t="s">
        <v>1434</v>
      </c>
      <c r="E448">
        <v>74</v>
      </c>
      <c r="F448">
        <v>1</v>
      </c>
      <c r="G448">
        <v>1.37E-2</v>
      </c>
      <c r="H448" t="s">
        <v>1435</v>
      </c>
      <c r="I448" t="s">
        <v>1436</v>
      </c>
      <c r="J448" t="s">
        <v>1437</v>
      </c>
      <c r="K448">
        <v>9.5500000000000007</v>
      </c>
      <c r="L448" s="6">
        <f t="shared" si="112"/>
        <v>715.02499999999998</v>
      </c>
      <c r="M448" s="7" t="str">
        <f t="shared" si="115"/>
        <v>B</v>
      </c>
      <c r="N448" s="10">
        <f t="shared" si="116"/>
        <v>715.02499999999998</v>
      </c>
      <c r="O448" s="10">
        <f t="shared" si="117"/>
        <v>715.02499999999998</v>
      </c>
      <c r="P448" s="4" t="str">
        <f t="shared" si="118"/>
        <v>NICL.JK</v>
      </c>
      <c r="R448" s="4">
        <f t="shared" si="119"/>
        <v>447</v>
      </c>
      <c r="S448" t="str">
        <v>HELI.JK</v>
      </c>
      <c r="T448" s="16">
        <f t="shared" si="120"/>
        <v>298.16500000000002</v>
      </c>
      <c r="X448">
        <f t="shared" si="113"/>
        <v>447</v>
      </c>
      <c r="Y448" t="str">
        <f t="shared" si="121"/>
        <v>PTDU.JK</v>
      </c>
      <c r="Z448" s="7" t="str">
        <f t="shared" si="122"/>
        <v>PT Djasa Ubersakti Tbk</v>
      </c>
      <c r="AA448" s="6">
        <f t="shared" si="114"/>
        <v>194</v>
      </c>
      <c r="AB448" s="8">
        <f t="shared" si="123"/>
        <v>291</v>
      </c>
      <c r="AD448">
        <f t="shared" si="109"/>
        <v>447</v>
      </c>
      <c r="AE448" t="str">
        <f t="shared" si="124"/>
        <v>PTDU</v>
      </c>
      <c r="AF448" t="str">
        <f t="shared" si="110"/>
        <v>PT Djasa Ubersakti Tbk</v>
      </c>
      <c r="AG448">
        <f t="shared" si="111"/>
        <v>194</v>
      </c>
      <c r="AH448" s="12">
        <f t="shared" si="125"/>
        <v>291</v>
      </c>
      <c r="AI448" t="str">
        <f t="shared" si="126"/>
        <v>Small Cap</v>
      </c>
    </row>
    <row r="449" spans="2:35" x14ac:dyDescent="0.25">
      <c r="B449">
        <v>448</v>
      </c>
      <c r="C449" t="s">
        <v>1438</v>
      </c>
      <c r="D449" t="s">
        <v>1439</v>
      </c>
      <c r="E449">
        <v>372</v>
      </c>
      <c r="F449">
        <v>6</v>
      </c>
      <c r="G449">
        <v>1.6400000000000001E-2</v>
      </c>
      <c r="H449">
        <v>170200</v>
      </c>
      <c r="I449" t="s">
        <v>910</v>
      </c>
      <c r="J449" t="s">
        <v>1440</v>
      </c>
      <c r="K449" t="s">
        <v>50</v>
      </c>
      <c r="L449" s="6">
        <f t="shared" si="112"/>
        <v>706.74400000000003</v>
      </c>
      <c r="M449" s="7" t="str">
        <f t="shared" si="115"/>
        <v>B</v>
      </c>
      <c r="N449" s="10">
        <f t="shared" si="116"/>
        <v>706.74400000000003</v>
      </c>
      <c r="O449" s="10">
        <f t="shared" si="117"/>
        <v>706.74400000000003</v>
      </c>
      <c r="P449" s="4" t="str">
        <f t="shared" si="118"/>
        <v>DFAM.JK</v>
      </c>
      <c r="R449" s="4">
        <f t="shared" si="119"/>
        <v>448</v>
      </c>
      <c r="S449" t="str">
        <v>UNIQ.JK</v>
      </c>
      <c r="T449" s="16">
        <f t="shared" si="120"/>
        <v>291.92500000000001</v>
      </c>
      <c r="X449">
        <f t="shared" si="113"/>
        <v>448</v>
      </c>
      <c r="Y449" t="str">
        <f t="shared" si="121"/>
        <v>NICK.JK</v>
      </c>
      <c r="Z449" s="7" t="str">
        <f t="shared" si="122"/>
        <v>PT Charnic Capital Tbk</v>
      </c>
      <c r="AA449" s="6">
        <f t="shared" si="114"/>
        <v>434</v>
      </c>
      <c r="AB449" s="8">
        <f t="shared" si="123"/>
        <v>282.59899999999999</v>
      </c>
      <c r="AD449">
        <f t="shared" ref="AD449:AD512" si="127">X449</f>
        <v>448</v>
      </c>
      <c r="AE449" t="str">
        <f t="shared" si="124"/>
        <v>NICK</v>
      </c>
      <c r="AF449" t="str">
        <f t="shared" ref="AF449:AF512" si="128">Z449</f>
        <v>PT Charnic Capital Tbk</v>
      </c>
      <c r="AG449">
        <f t="shared" ref="AG449:AG512" si="129">AA449</f>
        <v>434</v>
      </c>
      <c r="AH449" s="12">
        <f t="shared" si="125"/>
        <v>282.59899999999999</v>
      </c>
      <c r="AI449" t="str">
        <f t="shared" si="126"/>
        <v>Small Cap</v>
      </c>
    </row>
    <row r="450" spans="2:35" x14ac:dyDescent="0.25">
      <c r="B450">
        <v>449</v>
      </c>
      <c r="C450" t="s">
        <v>1441</v>
      </c>
      <c r="D450" t="s">
        <v>1442</v>
      </c>
      <c r="E450">
        <v>147</v>
      </c>
      <c r="F450">
        <v>-1</v>
      </c>
      <c r="G450">
        <v>-6.7999999999999996E-3</v>
      </c>
      <c r="H450">
        <v>161900</v>
      </c>
      <c r="I450">
        <v>509106</v>
      </c>
      <c r="J450" t="s">
        <v>1443</v>
      </c>
      <c r="K450">
        <v>62.74</v>
      </c>
      <c r="L450" s="6">
        <f t="shared" ref="L450:L513" si="130">VALUE(LEFT(J450,LEN(J450)-1))</f>
        <v>705.6</v>
      </c>
      <c r="M450" s="7" t="str">
        <f t="shared" si="115"/>
        <v>B</v>
      </c>
      <c r="N450" s="10">
        <f t="shared" si="116"/>
        <v>705.6</v>
      </c>
      <c r="O450" s="10">
        <f t="shared" si="117"/>
        <v>705.6</v>
      </c>
      <c r="P450" s="4" t="str">
        <f t="shared" si="118"/>
        <v>STAR.JK</v>
      </c>
      <c r="R450" s="4">
        <f t="shared" si="119"/>
        <v>449</v>
      </c>
      <c r="S450" t="str">
        <v>PTDU.JK</v>
      </c>
      <c r="T450" s="16">
        <f t="shared" si="120"/>
        <v>291</v>
      </c>
      <c r="X450">
        <f t="shared" ref="X450:X513" si="131">B450</f>
        <v>449</v>
      </c>
      <c r="Y450" t="str">
        <f t="shared" si="121"/>
        <v>BAPI.JK</v>
      </c>
      <c r="Z450" s="7" t="str">
        <f t="shared" si="122"/>
        <v>PT Bhakti Agung Propertindo Tbk</v>
      </c>
      <c r="AA450" s="6">
        <f t="shared" ref="AA450:AA513" si="132">IFERROR(INDEX($E$2:$E$1048576,MATCH(Y450,$C$2:$C$1048576,0)),"NA")</f>
        <v>50</v>
      </c>
      <c r="AB450" s="8">
        <f t="shared" si="123"/>
        <v>279.58699999999999</v>
      </c>
      <c r="AD450">
        <f t="shared" si="127"/>
        <v>449</v>
      </c>
      <c r="AE450" t="str">
        <f t="shared" si="124"/>
        <v>BAPI</v>
      </c>
      <c r="AF450" t="str">
        <f t="shared" si="128"/>
        <v>PT Bhakti Agung Propertindo Tbk</v>
      </c>
      <c r="AG450">
        <f t="shared" si="129"/>
        <v>50</v>
      </c>
      <c r="AH450" s="12">
        <f t="shared" si="125"/>
        <v>279.58699999999999</v>
      </c>
      <c r="AI450" t="str">
        <f t="shared" si="126"/>
        <v>Small Cap</v>
      </c>
    </row>
    <row r="451" spans="2:35" x14ac:dyDescent="0.25">
      <c r="B451">
        <v>450</v>
      </c>
      <c r="C451" t="s">
        <v>1444</v>
      </c>
      <c r="D451" t="s">
        <v>1445</v>
      </c>
      <c r="E451">
        <v>105</v>
      </c>
      <c r="F451">
        <v>4</v>
      </c>
      <c r="G451">
        <v>3.9600000000000003E-2</v>
      </c>
      <c r="H451" t="s">
        <v>1446</v>
      </c>
      <c r="I451" t="s">
        <v>1447</v>
      </c>
      <c r="J451" t="s">
        <v>1448</v>
      </c>
      <c r="K451">
        <v>423.39</v>
      </c>
      <c r="L451" s="6">
        <f t="shared" si="130"/>
        <v>696.529</v>
      </c>
      <c r="M451" s="7" t="str">
        <f t="shared" ref="M451:M514" si="133">RIGHT(J451,1)</f>
        <v>B</v>
      </c>
      <c r="N451" s="10">
        <f t="shared" ref="N451:N514" si="134">IF(M451="T",L451*1000,IF(M451="B",L451,0))</f>
        <v>696.529</v>
      </c>
      <c r="O451" s="10">
        <f t="shared" ref="O451:O514" si="135">IF(OR(M451="T",M451="B"),N451,0)</f>
        <v>696.529</v>
      </c>
      <c r="P451" s="4" t="str">
        <f t="shared" ref="P451:P514" si="136">C451</f>
        <v>REAL.JK</v>
      </c>
      <c r="R451" s="4">
        <f t="shared" ref="R451:R514" si="137">ROW(R450)</f>
        <v>450</v>
      </c>
      <c r="S451" t="str">
        <v>NICK.JK</v>
      </c>
      <c r="T451" s="16">
        <f t="shared" ref="T451:T514" si="138">IFERROR(VALUE(INDEX($O$2:$O$726,MATCH(S451,$C$2:$C$726,0))),0)</f>
        <v>282.59899999999999</v>
      </c>
      <c r="X451">
        <f t="shared" si="131"/>
        <v>450</v>
      </c>
      <c r="Y451" t="str">
        <f t="shared" ref="Y451:Y514" si="139">INDEX($S$2:$S$615,MATCH($AB451,$T$2:$T$614,0))</f>
        <v>LPPS.JK</v>
      </c>
      <c r="Z451" s="7" t="str">
        <f t="shared" ref="Z451:Z514" si="140">IFERROR(INDEX($D$2:$D$726,MATCH($Y451,$C$2:$C$726,0)),"NA")</f>
        <v>PT Lenox Pasifik Investama Tbk</v>
      </c>
      <c r="AA451" s="6">
        <f t="shared" si="132"/>
        <v>108</v>
      </c>
      <c r="AB451" s="8">
        <f t="shared" ref="AB451:AB514" si="141">IFERROR(LARGE($T$2:$T$614,X451),"NA")</f>
        <v>279.53100000000001</v>
      </c>
      <c r="AD451">
        <f t="shared" si="127"/>
        <v>450</v>
      </c>
      <c r="AE451" t="str">
        <f t="shared" ref="AE451:AE514" si="142">LEFT(Y451,4)</f>
        <v>LPPS</v>
      </c>
      <c r="AF451" t="str">
        <f t="shared" si="128"/>
        <v>PT Lenox Pasifik Investama Tbk</v>
      </c>
      <c r="AG451">
        <f t="shared" si="129"/>
        <v>108</v>
      </c>
      <c r="AH451" s="12">
        <f t="shared" ref="AH451:AH514" si="143">AB451</f>
        <v>279.53100000000001</v>
      </c>
      <c r="AI451" t="str">
        <f t="shared" ref="AI451:AI514" si="144">IF(AH451&gt;$AM$2,$AL$2,IF(AH451&gt;$AM$3,$AL$3,IF(AH451&gt;$AM$4,$AL$4,0)))</f>
        <v>Small Cap</v>
      </c>
    </row>
    <row r="452" spans="2:35" x14ac:dyDescent="0.25">
      <c r="B452">
        <v>451</v>
      </c>
      <c r="C452" t="s">
        <v>1449</v>
      </c>
      <c r="D452" t="s">
        <v>1450</v>
      </c>
      <c r="E452">
        <v>159</v>
      </c>
      <c r="F452">
        <v>-11</v>
      </c>
      <c r="G452">
        <v>-6.4699999999999994E-2</v>
      </c>
      <c r="H452" t="s">
        <v>1451</v>
      </c>
      <c r="I452" t="s">
        <v>1452</v>
      </c>
      <c r="J452" t="s">
        <v>1453</v>
      </c>
      <c r="K452" t="s">
        <v>50</v>
      </c>
      <c r="L452" s="6">
        <f t="shared" si="130"/>
        <v>688.96900000000005</v>
      </c>
      <c r="M452" s="7" t="str">
        <f t="shared" si="133"/>
        <v>B</v>
      </c>
      <c r="N452" s="10">
        <f t="shared" si="134"/>
        <v>688.96900000000005</v>
      </c>
      <c r="O452" s="10">
        <f t="shared" si="135"/>
        <v>688.96900000000005</v>
      </c>
      <c r="P452" s="4" t="str">
        <f t="shared" si="136"/>
        <v>WINS.JK</v>
      </c>
      <c r="R452" s="4">
        <f t="shared" si="137"/>
        <v>451</v>
      </c>
      <c r="S452" t="str">
        <v>BAPI.JK</v>
      </c>
      <c r="T452" s="16">
        <f t="shared" si="138"/>
        <v>279.58699999999999</v>
      </c>
      <c r="X452">
        <f t="shared" si="131"/>
        <v>451</v>
      </c>
      <c r="Y452" t="str">
        <f t="shared" si="139"/>
        <v>APLI.JK</v>
      </c>
      <c r="Z452" s="7" t="str">
        <f t="shared" si="140"/>
        <v>PT Asiaplast Industries Tbk</v>
      </c>
      <c r="AA452" s="6">
        <f t="shared" si="132"/>
        <v>202</v>
      </c>
      <c r="AB452" s="8">
        <f t="shared" si="141"/>
        <v>275.25900000000001</v>
      </c>
      <c r="AD452">
        <f t="shared" si="127"/>
        <v>451</v>
      </c>
      <c r="AE452" t="str">
        <f t="shared" si="142"/>
        <v>APLI</v>
      </c>
      <c r="AF452" t="str">
        <f t="shared" si="128"/>
        <v>PT Asiaplast Industries Tbk</v>
      </c>
      <c r="AG452">
        <f t="shared" si="129"/>
        <v>202</v>
      </c>
      <c r="AH452" s="12">
        <f t="shared" si="143"/>
        <v>275.25900000000001</v>
      </c>
      <c r="AI452" t="str">
        <f t="shared" si="144"/>
        <v>Small Cap</v>
      </c>
    </row>
    <row r="453" spans="2:35" x14ac:dyDescent="0.25">
      <c r="B453">
        <v>452</v>
      </c>
      <c r="C453" t="s">
        <v>1454</v>
      </c>
      <c r="D453" t="s">
        <v>1455</v>
      </c>
      <c r="E453">
        <v>1000</v>
      </c>
      <c r="F453">
        <v>-45</v>
      </c>
      <c r="G453">
        <v>-4.3099999999999999E-2</v>
      </c>
      <c r="H453">
        <v>6200</v>
      </c>
      <c r="I453">
        <v>67584</v>
      </c>
      <c r="J453" t="s">
        <v>1456</v>
      </c>
      <c r="K453" t="s">
        <v>50</v>
      </c>
      <c r="L453" s="6">
        <f t="shared" si="130"/>
        <v>687.26700000000005</v>
      </c>
      <c r="M453" s="7" t="str">
        <f t="shared" si="133"/>
        <v>B</v>
      </c>
      <c r="N453" s="10">
        <f t="shared" si="134"/>
        <v>687.26700000000005</v>
      </c>
      <c r="O453" s="10">
        <f t="shared" si="135"/>
        <v>687.26700000000005</v>
      </c>
      <c r="P453" s="4" t="str">
        <f t="shared" si="136"/>
        <v>DEFI.JK</v>
      </c>
      <c r="R453" s="4">
        <f t="shared" si="137"/>
        <v>452</v>
      </c>
      <c r="S453" t="str">
        <v>LPPS.JK</v>
      </c>
      <c r="T453" s="16">
        <f t="shared" si="138"/>
        <v>279.53100000000001</v>
      </c>
      <c r="X453">
        <f t="shared" si="131"/>
        <v>452</v>
      </c>
      <c r="Y453" t="str">
        <f t="shared" si="139"/>
        <v>TRUS.JK</v>
      </c>
      <c r="Z453" s="7" t="str">
        <f t="shared" si="140"/>
        <v>PT Trust Finance Indonesia Tbk</v>
      </c>
      <c r="AA453" s="6">
        <f t="shared" si="132"/>
        <v>342</v>
      </c>
      <c r="AB453" s="8">
        <f t="shared" si="141"/>
        <v>273.60000000000002</v>
      </c>
      <c r="AD453">
        <f t="shared" si="127"/>
        <v>452</v>
      </c>
      <c r="AE453" t="str">
        <f t="shared" si="142"/>
        <v>TRUS</v>
      </c>
      <c r="AF453" t="str">
        <f t="shared" si="128"/>
        <v>PT Trust Finance Indonesia Tbk</v>
      </c>
      <c r="AG453">
        <f t="shared" si="129"/>
        <v>342</v>
      </c>
      <c r="AH453" s="12">
        <f t="shared" si="143"/>
        <v>273.60000000000002</v>
      </c>
      <c r="AI453" t="str">
        <f t="shared" si="144"/>
        <v>Small Cap</v>
      </c>
    </row>
    <row r="454" spans="2:35" x14ac:dyDescent="0.25">
      <c r="B454">
        <v>453</v>
      </c>
      <c r="C454" t="s">
        <v>1457</v>
      </c>
      <c r="D454" t="s">
        <v>1458</v>
      </c>
      <c r="E454">
        <v>308</v>
      </c>
      <c r="F454">
        <v>8</v>
      </c>
      <c r="G454">
        <v>2.6700000000000002E-2</v>
      </c>
      <c r="H454">
        <v>10800</v>
      </c>
      <c r="I454">
        <v>22771</v>
      </c>
      <c r="J454" t="s">
        <v>1459</v>
      </c>
      <c r="K454" t="s">
        <v>50</v>
      </c>
      <c r="L454" s="6">
        <f t="shared" si="130"/>
        <v>675.096</v>
      </c>
      <c r="M454" s="7" t="str">
        <f t="shared" si="133"/>
        <v>B</v>
      </c>
      <c r="N454" s="10">
        <f t="shared" si="134"/>
        <v>675.096</v>
      </c>
      <c r="O454" s="10">
        <f t="shared" si="135"/>
        <v>675.096</v>
      </c>
      <c r="P454" s="4" t="str">
        <f t="shared" si="136"/>
        <v>ALTO.JK</v>
      </c>
      <c r="R454" s="4">
        <f t="shared" si="137"/>
        <v>453</v>
      </c>
      <c r="S454" t="str">
        <v>APLI.JK</v>
      </c>
      <c r="T454" s="16">
        <f t="shared" si="138"/>
        <v>275.25900000000001</v>
      </c>
      <c r="X454">
        <f t="shared" si="131"/>
        <v>453</v>
      </c>
      <c r="Y454" t="str">
        <f t="shared" si="139"/>
        <v>MTPS.JK</v>
      </c>
      <c r="Z454" s="7" t="str">
        <f t="shared" si="140"/>
        <v>PT Meta Epsi Tbk.</v>
      </c>
      <c r="AA454" s="6">
        <f t="shared" si="132"/>
        <v>130</v>
      </c>
      <c r="AB454" s="8">
        <f t="shared" si="141"/>
        <v>271.03100000000001</v>
      </c>
      <c r="AD454">
        <f t="shared" si="127"/>
        <v>453</v>
      </c>
      <c r="AE454" t="str">
        <f t="shared" si="142"/>
        <v>MTPS</v>
      </c>
      <c r="AF454" t="str">
        <f t="shared" si="128"/>
        <v>PT Meta Epsi Tbk.</v>
      </c>
      <c r="AG454">
        <f t="shared" si="129"/>
        <v>130</v>
      </c>
      <c r="AH454" s="12">
        <f t="shared" si="143"/>
        <v>271.03100000000001</v>
      </c>
      <c r="AI454" t="str">
        <f t="shared" si="144"/>
        <v>Small Cap</v>
      </c>
    </row>
    <row r="455" spans="2:35" x14ac:dyDescent="0.25">
      <c r="B455">
        <v>454</v>
      </c>
      <c r="C455" t="s">
        <v>1460</v>
      </c>
      <c r="D455" t="s">
        <v>1461</v>
      </c>
      <c r="E455">
        <v>50</v>
      </c>
      <c r="F455">
        <v>0</v>
      </c>
      <c r="G455">
        <v>0</v>
      </c>
      <c r="H455">
        <v>3600</v>
      </c>
      <c r="I455">
        <v>23618</v>
      </c>
      <c r="J455" t="s">
        <v>1462</v>
      </c>
      <c r="K455" t="s">
        <v>50</v>
      </c>
      <c r="L455" s="6">
        <f t="shared" si="130"/>
        <v>665.29</v>
      </c>
      <c r="M455" s="7" t="str">
        <f t="shared" si="133"/>
        <v>B</v>
      </c>
      <c r="N455" s="10">
        <f t="shared" si="134"/>
        <v>665.29</v>
      </c>
      <c r="O455" s="10">
        <f t="shared" si="135"/>
        <v>665.29</v>
      </c>
      <c r="P455" s="4" t="str">
        <f t="shared" si="136"/>
        <v>IKAI.JK</v>
      </c>
      <c r="R455" s="4">
        <f t="shared" si="137"/>
        <v>454</v>
      </c>
      <c r="S455" t="str">
        <v>TRUS.JK</v>
      </c>
      <c r="T455" s="16">
        <f t="shared" si="138"/>
        <v>273.60000000000002</v>
      </c>
      <c r="X455">
        <f t="shared" si="131"/>
        <v>454</v>
      </c>
      <c r="Y455" t="str">
        <f t="shared" si="139"/>
        <v>MITI.JK</v>
      </c>
      <c r="Z455" s="7" t="str">
        <f t="shared" si="140"/>
        <v>PT Mitra Investindo Tbk</v>
      </c>
      <c r="AA455" s="6">
        <f t="shared" si="132"/>
        <v>110</v>
      </c>
      <c r="AB455" s="8">
        <f t="shared" si="141"/>
        <v>268.72899999999998</v>
      </c>
      <c r="AD455">
        <f t="shared" si="127"/>
        <v>454</v>
      </c>
      <c r="AE455" t="str">
        <f t="shared" si="142"/>
        <v>MITI</v>
      </c>
      <c r="AF455" t="str">
        <f t="shared" si="128"/>
        <v>PT Mitra Investindo Tbk</v>
      </c>
      <c r="AG455">
        <f t="shared" si="129"/>
        <v>110</v>
      </c>
      <c r="AH455" s="12">
        <f t="shared" si="143"/>
        <v>268.72899999999998</v>
      </c>
      <c r="AI455" t="str">
        <f t="shared" si="144"/>
        <v>Small Cap</v>
      </c>
    </row>
    <row r="456" spans="2:35" x14ac:dyDescent="0.25">
      <c r="B456">
        <v>455</v>
      </c>
      <c r="C456" t="s">
        <v>1463</v>
      </c>
      <c r="D456" t="s">
        <v>1464</v>
      </c>
      <c r="E456">
        <v>196</v>
      </c>
      <c r="F456">
        <v>0</v>
      </c>
      <c r="G456">
        <v>0</v>
      </c>
      <c r="H456">
        <v>70000</v>
      </c>
      <c r="I456">
        <v>10306</v>
      </c>
      <c r="J456" t="s">
        <v>1465</v>
      </c>
      <c r="K456" t="s">
        <v>50</v>
      </c>
      <c r="L456" s="6">
        <f t="shared" si="130"/>
        <v>656.6</v>
      </c>
      <c r="M456" s="7" t="str">
        <f t="shared" si="133"/>
        <v>B</v>
      </c>
      <c r="N456" s="10">
        <f t="shared" si="134"/>
        <v>656.6</v>
      </c>
      <c r="O456" s="10">
        <f t="shared" si="135"/>
        <v>656.6</v>
      </c>
      <c r="P456" s="4" t="str">
        <f t="shared" si="136"/>
        <v>EMDE.JK</v>
      </c>
      <c r="R456" s="4">
        <f t="shared" si="137"/>
        <v>455</v>
      </c>
      <c r="S456" t="str">
        <v>MTPS.JK</v>
      </c>
      <c r="T456" s="16">
        <f t="shared" si="138"/>
        <v>271.03100000000001</v>
      </c>
      <c r="X456">
        <f t="shared" si="131"/>
        <v>455</v>
      </c>
      <c r="Y456" t="str">
        <f t="shared" si="139"/>
        <v>BIPP.JK</v>
      </c>
      <c r="Z456" s="7" t="str">
        <f t="shared" si="140"/>
        <v>PT Bhuwanatala Indah Permai Tbk</v>
      </c>
      <c r="AA456" s="6">
        <f t="shared" si="132"/>
        <v>53</v>
      </c>
      <c r="AB456" s="8">
        <f t="shared" si="141"/>
        <v>266.52</v>
      </c>
      <c r="AD456">
        <f t="shared" si="127"/>
        <v>455</v>
      </c>
      <c r="AE456" t="str">
        <f t="shared" si="142"/>
        <v>BIPP</v>
      </c>
      <c r="AF456" t="str">
        <f t="shared" si="128"/>
        <v>PT Bhuwanatala Indah Permai Tbk</v>
      </c>
      <c r="AG456">
        <f t="shared" si="129"/>
        <v>53</v>
      </c>
      <c r="AH456" s="12">
        <f t="shared" si="143"/>
        <v>266.52</v>
      </c>
      <c r="AI456" t="str">
        <f t="shared" si="144"/>
        <v>Small Cap</v>
      </c>
    </row>
    <row r="457" spans="2:35" x14ac:dyDescent="0.25">
      <c r="B457">
        <v>456</v>
      </c>
      <c r="C457" t="s">
        <v>1466</v>
      </c>
      <c r="D457" t="s">
        <v>1467</v>
      </c>
      <c r="E457">
        <v>394</v>
      </c>
      <c r="F457">
        <v>-4</v>
      </c>
      <c r="G457">
        <v>-1.01E-2</v>
      </c>
      <c r="H457">
        <v>200</v>
      </c>
      <c r="I457">
        <v>14409</v>
      </c>
      <c r="J457" t="s">
        <v>1468</v>
      </c>
      <c r="K457">
        <v>65.099999999999994</v>
      </c>
      <c r="L457" s="6">
        <f t="shared" si="130"/>
        <v>648.44500000000005</v>
      </c>
      <c r="M457" s="7" t="str">
        <f t="shared" si="133"/>
        <v>B</v>
      </c>
      <c r="N457" s="10">
        <f t="shared" si="134"/>
        <v>648.44500000000005</v>
      </c>
      <c r="O457" s="10">
        <f t="shared" si="135"/>
        <v>648.44500000000005</v>
      </c>
      <c r="P457" s="4" t="str">
        <f t="shared" si="136"/>
        <v>BBLD.JK</v>
      </c>
      <c r="R457" s="4">
        <f t="shared" si="137"/>
        <v>456</v>
      </c>
      <c r="S457" t="str">
        <v>MITI.JK</v>
      </c>
      <c r="T457" s="16">
        <f t="shared" si="138"/>
        <v>268.72899999999998</v>
      </c>
      <c r="X457">
        <f t="shared" si="131"/>
        <v>456</v>
      </c>
      <c r="Y457" t="str">
        <f t="shared" si="139"/>
        <v>PAMG.JK</v>
      </c>
      <c r="Z457" s="7" t="str">
        <f t="shared" si="140"/>
        <v>PT Bima Sakti Pertiwi Tbk</v>
      </c>
      <c r="AA457" s="6">
        <f t="shared" si="132"/>
        <v>84</v>
      </c>
      <c r="AB457" s="8">
        <f t="shared" si="141"/>
        <v>266.096</v>
      </c>
      <c r="AD457">
        <f t="shared" si="127"/>
        <v>456</v>
      </c>
      <c r="AE457" t="str">
        <f t="shared" si="142"/>
        <v>PAMG</v>
      </c>
      <c r="AF457" t="str">
        <f t="shared" si="128"/>
        <v>PT Bima Sakti Pertiwi Tbk</v>
      </c>
      <c r="AG457">
        <f t="shared" si="129"/>
        <v>84</v>
      </c>
      <c r="AH457" s="12">
        <f t="shared" si="143"/>
        <v>266.096</v>
      </c>
      <c r="AI457" t="str">
        <f t="shared" si="144"/>
        <v>Small Cap</v>
      </c>
    </row>
    <row r="458" spans="2:35" x14ac:dyDescent="0.25">
      <c r="B458">
        <v>457</v>
      </c>
      <c r="C458" t="s">
        <v>1469</v>
      </c>
      <c r="D458" t="s">
        <v>1470</v>
      </c>
      <c r="E458">
        <v>845</v>
      </c>
      <c r="F458">
        <v>35</v>
      </c>
      <c r="G458">
        <v>4.3200000000000002E-2</v>
      </c>
      <c r="H458">
        <v>3800</v>
      </c>
      <c r="I458">
        <v>87909</v>
      </c>
      <c r="J458" t="s">
        <v>1471</v>
      </c>
      <c r="K458">
        <v>17.41</v>
      </c>
      <c r="L458" s="6">
        <f t="shared" si="130"/>
        <v>640.15599999999995</v>
      </c>
      <c r="M458" s="7" t="str">
        <f t="shared" si="133"/>
        <v>B</v>
      </c>
      <c r="N458" s="10">
        <f t="shared" si="134"/>
        <v>640.15599999999995</v>
      </c>
      <c r="O458" s="10">
        <f t="shared" si="135"/>
        <v>640.15599999999995</v>
      </c>
      <c r="P458" s="4" t="str">
        <f t="shared" si="136"/>
        <v>MFMI.JK</v>
      </c>
      <c r="R458" s="4">
        <f t="shared" si="137"/>
        <v>457</v>
      </c>
      <c r="S458" t="str">
        <v>BIPP.JK</v>
      </c>
      <c r="T458" s="16">
        <f t="shared" si="138"/>
        <v>266.52</v>
      </c>
      <c r="X458">
        <f t="shared" si="131"/>
        <v>457</v>
      </c>
      <c r="Y458" t="str">
        <f t="shared" si="139"/>
        <v>PSDN.JK</v>
      </c>
      <c r="Z458" s="7" t="str">
        <f t="shared" si="140"/>
        <v>PT Prasidha Aneka Niaga Tbk</v>
      </c>
      <c r="AA458" s="6">
        <f t="shared" si="132"/>
        <v>179</v>
      </c>
      <c r="AB458" s="8">
        <f t="shared" si="141"/>
        <v>257.76</v>
      </c>
      <c r="AD458">
        <f t="shared" si="127"/>
        <v>457</v>
      </c>
      <c r="AE458" t="str">
        <f t="shared" si="142"/>
        <v>PSDN</v>
      </c>
      <c r="AF458" t="str">
        <f t="shared" si="128"/>
        <v>PT Prasidha Aneka Niaga Tbk</v>
      </c>
      <c r="AG458">
        <f t="shared" si="129"/>
        <v>179</v>
      </c>
      <c r="AH458" s="12">
        <f t="shared" si="143"/>
        <v>257.76</v>
      </c>
      <c r="AI458" t="str">
        <f t="shared" si="144"/>
        <v>Small Cap</v>
      </c>
    </row>
    <row r="459" spans="2:35" x14ac:dyDescent="0.25">
      <c r="B459">
        <v>458</v>
      </c>
      <c r="C459" t="s">
        <v>1472</v>
      </c>
      <c r="D459" t="s">
        <v>1473</v>
      </c>
      <c r="E459">
        <v>194</v>
      </c>
      <c r="F459">
        <v>-2</v>
      </c>
      <c r="G459">
        <v>-1.0200000000000001E-2</v>
      </c>
      <c r="H459" t="s">
        <v>1474</v>
      </c>
      <c r="I459" t="s">
        <v>1475</v>
      </c>
      <c r="J459" t="s">
        <v>1476</v>
      </c>
      <c r="K459">
        <v>17.64</v>
      </c>
      <c r="L459" s="6">
        <f t="shared" si="130"/>
        <v>611.1</v>
      </c>
      <c r="M459" s="7" t="str">
        <f t="shared" si="133"/>
        <v>B</v>
      </c>
      <c r="N459" s="10">
        <f t="shared" si="134"/>
        <v>611.1</v>
      </c>
      <c r="O459" s="10">
        <f t="shared" si="135"/>
        <v>611.1</v>
      </c>
      <c r="P459" s="4" t="str">
        <f t="shared" si="136"/>
        <v>SMMT.JK</v>
      </c>
      <c r="R459" s="4">
        <f t="shared" si="137"/>
        <v>458</v>
      </c>
      <c r="S459" t="str">
        <v>PAMG.JK</v>
      </c>
      <c r="T459" s="16">
        <f t="shared" si="138"/>
        <v>266.096</v>
      </c>
      <c r="X459">
        <f t="shared" si="131"/>
        <v>458</v>
      </c>
      <c r="Y459" t="str">
        <f t="shared" si="139"/>
        <v>ESTI.JK</v>
      </c>
      <c r="Z459" s="7" t="str">
        <f t="shared" si="140"/>
        <v>PT Ever Shine Tex Tbk</v>
      </c>
      <c r="AA459" s="6">
        <f t="shared" si="132"/>
        <v>126</v>
      </c>
      <c r="AB459" s="8">
        <f t="shared" si="141"/>
        <v>253.916</v>
      </c>
      <c r="AD459">
        <f t="shared" si="127"/>
        <v>458</v>
      </c>
      <c r="AE459" t="str">
        <f t="shared" si="142"/>
        <v>ESTI</v>
      </c>
      <c r="AF459" t="str">
        <f t="shared" si="128"/>
        <v>PT Ever Shine Tex Tbk</v>
      </c>
      <c r="AG459">
        <f t="shared" si="129"/>
        <v>126</v>
      </c>
      <c r="AH459" s="12">
        <f t="shared" si="143"/>
        <v>253.916</v>
      </c>
      <c r="AI459" t="str">
        <f t="shared" si="144"/>
        <v>Small Cap</v>
      </c>
    </row>
    <row r="460" spans="2:35" x14ac:dyDescent="0.25">
      <c r="B460">
        <v>459</v>
      </c>
      <c r="C460" t="s">
        <v>1477</v>
      </c>
      <c r="D460" t="s">
        <v>1478</v>
      </c>
      <c r="E460">
        <v>350</v>
      </c>
      <c r="F460">
        <v>-4</v>
      </c>
      <c r="G460">
        <v>-1.1299999999999999E-2</v>
      </c>
      <c r="H460">
        <v>1400</v>
      </c>
      <c r="I460">
        <v>12531</v>
      </c>
      <c r="J460" t="s">
        <v>1479</v>
      </c>
      <c r="K460">
        <v>34.9</v>
      </c>
      <c r="L460" s="6">
        <f t="shared" si="130"/>
        <v>605.53499999999997</v>
      </c>
      <c r="M460" s="7" t="str">
        <f t="shared" si="133"/>
        <v>B</v>
      </c>
      <c r="N460" s="10">
        <f t="shared" si="134"/>
        <v>605.53499999999997</v>
      </c>
      <c r="O460" s="10">
        <f t="shared" si="135"/>
        <v>605.53499999999997</v>
      </c>
      <c r="P460" s="4" t="str">
        <f t="shared" si="136"/>
        <v>SKBM.JK</v>
      </c>
      <c r="R460" s="4">
        <f t="shared" si="137"/>
        <v>459</v>
      </c>
      <c r="S460" t="str">
        <v>PSDN.JK</v>
      </c>
      <c r="T460" s="16">
        <f t="shared" si="138"/>
        <v>257.76</v>
      </c>
      <c r="X460">
        <f t="shared" si="131"/>
        <v>459</v>
      </c>
      <c r="Y460" t="str">
        <f t="shared" si="139"/>
        <v>LAND.JK</v>
      </c>
      <c r="Z460" s="7" t="str">
        <f t="shared" si="140"/>
        <v>PT Trimitra Propertindo Tbk</v>
      </c>
      <c r="AA460" s="6">
        <f t="shared" si="132"/>
        <v>90</v>
      </c>
      <c r="AB460" s="8">
        <f t="shared" si="141"/>
        <v>251.33600000000001</v>
      </c>
      <c r="AD460">
        <f t="shared" si="127"/>
        <v>459</v>
      </c>
      <c r="AE460" t="str">
        <f t="shared" si="142"/>
        <v>LAND</v>
      </c>
      <c r="AF460" t="str">
        <f t="shared" si="128"/>
        <v>PT Trimitra Propertindo Tbk</v>
      </c>
      <c r="AG460">
        <f t="shared" si="129"/>
        <v>90</v>
      </c>
      <c r="AH460" s="12">
        <f t="shared" si="143"/>
        <v>251.33600000000001</v>
      </c>
      <c r="AI460" t="str">
        <f t="shared" si="144"/>
        <v>Small Cap</v>
      </c>
    </row>
    <row r="461" spans="2:35" x14ac:dyDescent="0.25">
      <c r="B461">
        <v>460</v>
      </c>
      <c r="C461" t="s">
        <v>1480</v>
      </c>
      <c r="D461" t="s">
        <v>1481</v>
      </c>
      <c r="E461">
        <v>250</v>
      </c>
      <c r="F461">
        <v>0</v>
      </c>
      <c r="G461">
        <v>0</v>
      </c>
      <c r="H461">
        <v>610300</v>
      </c>
      <c r="I461">
        <v>877639</v>
      </c>
      <c r="J461" t="s">
        <v>1482</v>
      </c>
      <c r="K461" t="s">
        <v>50</v>
      </c>
      <c r="L461" s="6">
        <f t="shared" si="130"/>
        <v>605.13699999999994</v>
      </c>
      <c r="M461" s="7" t="str">
        <f t="shared" si="133"/>
        <v>B</v>
      </c>
      <c r="N461" s="10">
        <f t="shared" si="134"/>
        <v>605.13699999999994</v>
      </c>
      <c r="O461" s="10">
        <f t="shared" si="135"/>
        <v>605.13699999999994</v>
      </c>
      <c r="P461" s="4" t="str">
        <f t="shared" si="136"/>
        <v>DAYA.JK</v>
      </c>
      <c r="R461" s="4">
        <f t="shared" si="137"/>
        <v>460</v>
      </c>
      <c r="S461" t="str">
        <v>ESTI.JK</v>
      </c>
      <c r="T461" s="16">
        <f t="shared" si="138"/>
        <v>253.916</v>
      </c>
      <c r="X461">
        <f t="shared" si="131"/>
        <v>460</v>
      </c>
      <c r="Y461" t="str">
        <f t="shared" si="139"/>
        <v>SOSS.JK</v>
      </c>
      <c r="Z461" s="7" t="str">
        <f t="shared" si="140"/>
        <v>PT Shield on Service Tbk</v>
      </c>
      <c r="AA461" s="6">
        <f t="shared" si="132"/>
        <v>380</v>
      </c>
      <c r="AB461" s="8">
        <f t="shared" si="141"/>
        <v>250.131</v>
      </c>
      <c r="AD461">
        <f t="shared" si="127"/>
        <v>460</v>
      </c>
      <c r="AE461" t="str">
        <f t="shared" si="142"/>
        <v>SOSS</v>
      </c>
      <c r="AF461" t="str">
        <f t="shared" si="128"/>
        <v>PT Shield on Service Tbk</v>
      </c>
      <c r="AG461">
        <f t="shared" si="129"/>
        <v>380</v>
      </c>
      <c r="AH461" s="12">
        <f t="shared" si="143"/>
        <v>250.131</v>
      </c>
      <c r="AI461" t="str">
        <f t="shared" si="144"/>
        <v>Small Cap</v>
      </c>
    </row>
    <row r="462" spans="2:35" x14ac:dyDescent="0.25">
      <c r="B462">
        <v>461</v>
      </c>
      <c r="C462" t="s">
        <v>1483</v>
      </c>
      <c r="D462" t="s">
        <v>1484</v>
      </c>
      <c r="E462">
        <v>1640</v>
      </c>
      <c r="F462">
        <v>0</v>
      </c>
      <c r="G462">
        <v>0</v>
      </c>
      <c r="H462">
        <v>11400</v>
      </c>
      <c r="I462">
        <v>18141</v>
      </c>
      <c r="J462" t="s">
        <v>1485</v>
      </c>
      <c r="K462">
        <v>109333.34</v>
      </c>
      <c r="L462" s="6">
        <f t="shared" si="130"/>
        <v>602.43799999999999</v>
      </c>
      <c r="M462" s="7" t="str">
        <f t="shared" si="133"/>
        <v>B</v>
      </c>
      <c r="N462" s="10">
        <f t="shared" si="134"/>
        <v>602.43799999999999</v>
      </c>
      <c r="O462" s="10">
        <f t="shared" si="135"/>
        <v>602.43799999999999</v>
      </c>
      <c r="P462" s="4" t="str">
        <f t="shared" si="136"/>
        <v>TBMS.JK</v>
      </c>
      <c r="R462" s="4">
        <f t="shared" si="137"/>
        <v>461</v>
      </c>
      <c r="S462" t="str">
        <v>LAND.JK</v>
      </c>
      <c r="T462" s="16">
        <f t="shared" si="138"/>
        <v>251.33600000000001</v>
      </c>
      <c r="X462">
        <f t="shared" si="131"/>
        <v>461</v>
      </c>
      <c r="Y462" t="str">
        <f t="shared" si="139"/>
        <v>MKNT.JK</v>
      </c>
      <c r="Z462" s="7" t="str">
        <f t="shared" si="140"/>
        <v>PT Mitra Komunikasi Nusantara Tbk</v>
      </c>
      <c r="AA462" s="6">
        <f t="shared" si="132"/>
        <v>50</v>
      </c>
      <c r="AB462" s="8">
        <f t="shared" si="141"/>
        <v>250</v>
      </c>
      <c r="AD462">
        <f t="shared" si="127"/>
        <v>461</v>
      </c>
      <c r="AE462" t="str">
        <f t="shared" si="142"/>
        <v>MKNT</v>
      </c>
      <c r="AF462" t="str">
        <f t="shared" si="128"/>
        <v>PT Mitra Komunikasi Nusantara Tbk</v>
      </c>
      <c r="AG462">
        <f t="shared" si="129"/>
        <v>50</v>
      </c>
      <c r="AH462" s="12">
        <f t="shared" si="143"/>
        <v>250</v>
      </c>
      <c r="AI462" t="str">
        <f t="shared" si="144"/>
        <v>Small Cap</v>
      </c>
    </row>
    <row r="463" spans="2:35" x14ac:dyDescent="0.25">
      <c r="B463">
        <v>462</v>
      </c>
      <c r="C463" t="s">
        <v>1486</v>
      </c>
      <c r="D463" t="s">
        <v>1487</v>
      </c>
      <c r="E463">
        <v>332</v>
      </c>
      <c r="F463">
        <v>8</v>
      </c>
      <c r="G463">
        <v>2.47E-2</v>
      </c>
      <c r="H463" t="s">
        <v>1488</v>
      </c>
      <c r="I463" t="s">
        <v>1489</v>
      </c>
      <c r="J463" t="s">
        <v>1490</v>
      </c>
      <c r="K463">
        <v>4.2699999999999996</v>
      </c>
      <c r="L463" s="6">
        <f t="shared" si="130"/>
        <v>597.6</v>
      </c>
      <c r="M463" s="7" t="str">
        <f t="shared" si="133"/>
        <v>B</v>
      </c>
      <c r="N463" s="10">
        <f t="shared" si="134"/>
        <v>597.6</v>
      </c>
      <c r="O463" s="10">
        <f t="shared" si="135"/>
        <v>597.6</v>
      </c>
      <c r="P463" s="4" t="str">
        <f t="shared" si="136"/>
        <v>BAJA.JK</v>
      </c>
      <c r="R463" s="4">
        <f t="shared" si="137"/>
        <v>462</v>
      </c>
      <c r="S463" t="str">
        <v>SOSS.JK</v>
      </c>
      <c r="T463" s="16">
        <f t="shared" si="138"/>
        <v>250.131</v>
      </c>
      <c r="X463">
        <f t="shared" si="131"/>
        <v>462</v>
      </c>
      <c r="Y463" t="str">
        <f t="shared" si="139"/>
        <v>TOYS.JK</v>
      </c>
      <c r="Z463" s="7" t="str">
        <f t="shared" si="140"/>
        <v>PT Sunindo Adipersada Tbk</v>
      </c>
      <c r="AA463" s="6">
        <f t="shared" si="132"/>
        <v>171</v>
      </c>
      <c r="AB463" s="8">
        <f t="shared" si="141"/>
        <v>245.38499999999999</v>
      </c>
      <c r="AD463">
        <f t="shared" si="127"/>
        <v>462</v>
      </c>
      <c r="AE463" t="str">
        <f t="shared" si="142"/>
        <v>TOYS</v>
      </c>
      <c r="AF463" t="str">
        <f t="shared" si="128"/>
        <v>PT Sunindo Adipersada Tbk</v>
      </c>
      <c r="AG463">
        <f t="shared" si="129"/>
        <v>171</v>
      </c>
      <c r="AH463" s="12">
        <f t="shared" si="143"/>
        <v>245.38499999999999</v>
      </c>
      <c r="AI463" t="str">
        <f t="shared" si="144"/>
        <v>Small Cap</v>
      </c>
    </row>
    <row r="464" spans="2:35" x14ac:dyDescent="0.25">
      <c r="B464">
        <v>463</v>
      </c>
      <c r="C464" t="s">
        <v>1491</v>
      </c>
      <c r="D464" t="s">
        <v>1492</v>
      </c>
      <c r="E464">
        <v>1450</v>
      </c>
      <c r="F464">
        <v>0</v>
      </c>
      <c r="G464">
        <v>0</v>
      </c>
      <c r="H464">
        <v>9300</v>
      </c>
      <c r="I464">
        <v>60473</v>
      </c>
      <c r="J464" t="s">
        <v>1493</v>
      </c>
      <c r="K464">
        <v>483333.34</v>
      </c>
      <c r="L464" s="6">
        <f t="shared" si="130"/>
        <v>594.5</v>
      </c>
      <c r="M464" s="7" t="str">
        <f t="shared" si="133"/>
        <v>B</v>
      </c>
      <c r="N464" s="10">
        <f t="shared" si="134"/>
        <v>594.5</v>
      </c>
      <c r="O464" s="10">
        <f t="shared" si="135"/>
        <v>594.5</v>
      </c>
      <c r="P464" s="4" t="str">
        <f t="shared" si="136"/>
        <v>GDYR.JK</v>
      </c>
      <c r="R464" s="4">
        <f t="shared" si="137"/>
        <v>463</v>
      </c>
      <c r="S464" t="str">
        <v>MKNT.JK</v>
      </c>
      <c r="T464" s="16">
        <f t="shared" si="138"/>
        <v>250</v>
      </c>
      <c r="X464">
        <f t="shared" si="131"/>
        <v>463</v>
      </c>
      <c r="Y464" t="str">
        <f t="shared" si="139"/>
        <v>KJEN.JK</v>
      </c>
      <c r="Z464" s="7" t="str">
        <f t="shared" si="140"/>
        <v>PT Krida Jaringan Nusantara Tbk</v>
      </c>
      <c r="AA464" s="6">
        <f t="shared" si="132"/>
        <v>490</v>
      </c>
      <c r="AB464" s="8">
        <f t="shared" si="141"/>
        <v>245</v>
      </c>
      <c r="AD464">
        <f t="shared" si="127"/>
        <v>463</v>
      </c>
      <c r="AE464" t="str">
        <f t="shared" si="142"/>
        <v>KJEN</v>
      </c>
      <c r="AF464" t="str">
        <f t="shared" si="128"/>
        <v>PT Krida Jaringan Nusantara Tbk</v>
      </c>
      <c r="AG464">
        <f t="shared" si="129"/>
        <v>490</v>
      </c>
      <c r="AH464" s="12">
        <f t="shared" si="143"/>
        <v>245</v>
      </c>
      <c r="AI464" t="str">
        <f t="shared" si="144"/>
        <v>Small Cap</v>
      </c>
    </row>
    <row r="465" spans="2:35" x14ac:dyDescent="0.25">
      <c r="B465">
        <v>464</v>
      </c>
      <c r="C465" t="s">
        <v>1494</v>
      </c>
      <c r="D465" t="s">
        <v>1495</v>
      </c>
      <c r="E465">
        <v>236</v>
      </c>
      <c r="F465">
        <v>0</v>
      </c>
      <c r="G465">
        <v>0</v>
      </c>
      <c r="H465">
        <v>903700</v>
      </c>
      <c r="I465" t="s">
        <v>1496</v>
      </c>
      <c r="J465" t="s">
        <v>1497</v>
      </c>
      <c r="K465" t="s">
        <v>50</v>
      </c>
      <c r="L465" s="6">
        <f t="shared" si="130"/>
        <v>590</v>
      </c>
      <c r="M465" s="7" t="str">
        <f t="shared" si="133"/>
        <v>B</v>
      </c>
      <c r="N465" s="10">
        <f t="shared" si="134"/>
        <v>590</v>
      </c>
      <c r="O465" s="10">
        <f t="shared" si="135"/>
        <v>590</v>
      </c>
      <c r="P465" s="4" t="str">
        <f t="shared" si="136"/>
        <v>SCNP.JK</v>
      </c>
      <c r="R465" s="4">
        <f t="shared" si="137"/>
        <v>464</v>
      </c>
      <c r="S465" t="str">
        <v>TOYS.JK</v>
      </c>
      <c r="T465" s="16">
        <f t="shared" si="138"/>
        <v>245.38499999999999</v>
      </c>
      <c r="X465">
        <f t="shared" si="131"/>
        <v>464</v>
      </c>
      <c r="Y465" t="str">
        <f t="shared" si="139"/>
        <v>JSKY.JK</v>
      </c>
      <c r="Z465" s="7" t="str">
        <f t="shared" si="140"/>
        <v>PT Sky Energy Indonesia Tbk</v>
      </c>
      <c r="AA465" s="6">
        <f t="shared" si="132"/>
        <v>120</v>
      </c>
      <c r="AB465" s="8">
        <f t="shared" si="141"/>
        <v>243.905</v>
      </c>
      <c r="AD465">
        <f t="shared" si="127"/>
        <v>464</v>
      </c>
      <c r="AE465" t="str">
        <f t="shared" si="142"/>
        <v>JSKY</v>
      </c>
      <c r="AF465" t="str">
        <f t="shared" si="128"/>
        <v>PT Sky Energy Indonesia Tbk</v>
      </c>
      <c r="AG465">
        <f t="shared" si="129"/>
        <v>120</v>
      </c>
      <c r="AH465" s="12">
        <f t="shared" si="143"/>
        <v>243.905</v>
      </c>
      <c r="AI465" t="str">
        <f t="shared" si="144"/>
        <v>Small Cap</v>
      </c>
    </row>
    <row r="466" spans="2:35" x14ac:dyDescent="0.25">
      <c r="B466">
        <v>465</v>
      </c>
      <c r="C466" t="s">
        <v>1498</v>
      </c>
      <c r="D466" t="s">
        <v>1499</v>
      </c>
      <c r="E466">
        <v>155</v>
      </c>
      <c r="F466">
        <v>-9</v>
      </c>
      <c r="G466">
        <v>-5.4899999999999997E-2</v>
      </c>
      <c r="H466" t="s">
        <v>1500</v>
      </c>
      <c r="I466" t="s">
        <v>1501</v>
      </c>
      <c r="J466" t="s">
        <v>1502</v>
      </c>
      <c r="K466" t="s">
        <v>50</v>
      </c>
      <c r="L466" s="6">
        <f t="shared" si="130"/>
        <v>585.077</v>
      </c>
      <c r="M466" s="7" t="str">
        <f t="shared" si="133"/>
        <v>B</v>
      </c>
      <c r="N466" s="10">
        <f t="shared" si="134"/>
        <v>585.077</v>
      </c>
      <c r="O466" s="10">
        <f t="shared" si="135"/>
        <v>585.077</v>
      </c>
      <c r="P466" s="4" t="str">
        <f t="shared" si="136"/>
        <v>JAWA.JK</v>
      </c>
      <c r="R466" s="4">
        <f t="shared" si="137"/>
        <v>465</v>
      </c>
      <c r="S466" t="str">
        <v>KJEN.JK</v>
      </c>
      <c r="T466" s="16">
        <f t="shared" si="138"/>
        <v>245</v>
      </c>
      <c r="X466">
        <f t="shared" si="131"/>
        <v>465</v>
      </c>
      <c r="Y466" t="str">
        <f t="shared" si="139"/>
        <v>PDES.JK</v>
      </c>
      <c r="Z466" s="7" t="str">
        <f t="shared" si="140"/>
        <v>PT Destinasi Tirta Nusantara Tbk</v>
      </c>
      <c r="AA466" s="6">
        <f t="shared" si="132"/>
        <v>340</v>
      </c>
      <c r="AB466" s="8">
        <f t="shared" si="141"/>
        <v>243.1</v>
      </c>
      <c r="AD466">
        <f t="shared" si="127"/>
        <v>465</v>
      </c>
      <c r="AE466" t="str">
        <f t="shared" si="142"/>
        <v>PDES</v>
      </c>
      <c r="AF466" t="str">
        <f t="shared" si="128"/>
        <v>PT Destinasi Tirta Nusantara Tbk</v>
      </c>
      <c r="AG466">
        <f t="shared" si="129"/>
        <v>340</v>
      </c>
      <c r="AH466" s="12">
        <f t="shared" si="143"/>
        <v>243.1</v>
      </c>
      <c r="AI466" t="str">
        <f t="shared" si="144"/>
        <v>Small Cap</v>
      </c>
    </row>
    <row r="467" spans="2:35" x14ac:dyDescent="0.25">
      <c r="B467">
        <v>466</v>
      </c>
      <c r="C467" t="s">
        <v>1503</v>
      </c>
      <c r="D467" t="s">
        <v>1504</v>
      </c>
      <c r="E467">
        <v>105</v>
      </c>
      <c r="F467">
        <v>0</v>
      </c>
      <c r="G467">
        <v>0</v>
      </c>
      <c r="H467" t="s">
        <v>1505</v>
      </c>
      <c r="I467" t="s">
        <v>1506</v>
      </c>
      <c r="J467" t="s">
        <v>1507</v>
      </c>
      <c r="K467">
        <v>297.45</v>
      </c>
      <c r="L467" s="6">
        <f t="shared" si="130"/>
        <v>579.78200000000004</v>
      </c>
      <c r="M467" s="7" t="str">
        <f t="shared" si="133"/>
        <v>B</v>
      </c>
      <c r="N467" s="10">
        <f t="shared" si="134"/>
        <v>579.78200000000004</v>
      </c>
      <c r="O467" s="10">
        <f t="shared" si="135"/>
        <v>579.78200000000004</v>
      </c>
      <c r="P467" s="4" t="str">
        <f t="shared" si="136"/>
        <v>DGIK.JK</v>
      </c>
      <c r="R467" s="4">
        <f t="shared" si="137"/>
        <v>466</v>
      </c>
      <c r="S467" t="str">
        <v>JSKY.JK</v>
      </c>
      <c r="T467" s="16">
        <f t="shared" si="138"/>
        <v>243.905</v>
      </c>
      <c r="X467">
        <f t="shared" si="131"/>
        <v>466</v>
      </c>
      <c r="Y467" t="str">
        <f t="shared" si="139"/>
        <v>CINT.JK</v>
      </c>
      <c r="Z467" s="7" t="str">
        <f t="shared" si="140"/>
        <v>PT Chitose Internasional Tbk</v>
      </c>
      <c r="AA467" s="6">
        <f t="shared" si="132"/>
        <v>242</v>
      </c>
      <c r="AB467" s="8">
        <f t="shared" si="141"/>
        <v>242</v>
      </c>
      <c r="AD467">
        <f t="shared" si="127"/>
        <v>466</v>
      </c>
      <c r="AE467" t="str">
        <f t="shared" si="142"/>
        <v>CINT</v>
      </c>
      <c r="AF467" t="str">
        <f t="shared" si="128"/>
        <v>PT Chitose Internasional Tbk</v>
      </c>
      <c r="AG467">
        <f t="shared" si="129"/>
        <v>242</v>
      </c>
      <c r="AH467" s="12">
        <f t="shared" si="143"/>
        <v>242</v>
      </c>
      <c r="AI467" t="str">
        <f t="shared" si="144"/>
        <v>Small Cap</v>
      </c>
    </row>
    <row r="468" spans="2:35" x14ac:dyDescent="0.25">
      <c r="B468">
        <v>467</v>
      </c>
      <c r="C468" t="s">
        <v>1508</v>
      </c>
      <c r="D468" t="s">
        <v>1509</v>
      </c>
      <c r="E468">
        <v>450</v>
      </c>
      <c r="F468">
        <v>24</v>
      </c>
      <c r="G468">
        <v>5.6300000000000003E-2</v>
      </c>
      <c r="H468">
        <v>32500</v>
      </c>
      <c r="I468">
        <v>97606</v>
      </c>
      <c r="J468" t="s">
        <v>1510</v>
      </c>
      <c r="K468">
        <v>40.28</v>
      </c>
      <c r="L468" s="6">
        <f t="shared" si="130"/>
        <v>574.77599999999995</v>
      </c>
      <c r="M468" s="7" t="str">
        <f t="shared" si="133"/>
        <v>B</v>
      </c>
      <c r="N468" s="10">
        <f t="shared" si="134"/>
        <v>574.77599999999995</v>
      </c>
      <c r="O468" s="10">
        <f t="shared" si="135"/>
        <v>574.77599999999995</v>
      </c>
      <c r="P468" s="4" t="str">
        <f t="shared" si="136"/>
        <v>GOLD.JK</v>
      </c>
      <c r="R468" s="4">
        <f t="shared" si="137"/>
        <v>467</v>
      </c>
      <c r="S468" t="str">
        <v>PDES.JK</v>
      </c>
      <c r="T468" s="16">
        <f t="shared" si="138"/>
        <v>243.1</v>
      </c>
      <c r="X468">
        <f t="shared" si="131"/>
        <v>467</v>
      </c>
      <c r="Y468" t="str">
        <f t="shared" si="139"/>
        <v>CASH.JK</v>
      </c>
      <c r="Z468" s="7" t="str">
        <f t="shared" si="140"/>
        <v>PT Cashlez Worldwide Indonesia Tbk</v>
      </c>
      <c r="AA468" s="6">
        <f t="shared" si="132"/>
        <v>169</v>
      </c>
      <c r="AB468" s="8">
        <f t="shared" si="141"/>
        <v>241.858</v>
      </c>
      <c r="AD468">
        <f t="shared" si="127"/>
        <v>467</v>
      </c>
      <c r="AE468" t="str">
        <f t="shared" si="142"/>
        <v>CASH</v>
      </c>
      <c r="AF468" t="str">
        <f t="shared" si="128"/>
        <v>PT Cashlez Worldwide Indonesia Tbk</v>
      </c>
      <c r="AG468">
        <f t="shared" si="129"/>
        <v>169</v>
      </c>
      <c r="AH468" s="12">
        <f t="shared" si="143"/>
        <v>241.858</v>
      </c>
      <c r="AI468" t="str">
        <f t="shared" si="144"/>
        <v>Small Cap</v>
      </c>
    </row>
    <row r="469" spans="2:35" x14ac:dyDescent="0.25">
      <c r="B469">
        <v>468</v>
      </c>
      <c r="C469" t="s">
        <v>1511</v>
      </c>
      <c r="D469" t="s">
        <v>1512</v>
      </c>
      <c r="E469">
        <v>1070</v>
      </c>
      <c r="F469">
        <v>-10</v>
      </c>
      <c r="G469">
        <v>-9.2999999999999992E-3</v>
      </c>
      <c r="H469">
        <v>74100</v>
      </c>
      <c r="I469">
        <v>692844</v>
      </c>
      <c r="J469" t="s">
        <v>1513</v>
      </c>
      <c r="K469">
        <v>20.61</v>
      </c>
      <c r="L469" s="6">
        <f t="shared" si="130"/>
        <v>572.53599999999994</v>
      </c>
      <c r="M469" s="7" t="str">
        <f t="shared" si="133"/>
        <v>B</v>
      </c>
      <c r="N469" s="10">
        <f t="shared" si="134"/>
        <v>572.53599999999994</v>
      </c>
      <c r="O469" s="10">
        <f t="shared" si="135"/>
        <v>572.53599999999994</v>
      </c>
      <c r="P469" s="4" t="str">
        <f t="shared" si="136"/>
        <v>PYFA.JK</v>
      </c>
      <c r="R469" s="4">
        <f t="shared" si="137"/>
        <v>468</v>
      </c>
      <c r="S469" t="str">
        <v>CINT.JK</v>
      </c>
      <c r="T469" s="16">
        <f t="shared" si="138"/>
        <v>242</v>
      </c>
      <c r="X469">
        <f t="shared" si="131"/>
        <v>468</v>
      </c>
      <c r="Y469" t="str">
        <f t="shared" si="139"/>
        <v>ERTX.JK</v>
      </c>
      <c r="Z469" s="7" t="str">
        <f t="shared" si="140"/>
        <v>PT Eratex Djaja Tbk</v>
      </c>
      <c r="AA469" s="6">
        <f t="shared" si="132"/>
        <v>185</v>
      </c>
      <c r="AB469" s="8">
        <f t="shared" si="141"/>
        <v>238.01</v>
      </c>
      <c r="AD469">
        <f t="shared" si="127"/>
        <v>468</v>
      </c>
      <c r="AE469" t="str">
        <f t="shared" si="142"/>
        <v>ERTX</v>
      </c>
      <c r="AF469" t="str">
        <f t="shared" si="128"/>
        <v>PT Eratex Djaja Tbk</v>
      </c>
      <c r="AG469">
        <f t="shared" si="129"/>
        <v>185</v>
      </c>
      <c r="AH469" s="12">
        <f t="shared" si="143"/>
        <v>238.01</v>
      </c>
      <c r="AI469" t="str">
        <f t="shared" si="144"/>
        <v>Small Cap</v>
      </c>
    </row>
    <row r="470" spans="2:35" x14ac:dyDescent="0.25">
      <c r="B470">
        <v>469</v>
      </c>
      <c r="C470" t="s">
        <v>1514</v>
      </c>
      <c r="D470" t="s">
        <v>1515</v>
      </c>
      <c r="E470">
        <v>1705</v>
      </c>
      <c r="F470">
        <v>-45</v>
      </c>
      <c r="G470">
        <v>-2.5700000000000001E-2</v>
      </c>
      <c r="H470">
        <v>8500</v>
      </c>
      <c r="I470">
        <v>10688</v>
      </c>
      <c r="J470" t="s">
        <v>1516</v>
      </c>
      <c r="K470" t="s">
        <v>50</v>
      </c>
      <c r="L470" s="6">
        <f t="shared" si="130"/>
        <v>572.125</v>
      </c>
      <c r="M470" s="7" t="str">
        <f t="shared" si="133"/>
        <v>B</v>
      </c>
      <c r="N470" s="10">
        <f t="shared" si="134"/>
        <v>572.125</v>
      </c>
      <c r="O470" s="10">
        <f t="shared" si="135"/>
        <v>572.125</v>
      </c>
      <c r="P470" s="4" t="str">
        <f t="shared" si="136"/>
        <v>ARGO.JK</v>
      </c>
      <c r="R470" s="4">
        <f t="shared" si="137"/>
        <v>469</v>
      </c>
      <c r="S470" t="str">
        <v>CASH.JK</v>
      </c>
      <c r="T470" s="16">
        <f t="shared" si="138"/>
        <v>241.858</v>
      </c>
      <c r="X470">
        <f t="shared" si="131"/>
        <v>469</v>
      </c>
      <c r="Y470" t="str">
        <f t="shared" si="139"/>
        <v>TGRA.JK</v>
      </c>
      <c r="Z470" s="7" t="str">
        <f t="shared" si="140"/>
        <v>PT. Terregra Asia Energy Tbk</v>
      </c>
      <c r="AA470" s="6">
        <f t="shared" si="132"/>
        <v>86</v>
      </c>
      <c r="AB470" s="8">
        <f t="shared" si="141"/>
        <v>236.5</v>
      </c>
      <c r="AD470">
        <f t="shared" si="127"/>
        <v>469</v>
      </c>
      <c r="AE470" t="str">
        <f t="shared" si="142"/>
        <v>TGRA</v>
      </c>
      <c r="AF470" t="str">
        <f t="shared" si="128"/>
        <v>PT. Terregra Asia Energy Tbk</v>
      </c>
      <c r="AG470">
        <f t="shared" si="129"/>
        <v>86</v>
      </c>
      <c r="AH470" s="12">
        <f t="shared" si="143"/>
        <v>236.5</v>
      </c>
      <c r="AI470" t="str">
        <f t="shared" si="144"/>
        <v>Small Cap</v>
      </c>
    </row>
    <row r="471" spans="2:35" x14ac:dyDescent="0.25">
      <c r="B471">
        <v>470</v>
      </c>
      <c r="C471" t="s">
        <v>1517</v>
      </c>
      <c r="D471" t="s">
        <v>1518</v>
      </c>
      <c r="E471">
        <v>3800</v>
      </c>
      <c r="F471">
        <v>-60</v>
      </c>
      <c r="G471">
        <v>-1.55E-2</v>
      </c>
      <c r="H471">
        <v>300</v>
      </c>
      <c r="I471">
        <v>3834</v>
      </c>
      <c r="J471" t="s">
        <v>1519</v>
      </c>
      <c r="K471">
        <v>6.48</v>
      </c>
      <c r="L471" s="6">
        <f t="shared" si="130"/>
        <v>570</v>
      </c>
      <c r="M471" s="7" t="str">
        <f t="shared" si="133"/>
        <v>B</v>
      </c>
      <c r="N471" s="10">
        <f t="shared" si="134"/>
        <v>570</v>
      </c>
      <c r="O471" s="10">
        <f t="shared" si="135"/>
        <v>570</v>
      </c>
      <c r="P471" s="4" t="str">
        <f t="shared" si="136"/>
        <v>LPGI.JK</v>
      </c>
      <c r="R471" s="4">
        <f t="shared" si="137"/>
        <v>470</v>
      </c>
      <c r="S471" t="str">
        <v>ERTX.JK</v>
      </c>
      <c r="T471" s="16">
        <f t="shared" si="138"/>
        <v>238.01</v>
      </c>
      <c r="X471">
        <f t="shared" si="131"/>
        <v>470</v>
      </c>
      <c r="Y471" t="str">
        <f t="shared" si="139"/>
        <v>KBLM.JK</v>
      </c>
      <c r="Z471" s="7" t="str">
        <f t="shared" si="140"/>
        <v>PT Kabelindo Murni Tbk</v>
      </c>
      <c r="AA471" s="6">
        <f t="shared" si="132"/>
        <v>208</v>
      </c>
      <c r="AB471" s="8">
        <f t="shared" si="141"/>
        <v>232.96</v>
      </c>
      <c r="AD471">
        <f t="shared" si="127"/>
        <v>470</v>
      </c>
      <c r="AE471" t="str">
        <f t="shared" si="142"/>
        <v>KBLM</v>
      </c>
      <c r="AF471" t="str">
        <f t="shared" si="128"/>
        <v>PT Kabelindo Murni Tbk</v>
      </c>
      <c r="AG471">
        <f t="shared" si="129"/>
        <v>208</v>
      </c>
      <c r="AH471" s="12">
        <f t="shared" si="143"/>
        <v>232.96</v>
      </c>
      <c r="AI471" t="str">
        <f t="shared" si="144"/>
        <v>Small Cap</v>
      </c>
    </row>
    <row r="472" spans="2:35" x14ac:dyDescent="0.25">
      <c r="B472">
        <v>471</v>
      </c>
      <c r="C472" t="s">
        <v>1520</v>
      </c>
      <c r="D472" t="s">
        <v>1521</v>
      </c>
      <c r="E472">
        <v>356</v>
      </c>
      <c r="F472">
        <v>-26</v>
      </c>
      <c r="G472">
        <v>-6.8099999999999994E-2</v>
      </c>
      <c r="H472">
        <v>4400</v>
      </c>
      <c r="I472">
        <v>9623</v>
      </c>
      <c r="J472" t="s">
        <v>1522</v>
      </c>
      <c r="K472">
        <v>86.14</v>
      </c>
      <c r="L472" s="6">
        <f t="shared" si="130"/>
        <v>569.6</v>
      </c>
      <c r="M472" s="7" t="str">
        <f t="shared" si="133"/>
        <v>B</v>
      </c>
      <c r="N472" s="10">
        <f t="shared" si="134"/>
        <v>569.6</v>
      </c>
      <c r="O472" s="10">
        <f t="shared" si="135"/>
        <v>569.6</v>
      </c>
      <c r="P472" s="4" t="str">
        <f t="shared" si="136"/>
        <v>GEMA.JK</v>
      </c>
      <c r="R472" s="4">
        <f t="shared" si="137"/>
        <v>471</v>
      </c>
      <c r="S472" t="str">
        <v>TGRA.JK</v>
      </c>
      <c r="T472" s="16">
        <f t="shared" si="138"/>
        <v>236.5</v>
      </c>
      <c r="X472">
        <f t="shared" si="131"/>
        <v>471</v>
      </c>
      <c r="Y472" t="str">
        <f t="shared" si="139"/>
        <v>FLMC.JK</v>
      </c>
      <c r="Z472" s="7" t="str">
        <f t="shared" si="140"/>
        <v>PT Falmaco Nonwoven Industri Tbk</v>
      </c>
      <c r="AA472" s="6">
        <f t="shared" si="132"/>
        <v>298</v>
      </c>
      <c r="AB472" s="8">
        <f t="shared" si="141"/>
        <v>232.81200000000001</v>
      </c>
      <c r="AD472">
        <f t="shared" si="127"/>
        <v>471</v>
      </c>
      <c r="AE472" t="str">
        <f t="shared" si="142"/>
        <v>FLMC</v>
      </c>
      <c r="AF472" t="str">
        <f t="shared" si="128"/>
        <v>PT Falmaco Nonwoven Industri Tbk</v>
      </c>
      <c r="AG472">
        <f t="shared" si="129"/>
        <v>298</v>
      </c>
      <c r="AH472" s="12">
        <f t="shared" si="143"/>
        <v>232.81200000000001</v>
      </c>
      <c r="AI472" t="str">
        <f t="shared" si="144"/>
        <v>Small Cap</v>
      </c>
    </row>
    <row r="473" spans="2:35" x14ac:dyDescent="0.25">
      <c r="B473">
        <v>472</v>
      </c>
      <c r="C473" t="s">
        <v>1523</v>
      </c>
      <c r="D473" t="s">
        <v>1524</v>
      </c>
      <c r="E473">
        <v>119</v>
      </c>
      <c r="F473">
        <v>0</v>
      </c>
      <c r="G473">
        <v>0</v>
      </c>
      <c r="H473">
        <v>337600</v>
      </c>
      <c r="I473">
        <v>573112</v>
      </c>
      <c r="J473" t="s">
        <v>1525</v>
      </c>
      <c r="K473">
        <v>12.46</v>
      </c>
      <c r="L473" s="6">
        <f t="shared" si="130"/>
        <v>567.88499999999999</v>
      </c>
      <c r="M473" s="7" t="str">
        <f t="shared" si="133"/>
        <v>B</v>
      </c>
      <c r="N473" s="10">
        <f t="shared" si="134"/>
        <v>567.88499999999999</v>
      </c>
      <c r="O473" s="10">
        <f t="shared" si="135"/>
        <v>567.88499999999999</v>
      </c>
      <c r="P473" s="4" t="str">
        <f t="shared" si="136"/>
        <v>SMDM.JK</v>
      </c>
      <c r="R473" s="4">
        <f t="shared" si="137"/>
        <v>472</v>
      </c>
      <c r="S473" t="str">
        <v>KBLM.JK</v>
      </c>
      <c r="T473" s="16">
        <f t="shared" si="138"/>
        <v>232.96</v>
      </c>
      <c r="X473">
        <f t="shared" si="131"/>
        <v>472</v>
      </c>
      <c r="Y473" t="str">
        <f t="shared" si="139"/>
        <v>HOPE.JK</v>
      </c>
      <c r="Z473" s="7" t="str">
        <f t="shared" si="140"/>
        <v>PT Harapan Duta Pertiwi Tbk</v>
      </c>
      <c r="AA473" s="6">
        <f t="shared" si="132"/>
        <v>104</v>
      </c>
      <c r="AB473" s="8">
        <f t="shared" si="141"/>
        <v>221.434</v>
      </c>
      <c r="AD473">
        <f t="shared" si="127"/>
        <v>472</v>
      </c>
      <c r="AE473" t="str">
        <f t="shared" si="142"/>
        <v>HOPE</v>
      </c>
      <c r="AF473" t="str">
        <f t="shared" si="128"/>
        <v>PT Harapan Duta Pertiwi Tbk</v>
      </c>
      <c r="AG473">
        <f t="shared" si="129"/>
        <v>104</v>
      </c>
      <c r="AH473" s="12">
        <f t="shared" si="143"/>
        <v>221.434</v>
      </c>
      <c r="AI473" t="str">
        <f t="shared" si="144"/>
        <v>Small Cap</v>
      </c>
    </row>
    <row r="474" spans="2:35" x14ac:dyDescent="0.25">
      <c r="B474">
        <v>473</v>
      </c>
      <c r="C474" t="s">
        <v>1526</v>
      </c>
      <c r="D474" t="s">
        <v>1527</v>
      </c>
      <c r="E474">
        <v>73</v>
      </c>
      <c r="F474">
        <v>0</v>
      </c>
      <c r="G474">
        <v>0</v>
      </c>
      <c r="H474">
        <v>87000</v>
      </c>
      <c r="I474" t="s">
        <v>1528</v>
      </c>
      <c r="J474" t="s">
        <v>1529</v>
      </c>
      <c r="K474" t="s">
        <v>50</v>
      </c>
      <c r="L474" s="6">
        <f t="shared" si="130"/>
        <v>565.55100000000004</v>
      </c>
      <c r="M474" s="7" t="str">
        <f t="shared" si="133"/>
        <v>B</v>
      </c>
      <c r="N474" s="10">
        <f t="shared" si="134"/>
        <v>565.55100000000004</v>
      </c>
      <c r="O474" s="10">
        <f t="shared" si="135"/>
        <v>565.55100000000004</v>
      </c>
      <c r="P474" s="4" t="str">
        <f t="shared" si="136"/>
        <v>MYTX.JK</v>
      </c>
      <c r="R474" s="4">
        <f t="shared" si="137"/>
        <v>473</v>
      </c>
      <c r="S474" t="str">
        <v>FLMC.JK</v>
      </c>
      <c r="T474" s="16">
        <f t="shared" si="138"/>
        <v>232.81200000000001</v>
      </c>
      <c r="X474">
        <f t="shared" si="131"/>
        <v>473</v>
      </c>
      <c r="Y474" t="str">
        <f t="shared" si="139"/>
        <v>MICE.JK</v>
      </c>
      <c r="Z474" s="7" t="str">
        <f t="shared" si="140"/>
        <v>PT Multi Indocitra Tbk</v>
      </c>
      <c r="AA474" s="6">
        <f t="shared" si="132"/>
        <v>368</v>
      </c>
      <c r="AB474" s="8">
        <f t="shared" si="141"/>
        <v>217.821</v>
      </c>
      <c r="AD474">
        <f t="shared" si="127"/>
        <v>473</v>
      </c>
      <c r="AE474" t="str">
        <f t="shared" si="142"/>
        <v>MICE</v>
      </c>
      <c r="AF474" t="str">
        <f t="shared" si="128"/>
        <v>PT Multi Indocitra Tbk</v>
      </c>
      <c r="AG474">
        <f t="shared" si="129"/>
        <v>368</v>
      </c>
      <c r="AH474" s="12">
        <f t="shared" si="143"/>
        <v>217.821</v>
      </c>
      <c r="AI474" t="str">
        <f t="shared" si="144"/>
        <v>Small Cap</v>
      </c>
    </row>
    <row r="475" spans="2:35" x14ac:dyDescent="0.25">
      <c r="B475">
        <v>474</v>
      </c>
      <c r="C475" t="s">
        <v>1530</v>
      </c>
      <c r="D475" t="s">
        <v>1531</v>
      </c>
      <c r="E475">
        <v>50</v>
      </c>
      <c r="F475">
        <v>0</v>
      </c>
      <c r="G475">
        <v>0</v>
      </c>
      <c r="H475">
        <v>76200</v>
      </c>
      <c r="I475" t="s">
        <v>1532</v>
      </c>
      <c r="J475" t="s">
        <v>1533</v>
      </c>
      <c r="K475" t="s">
        <v>50</v>
      </c>
      <c r="L475" s="6">
        <f t="shared" si="130"/>
        <v>565.36</v>
      </c>
      <c r="M475" s="7" t="str">
        <f t="shared" si="133"/>
        <v>B</v>
      </c>
      <c r="N475" s="10">
        <f t="shared" si="134"/>
        <v>565.36</v>
      </c>
      <c r="O475" s="10">
        <f t="shared" si="135"/>
        <v>565.36</v>
      </c>
      <c r="P475" s="4" t="str">
        <f t="shared" si="136"/>
        <v>PADI.JK</v>
      </c>
      <c r="R475" s="4">
        <f t="shared" si="137"/>
        <v>474</v>
      </c>
      <c r="S475" t="str">
        <v>HOPE.JK</v>
      </c>
      <c r="T475" s="16">
        <f t="shared" si="138"/>
        <v>221.434</v>
      </c>
      <c r="X475">
        <f t="shared" si="131"/>
        <v>474</v>
      </c>
      <c r="Y475" t="str">
        <f t="shared" si="139"/>
        <v>TIRA.JK</v>
      </c>
      <c r="Z475" s="7" t="str">
        <f t="shared" si="140"/>
        <v>PT Tira Austenite Tbk</v>
      </c>
      <c r="AA475" s="6">
        <f t="shared" si="132"/>
        <v>348</v>
      </c>
      <c r="AB475" s="8">
        <f t="shared" si="141"/>
        <v>204.624</v>
      </c>
      <c r="AD475">
        <f t="shared" si="127"/>
        <v>474</v>
      </c>
      <c r="AE475" t="str">
        <f t="shared" si="142"/>
        <v>TIRA</v>
      </c>
      <c r="AF475" t="str">
        <f t="shared" si="128"/>
        <v>PT Tira Austenite Tbk</v>
      </c>
      <c r="AG475">
        <f t="shared" si="129"/>
        <v>348</v>
      </c>
      <c r="AH475" s="12">
        <f t="shared" si="143"/>
        <v>204.624</v>
      </c>
      <c r="AI475" t="str">
        <f t="shared" si="144"/>
        <v>Small Cap</v>
      </c>
    </row>
    <row r="476" spans="2:35" x14ac:dyDescent="0.25">
      <c r="B476">
        <v>475</v>
      </c>
      <c r="C476" t="s">
        <v>1534</v>
      </c>
      <c r="D476" t="s">
        <v>1535</v>
      </c>
      <c r="E476">
        <v>1845</v>
      </c>
      <c r="F476">
        <v>0</v>
      </c>
      <c r="G476">
        <v>0</v>
      </c>
      <c r="H476">
        <v>64500</v>
      </c>
      <c r="I476">
        <v>6544</v>
      </c>
      <c r="J476" t="s">
        <v>1536</v>
      </c>
      <c r="K476">
        <v>7.82</v>
      </c>
      <c r="L476" s="6">
        <f t="shared" si="130"/>
        <v>561.404</v>
      </c>
      <c r="M476" s="7" t="str">
        <f t="shared" si="133"/>
        <v>B</v>
      </c>
      <c r="N476" s="10">
        <f t="shared" si="134"/>
        <v>561.404</v>
      </c>
      <c r="O476" s="10">
        <f t="shared" si="135"/>
        <v>561.404</v>
      </c>
      <c r="P476" s="4" t="str">
        <f t="shared" si="136"/>
        <v>ASRM.JK</v>
      </c>
      <c r="R476" s="4">
        <f t="shared" si="137"/>
        <v>475</v>
      </c>
      <c r="S476" t="str">
        <v>MICE.JK</v>
      </c>
      <c r="T476" s="16">
        <f t="shared" si="138"/>
        <v>217.821</v>
      </c>
      <c r="X476">
        <f t="shared" si="131"/>
        <v>475</v>
      </c>
      <c r="Y476" t="str">
        <f t="shared" si="139"/>
        <v>AMIN.JK</v>
      </c>
      <c r="Z476" s="7" t="str">
        <f t="shared" si="140"/>
        <v>PT Ateliers Mecaniques D'Indonesie Tbk</v>
      </c>
      <c r="AA476" s="6">
        <f t="shared" si="132"/>
        <v>188</v>
      </c>
      <c r="AB476" s="8">
        <f t="shared" si="141"/>
        <v>203.04</v>
      </c>
      <c r="AD476">
        <f t="shared" si="127"/>
        <v>475</v>
      </c>
      <c r="AE476" t="str">
        <f t="shared" si="142"/>
        <v>AMIN</v>
      </c>
      <c r="AF476" t="str">
        <f t="shared" si="128"/>
        <v>PT Ateliers Mecaniques D'Indonesie Tbk</v>
      </c>
      <c r="AG476">
        <f t="shared" si="129"/>
        <v>188</v>
      </c>
      <c r="AH476" s="12">
        <f t="shared" si="143"/>
        <v>203.04</v>
      </c>
      <c r="AI476" t="str">
        <f t="shared" si="144"/>
        <v>Small Cap</v>
      </c>
    </row>
    <row r="477" spans="2:35" x14ac:dyDescent="0.25">
      <c r="B477">
        <v>476</v>
      </c>
      <c r="C477" t="s">
        <v>1537</v>
      </c>
      <c r="D477" t="s">
        <v>1538</v>
      </c>
      <c r="E477">
        <v>50</v>
      </c>
      <c r="F477">
        <v>0</v>
      </c>
      <c r="G477">
        <v>0</v>
      </c>
      <c r="H477" t="s">
        <v>1539</v>
      </c>
      <c r="I477">
        <v>520566</v>
      </c>
      <c r="J477" t="s">
        <v>1540</v>
      </c>
      <c r="K477" t="s">
        <v>50</v>
      </c>
      <c r="L477" s="6">
        <f t="shared" si="130"/>
        <v>534.88499999999999</v>
      </c>
      <c r="M477" s="7" t="str">
        <f t="shared" si="133"/>
        <v>B</v>
      </c>
      <c r="N477" s="10">
        <f t="shared" si="134"/>
        <v>534.88499999999999</v>
      </c>
      <c r="O477" s="10">
        <f t="shared" si="135"/>
        <v>534.88499999999999</v>
      </c>
      <c r="P477" s="4" t="str">
        <f t="shared" si="136"/>
        <v>IATA.JK</v>
      </c>
      <c r="R477" s="4">
        <f t="shared" si="137"/>
        <v>476</v>
      </c>
      <c r="S477" t="str">
        <v>TIRA.JK</v>
      </c>
      <c r="T477" s="16">
        <f t="shared" si="138"/>
        <v>204.624</v>
      </c>
      <c r="X477">
        <f t="shared" si="131"/>
        <v>476</v>
      </c>
      <c r="Y477" t="str">
        <f t="shared" si="139"/>
        <v>LEAD.JK</v>
      </c>
      <c r="Z477" s="7" t="str">
        <f t="shared" si="140"/>
        <v>PT Logindo Samudramakmur Tbk.</v>
      </c>
      <c r="AA477" s="6">
        <f t="shared" si="132"/>
        <v>50</v>
      </c>
      <c r="AB477" s="8">
        <f t="shared" si="141"/>
        <v>201.68700000000001</v>
      </c>
      <c r="AD477">
        <f t="shared" si="127"/>
        <v>476</v>
      </c>
      <c r="AE477" t="str">
        <f t="shared" si="142"/>
        <v>LEAD</v>
      </c>
      <c r="AF477" t="str">
        <f t="shared" si="128"/>
        <v>PT Logindo Samudramakmur Tbk.</v>
      </c>
      <c r="AG477">
        <f t="shared" si="129"/>
        <v>50</v>
      </c>
      <c r="AH477" s="12">
        <f t="shared" si="143"/>
        <v>201.68700000000001</v>
      </c>
      <c r="AI477" t="str">
        <f t="shared" si="144"/>
        <v>Small Cap</v>
      </c>
    </row>
    <row r="478" spans="2:35" x14ac:dyDescent="0.25">
      <c r="B478">
        <v>477</v>
      </c>
      <c r="C478" t="s">
        <v>1541</v>
      </c>
      <c r="D478" t="s">
        <v>1542</v>
      </c>
      <c r="E478">
        <v>530</v>
      </c>
      <c r="F478">
        <v>-25</v>
      </c>
      <c r="G478">
        <v>-4.4999999999999998E-2</v>
      </c>
      <c r="H478" t="s">
        <v>1543</v>
      </c>
      <c r="I478" t="s">
        <v>1544</v>
      </c>
      <c r="J478" t="s">
        <v>1545</v>
      </c>
      <c r="K478">
        <v>11.47</v>
      </c>
      <c r="L478" s="6">
        <f t="shared" si="130"/>
        <v>530</v>
      </c>
      <c r="M478" s="7" t="str">
        <f t="shared" si="133"/>
        <v>B</v>
      </c>
      <c r="N478" s="10">
        <f t="shared" si="134"/>
        <v>530</v>
      </c>
      <c r="O478" s="10">
        <f t="shared" si="135"/>
        <v>530</v>
      </c>
      <c r="P478" s="4" t="str">
        <f t="shared" si="136"/>
        <v>CCSI.JK</v>
      </c>
      <c r="R478" s="4">
        <f t="shared" si="137"/>
        <v>477</v>
      </c>
      <c r="S478" t="str">
        <v>AMIN.JK</v>
      </c>
      <c r="T478" s="16">
        <f t="shared" si="138"/>
        <v>203.04</v>
      </c>
      <c r="X478">
        <f t="shared" si="131"/>
        <v>477</v>
      </c>
      <c r="Y478" t="str">
        <f t="shared" si="139"/>
        <v>SULI.JK</v>
      </c>
      <c r="Z478" s="7" t="str">
        <f t="shared" si="140"/>
        <v>PT SLJ Global Tbk</v>
      </c>
      <c r="AA478" s="6">
        <f t="shared" si="132"/>
        <v>50</v>
      </c>
      <c r="AB478" s="8">
        <f t="shared" si="141"/>
        <v>199.346</v>
      </c>
      <c r="AD478">
        <f t="shared" si="127"/>
        <v>477</v>
      </c>
      <c r="AE478" t="str">
        <f t="shared" si="142"/>
        <v>SULI</v>
      </c>
      <c r="AF478" t="str">
        <f t="shared" si="128"/>
        <v>PT SLJ Global Tbk</v>
      </c>
      <c r="AG478">
        <f t="shared" si="129"/>
        <v>50</v>
      </c>
      <c r="AH478" s="12">
        <f t="shared" si="143"/>
        <v>199.346</v>
      </c>
      <c r="AI478" t="str">
        <f t="shared" si="144"/>
        <v>Small Cap</v>
      </c>
    </row>
    <row r="479" spans="2:35" x14ac:dyDescent="0.25">
      <c r="B479">
        <v>478</v>
      </c>
      <c r="C479" t="s">
        <v>1546</v>
      </c>
      <c r="D479" t="s">
        <v>1547</v>
      </c>
      <c r="E479">
        <v>412</v>
      </c>
      <c r="F479">
        <v>-18</v>
      </c>
      <c r="G479">
        <v>-4.19E-2</v>
      </c>
      <c r="H479">
        <v>300</v>
      </c>
      <c r="I479">
        <v>8623</v>
      </c>
      <c r="J479" t="s">
        <v>1548</v>
      </c>
      <c r="K479" t="s">
        <v>50</v>
      </c>
      <c r="L479" s="6">
        <f t="shared" si="130"/>
        <v>522.80700000000002</v>
      </c>
      <c r="M479" s="7" t="str">
        <f t="shared" si="133"/>
        <v>B</v>
      </c>
      <c r="N479" s="10">
        <f t="shared" si="134"/>
        <v>522.80700000000002</v>
      </c>
      <c r="O479" s="10">
        <f t="shared" si="135"/>
        <v>522.80700000000002</v>
      </c>
      <c r="P479" s="4" t="str">
        <f t="shared" si="136"/>
        <v>WICO.JK</v>
      </c>
      <c r="R479" s="4">
        <f t="shared" si="137"/>
        <v>478</v>
      </c>
      <c r="S479" t="str">
        <v>LEAD.JK</v>
      </c>
      <c r="T479" s="16">
        <f t="shared" si="138"/>
        <v>201.68700000000001</v>
      </c>
      <c r="X479">
        <f t="shared" si="131"/>
        <v>478</v>
      </c>
      <c r="Y479" t="str">
        <f t="shared" si="139"/>
        <v>GLOB.JK</v>
      </c>
      <c r="Z479" s="7" t="str">
        <f t="shared" si="140"/>
        <v>PT Global Teleshop Tbk</v>
      </c>
      <c r="AA479" s="6">
        <f t="shared" si="132"/>
        <v>179</v>
      </c>
      <c r="AB479" s="8">
        <f t="shared" si="141"/>
        <v>198.88900000000001</v>
      </c>
      <c r="AD479">
        <f t="shared" si="127"/>
        <v>478</v>
      </c>
      <c r="AE479" t="str">
        <f t="shared" si="142"/>
        <v>GLOB</v>
      </c>
      <c r="AF479" t="str">
        <f t="shared" si="128"/>
        <v>PT Global Teleshop Tbk</v>
      </c>
      <c r="AG479">
        <f t="shared" si="129"/>
        <v>179</v>
      </c>
      <c r="AH479" s="12">
        <f t="shared" si="143"/>
        <v>198.88900000000001</v>
      </c>
      <c r="AI479" t="str">
        <f t="shared" si="144"/>
        <v>Small Cap</v>
      </c>
    </row>
    <row r="480" spans="2:35" x14ac:dyDescent="0.25">
      <c r="B480">
        <v>479</v>
      </c>
      <c r="C480" t="s">
        <v>1549</v>
      </c>
      <c r="D480" t="s">
        <v>1550</v>
      </c>
      <c r="E480">
        <v>206</v>
      </c>
      <c r="F480">
        <v>-2</v>
      </c>
      <c r="G480">
        <v>-9.5999999999999992E-3</v>
      </c>
      <c r="H480">
        <v>532000</v>
      </c>
      <c r="I480" t="s">
        <v>1551</v>
      </c>
      <c r="J480" t="s">
        <v>1552</v>
      </c>
      <c r="K480">
        <v>12.82</v>
      </c>
      <c r="L480" s="6">
        <f t="shared" si="130"/>
        <v>521.21100000000001</v>
      </c>
      <c r="M480" s="7" t="str">
        <f t="shared" si="133"/>
        <v>B</v>
      </c>
      <c r="N480" s="10">
        <f t="shared" si="134"/>
        <v>521.21100000000001</v>
      </c>
      <c r="O480" s="10">
        <f t="shared" si="135"/>
        <v>521.21100000000001</v>
      </c>
      <c r="P480" s="4" t="str">
        <f t="shared" si="136"/>
        <v>MDKI.JK</v>
      </c>
      <c r="R480" s="4">
        <f t="shared" si="137"/>
        <v>479</v>
      </c>
      <c r="S480" t="str">
        <v>SULI.JK</v>
      </c>
      <c r="T480" s="16">
        <f t="shared" si="138"/>
        <v>199.346</v>
      </c>
      <c r="X480">
        <f t="shared" si="131"/>
        <v>479</v>
      </c>
      <c r="Y480" t="str">
        <f t="shared" si="139"/>
        <v>BMSR.JK</v>
      </c>
      <c r="Z480" s="7" t="str">
        <f t="shared" si="140"/>
        <v>PT Bintang Mitra Semestaraya Tbk</v>
      </c>
      <c r="AA480" s="6">
        <f t="shared" si="132"/>
        <v>171</v>
      </c>
      <c r="AB480" s="8">
        <f t="shared" si="141"/>
        <v>198.22300000000001</v>
      </c>
      <c r="AD480">
        <f t="shared" si="127"/>
        <v>479</v>
      </c>
      <c r="AE480" t="str">
        <f t="shared" si="142"/>
        <v>BMSR</v>
      </c>
      <c r="AF480" t="str">
        <f t="shared" si="128"/>
        <v>PT Bintang Mitra Semestaraya Tbk</v>
      </c>
      <c r="AG480">
        <f t="shared" si="129"/>
        <v>171</v>
      </c>
      <c r="AH480" s="12">
        <f t="shared" si="143"/>
        <v>198.22300000000001</v>
      </c>
      <c r="AI480" t="str">
        <f t="shared" si="144"/>
        <v>Small Cap</v>
      </c>
    </row>
    <row r="481" spans="2:35" x14ac:dyDescent="0.25">
      <c r="B481">
        <v>480</v>
      </c>
      <c r="C481" t="s">
        <v>1553</v>
      </c>
      <c r="D481" t="s">
        <v>1554</v>
      </c>
      <c r="E481">
        <v>50</v>
      </c>
      <c r="F481">
        <v>0</v>
      </c>
      <c r="G481">
        <v>0</v>
      </c>
      <c r="H481">
        <v>80000</v>
      </c>
      <c r="I481">
        <v>12415</v>
      </c>
      <c r="J481" t="s">
        <v>1555</v>
      </c>
      <c r="K481" t="s">
        <v>50</v>
      </c>
      <c r="L481" s="6">
        <f t="shared" si="130"/>
        <v>517.55999999999995</v>
      </c>
      <c r="M481" s="7" t="str">
        <f t="shared" si="133"/>
        <v>B</v>
      </c>
      <c r="N481" s="10">
        <f t="shared" si="134"/>
        <v>517.55999999999995</v>
      </c>
      <c r="O481" s="10">
        <f t="shared" si="135"/>
        <v>517.55999999999995</v>
      </c>
      <c r="P481" s="4" t="str">
        <f t="shared" si="136"/>
        <v>PSKT.JK</v>
      </c>
      <c r="R481" s="4">
        <f t="shared" si="137"/>
        <v>480</v>
      </c>
      <c r="S481" t="str">
        <v>GLOB.JK</v>
      </c>
      <c r="T481" s="16">
        <f t="shared" si="138"/>
        <v>198.88900000000001</v>
      </c>
      <c r="X481">
        <f t="shared" si="131"/>
        <v>480</v>
      </c>
      <c r="Y481" t="str">
        <f t="shared" si="139"/>
        <v>MIRA.JK</v>
      </c>
      <c r="Z481" s="7" t="str">
        <f t="shared" si="140"/>
        <v>PT Mitra International Resources Tbk</v>
      </c>
      <c r="AA481" s="6">
        <f t="shared" si="132"/>
        <v>50</v>
      </c>
      <c r="AB481" s="8">
        <f t="shared" si="141"/>
        <v>198.07300000000001</v>
      </c>
      <c r="AD481">
        <f t="shared" si="127"/>
        <v>480</v>
      </c>
      <c r="AE481" t="str">
        <f t="shared" si="142"/>
        <v>MIRA</v>
      </c>
      <c r="AF481" t="str">
        <f t="shared" si="128"/>
        <v>PT Mitra International Resources Tbk</v>
      </c>
      <c r="AG481">
        <f t="shared" si="129"/>
        <v>50</v>
      </c>
      <c r="AH481" s="12">
        <f t="shared" si="143"/>
        <v>198.07300000000001</v>
      </c>
      <c r="AI481" t="str">
        <f t="shared" si="144"/>
        <v>Small Cap</v>
      </c>
    </row>
    <row r="482" spans="2:35" x14ac:dyDescent="0.25">
      <c r="B482">
        <v>481</v>
      </c>
      <c r="C482" t="s">
        <v>1556</v>
      </c>
      <c r="D482" t="s">
        <v>1557</v>
      </c>
      <c r="E482">
        <v>79</v>
      </c>
      <c r="F482">
        <v>1</v>
      </c>
      <c r="G482">
        <v>1.2800000000000001E-2</v>
      </c>
      <c r="H482" t="s">
        <v>1558</v>
      </c>
      <c r="I482" t="s">
        <v>1559</v>
      </c>
      <c r="J482" t="s">
        <v>1560</v>
      </c>
      <c r="K482" t="s">
        <v>50</v>
      </c>
      <c r="L482" s="6">
        <f t="shared" si="130"/>
        <v>560.74400000000003</v>
      </c>
      <c r="M482" s="7" t="str">
        <f t="shared" si="133"/>
        <v>B</v>
      </c>
      <c r="N482" s="10">
        <f t="shared" si="134"/>
        <v>560.74400000000003</v>
      </c>
      <c r="O482" s="10">
        <f t="shared" si="135"/>
        <v>560.74400000000003</v>
      </c>
      <c r="P482" s="4" t="str">
        <f t="shared" si="136"/>
        <v>BEKS.JK</v>
      </c>
      <c r="R482" s="4">
        <f t="shared" si="137"/>
        <v>481</v>
      </c>
      <c r="S482" t="str">
        <v>BMSR.JK</v>
      </c>
      <c r="T482" s="16">
        <f t="shared" si="138"/>
        <v>198.22300000000001</v>
      </c>
      <c r="X482">
        <f t="shared" si="131"/>
        <v>481</v>
      </c>
      <c r="Y482" t="str">
        <f t="shared" si="139"/>
        <v>POLU.JK</v>
      </c>
      <c r="Z482" s="7" t="str">
        <f t="shared" si="140"/>
        <v>PT Golden Flower, Tbk</v>
      </c>
      <c r="AA482" s="6">
        <f t="shared" si="132"/>
        <v>262</v>
      </c>
      <c r="AB482" s="8">
        <f t="shared" si="141"/>
        <v>196.5</v>
      </c>
      <c r="AD482">
        <f t="shared" si="127"/>
        <v>481</v>
      </c>
      <c r="AE482" t="str">
        <f t="shared" si="142"/>
        <v>POLU</v>
      </c>
      <c r="AF482" t="str">
        <f t="shared" si="128"/>
        <v>PT Golden Flower, Tbk</v>
      </c>
      <c r="AG482">
        <f t="shared" si="129"/>
        <v>262</v>
      </c>
      <c r="AH482" s="12">
        <f t="shared" si="143"/>
        <v>196.5</v>
      </c>
      <c r="AI482" t="str">
        <f t="shared" si="144"/>
        <v>Small Cap</v>
      </c>
    </row>
    <row r="483" spans="2:35" x14ac:dyDescent="0.25">
      <c r="B483">
        <v>482</v>
      </c>
      <c r="C483" t="s">
        <v>1561</v>
      </c>
      <c r="D483" t="s">
        <v>1562</v>
      </c>
      <c r="E483">
        <v>50</v>
      </c>
      <c r="F483">
        <v>0</v>
      </c>
      <c r="G483">
        <v>0</v>
      </c>
      <c r="H483">
        <v>5500</v>
      </c>
      <c r="I483">
        <v>5874</v>
      </c>
      <c r="J483" t="s">
        <v>1563</v>
      </c>
      <c r="K483" t="s">
        <v>50</v>
      </c>
      <c r="L483" s="6">
        <f t="shared" si="130"/>
        <v>511.18</v>
      </c>
      <c r="M483" s="7" t="str">
        <f t="shared" si="133"/>
        <v>B</v>
      </c>
      <c r="N483" s="10">
        <f t="shared" si="134"/>
        <v>511.18</v>
      </c>
      <c r="O483" s="10">
        <f t="shared" si="135"/>
        <v>511.18</v>
      </c>
      <c r="P483" s="4" t="str">
        <f t="shared" si="136"/>
        <v>TAXI.JK</v>
      </c>
      <c r="R483" s="4">
        <f t="shared" si="137"/>
        <v>482</v>
      </c>
      <c r="S483" t="str">
        <v>MIRA.JK</v>
      </c>
      <c r="T483" s="16">
        <f t="shared" si="138"/>
        <v>198.07300000000001</v>
      </c>
      <c r="X483">
        <f t="shared" si="131"/>
        <v>482</v>
      </c>
      <c r="Y483" t="str">
        <f t="shared" si="139"/>
        <v>APII.JK</v>
      </c>
      <c r="Z483" s="7" t="str">
        <f t="shared" si="140"/>
        <v>PT Arita Prima Indonesia Tbk</v>
      </c>
      <c r="AA483" s="6">
        <f t="shared" si="132"/>
        <v>181</v>
      </c>
      <c r="AB483" s="8">
        <f t="shared" si="141"/>
        <v>194.71299999999999</v>
      </c>
      <c r="AD483">
        <f t="shared" si="127"/>
        <v>482</v>
      </c>
      <c r="AE483" t="str">
        <f t="shared" si="142"/>
        <v>APII</v>
      </c>
      <c r="AF483" t="str">
        <f t="shared" si="128"/>
        <v>PT Arita Prima Indonesia Tbk</v>
      </c>
      <c r="AG483">
        <f t="shared" si="129"/>
        <v>181</v>
      </c>
      <c r="AH483" s="12">
        <f t="shared" si="143"/>
        <v>194.71299999999999</v>
      </c>
      <c r="AI483" t="str">
        <f t="shared" si="144"/>
        <v>Small Cap</v>
      </c>
    </row>
    <row r="484" spans="2:35" x14ac:dyDescent="0.25">
      <c r="B484">
        <v>483</v>
      </c>
      <c r="C484" t="s">
        <v>1564</v>
      </c>
      <c r="D484" t="s">
        <v>1565</v>
      </c>
      <c r="E484">
        <v>640</v>
      </c>
      <c r="F484">
        <v>-45</v>
      </c>
      <c r="G484">
        <v>-6.5699999999999995E-2</v>
      </c>
      <c r="H484">
        <v>4200</v>
      </c>
      <c r="I484">
        <v>38676</v>
      </c>
      <c r="J484" t="s">
        <v>1566</v>
      </c>
      <c r="K484" t="s">
        <v>50</v>
      </c>
      <c r="L484" s="6">
        <f t="shared" si="130"/>
        <v>510.601</v>
      </c>
      <c r="M484" s="7" t="str">
        <f t="shared" si="133"/>
        <v>B</v>
      </c>
      <c r="N484" s="10">
        <f t="shared" si="134"/>
        <v>510.601</v>
      </c>
      <c r="O484" s="10">
        <f t="shared" si="135"/>
        <v>510.601</v>
      </c>
      <c r="P484" s="4" t="str">
        <f t="shared" si="136"/>
        <v>PNSE.JK</v>
      </c>
      <c r="R484" s="4">
        <f t="shared" si="137"/>
        <v>483</v>
      </c>
      <c r="S484" t="str">
        <v>POLU.JK</v>
      </c>
      <c r="T484" s="16">
        <f t="shared" si="138"/>
        <v>196.5</v>
      </c>
      <c r="X484">
        <f t="shared" si="131"/>
        <v>483</v>
      </c>
      <c r="Y484" t="str">
        <f t="shared" si="139"/>
        <v>PTIS.JK</v>
      </c>
      <c r="Z484" s="7" t="str">
        <f t="shared" si="140"/>
        <v>PT Indo Straits Tbk</v>
      </c>
      <c r="AA484" s="6">
        <f t="shared" si="132"/>
        <v>352</v>
      </c>
      <c r="AB484" s="8">
        <f t="shared" si="141"/>
        <v>193.65799999999999</v>
      </c>
      <c r="AD484">
        <f t="shared" si="127"/>
        <v>483</v>
      </c>
      <c r="AE484" t="str">
        <f t="shared" si="142"/>
        <v>PTIS</v>
      </c>
      <c r="AF484" t="str">
        <f t="shared" si="128"/>
        <v>PT Indo Straits Tbk</v>
      </c>
      <c r="AG484">
        <f t="shared" si="129"/>
        <v>352</v>
      </c>
      <c r="AH484" s="12">
        <f t="shared" si="143"/>
        <v>193.65799999999999</v>
      </c>
      <c r="AI484" t="str">
        <f t="shared" si="144"/>
        <v>Small Cap</v>
      </c>
    </row>
    <row r="485" spans="2:35" x14ac:dyDescent="0.25">
      <c r="B485">
        <v>484</v>
      </c>
      <c r="C485" t="s">
        <v>1567</v>
      </c>
      <c r="D485" t="s">
        <v>1568</v>
      </c>
      <c r="E485">
        <v>334</v>
      </c>
      <c r="F485">
        <v>16</v>
      </c>
      <c r="G485">
        <v>5.0299999999999997E-2</v>
      </c>
      <c r="H485" t="s">
        <v>1569</v>
      </c>
      <c r="I485" t="s">
        <v>1570</v>
      </c>
      <c r="J485" t="s">
        <v>1571</v>
      </c>
      <c r="K485" t="s">
        <v>50</v>
      </c>
      <c r="L485" s="6">
        <f t="shared" si="130"/>
        <v>509.24299999999999</v>
      </c>
      <c r="M485" s="7" t="str">
        <f t="shared" si="133"/>
        <v>B</v>
      </c>
      <c r="N485" s="10">
        <f t="shared" si="134"/>
        <v>509.24299999999999</v>
      </c>
      <c r="O485" s="10">
        <f t="shared" si="135"/>
        <v>509.24299999999999</v>
      </c>
      <c r="P485" s="4" t="str">
        <f t="shared" si="136"/>
        <v>HDIT.JK</v>
      </c>
      <c r="R485" s="4">
        <f t="shared" si="137"/>
        <v>484</v>
      </c>
      <c r="S485" t="str">
        <v>APII.JK</v>
      </c>
      <c r="T485" s="16">
        <f t="shared" si="138"/>
        <v>194.71299999999999</v>
      </c>
      <c r="X485">
        <f t="shared" si="131"/>
        <v>484</v>
      </c>
      <c r="Y485" t="str">
        <f t="shared" si="139"/>
        <v>INAI.JK</v>
      </c>
      <c r="Z485" s="7" t="str">
        <f t="shared" si="140"/>
        <v>PT Indal Aluminium Industry Tbk</v>
      </c>
      <c r="AA485" s="6">
        <f t="shared" si="132"/>
        <v>298</v>
      </c>
      <c r="AB485" s="8">
        <f t="shared" si="141"/>
        <v>188.81299999999999</v>
      </c>
      <c r="AD485">
        <f t="shared" si="127"/>
        <v>484</v>
      </c>
      <c r="AE485" t="str">
        <f t="shared" si="142"/>
        <v>INAI</v>
      </c>
      <c r="AF485" t="str">
        <f t="shared" si="128"/>
        <v>PT Indal Aluminium Industry Tbk</v>
      </c>
      <c r="AG485">
        <f t="shared" si="129"/>
        <v>298</v>
      </c>
      <c r="AH485" s="12">
        <f t="shared" si="143"/>
        <v>188.81299999999999</v>
      </c>
      <c r="AI485" t="str">
        <f t="shared" si="144"/>
        <v>Small Cap</v>
      </c>
    </row>
    <row r="486" spans="2:35" x14ac:dyDescent="0.25">
      <c r="B486">
        <v>485</v>
      </c>
      <c r="C486" t="s">
        <v>1572</v>
      </c>
      <c r="D486" t="s">
        <v>1573</v>
      </c>
      <c r="E486">
        <v>152</v>
      </c>
      <c r="F486">
        <v>-5</v>
      </c>
      <c r="G486">
        <v>-3.1800000000000002E-2</v>
      </c>
      <c r="H486">
        <v>154600</v>
      </c>
      <c r="I486">
        <v>403326</v>
      </c>
      <c r="J486" t="s">
        <v>1574</v>
      </c>
      <c r="K486" t="s">
        <v>50</v>
      </c>
      <c r="L486" s="6">
        <f t="shared" si="130"/>
        <v>509.13600000000002</v>
      </c>
      <c r="M486" s="7" t="str">
        <f t="shared" si="133"/>
        <v>B</v>
      </c>
      <c r="N486" s="10">
        <f t="shared" si="134"/>
        <v>509.13600000000002</v>
      </c>
      <c r="O486" s="10">
        <f t="shared" si="135"/>
        <v>509.13600000000002</v>
      </c>
      <c r="P486" s="4" t="str">
        <f t="shared" si="136"/>
        <v>POLA.JK</v>
      </c>
      <c r="R486" s="4">
        <f t="shared" si="137"/>
        <v>485</v>
      </c>
      <c r="S486" t="str">
        <v>PTIS.JK</v>
      </c>
      <c r="T486" s="16">
        <f t="shared" si="138"/>
        <v>193.65799999999999</v>
      </c>
      <c r="X486">
        <f t="shared" si="131"/>
        <v>485</v>
      </c>
      <c r="Y486" t="str">
        <f t="shared" si="139"/>
        <v>AHAP.JK</v>
      </c>
      <c r="Z486" s="7" t="str">
        <f t="shared" si="140"/>
        <v>PT Asuransi Harta Aman Pratama Tbk</v>
      </c>
      <c r="AA486" s="6">
        <f t="shared" si="132"/>
        <v>64</v>
      </c>
      <c r="AB486" s="8">
        <f t="shared" si="141"/>
        <v>188.16</v>
      </c>
      <c r="AD486">
        <f t="shared" si="127"/>
        <v>485</v>
      </c>
      <c r="AE486" t="str">
        <f t="shared" si="142"/>
        <v>AHAP</v>
      </c>
      <c r="AF486" t="str">
        <f t="shared" si="128"/>
        <v>PT Asuransi Harta Aman Pratama Tbk</v>
      </c>
      <c r="AG486">
        <f t="shared" si="129"/>
        <v>64</v>
      </c>
      <c r="AH486" s="12">
        <f t="shared" si="143"/>
        <v>188.16</v>
      </c>
      <c r="AI486" t="str">
        <f t="shared" si="144"/>
        <v>Small Cap</v>
      </c>
    </row>
    <row r="487" spans="2:35" x14ac:dyDescent="0.25">
      <c r="B487">
        <v>486</v>
      </c>
      <c r="C487" t="s">
        <v>1575</v>
      </c>
      <c r="D487" t="s">
        <v>1576</v>
      </c>
      <c r="E487">
        <v>216</v>
      </c>
      <c r="F487">
        <v>2</v>
      </c>
      <c r="G487">
        <v>9.2999999999999992E-3</v>
      </c>
      <c r="H487" t="s">
        <v>1577</v>
      </c>
      <c r="I487" t="s">
        <v>1578</v>
      </c>
      <c r="J487" t="s">
        <v>1579</v>
      </c>
      <c r="K487">
        <v>11.8</v>
      </c>
      <c r="L487" s="6">
        <f t="shared" si="130"/>
        <v>507.6</v>
      </c>
      <c r="M487" s="7" t="str">
        <f t="shared" si="133"/>
        <v>B</v>
      </c>
      <c r="N487" s="10">
        <f t="shared" si="134"/>
        <v>507.6</v>
      </c>
      <c r="O487" s="10">
        <f t="shared" si="135"/>
        <v>507.6</v>
      </c>
      <c r="P487" s="4" t="str">
        <f t="shared" si="136"/>
        <v>NELY.JK</v>
      </c>
      <c r="R487" s="4">
        <f t="shared" si="137"/>
        <v>486</v>
      </c>
      <c r="S487" t="str">
        <v>INAI.JK</v>
      </c>
      <c r="T487" s="16">
        <f t="shared" si="138"/>
        <v>188.81299999999999</v>
      </c>
      <c r="X487">
        <f t="shared" si="131"/>
        <v>486</v>
      </c>
      <c r="Y487" t="str">
        <f t="shared" si="139"/>
        <v>LMPI.JK</v>
      </c>
      <c r="Z487" s="7" t="str">
        <f t="shared" si="140"/>
        <v>PT Langgeng Makmur Industri Tbk</v>
      </c>
      <c r="AA487" s="6">
        <f t="shared" si="132"/>
        <v>185</v>
      </c>
      <c r="AB487" s="8">
        <f t="shared" si="141"/>
        <v>186.57599999999999</v>
      </c>
      <c r="AD487">
        <f t="shared" si="127"/>
        <v>486</v>
      </c>
      <c r="AE487" t="str">
        <f t="shared" si="142"/>
        <v>LMPI</v>
      </c>
      <c r="AF487" t="str">
        <f t="shared" si="128"/>
        <v>PT Langgeng Makmur Industri Tbk</v>
      </c>
      <c r="AG487">
        <f t="shared" si="129"/>
        <v>185</v>
      </c>
      <c r="AH487" s="12">
        <f t="shared" si="143"/>
        <v>186.57599999999999</v>
      </c>
      <c r="AI487" t="str">
        <f t="shared" si="144"/>
        <v>Small Cap</v>
      </c>
    </row>
    <row r="488" spans="2:35" x14ac:dyDescent="0.25">
      <c r="B488">
        <v>487</v>
      </c>
      <c r="C488" t="s">
        <v>1580</v>
      </c>
      <c r="D488" t="s">
        <v>1581</v>
      </c>
      <c r="E488">
        <v>1120</v>
      </c>
      <c r="F488">
        <v>-10</v>
      </c>
      <c r="G488">
        <v>-8.8000000000000005E-3</v>
      </c>
      <c r="H488" t="s">
        <v>1582</v>
      </c>
      <c r="I488" t="s">
        <v>1583</v>
      </c>
      <c r="J488" t="s">
        <v>1584</v>
      </c>
      <c r="K488">
        <v>22.61</v>
      </c>
      <c r="L488" s="6">
        <f t="shared" si="130"/>
        <v>526.20299999999997</v>
      </c>
      <c r="M488" s="7" t="str">
        <f t="shared" si="133"/>
        <v>B</v>
      </c>
      <c r="N488" s="10">
        <f t="shared" si="134"/>
        <v>526.20299999999997</v>
      </c>
      <c r="O488" s="10">
        <f t="shared" si="135"/>
        <v>526.20299999999997</v>
      </c>
      <c r="P488" s="4" t="str">
        <f t="shared" si="136"/>
        <v>SNLK.JK</v>
      </c>
      <c r="R488" s="4">
        <f t="shared" si="137"/>
        <v>487</v>
      </c>
      <c r="S488" t="str">
        <v>AHAP.JK</v>
      </c>
      <c r="T488" s="16">
        <f t="shared" si="138"/>
        <v>188.16</v>
      </c>
      <c r="X488">
        <f t="shared" si="131"/>
        <v>487</v>
      </c>
      <c r="Y488" t="str">
        <f t="shared" si="139"/>
        <v>WEHA.JK</v>
      </c>
      <c r="Z488" s="7" t="str">
        <f t="shared" si="140"/>
        <v>PT WEHA Transportasi Indonesia Tbk</v>
      </c>
      <c r="AA488" s="6">
        <f t="shared" si="132"/>
        <v>210</v>
      </c>
      <c r="AB488" s="8">
        <f t="shared" si="141"/>
        <v>186.14599999999999</v>
      </c>
      <c r="AD488">
        <f t="shared" si="127"/>
        <v>487</v>
      </c>
      <c r="AE488" t="str">
        <f t="shared" si="142"/>
        <v>WEHA</v>
      </c>
      <c r="AF488" t="str">
        <f t="shared" si="128"/>
        <v>PT WEHA Transportasi Indonesia Tbk</v>
      </c>
      <c r="AG488">
        <f t="shared" si="129"/>
        <v>210</v>
      </c>
      <c r="AH488" s="12">
        <f t="shared" si="143"/>
        <v>186.14599999999999</v>
      </c>
      <c r="AI488" t="str">
        <f t="shared" si="144"/>
        <v>Small Cap</v>
      </c>
    </row>
    <row r="489" spans="2:35" x14ac:dyDescent="0.25">
      <c r="B489">
        <v>488</v>
      </c>
      <c r="C489" t="s">
        <v>1585</v>
      </c>
      <c r="D489" t="s">
        <v>1586</v>
      </c>
      <c r="E489">
        <v>50</v>
      </c>
      <c r="F489">
        <v>0</v>
      </c>
      <c r="G489">
        <v>0</v>
      </c>
      <c r="H489">
        <v>2300</v>
      </c>
      <c r="I489">
        <v>138931</v>
      </c>
      <c r="J489" t="s">
        <v>1587</v>
      </c>
      <c r="K489" t="s">
        <v>50</v>
      </c>
      <c r="L489" s="6">
        <f t="shared" si="130"/>
        <v>503.48</v>
      </c>
      <c r="M489" s="7" t="str">
        <f t="shared" si="133"/>
        <v>B</v>
      </c>
      <c r="N489" s="10">
        <f t="shared" si="134"/>
        <v>503.48</v>
      </c>
      <c r="O489" s="10">
        <f t="shared" si="135"/>
        <v>503.48</v>
      </c>
      <c r="P489" s="4" t="str">
        <f t="shared" si="136"/>
        <v>TARA.JK</v>
      </c>
      <c r="R489" s="4">
        <f t="shared" si="137"/>
        <v>488</v>
      </c>
      <c r="S489" t="str">
        <v>LMPI.JK</v>
      </c>
      <c r="T489" s="16">
        <f t="shared" si="138"/>
        <v>186.57599999999999</v>
      </c>
      <c r="X489">
        <f t="shared" si="131"/>
        <v>488</v>
      </c>
      <c r="Y489" t="str">
        <f t="shared" si="139"/>
        <v>LION.JK</v>
      </c>
      <c r="Z489" s="7" t="str">
        <f t="shared" si="140"/>
        <v>PT Lion Metal Works Tbk</v>
      </c>
      <c r="AA489" s="6">
        <f t="shared" si="132"/>
        <v>350</v>
      </c>
      <c r="AB489" s="8">
        <f t="shared" si="141"/>
        <v>182.05600000000001</v>
      </c>
      <c r="AD489">
        <f t="shared" si="127"/>
        <v>488</v>
      </c>
      <c r="AE489" t="str">
        <f t="shared" si="142"/>
        <v>LION</v>
      </c>
      <c r="AF489" t="str">
        <f t="shared" si="128"/>
        <v>PT Lion Metal Works Tbk</v>
      </c>
      <c r="AG489">
        <f t="shared" si="129"/>
        <v>350</v>
      </c>
      <c r="AH489" s="12">
        <f t="shared" si="143"/>
        <v>182.05600000000001</v>
      </c>
      <c r="AI489" t="str">
        <f t="shared" si="144"/>
        <v>Small Cap</v>
      </c>
    </row>
    <row r="490" spans="2:35" x14ac:dyDescent="0.25">
      <c r="B490">
        <v>489</v>
      </c>
      <c r="C490" t="s">
        <v>1588</v>
      </c>
      <c r="D490" t="s">
        <v>1589</v>
      </c>
      <c r="E490">
        <v>700</v>
      </c>
      <c r="F490">
        <v>-45</v>
      </c>
      <c r="G490">
        <v>-6.0400000000000002E-2</v>
      </c>
      <c r="H490" t="s">
        <v>1590</v>
      </c>
      <c r="I490" t="s">
        <v>1591</v>
      </c>
      <c r="J490" t="s">
        <v>1592</v>
      </c>
      <c r="K490" t="s">
        <v>50</v>
      </c>
      <c r="L490" s="6">
        <f t="shared" si="130"/>
        <v>502.06799999999998</v>
      </c>
      <c r="M490" s="7" t="str">
        <f t="shared" si="133"/>
        <v>B</v>
      </c>
      <c r="N490" s="10">
        <f t="shared" si="134"/>
        <v>502.06799999999998</v>
      </c>
      <c r="O490" s="10">
        <f t="shared" si="135"/>
        <v>502.06799999999998</v>
      </c>
      <c r="P490" s="4" t="str">
        <f t="shared" si="136"/>
        <v>KIOS.JK</v>
      </c>
      <c r="R490" s="4">
        <f t="shared" si="137"/>
        <v>489</v>
      </c>
      <c r="S490" t="str">
        <v>WEHA.JK</v>
      </c>
      <c r="T490" s="16">
        <f t="shared" si="138"/>
        <v>186.14599999999999</v>
      </c>
      <c r="X490">
        <f t="shared" si="131"/>
        <v>489</v>
      </c>
      <c r="Y490" t="str">
        <f t="shared" si="139"/>
        <v>DSFI.JK</v>
      </c>
      <c r="Z490" s="7" t="str">
        <f t="shared" si="140"/>
        <v>PT Dharma Samudera Fishing Industries Tbk</v>
      </c>
      <c r="AA490" s="6">
        <f t="shared" si="132"/>
        <v>98</v>
      </c>
      <c r="AB490" s="8">
        <f t="shared" si="141"/>
        <v>182</v>
      </c>
      <c r="AD490">
        <f t="shared" si="127"/>
        <v>489</v>
      </c>
      <c r="AE490" t="str">
        <f t="shared" si="142"/>
        <v>DSFI</v>
      </c>
      <c r="AF490" t="str">
        <f t="shared" si="128"/>
        <v>PT Dharma Samudera Fishing Industries Tbk</v>
      </c>
      <c r="AG490">
        <f t="shared" si="129"/>
        <v>98</v>
      </c>
      <c r="AH490" s="12">
        <f t="shared" si="143"/>
        <v>182</v>
      </c>
      <c r="AI490" t="str">
        <f t="shared" si="144"/>
        <v>Small Cap</v>
      </c>
    </row>
    <row r="491" spans="2:35" x14ac:dyDescent="0.25">
      <c r="B491">
        <v>490</v>
      </c>
      <c r="C491" t="s">
        <v>1593</v>
      </c>
      <c r="D491" t="s">
        <v>1594</v>
      </c>
      <c r="E491">
        <v>50</v>
      </c>
      <c r="F491">
        <v>0</v>
      </c>
      <c r="G491">
        <v>0</v>
      </c>
      <c r="H491">
        <v>2200</v>
      </c>
      <c r="I491" t="s">
        <v>1595</v>
      </c>
      <c r="J491" t="s">
        <v>1596</v>
      </c>
      <c r="K491" t="s">
        <v>50</v>
      </c>
      <c r="L491" s="6">
        <f t="shared" si="130"/>
        <v>500.55</v>
      </c>
      <c r="M491" s="7" t="str">
        <f t="shared" si="133"/>
        <v>B</v>
      </c>
      <c r="N491" s="10">
        <f t="shared" si="134"/>
        <v>500.55</v>
      </c>
      <c r="O491" s="10">
        <f t="shared" si="135"/>
        <v>500.55</v>
      </c>
      <c r="P491" s="4" t="str">
        <f t="shared" si="136"/>
        <v>GAMA.JK</v>
      </c>
      <c r="R491" s="4">
        <f t="shared" si="137"/>
        <v>490</v>
      </c>
      <c r="S491" t="str">
        <v>LION.JK</v>
      </c>
      <c r="T491" s="16">
        <f t="shared" si="138"/>
        <v>182.05600000000001</v>
      </c>
      <c r="X491">
        <f t="shared" si="131"/>
        <v>490</v>
      </c>
      <c r="Y491" t="str">
        <f t="shared" si="139"/>
        <v>BBRM.JK</v>
      </c>
      <c r="Z491" s="7" t="str">
        <f t="shared" si="140"/>
        <v>PT Pelayaran Nasional Bina Buana Raya Tbk</v>
      </c>
      <c r="AA491" s="6">
        <f t="shared" si="132"/>
        <v>50</v>
      </c>
      <c r="AB491" s="8">
        <f t="shared" si="141"/>
        <v>177.84399999999999</v>
      </c>
      <c r="AD491">
        <f t="shared" si="127"/>
        <v>490</v>
      </c>
      <c r="AE491" t="str">
        <f t="shared" si="142"/>
        <v>BBRM</v>
      </c>
      <c r="AF491" t="str">
        <f t="shared" si="128"/>
        <v>PT Pelayaran Nasional Bina Buana Raya Tbk</v>
      </c>
      <c r="AG491">
        <f t="shared" si="129"/>
        <v>50</v>
      </c>
      <c r="AH491" s="12">
        <f t="shared" si="143"/>
        <v>177.84399999999999</v>
      </c>
      <c r="AI491" t="str">
        <f t="shared" si="144"/>
        <v>Small Cap</v>
      </c>
    </row>
    <row r="492" spans="2:35" x14ac:dyDescent="0.25">
      <c r="B492">
        <v>491</v>
      </c>
      <c r="C492" t="s">
        <v>1597</v>
      </c>
      <c r="D492" t="s">
        <v>1598</v>
      </c>
      <c r="E492">
        <v>570</v>
      </c>
      <c r="F492">
        <v>-10</v>
      </c>
      <c r="G492">
        <v>-1.72E-2</v>
      </c>
      <c r="H492">
        <v>78500</v>
      </c>
      <c r="I492">
        <v>132715</v>
      </c>
      <c r="J492" t="s">
        <v>1599</v>
      </c>
      <c r="K492">
        <v>33529.410000000003</v>
      </c>
      <c r="L492" s="6">
        <f t="shared" si="130"/>
        <v>496.3</v>
      </c>
      <c r="M492" s="7" t="str">
        <f t="shared" si="133"/>
        <v>B</v>
      </c>
      <c r="N492" s="10">
        <f t="shared" si="134"/>
        <v>496.3</v>
      </c>
      <c r="O492" s="10">
        <f t="shared" si="135"/>
        <v>496.3</v>
      </c>
      <c r="P492" s="4" t="str">
        <f t="shared" si="136"/>
        <v>ITMA.JK</v>
      </c>
      <c r="R492" s="4">
        <f t="shared" si="137"/>
        <v>491</v>
      </c>
      <c r="S492" t="str">
        <v>DSFI.JK</v>
      </c>
      <c r="T492" s="16">
        <f t="shared" si="138"/>
        <v>182</v>
      </c>
      <c r="X492">
        <f t="shared" si="131"/>
        <v>491</v>
      </c>
      <c r="Y492" t="str">
        <f t="shared" si="139"/>
        <v>HOTL.JK</v>
      </c>
      <c r="Z492" s="7" t="str">
        <f t="shared" si="140"/>
        <v>PT. Saraswati Griya Lestari Tbk</v>
      </c>
      <c r="AA492" s="6">
        <f t="shared" si="132"/>
        <v>50</v>
      </c>
      <c r="AB492" s="8">
        <f t="shared" si="141"/>
        <v>177.5</v>
      </c>
      <c r="AD492">
        <f t="shared" si="127"/>
        <v>491</v>
      </c>
      <c r="AE492" t="str">
        <f t="shared" si="142"/>
        <v>HOTL</v>
      </c>
      <c r="AF492" t="str">
        <f t="shared" si="128"/>
        <v>PT. Saraswati Griya Lestari Tbk</v>
      </c>
      <c r="AG492">
        <f t="shared" si="129"/>
        <v>50</v>
      </c>
      <c r="AH492" s="12">
        <f t="shared" si="143"/>
        <v>177.5</v>
      </c>
      <c r="AI492" t="str">
        <f t="shared" si="144"/>
        <v>Small Cap</v>
      </c>
    </row>
    <row r="493" spans="2:35" x14ac:dyDescent="0.25">
      <c r="B493">
        <v>492</v>
      </c>
      <c r="C493" t="s">
        <v>1600</v>
      </c>
      <c r="D493" t="s">
        <v>1601</v>
      </c>
      <c r="E493">
        <v>340</v>
      </c>
      <c r="F493">
        <v>-14</v>
      </c>
      <c r="G493">
        <v>-3.95E-2</v>
      </c>
      <c r="H493" t="s">
        <v>1602</v>
      </c>
      <c r="I493" t="s">
        <v>1603</v>
      </c>
      <c r="J493" t="s">
        <v>1604</v>
      </c>
      <c r="K493">
        <v>150.11000000000001</v>
      </c>
      <c r="L493" s="6">
        <f t="shared" si="130"/>
        <v>489.04599999999999</v>
      </c>
      <c r="M493" s="7" t="str">
        <f t="shared" si="133"/>
        <v>B</v>
      </c>
      <c r="N493" s="10">
        <f t="shared" si="134"/>
        <v>489.04599999999999</v>
      </c>
      <c r="O493" s="10">
        <f t="shared" si="135"/>
        <v>489.04599999999999</v>
      </c>
      <c r="P493" s="4" t="str">
        <f t="shared" si="136"/>
        <v>INCF.JK</v>
      </c>
      <c r="R493" s="4">
        <f t="shared" si="137"/>
        <v>492</v>
      </c>
      <c r="S493" t="str">
        <v>BBRM.JK</v>
      </c>
      <c r="T493" s="16">
        <f t="shared" si="138"/>
        <v>177.84399999999999</v>
      </c>
      <c r="X493">
        <f t="shared" si="131"/>
        <v>492</v>
      </c>
      <c r="Y493" t="str">
        <f t="shared" si="139"/>
        <v>ASDM.JK</v>
      </c>
      <c r="Z493" s="7" t="str">
        <f t="shared" si="140"/>
        <v>PT Asuransi Dayin Mitra Tbk</v>
      </c>
      <c r="AA493" s="6">
        <f t="shared" si="132"/>
        <v>915</v>
      </c>
      <c r="AB493" s="8">
        <f t="shared" si="141"/>
        <v>175.68</v>
      </c>
      <c r="AD493">
        <f t="shared" si="127"/>
        <v>492</v>
      </c>
      <c r="AE493" t="str">
        <f t="shared" si="142"/>
        <v>ASDM</v>
      </c>
      <c r="AF493" t="str">
        <f t="shared" si="128"/>
        <v>PT Asuransi Dayin Mitra Tbk</v>
      </c>
      <c r="AG493">
        <f t="shared" si="129"/>
        <v>915</v>
      </c>
      <c r="AH493" s="12">
        <f t="shared" si="143"/>
        <v>175.68</v>
      </c>
      <c r="AI493" t="str">
        <f t="shared" si="144"/>
        <v>Small Cap</v>
      </c>
    </row>
    <row r="494" spans="2:35" x14ac:dyDescent="0.25">
      <c r="B494">
        <v>493</v>
      </c>
      <c r="C494" t="s">
        <v>1605</v>
      </c>
      <c r="D494" t="s">
        <v>1606</v>
      </c>
      <c r="E494">
        <v>50</v>
      </c>
      <c r="F494">
        <v>0</v>
      </c>
      <c r="G494">
        <v>0</v>
      </c>
      <c r="H494">
        <v>176900</v>
      </c>
      <c r="I494" t="s">
        <v>1607</v>
      </c>
      <c r="J494" t="s">
        <v>1608</v>
      </c>
      <c r="K494" t="s">
        <v>50</v>
      </c>
      <c r="L494" s="6">
        <f t="shared" si="130"/>
        <v>467.5</v>
      </c>
      <c r="M494" s="7" t="str">
        <f t="shared" si="133"/>
        <v>B</v>
      </c>
      <c r="N494" s="10">
        <f t="shared" si="134"/>
        <v>467.5</v>
      </c>
      <c r="O494" s="10">
        <f t="shared" si="135"/>
        <v>467.5</v>
      </c>
      <c r="P494" s="4" t="str">
        <f t="shared" si="136"/>
        <v>ANDI.JK</v>
      </c>
      <c r="R494" s="4">
        <f t="shared" si="137"/>
        <v>493</v>
      </c>
      <c r="S494" t="str">
        <v>HOTL.JK</v>
      </c>
      <c r="T494" s="16">
        <f t="shared" si="138"/>
        <v>177.5</v>
      </c>
      <c r="X494">
        <f t="shared" si="131"/>
        <v>493</v>
      </c>
      <c r="Y494" t="str">
        <f t="shared" si="139"/>
        <v>FITT.JK</v>
      </c>
      <c r="Z494" s="7" t="str">
        <f t="shared" si="140"/>
        <v>PT Hotel Fitra International Tbk</v>
      </c>
      <c r="AA494" s="6">
        <f t="shared" si="132"/>
        <v>292</v>
      </c>
      <c r="AB494" s="8">
        <f t="shared" si="141"/>
        <v>175.20699999999999</v>
      </c>
      <c r="AD494">
        <f t="shared" si="127"/>
        <v>493</v>
      </c>
      <c r="AE494" t="str">
        <f t="shared" si="142"/>
        <v>FITT</v>
      </c>
      <c r="AF494" t="str">
        <f t="shared" si="128"/>
        <v>PT Hotel Fitra International Tbk</v>
      </c>
      <c r="AG494">
        <f t="shared" si="129"/>
        <v>292</v>
      </c>
      <c r="AH494" s="12">
        <f t="shared" si="143"/>
        <v>175.20699999999999</v>
      </c>
      <c r="AI494" t="str">
        <f t="shared" si="144"/>
        <v>Small Cap</v>
      </c>
    </row>
    <row r="495" spans="2:35" x14ac:dyDescent="0.25">
      <c r="B495">
        <v>494</v>
      </c>
      <c r="C495" t="s">
        <v>1609</v>
      </c>
      <c r="D495" t="s">
        <v>1610</v>
      </c>
      <c r="E495">
        <v>50</v>
      </c>
      <c r="F495">
        <v>0</v>
      </c>
      <c r="G495">
        <v>0</v>
      </c>
      <c r="H495">
        <v>500</v>
      </c>
      <c r="I495">
        <v>5946</v>
      </c>
      <c r="J495" t="s">
        <v>1611</v>
      </c>
      <c r="K495" t="s">
        <v>50</v>
      </c>
      <c r="L495" s="6">
        <f t="shared" si="130"/>
        <v>450</v>
      </c>
      <c r="M495" s="7" t="str">
        <f t="shared" si="133"/>
        <v>B</v>
      </c>
      <c r="N495" s="10">
        <f t="shared" si="134"/>
        <v>450</v>
      </c>
      <c r="O495" s="10">
        <f t="shared" si="135"/>
        <v>450</v>
      </c>
      <c r="P495" s="4" t="str">
        <f t="shared" si="136"/>
        <v>MAGP.JK</v>
      </c>
      <c r="R495" s="4">
        <f t="shared" si="137"/>
        <v>494</v>
      </c>
      <c r="S495" t="str">
        <v>ASDM.JK</v>
      </c>
      <c r="T495" s="16">
        <f t="shared" si="138"/>
        <v>175.68</v>
      </c>
      <c r="X495">
        <f t="shared" si="131"/>
        <v>494</v>
      </c>
      <c r="Y495" t="str">
        <f t="shared" si="139"/>
        <v>IDEA.JK</v>
      </c>
      <c r="Z495" s="7" t="str">
        <f t="shared" si="140"/>
        <v>PT Idea Indonesia Akademi Tbk</v>
      </c>
      <c r="AA495" s="6">
        <f t="shared" si="132"/>
        <v>160</v>
      </c>
      <c r="AB495" s="8">
        <f t="shared" si="141"/>
        <v>169.99</v>
      </c>
      <c r="AD495">
        <f t="shared" si="127"/>
        <v>494</v>
      </c>
      <c r="AE495" t="str">
        <f t="shared" si="142"/>
        <v>IDEA</v>
      </c>
      <c r="AF495" t="str">
        <f t="shared" si="128"/>
        <v>PT Idea Indonesia Akademi Tbk</v>
      </c>
      <c r="AG495">
        <f t="shared" si="129"/>
        <v>160</v>
      </c>
      <c r="AH495" s="12">
        <f t="shared" si="143"/>
        <v>169.99</v>
      </c>
      <c r="AI495" t="str">
        <f t="shared" si="144"/>
        <v>Small Cap</v>
      </c>
    </row>
    <row r="496" spans="2:35" x14ac:dyDescent="0.25">
      <c r="B496">
        <v>495</v>
      </c>
      <c r="C496" t="s">
        <v>1612</v>
      </c>
      <c r="D496" t="s">
        <v>1613</v>
      </c>
      <c r="E496">
        <v>50</v>
      </c>
      <c r="F496">
        <v>0</v>
      </c>
      <c r="G496">
        <v>0</v>
      </c>
      <c r="H496">
        <v>1300</v>
      </c>
      <c r="I496">
        <v>51513</v>
      </c>
      <c r="J496" t="s">
        <v>1614</v>
      </c>
      <c r="K496" t="s">
        <v>50</v>
      </c>
      <c r="L496" s="6">
        <f t="shared" si="130"/>
        <v>447.81799999999998</v>
      </c>
      <c r="M496" s="7" t="str">
        <f t="shared" si="133"/>
        <v>B</v>
      </c>
      <c r="N496" s="10">
        <f t="shared" si="134"/>
        <v>447.81799999999998</v>
      </c>
      <c r="O496" s="10">
        <f t="shared" si="135"/>
        <v>447.81799999999998</v>
      </c>
      <c r="P496" s="4" t="str">
        <f t="shared" si="136"/>
        <v>CNKO.JK</v>
      </c>
      <c r="R496" s="4">
        <f t="shared" si="137"/>
        <v>495</v>
      </c>
      <c r="S496" t="str">
        <v>FITT.JK</v>
      </c>
      <c r="T496" s="16">
        <f t="shared" si="138"/>
        <v>175.20699999999999</v>
      </c>
      <c r="X496">
        <f t="shared" si="131"/>
        <v>495</v>
      </c>
      <c r="Y496" t="str">
        <f t="shared" si="139"/>
        <v>RIGS.JK</v>
      </c>
      <c r="Z496" s="7" t="str">
        <f t="shared" si="140"/>
        <v>PT Rig Tenders Indonesia Tbk</v>
      </c>
      <c r="AA496" s="6">
        <f t="shared" si="132"/>
        <v>278</v>
      </c>
      <c r="AB496" s="8">
        <f t="shared" si="141"/>
        <v>169.33799999999999</v>
      </c>
      <c r="AD496">
        <f t="shared" si="127"/>
        <v>495</v>
      </c>
      <c r="AE496" t="str">
        <f t="shared" si="142"/>
        <v>RIGS</v>
      </c>
      <c r="AF496" t="str">
        <f t="shared" si="128"/>
        <v>PT Rig Tenders Indonesia Tbk</v>
      </c>
      <c r="AG496">
        <f t="shared" si="129"/>
        <v>278</v>
      </c>
      <c r="AH496" s="12">
        <f t="shared" si="143"/>
        <v>169.33799999999999</v>
      </c>
      <c r="AI496" t="str">
        <f t="shared" si="144"/>
        <v>Small Cap</v>
      </c>
    </row>
    <row r="497" spans="2:35" x14ac:dyDescent="0.25">
      <c r="B497">
        <v>496</v>
      </c>
      <c r="C497" t="s">
        <v>1615</v>
      </c>
      <c r="D497" t="s">
        <v>1616</v>
      </c>
      <c r="E497">
        <v>805</v>
      </c>
      <c r="F497">
        <v>-10</v>
      </c>
      <c r="G497">
        <v>-1.23E-2</v>
      </c>
      <c r="H497" t="s">
        <v>1617</v>
      </c>
      <c r="I497" t="s">
        <v>1618</v>
      </c>
      <c r="J497" t="s">
        <v>1619</v>
      </c>
      <c r="K497">
        <v>1788.89</v>
      </c>
      <c r="L497" s="6">
        <f t="shared" si="130"/>
        <v>430.03699999999998</v>
      </c>
      <c r="M497" s="7" t="str">
        <f t="shared" si="133"/>
        <v>B</v>
      </c>
      <c r="N497" s="10">
        <f t="shared" si="134"/>
        <v>430.03699999999998</v>
      </c>
      <c r="O497" s="10">
        <f t="shared" si="135"/>
        <v>430.03699999999998</v>
      </c>
      <c r="P497" s="4" t="str">
        <f t="shared" si="136"/>
        <v>ZBRA.JK</v>
      </c>
      <c r="R497" s="4">
        <f t="shared" si="137"/>
        <v>496</v>
      </c>
      <c r="S497" t="str">
        <v>IDEA.JK</v>
      </c>
      <c r="T497" s="16">
        <f t="shared" si="138"/>
        <v>169.99</v>
      </c>
      <c r="X497">
        <f t="shared" si="131"/>
        <v>496</v>
      </c>
      <c r="Y497" t="str">
        <f t="shared" si="139"/>
        <v>EPAC.JK</v>
      </c>
      <c r="Z497" s="7" t="str">
        <f t="shared" si="140"/>
        <v>PT Megalestari Epack Sentosaraya Tbk</v>
      </c>
      <c r="AA497" s="6">
        <f t="shared" si="132"/>
        <v>51</v>
      </c>
      <c r="AB497" s="8">
        <f t="shared" si="141"/>
        <v>168.47300000000001</v>
      </c>
      <c r="AD497">
        <f t="shared" si="127"/>
        <v>496</v>
      </c>
      <c r="AE497" t="str">
        <f t="shared" si="142"/>
        <v>EPAC</v>
      </c>
      <c r="AF497" t="str">
        <f t="shared" si="128"/>
        <v>PT Megalestari Epack Sentosaraya Tbk</v>
      </c>
      <c r="AG497">
        <f t="shared" si="129"/>
        <v>51</v>
      </c>
      <c r="AH497" s="12">
        <f t="shared" si="143"/>
        <v>168.47300000000001</v>
      </c>
      <c r="AI497" t="str">
        <f t="shared" si="144"/>
        <v>Small Cap</v>
      </c>
    </row>
    <row r="498" spans="2:35" x14ac:dyDescent="0.25">
      <c r="B498">
        <v>497</v>
      </c>
      <c r="C498" t="s">
        <v>1620</v>
      </c>
      <c r="D498" t="s">
        <v>1621</v>
      </c>
      <c r="E498">
        <v>610</v>
      </c>
      <c r="F498">
        <v>-10</v>
      </c>
      <c r="G498">
        <v>-1.61E-2</v>
      </c>
      <c r="H498">
        <v>38000</v>
      </c>
      <c r="I498">
        <v>42623</v>
      </c>
      <c r="J498" t="s">
        <v>1622</v>
      </c>
      <c r="K498" t="s">
        <v>50</v>
      </c>
      <c r="L498" s="6">
        <f t="shared" si="130"/>
        <v>425.33300000000003</v>
      </c>
      <c r="M498" s="7" t="str">
        <f t="shared" si="133"/>
        <v>B</v>
      </c>
      <c r="N498" s="10">
        <f t="shared" si="134"/>
        <v>425.33300000000003</v>
      </c>
      <c r="O498" s="10">
        <f t="shared" si="135"/>
        <v>425.33300000000003</v>
      </c>
      <c r="P498" s="4" t="str">
        <f t="shared" si="136"/>
        <v>KOPI.JK</v>
      </c>
      <c r="R498" s="4">
        <f t="shared" si="137"/>
        <v>497</v>
      </c>
      <c r="S498" t="str">
        <v>RIGS.JK</v>
      </c>
      <c r="T498" s="16">
        <f t="shared" si="138"/>
        <v>169.33799999999999</v>
      </c>
      <c r="X498">
        <f t="shared" si="131"/>
        <v>497</v>
      </c>
      <c r="Y498" t="str">
        <f t="shared" si="139"/>
        <v>SDPC.JK</v>
      </c>
      <c r="Z498" s="7" t="str">
        <f t="shared" si="140"/>
        <v>PT Millennium Pharmacon International Tbk</v>
      </c>
      <c r="AA498" s="6">
        <f t="shared" si="132"/>
        <v>132</v>
      </c>
      <c r="AB498" s="8">
        <f t="shared" si="141"/>
        <v>168.16800000000001</v>
      </c>
      <c r="AD498">
        <f t="shared" si="127"/>
        <v>497</v>
      </c>
      <c r="AE498" t="str">
        <f t="shared" si="142"/>
        <v>SDPC</v>
      </c>
      <c r="AF498" t="str">
        <f t="shared" si="128"/>
        <v>PT Millennium Pharmacon International Tbk</v>
      </c>
      <c r="AG498">
        <f t="shared" si="129"/>
        <v>132</v>
      </c>
      <c r="AH498" s="12">
        <f t="shared" si="143"/>
        <v>168.16800000000001</v>
      </c>
      <c r="AI498" t="str">
        <f t="shared" si="144"/>
        <v>Small Cap</v>
      </c>
    </row>
    <row r="499" spans="2:35" x14ac:dyDescent="0.25">
      <c r="B499">
        <v>498</v>
      </c>
      <c r="C499" t="s">
        <v>1623</v>
      </c>
      <c r="D499" t="s">
        <v>1624</v>
      </c>
      <c r="E499">
        <v>212</v>
      </c>
      <c r="F499">
        <v>-2</v>
      </c>
      <c r="G499">
        <v>-9.2999999999999992E-3</v>
      </c>
      <c r="H499" t="s">
        <v>1625</v>
      </c>
      <c r="I499" t="s">
        <v>1626</v>
      </c>
      <c r="J499" t="s">
        <v>1627</v>
      </c>
      <c r="K499" t="s">
        <v>50</v>
      </c>
      <c r="L499" s="6">
        <f t="shared" si="130"/>
        <v>424.63600000000002</v>
      </c>
      <c r="M499" s="7" t="str">
        <f t="shared" si="133"/>
        <v>B</v>
      </c>
      <c r="N499" s="10">
        <f t="shared" si="134"/>
        <v>424.63600000000002</v>
      </c>
      <c r="O499" s="10">
        <f t="shared" si="135"/>
        <v>424.63600000000002</v>
      </c>
      <c r="P499" s="4" t="str">
        <f t="shared" si="136"/>
        <v>IDPR.JK</v>
      </c>
      <c r="R499" s="4">
        <f t="shared" si="137"/>
        <v>498</v>
      </c>
      <c r="S499" t="str">
        <v>EPAC.JK</v>
      </c>
      <c r="T499" s="16">
        <f t="shared" si="138"/>
        <v>168.47300000000001</v>
      </c>
      <c r="X499">
        <f t="shared" si="131"/>
        <v>498</v>
      </c>
      <c r="Y499" t="str">
        <f t="shared" si="139"/>
        <v>MTWI.JK</v>
      </c>
      <c r="Z499" s="7" t="str">
        <f t="shared" si="140"/>
        <v>PT Malacca Trust Wuwungan Insurance Tbk</v>
      </c>
      <c r="AA499" s="6">
        <f t="shared" si="132"/>
        <v>110</v>
      </c>
      <c r="AB499" s="8">
        <f t="shared" si="141"/>
        <v>167.84</v>
      </c>
      <c r="AD499">
        <f t="shared" si="127"/>
        <v>498</v>
      </c>
      <c r="AE499" t="str">
        <f t="shared" si="142"/>
        <v>MTWI</v>
      </c>
      <c r="AF499" t="str">
        <f t="shared" si="128"/>
        <v>PT Malacca Trust Wuwungan Insurance Tbk</v>
      </c>
      <c r="AG499">
        <f t="shared" si="129"/>
        <v>110</v>
      </c>
      <c r="AH499" s="12">
        <f t="shared" si="143"/>
        <v>167.84</v>
      </c>
      <c r="AI499" t="str">
        <f t="shared" si="144"/>
        <v>Small Cap</v>
      </c>
    </row>
    <row r="500" spans="2:35" x14ac:dyDescent="0.25">
      <c r="B500">
        <v>499</v>
      </c>
      <c r="C500" t="s">
        <v>1628</v>
      </c>
      <c r="D500" t="s">
        <v>1629</v>
      </c>
      <c r="E500">
        <v>133</v>
      </c>
      <c r="F500">
        <v>-2</v>
      </c>
      <c r="G500">
        <v>-1.4800000000000001E-2</v>
      </c>
      <c r="H500" t="s">
        <v>1630</v>
      </c>
      <c r="I500" t="s">
        <v>1631</v>
      </c>
      <c r="J500" t="s">
        <v>1632</v>
      </c>
      <c r="K500" t="s">
        <v>50</v>
      </c>
      <c r="L500" s="6">
        <f t="shared" si="130"/>
        <v>417.72399999999999</v>
      </c>
      <c r="M500" s="7" t="str">
        <f t="shared" si="133"/>
        <v>B</v>
      </c>
      <c r="N500" s="10">
        <f t="shared" si="134"/>
        <v>417.72399999999999</v>
      </c>
      <c r="O500" s="10">
        <f t="shared" si="135"/>
        <v>417.72399999999999</v>
      </c>
      <c r="P500" s="4" t="str">
        <f t="shared" si="136"/>
        <v>TRIS.JK</v>
      </c>
      <c r="R500" s="4">
        <f t="shared" si="137"/>
        <v>499</v>
      </c>
      <c r="S500" t="str">
        <v>SDPC.JK</v>
      </c>
      <c r="T500" s="16">
        <f t="shared" si="138"/>
        <v>168.16800000000001</v>
      </c>
      <c r="X500">
        <f t="shared" si="131"/>
        <v>499</v>
      </c>
      <c r="Y500" t="str">
        <f t="shared" si="139"/>
        <v>HKMU.JK</v>
      </c>
      <c r="Z500" s="7" t="str">
        <f t="shared" si="140"/>
        <v>PT HK Metals Utama Tbk</v>
      </c>
      <c r="AA500" s="6">
        <f t="shared" si="132"/>
        <v>52</v>
      </c>
      <c r="AB500" s="8">
        <f t="shared" si="141"/>
        <v>167.53100000000001</v>
      </c>
      <c r="AD500">
        <f t="shared" si="127"/>
        <v>499</v>
      </c>
      <c r="AE500" t="str">
        <f t="shared" si="142"/>
        <v>HKMU</v>
      </c>
      <c r="AF500" t="str">
        <f t="shared" si="128"/>
        <v>PT HK Metals Utama Tbk</v>
      </c>
      <c r="AG500">
        <f t="shared" si="129"/>
        <v>52</v>
      </c>
      <c r="AH500" s="12">
        <f t="shared" si="143"/>
        <v>167.53100000000001</v>
      </c>
      <c r="AI500" t="str">
        <f t="shared" si="144"/>
        <v>Small Cap</v>
      </c>
    </row>
    <row r="501" spans="2:35" x14ac:dyDescent="0.25">
      <c r="B501">
        <v>500</v>
      </c>
      <c r="C501" t="s">
        <v>1633</v>
      </c>
      <c r="D501" t="s">
        <v>1634</v>
      </c>
      <c r="E501">
        <v>426</v>
      </c>
      <c r="F501">
        <v>2</v>
      </c>
      <c r="G501">
        <v>4.7000000000000002E-3</v>
      </c>
      <c r="H501">
        <v>591200</v>
      </c>
      <c r="I501">
        <v>220790</v>
      </c>
      <c r="J501" t="s">
        <v>1635</v>
      </c>
      <c r="K501">
        <v>7.58</v>
      </c>
      <c r="L501" s="6">
        <f t="shared" si="130"/>
        <v>414.15899999999999</v>
      </c>
      <c r="M501" s="7" t="str">
        <f t="shared" si="133"/>
        <v>B</v>
      </c>
      <c r="N501" s="10">
        <f t="shared" si="134"/>
        <v>414.15899999999999</v>
      </c>
      <c r="O501" s="10">
        <f t="shared" si="135"/>
        <v>414.15899999999999</v>
      </c>
      <c r="P501" s="4" t="str">
        <f t="shared" si="136"/>
        <v>IGAR.JK</v>
      </c>
      <c r="R501" s="4">
        <f t="shared" si="137"/>
        <v>500</v>
      </c>
      <c r="S501" t="str">
        <v>MTWI.JK</v>
      </c>
      <c r="T501" s="16">
        <f t="shared" si="138"/>
        <v>167.84</v>
      </c>
      <c r="X501">
        <f t="shared" si="131"/>
        <v>500</v>
      </c>
      <c r="Y501" t="str">
        <f t="shared" si="139"/>
        <v>PRAS.JK</v>
      </c>
      <c r="Z501" s="7" t="str">
        <f t="shared" si="140"/>
        <v>PT. Prima Alloy Steel Universal Tbk.</v>
      </c>
      <c r="AA501" s="6">
        <f t="shared" si="132"/>
        <v>238</v>
      </c>
      <c r="AB501" s="8">
        <f t="shared" si="141"/>
        <v>166.84800000000001</v>
      </c>
      <c r="AD501">
        <f t="shared" si="127"/>
        <v>500</v>
      </c>
      <c r="AE501" t="str">
        <f t="shared" si="142"/>
        <v>PRAS</v>
      </c>
      <c r="AF501" t="str">
        <f t="shared" si="128"/>
        <v>PT. Prima Alloy Steel Universal Tbk.</v>
      </c>
      <c r="AG501">
        <f t="shared" si="129"/>
        <v>238</v>
      </c>
      <c r="AH501" s="12">
        <f t="shared" si="143"/>
        <v>166.84800000000001</v>
      </c>
      <c r="AI501" t="str">
        <f t="shared" si="144"/>
        <v>Small Cap</v>
      </c>
    </row>
    <row r="502" spans="2:35" x14ac:dyDescent="0.25">
      <c r="B502">
        <v>501</v>
      </c>
      <c r="C502" t="s">
        <v>1636</v>
      </c>
      <c r="D502" t="s">
        <v>1637</v>
      </c>
      <c r="E502">
        <v>304</v>
      </c>
      <c r="F502">
        <v>4</v>
      </c>
      <c r="G502">
        <v>1.3299999999999999E-2</v>
      </c>
      <c r="H502">
        <v>12400</v>
      </c>
      <c r="I502">
        <v>40476</v>
      </c>
      <c r="J502" t="s">
        <v>1638</v>
      </c>
      <c r="K502">
        <v>27.4</v>
      </c>
      <c r="L502" s="6">
        <f t="shared" si="130"/>
        <v>411.44600000000003</v>
      </c>
      <c r="M502" s="7" t="str">
        <f t="shared" si="133"/>
        <v>B</v>
      </c>
      <c r="N502" s="10">
        <f t="shared" si="134"/>
        <v>411.44600000000003</v>
      </c>
      <c r="O502" s="10">
        <f t="shared" si="135"/>
        <v>411.44600000000003</v>
      </c>
      <c r="P502" s="4" t="str">
        <f t="shared" si="136"/>
        <v>TALF.JK</v>
      </c>
      <c r="R502" s="4">
        <f t="shared" si="137"/>
        <v>501</v>
      </c>
      <c r="S502" t="str">
        <v>HKMU.JK</v>
      </c>
      <c r="T502" s="16">
        <f t="shared" si="138"/>
        <v>167.53100000000001</v>
      </c>
      <c r="X502">
        <f t="shared" si="131"/>
        <v>501</v>
      </c>
      <c r="Y502" t="str">
        <f t="shared" si="139"/>
        <v>VINS.JK</v>
      </c>
      <c r="Z502" s="7" t="str">
        <f t="shared" si="140"/>
        <v>PT Victoria Insurance Tbk</v>
      </c>
      <c r="AA502" s="6">
        <f t="shared" si="132"/>
        <v>111</v>
      </c>
      <c r="AB502" s="8">
        <f t="shared" si="141"/>
        <v>162.12299999999999</v>
      </c>
      <c r="AD502">
        <f t="shared" si="127"/>
        <v>501</v>
      </c>
      <c r="AE502" t="str">
        <f t="shared" si="142"/>
        <v>VINS</v>
      </c>
      <c r="AF502" t="str">
        <f t="shared" si="128"/>
        <v>PT Victoria Insurance Tbk</v>
      </c>
      <c r="AG502">
        <f t="shared" si="129"/>
        <v>111</v>
      </c>
      <c r="AH502" s="12">
        <f t="shared" si="143"/>
        <v>162.12299999999999</v>
      </c>
      <c r="AI502" t="str">
        <f t="shared" si="144"/>
        <v>Small Cap</v>
      </c>
    </row>
    <row r="503" spans="2:35" x14ac:dyDescent="0.25">
      <c r="B503">
        <v>502</v>
      </c>
      <c r="C503" t="s">
        <v>1639</v>
      </c>
      <c r="D503" t="s">
        <v>1640</v>
      </c>
      <c r="E503">
        <v>135</v>
      </c>
      <c r="F503">
        <v>-8</v>
      </c>
      <c r="G503">
        <v>-5.5899999999999998E-2</v>
      </c>
      <c r="H503" t="s">
        <v>1641</v>
      </c>
      <c r="I503" t="s">
        <v>1642</v>
      </c>
      <c r="J503" t="s">
        <v>1643</v>
      </c>
      <c r="K503">
        <v>50.77</v>
      </c>
      <c r="L503" s="6">
        <f t="shared" si="130"/>
        <v>407.59199999999998</v>
      </c>
      <c r="M503" s="7" t="str">
        <f t="shared" si="133"/>
        <v>B</v>
      </c>
      <c r="N503" s="10">
        <f t="shared" si="134"/>
        <v>407.59199999999998</v>
      </c>
      <c r="O503" s="10">
        <f t="shared" si="135"/>
        <v>407.59199999999998</v>
      </c>
      <c r="P503" s="4" t="str">
        <f t="shared" si="136"/>
        <v>SWAT.JK</v>
      </c>
      <c r="R503" s="4">
        <f t="shared" si="137"/>
        <v>502</v>
      </c>
      <c r="S503" t="str">
        <v>PRAS.JK</v>
      </c>
      <c r="T503" s="16">
        <f t="shared" si="138"/>
        <v>166.84800000000001</v>
      </c>
      <c r="X503">
        <f t="shared" si="131"/>
        <v>502</v>
      </c>
      <c r="Y503" t="str">
        <f t="shared" si="139"/>
        <v>YELO.JK</v>
      </c>
      <c r="Z503" s="7" t="str">
        <f t="shared" si="140"/>
        <v>PT Yelooo Integra Datanet Tbk</v>
      </c>
      <c r="AA503" s="6">
        <f t="shared" si="132"/>
        <v>424</v>
      </c>
      <c r="AB503" s="8">
        <f t="shared" si="141"/>
        <v>161.56299999999999</v>
      </c>
      <c r="AD503">
        <f t="shared" si="127"/>
        <v>502</v>
      </c>
      <c r="AE503" t="str">
        <f t="shared" si="142"/>
        <v>YELO</v>
      </c>
      <c r="AF503" t="str">
        <f t="shared" si="128"/>
        <v>PT Yelooo Integra Datanet Tbk</v>
      </c>
      <c r="AG503">
        <f t="shared" si="129"/>
        <v>424</v>
      </c>
      <c r="AH503" s="12">
        <f t="shared" si="143"/>
        <v>161.56299999999999</v>
      </c>
      <c r="AI503" t="str">
        <f t="shared" si="144"/>
        <v>Small Cap</v>
      </c>
    </row>
    <row r="504" spans="2:35" x14ac:dyDescent="0.25">
      <c r="B504">
        <v>503</v>
      </c>
      <c r="C504" t="s">
        <v>1644</v>
      </c>
      <c r="D504" t="s">
        <v>1645</v>
      </c>
      <c r="E504">
        <v>57</v>
      </c>
      <c r="F504">
        <v>3</v>
      </c>
      <c r="G504">
        <v>5.5599999999999997E-2</v>
      </c>
      <c r="H504" t="s">
        <v>1646</v>
      </c>
      <c r="I504" t="s">
        <v>1647</v>
      </c>
      <c r="J504" t="s">
        <v>1648</v>
      </c>
      <c r="K504" t="s">
        <v>50</v>
      </c>
      <c r="L504" s="6">
        <f t="shared" si="130"/>
        <v>407.55</v>
      </c>
      <c r="M504" s="7" t="str">
        <f t="shared" si="133"/>
        <v>B</v>
      </c>
      <c r="N504" s="10">
        <f t="shared" si="134"/>
        <v>407.55</v>
      </c>
      <c r="O504" s="10">
        <f t="shared" si="135"/>
        <v>407.55</v>
      </c>
      <c r="P504" s="4" t="str">
        <f t="shared" si="136"/>
        <v>KBAG.JK</v>
      </c>
      <c r="R504" s="4">
        <f t="shared" si="137"/>
        <v>503</v>
      </c>
      <c r="S504" t="str">
        <v>VINS.JK</v>
      </c>
      <c r="T504" s="16">
        <f t="shared" si="138"/>
        <v>162.12299999999999</v>
      </c>
      <c r="X504">
        <f t="shared" si="131"/>
        <v>503</v>
      </c>
      <c r="Y504" t="str">
        <f t="shared" si="139"/>
        <v>LPIN.JK</v>
      </c>
      <c r="Z504" s="7" t="str">
        <f t="shared" si="140"/>
        <v>PT Multi Prima Sejahtera Tbk</v>
      </c>
      <c r="AA504" s="6">
        <f t="shared" si="132"/>
        <v>380</v>
      </c>
      <c r="AB504" s="8">
        <f t="shared" si="141"/>
        <v>161.5</v>
      </c>
      <c r="AD504">
        <f t="shared" si="127"/>
        <v>503</v>
      </c>
      <c r="AE504" t="str">
        <f t="shared" si="142"/>
        <v>LPIN</v>
      </c>
      <c r="AF504" t="str">
        <f t="shared" si="128"/>
        <v>PT Multi Prima Sejahtera Tbk</v>
      </c>
      <c r="AG504">
        <f t="shared" si="129"/>
        <v>380</v>
      </c>
      <c r="AH504" s="12">
        <f t="shared" si="143"/>
        <v>161.5</v>
      </c>
      <c r="AI504" t="str">
        <f t="shared" si="144"/>
        <v>Small Cap</v>
      </c>
    </row>
    <row r="505" spans="2:35" x14ac:dyDescent="0.25">
      <c r="B505">
        <v>504</v>
      </c>
      <c r="C505" t="s">
        <v>1649</v>
      </c>
      <c r="D505" t="s">
        <v>1650</v>
      </c>
      <c r="E505">
        <v>214</v>
      </c>
      <c r="F505">
        <v>-20</v>
      </c>
      <c r="G505">
        <v>-8.5500000000000007E-2</v>
      </c>
      <c r="H505" t="s">
        <v>1651</v>
      </c>
      <c r="I505">
        <v>403676</v>
      </c>
      <c r="J505" t="s">
        <v>1652</v>
      </c>
      <c r="K505">
        <v>79.55</v>
      </c>
      <c r="L505" s="6">
        <f t="shared" si="130"/>
        <v>406.6</v>
      </c>
      <c r="M505" s="7" t="str">
        <f t="shared" si="133"/>
        <v>B</v>
      </c>
      <c r="N505" s="10">
        <f t="shared" si="134"/>
        <v>406.6</v>
      </c>
      <c r="O505" s="10">
        <f t="shared" si="135"/>
        <v>406.6</v>
      </c>
      <c r="P505" s="4" t="str">
        <f t="shared" si="136"/>
        <v>MGLV.JK</v>
      </c>
      <c r="R505" s="4">
        <f t="shared" si="137"/>
        <v>504</v>
      </c>
      <c r="S505" t="str">
        <v>YELO.JK</v>
      </c>
      <c r="T505" s="16">
        <f t="shared" si="138"/>
        <v>161.56299999999999</v>
      </c>
      <c r="X505">
        <f t="shared" si="131"/>
        <v>504</v>
      </c>
      <c r="Y505" t="str">
        <f t="shared" si="139"/>
        <v>BIKA.JK</v>
      </c>
      <c r="Z505" s="7" t="str">
        <f t="shared" si="140"/>
        <v>PT Binakarya Jaya Abadi Tbk</v>
      </c>
      <c r="AA505" s="6">
        <f t="shared" si="132"/>
        <v>272</v>
      </c>
      <c r="AB505" s="8">
        <f t="shared" si="141"/>
        <v>161.1</v>
      </c>
      <c r="AD505">
        <f t="shared" si="127"/>
        <v>504</v>
      </c>
      <c r="AE505" t="str">
        <f t="shared" si="142"/>
        <v>BIKA</v>
      </c>
      <c r="AF505" t="str">
        <f t="shared" si="128"/>
        <v>PT Binakarya Jaya Abadi Tbk</v>
      </c>
      <c r="AG505">
        <f t="shared" si="129"/>
        <v>272</v>
      </c>
      <c r="AH505" s="12">
        <f t="shared" si="143"/>
        <v>161.1</v>
      </c>
      <c r="AI505" t="str">
        <f t="shared" si="144"/>
        <v>Small Cap</v>
      </c>
    </row>
    <row r="506" spans="2:35" x14ac:dyDescent="0.25">
      <c r="B506">
        <v>505</v>
      </c>
      <c r="C506" t="s">
        <v>1653</v>
      </c>
      <c r="D506" t="s">
        <v>1654</v>
      </c>
      <c r="E506">
        <v>270</v>
      </c>
      <c r="F506">
        <v>2</v>
      </c>
      <c r="G506">
        <v>7.4999999999999997E-3</v>
      </c>
      <c r="H506">
        <v>48300</v>
      </c>
      <c r="I506">
        <v>345436</v>
      </c>
      <c r="J506" t="s">
        <v>1655</v>
      </c>
      <c r="K506">
        <v>12.92</v>
      </c>
      <c r="L506" s="6">
        <f t="shared" si="130"/>
        <v>405</v>
      </c>
      <c r="M506" s="7" t="str">
        <f t="shared" si="133"/>
        <v>B</v>
      </c>
      <c r="N506" s="10">
        <f t="shared" si="134"/>
        <v>405</v>
      </c>
      <c r="O506" s="10">
        <f t="shared" si="135"/>
        <v>405</v>
      </c>
      <c r="P506" s="4" t="str">
        <f t="shared" si="136"/>
        <v>GLVA.JK</v>
      </c>
      <c r="R506" s="4">
        <f t="shared" si="137"/>
        <v>505</v>
      </c>
      <c r="S506" t="str">
        <v>LPIN.JK</v>
      </c>
      <c r="T506" s="16">
        <f t="shared" si="138"/>
        <v>161.5</v>
      </c>
      <c r="X506">
        <f t="shared" si="131"/>
        <v>505</v>
      </c>
      <c r="Y506" t="str">
        <f t="shared" si="139"/>
        <v>KOIN.JK</v>
      </c>
      <c r="Z506" s="7" t="str">
        <f t="shared" si="140"/>
        <v>PT Kokoh Inti Arebama Tbk</v>
      </c>
      <c r="AA506" s="6">
        <f t="shared" si="132"/>
        <v>164</v>
      </c>
      <c r="AB506" s="8">
        <f t="shared" si="141"/>
        <v>160.858</v>
      </c>
      <c r="AD506">
        <f t="shared" si="127"/>
        <v>505</v>
      </c>
      <c r="AE506" t="str">
        <f t="shared" si="142"/>
        <v>KOIN</v>
      </c>
      <c r="AF506" t="str">
        <f t="shared" si="128"/>
        <v>PT Kokoh Inti Arebama Tbk</v>
      </c>
      <c r="AG506">
        <f t="shared" si="129"/>
        <v>164</v>
      </c>
      <c r="AH506" s="12">
        <f t="shared" si="143"/>
        <v>160.858</v>
      </c>
      <c r="AI506" t="str">
        <f t="shared" si="144"/>
        <v>Small Cap</v>
      </c>
    </row>
    <row r="507" spans="2:35" x14ac:dyDescent="0.25">
      <c r="B507">
        <v>506</v>
      </c>
      <c r="C507" t="s">
        <v>1656</v>
      </c>
      <c r="D507" t="s">
        <v>1657</v>
      </c>
      <c r="E507">
        <v>308</v>
      </c>
      <c r="F507">
        <v>8</v>
      </c>
      <c r="G507">
        <v>2.6700000000000002E-2</v>
      </c>
      <c r="H507">
        <v>16000</v>
      </c>
      <c r="I507" t="s">
        <v>1658</v>
      </c>
      <c r="J507" t="s">
        <v>1659</v>
      </c>
      <c r="K507">
        <v>51.21</v>
      </c>
      <c r="L507" s="6">
        <f t="shared" si="130"/>
        <v>400.4</v>
      </c>
      <c r="M507" s="7" t="str">
        <f t="shared" si="133"/>
        <v>B</v>
      </c>
      <c r="N507" s="10">
        <f t="shared" si="134"/>
        <v>400.4</v>
      </c>
      <c r="O507" s="10">
        <f t="shared" si="135"/>
        <v>400.4</v>
      </c>
      <c r="P507" s="4" t="str">
        <f t="shared" si="136"/>
        <v>FUJI.JK</v>
      </c>
      <c r="R507" s="4">
        <f t="shared" si="137"/>
        <v>506</v>
      </c>
      <c r="S507" t="str">
        <v>BIKA.JK</v>
      </c>
      <c r="T507" s="16">
        <f t="shared" si="138"/>
        <v>161.1</v>
      </c>
      <c r="X507">
        <f t="shared" si="131"/>
        <v>506</v>
      </c>
      <c r="Y507" t="str">
        <f t="shared" si="139"/>
        <v>BEEF.JK</v>
      </c>
      <c r="Z507" s="7" t="str">
        <f t="shared" si="140"/>
        <v>PT Estika Tata Tiara Tbk</v>
      </c>
      <c r="AA507" s="6">
        <f t="shared" si="132"/>
        <v>84</v>
      </c>
      <c r="AB507" s="8">
        <f t="shared" si="141"/>
        <v>158.28200000000001</v>
      </c>
      <c r="AD507">
        <f t="shared" si="127"/>
        <v>506</v>
      </c>
      <c r="AE507" t="str">
        <f t="shared" si="142"/>
        <v>BEEF</v>
      </c>
      <c r="AF507" t="str">
        <f t="shared" si="128"/>
        <v>PT Estika Tata Tiara Tbk</v>
      </c>
      <c r="AG507">
        <f t="shared" si="129"/>
        <v>84</v>
      </c>
      <c r="AH507" s="12">
        <f t="shared" si="143"/>
        <v>158.28200000000001</v>
      </c>
      <c r="AI507" t="str">
        <f t="shared" si="144"/>
        <v>Small Cap</v>
      </c>
    </row>
    <row r="508" spans="2:35" x14ac:dyDescent="0.25">
      <c r="B508">
        <v>507</v>
      </c>
      <c r="C508" t="s">
        <v>1660</v>
      </c>
      <c r="D508" t="s">
        <v>1661</v>
      </c>
      <c r="E508">
        <v>496</v>
      </c>
      <c r="F508">
        <v>0</v>
      </c>
      <c r="G508">
        <v>0</v>
      </c>
      <c r="H508">
        <v>110900</v>
      </c>
      <c r="I508">
        <v>79980</v>
      </c>
      <c r="J508" t="s">
        <v>1662</v>
      </c>
      <c r="K508">
        <v>17.55</v>
      </c>
      <c r="L508" s="6">
        <f t="shared" si="130"/>
        <v>396.8</v>
      </c>
      <c r="M508" s="7" t="str">
        <f t="shared" si="133"/>
        <v>B</v>
      </c>
      <c r="N508" s="10">
        <f t="shared" si="134"/>
        <v>396.8</v>
      </c>
      <c r="O508" s="10">
        <f t="shared" si="135"/>
        <v>396.8</v>
      </c>
      <c r="P508" s="4" t="str">
        <f t="shared" si="136"/>
        <v>KMDS.JK</v>
      </c>
      <c r="R508" s="4">
        <f t="shared" si="137"/>
        <v>507</v>
      </c>
      <c r="S508" t="str">
        <v>KOIN.JK</v>
      </c>
      <c r="T508" s="16">
        <f t="shared" si="138"/>
        <v>160.858</v>
      </c>
      <c r="X508">
        <f t="shared" si="131"/>
        <v>507</v>
      </c>
      <c r="Y508" t="str">
        <f t="shared" si="139"/>
        <v>JMAS.JK</v>
      </c>
      <c r="Z508" s="7" t="str">
        <f t="shared" si="140"/>
        <v>PT Asuransi Jiwa Syariah Jasa Mitra Abadi Tbk</v>
      </c>
      <c r="AA508" s="6">
        <f t="shared" si="132"/>
        <v>158</v>
      </c>
      <c r="AB508" s="8">
        <f t="shared" si="141"/>
        <v>158</v>
      </c>
      <c r="AD508">
        <f t="shared" si="127"/>
        <v>507</v>
      </c>
      <c r="AE508" t="str">
        <f t="shared" si="142"/>
        <v>JMAS</v>
      </c>
      <c r="AF508" t="str">
        <f t="shared" si="128"/>
        <v>PT Asuransi Jiwa Syariah Jasa Mitra Abadi Tbk</v>
      </c>
      <c r="AG508">
        <f t="shared" si="129"/>
        <v>158</v>
      </c>
      <c r="AH508" s="12">
        <f t="shared" si="143"/>
        <v>158</v>
      </c>
      <c r="AI508" t="str">
        <f t="shared" si="144"/>
        <v>Small Cap</v>
      </c>
    </row>
    <row r="509" spans="2:35" x14ac:dyDescent="0.25">
      <c r="B509">
        <v>508</v>
      </c>
      <c r="C509" t="s">
        <v>1663</v>
      </c>
      <c r="D509" t="s">
        <v>1664</v>
      </c>
      <c r="E509">
        <v>50</v>
      </c>
      <c r="F509">
        <v>0</v>
      </c>
      <c r="G509">
        <v>0</v>
      </c>
      <c r="H509">
        <v>2900</v>
      </c>
      <c r="I509">
        <v>46529</v>
      </c>
      <c r="J509" t="s">
        <v>1665</v>
      </c>
      <c r="K509" t="s">
        <v>50</v>
      </c>
      <c r="L509" s="6">
        <f t="shared" si="130"/>
        <v>392</v>
      </c>
      <c r="M509" s="7" t="str">
        <f t="shared" si="133"/>
        <v>B</v>
      </c>
      <c r="N509" s="10">
        <f t="shared" si="134"/>
        <v>392</v>
      </c>
      <c r="O509" s="10">
        <f t="shared" si="135"/>
        <v>392</v>
      </c>
      <c r="P509" s="4" t="str">
        <f t="shared" si="136"/>
        <v>ARTI.JK</v>
      </c>
      <c r="R509" s="4">
        <f t="shared" si="137"/>
        <v>508</v>
      </c>
      <c r="S509" t="str">
        <v>BEEF.JK</v>
      </c>
      <c r="T509" s="16">
        <f t="shared" si="138"/>
        <v>158.28200000000001</v>
      </c>
      <c r="X509">
        <f t="shared" si="131"/>
        <v>508</v>
      </c>
      <c r="Y509" t="str">
        <f t="shared" si="139"/>
        <v>RUIS.JK</v>
      </c>
      <c r="Z509" s="7" t="str">
        <f t="shared" si="140"/>
        <v>PT Radiant Utama Interinsco Tbk</v>
      </c>
      <c r="AA509" s="6">
        <f t="shared" si="132"/>
        <v>204</v>
      </c>
      <c r="AB509" s="8">
        <f t="shared" si="141"/>
        <v>157.08000000000001</v>
      </c>
      <c r="AD509">
        <f t="shared" si="127"/>
        <v>508</v>
      </c>
      <c r="AE509" t="str">
        <f t="shared" si="142"/>
        <v>RUIS</v>
      </c>
      <c r="AF509" t="str">
        <f t="shared" si="128"/>
        <v>PT Radiant Utama Interinsco Tbk</v>
      </c>
      <c r="AG509">
        <f t="shared" si="129"/>
        <v>204</v>
      </c>
      <c r="AH509" s="12">
        <f t="shared" si="143"/>
        <v>157.08000000000001</v>
      </c>
      <c r="AI509" t="str">
        <f t="shared" si="144"/>
        <v>Small Cap</v>
      </c>
    </row>
    <row r="510" spans="2:35" x14ac:dyDescent="0.25">
      <c r="B510">
        <v>509</v>
      </c>
      <c r="L510" s="6" t="e">
        <f t="shared" si="130"/>
        <v>#VALUE!</v>
      </c>
      <c r="M510" s="7" t="str">
        <f t="shared" si="133"/>
        <v/>
      </c>
      <c r="N510" s="10">
        <f t="shared" si="134"/>
        <v>0</v>
      </c>
      <c r="O510" s="10">
        <f t="shared" si="135"/>
        <v>0</v>
      </c>
      <c r="P510" s="4">
        <f t="shared" si="136"/>
        <v>0</v>
      </c>
      <c r="R510" s="4">
        <f t="shared" si="137"/>
        <v>509</v>
      </c>
      <c r="S510" t="str">
        <v>JMAS.JK</v>
      </c>
      <c r="T510" s="16">
        <f t="shared" si="138"/>
        <v>158</v>
      </c>
      <c r="X510">
        <f t="shared" si="131"/>
        <v>509</v>
      </c>
      <c r="Y510" t="str">
        <f t="shared" si="139"/>
        <v>LUCK.JK</v>
      </c>
      <c r="Z510" s="7" t="str">
        <f t="shared" si="140"/>
        <v>PT Sentral Mitra Informatika Tbk</v>
      </c>
      <c r="AA510" s="6">
        <f t="shared" si="132"/>
        <v>218</v>
      </c>
      <c r="AB510" s="8">
        <f t="shared" si="141"/>
        <v>156.03299999999999</v>
      </c>
      <c r="AD510">
        <f t="shared" si="127"/>
        <v>509</v>
      </c>
      <c r="AE510" t="str">
        <f t="shared" si="142"/>
        <v>LUCK</v>
      </c>
      <c r="AF510" t="str">
        <f t="shared" si="128"/>
        <v>PT Sentral Mitra Informatika Tbk</v>
      </c>
      <c r="AG510">
        <f t="shared" si="129"/>
        <v>218</v>
      </c>
      <c r="AH510" s="12">
        <f t="shared" si="143"/>
        <v>156.03299999999999</v>
      </c>
      <c r="AI510" t="str">
        <f t="shared" si="144"/>
        <v>Small Cap</v>
      </c>
    </row>
    <row r="511" spans="2:35" x14ac:dyDescent="0.25">
      <c r="B511">
        <v>510</v>
      </c>
      <c r="C511" t="s">
        <v>0</v>
      </c>
      <c r="D511" t="s">
        <v>1</v>
      </c>
      <c r="E511" t="s">
        <v>2</v>
      </c>
      <c r="F511" t="s">
        <v>3</v>
      </c>
      <c r="G511" t="s">
        <v>4</v>
      </c>
      <c r="H511" t="s">
        <v>5</v>
      </c>
      <c r="I511" t="s">
        <v>6</v>
      </c>
      <c r="J511" t="s">
        <v>7</v>
      </c>
      <c r="K511" t="s">
        <v>8</v>
      </c>
      <c r="L511" s="6" t="e">
        <f t="shared" si="130"/>
        <v>#VALUE!</v>
      </c>
      <c r="M511" s="7" t="str">
        <f t="shared" si="133"/>
        <v>p</v>
      </c>
      <c r="N511" s="10">
        <f t="shared" si="134"/>
        <v>0</v>
      </c>
      <c r="O511" s="10">
        <f t="shared" si="135"/>
        <v>0</v>
      </c>
      <c r="P511" s="4" t="str">
        <f t="shared" si="136"/>
        <v>Symbol</v>
      </c>
      <c r="R511" s="4">
        <f t="shared" si="137"/>
        <v>510</v>
      </c>
      <c r="S511" t="str">
        <v>RUIS.JK</v>
      </c>
      <c r="T511" s="16">
        <f t="shared" si="138"/>
        <v>157.08000000000001</v>
      </c>
      <c r="X511">
        <f t="shared" si="131"/>
        <v>510</v>
      </c>
      <c r="Y511" t="str">
        <f t="shared" si="139"/>
        <v>AYLS.JK</v>
      </c>
      <c r="Z511" s="7" t="str">
        <f t="shared" si="140"/>
        <v>PT Agro Yasa Lestari Tbk</v>
      </c>
      <c r="AA511" s="6">
        <f t="shared" si="132"/>
        <v>181</v>
      </c>
      <c r="AB511" s="8">
        <f t="shared" si="141"/>
        <v>154.47</v>
      </c>
      <c r="AD511">
        <f t="shared" si="127"/>
        <v>510</v>
      </c>
      <c r="AE511" t="str">
        <f t="shared" si="142"/>
        <v>AYLS</v>
      </c>
      <c r="AF511" t="str">
        <f t="shared" si="128"/>
        <v>PT Agro Yasa Lestari Tbk</v>
      </c>
      <c r="AG511">
        <f t="shared" si="129"/>
        <v>181</v>
      </c>
      <c r="AH511" s="12">
        <f t="shared" si="143"/>
        <v>154.47</v>
      </c>
      <c r="AI511" t="str">
        <f t="shared" si="144"/>
        <v>Small Cap</v>
      </c>
    </row>
    <row r="512" spans="2:35" x14ac:dyDescent="0.25">
      <c r="B512">
        <v>511</v>
      </c>
      <c r="C512" t="s">
        <v>1666</v>
      </c>
      <c r="D512" t="s">
        <v>1667</v>
      </c>
      <c r="E512">
        <v>172</v>
      </c>
      <c r="F512">
        <v>0</v>
      </c>
      <c r="G512">
        <v>0</v>
      </c>
      <c r="H512">
        <v>399200</v>
      </c>
      <c r="I512" t="s">
        <v>1668</v>
      </c>
      <c r="J512" t="s">
        <v>1669</v>
      </c>
      <c r="K512" t="s">
        <v>50</v>
      </c>
      <c r="L512" s="6">
        <f t="shared" si="130"/>
        <v>390.87</v>
      </c>
      <c r="M512" s="7" t="str">
        <f t="shared" si="133"/>
        <v>B</v>
      </c>
      <c r="N512" s="10">
        <f t="shared" si="134"/>
        <v>390.87</v>
      </c>
      <c r="O512" s="10">
        <f t="shared" si="135"/>
        <v>390.87</v>
      </c>
      <c r="P512" s="4" t="str">
        <f t="shared" si="136"/>
        <v>KOBX.JK</v>
      </c>
      <c r="R512" s="4">
        <f t="shared" si="137"/>
        <v>511</v>
      </c>
      <c r="S512" t="str">
        <v>LUCK.JK</v>
      </c>
      <c r="T512" s="16">
        <f t="shared" si="138"/>
        <v>156.03299999999999</v>
      </c>
      <c r="X512">
        <f t="shared" si="131"/>
        <v>511</v>
      </c>
      <c r="Y512" t="str">
        <f t="shared" si="139"/>
        <v>IBFN.JK</v>
      </c>
      <c r="Z512" s="7" t="str">
        <f t="shared" si="140"/>
        <v>PT Intan Baruprana Finance Tbk</v>
      </c>
      <c r="AA512" s="6">
        <f t="shared" si="132"/>
        <v>100</v>
      </c>
      <c r="AB512" s="8">
        <f t="shared" si="141"/>
        <v>151.733</v>
      </c>
      <c r="AD512">
        <f t="shared" si="127"/>
        <v>511</v>
      </c>
      <c r="AE512" t="str">
        <f t="shared" si="142"/>
        <v>IBFN</v>
      </c>
      <c r="AF512" t="str">
        <f t="shared" si="128"/>
        <v>PT Intan Baruprana Finance Tbk</v>
      </c>
      <c r="AG512">
        <f t="shared" si="129"/>
        <v>100</v>
      </c>
      <c r="AH512" s="12">
        <f t="shared" si="143"/>
        <v>151.733</v>
      </c>
      <c r="AI512" t="str">
        <f t="shared" si="144"/>
        <v>Small Cap</v>
      </c>
    </row>
    <row r="513" spans="2:35" x14ac:dyDescent="0.25">
      <c r="B513">
        <v>512</v>
      </c>
      <c r="C513" t="s">
        <v>1670</v>
      </c>
      <c r="D513" t="s">
        <v>1671</v>
      </c>
      <c r="E513">
        <v>216</v>
      </c>
      <c r="F513">
        <v>0</v>
      </c>
      <c r="G513">
        <v>0</v>
      </c>
      <c r="H513" t="s">
        <v>1672</v>
      </c>
      <c r="I513" t="s">
        <v>1673</v>
      </c>
      <c r="J513" t="s">
        <v>1674</v>
      </c>
      <c r="K513">
        <v>57.32</v>
      </c>
      <c r="L513" s="6">
        <f t="shared" si="130"/>
        <v>390.57600000000002</v>
      </c>
      <c r="M513" s="7" t="str">
        <f t="shared" si="133"/>
        <v>B</v>
      </c>
      <c r="N513" s="10">
        <f t="shared" si="134"/>
        <v>390.57600000000002</v>
      </c>
      <c r="O513" s="10">
        <f t="shared" si="135"/>
        <v>390.57600000000002</v>
      </c>
      <c r="P513" s="4" t="str">
        <f t="shared" si="136"/>
        <v>INOV.JK</v>
      </c>
      <c r="R513" s="4">
        <f t="shared" si="137"/>
        <v>512</v>
      </c>
      <c r="S513" t="str">
        <v>AYLS.JK</v>
      </c>
      <c r="T513" s="16">
        <f t="shared" si="138"/>
        <v>154.47</v>
      </c>
      <c r="X513">
        <f t="shared" si="131"/>
        <v>512</v>
      </c>
      <c r="Y513" t="str">
        <f t="shared" si="139"/>
        <v>TMPO.JK</v>
      </c>
      <c r="Z513" s="7" t="str">
        <f t="shared" si="140"/>
        <v>PT Tempo Inti Media Tbk</v>
      </c>
      <c r="AA513" s="6">
        <f t="shared" si="132"/>
        <v>139</v>
      </c>
      <c r="AB513" s="8">
        <f t="shared" si="141"/>
        <v>147.108</v>
      </c>
      <c r="AD513">
        <f t="shared" ref="AD513:AD576" si="145">X513</f>
        <v>512</v>
      </c>
      <c r="AE513" t="str">
        <f t="shared" si="142"/>
        <v>TMPO</v>
      </c>
      <c r="AF513" t="str">
        <f t="shared" ref="AF513:AF576" si="146">Z513</f>
        <v>PT Tempo Inti Media Tbk</v>
      </c>
      <c r="AG513">
        <f t="shared" ref="AG513:AG576" si="147">AA513</f>
        <v>139</v>
      </c>
      <c r="AH513" s="12">
        <f t="shared" si="143"/>
        <v>147.108</v>
      </c>
      <c r="AI513" t="str">
        <f t="shared" si="144"/>
        <v>Small Cap</v>
      </c>
    </row>
    <row r="514" spans="2:35" x14ac:dyDescent="0.25">
      <c r="B514">
        <v>513</v>
      </c>
      <c r="C514" t="s">
        <v>1675</v>
      </c>
      <c r="D514" t="s">
        <v>1676</v>
      </c>
      <c r="E514">
        <v>635</v>
      </c>
      <c r="F514">
        <v>5</v>
      </c>
      <c r="G514">
        <v>7.9000000000000008E-3</v>
      </c>
      <c r="H514">
        <v>3000</v>
      </c>
      <c r="I514">
        <v>23625</v>
      </c>
      <c r="J514" t="s">
        <v>1677</v>
      </c>
      <c r="K514">
        <v>5.0199999999999996</v>
      </c>
      <c r="L514" s="6">
        <f t="shared" ref="L514:L577" si="148">VALUE(LEFT(J514,LEN(J514)-1))</f>
        <v>388.77699999999999</v>
      </c>
      <c r="M514" s="7" t="str">
        <f t="shared" si="133"/>
        <v>B</v>
      </c>
      <c r="N514" s="10">
        <f t="shared" si="134"/>
        <v>388.77699999999999</v>
      </c>
      <c r="O514" s="10">
        <f t="shared" si="135"/>
        <v>388.77699999999999</v>
      </c>
      <c r="P514" s="4" t="str">
        <f t="shared" si="136"/>
        <v>AKPI.JK</v>
      </c>
      <c r="R514" s="4">
        <f t="shared" si="137"/>
        <v>513</v>
      </c>
      <c r="S514" t="str">
        <v>IBFN.JK</v>
      </c>
      <c r="T514" s="16">
        <f t="shared" si="138"/>
        <v>151.733</v>
      </c>
      <c r="X514">
        <f t="shared" ref="X514:X577" si="149">B514</f>
        <v>513</v>
      </c>
      <c r="Y514" t="str">
        <f t="shared" si="139"/>
        <v>ALMI.JK</v>
      </c>
      <c r="Z514" s="7" t="str">
        <f t="shared" si="140"/>
        <v>PT Alumindo Light Metal Industry Tbk</v>
      </c>
      <c r="AA514" s="6">
        <f t="shared" ref="AA514:AA577" si="150">IFERROR(INDEX($E$2:$E$1048576,MATCH(Y514,$C$2:$C$1048576,0)),"NA")</f>
        <v>234</v>
      </c>
      <c r="AB514" s="8">
        <f t="shared" si="141"/>
        <v>144.14400000000001</v>
      </c>
      <c r="AD514">
        <f t="shared" si="145"/>
        <v>513</v>
      </c>
      <c r="AE514" t="str">
        <f t="shared" si="142"/>
        <v>ALMI</v>
      </c>
      <c r="AF514" t="str">
        <f t="shared" si="146"/>
        <v>PT Alumindo Light Metal Industry Tbk</v>
      </c>
      <c r="AG514">
        <f t="shared" si="147"/>
        <v>234</v>
      </c>
      <c r="AH514" s="12">
        <f t="shared" si="143"/>
        <v>144.14400000000001</v>
      </c>
      <c r="AI514" t="str">
        <f t="shared" si="144"/>
        <v>Small Cap</v>
      </c>
    </row>
    <row r="515" spans="2:35" x14ac:dyDescent="0.25">
      <c r="B515">
        <v>514</v>
      </c>
      <c r="C515" t="s">
        <v>1678</v>
      </c>
      <c r="D515" t="s">
        <v>1679</v>
      </c>
      <c r="E515">
        <v>940</v>
      </c>
      <c r="F515">
        <v>185</v>
      </c>
      <c r="G515">
        <v>0.245</v>
      </c>
      <c r="H515" t="s">
        <v>1680</v>
      </c>
      <c r="I515">
        <v>866344</v>
      </c>
      <c r="J515" t="s">
        <v>1681</v>
      </c>
      <c r="K515">
        <v>369.21</v>
      </c>
      <c r="L515" s="6">
        <f t="shared" si="148"/>
        <v>392.88299999999998</v>
      </c>
      <c r="M515" s="7" t="str">
        <f t="shared" ref="M515:M578" si="151">RIGHT(J515,1)</f>
        <v>B</v>
      </c>
      <c r="N515" s="10">
        <f t="shared" ref="N515:N578" si="152">IF(M515="T",L515*1000,IF(M515="B",L515,0))</f>
        <v>392.88299999999998</v>
      </c>
      <c r="O515" s="10">
        <f t="shared" ref="O515:O578" si="153">IF(OR(M515="T",M515="B"),N515,0)</f>
        <v>392.88299999999998</v>
      </c>
      <c r="P515" s="4" t="str">
        <f t="shared" ref="P515:P578" si="154">C515</f>
        <v>PANI.JK</v>
      </c>
      <c r="R515" s="4">
        <f t="shared" ref="R515:R578" si="155">ROW(R514)</f>
        <v>514</v>
      </c>
      <c r="S515" t="str">
        <v>TMPO.JK</v>
      </c>
      <c r="T515" s="16">
        <f t="shared" ref="T515:T578" si="156">IFERROR(VALUE(INDEX($O$2:$O$726,MATCH(S515,$C$2:$C$726,0))),0)</f>
        <v>147.108</v>
      </c>
      <c r="X515">
        <f t="shared" si="149"/>
        <v>514</v>
      </c>
      <c r="Y515" t="str">
        <f t="shared" ref="Y515:Y578" si="157">INDEX($S$2:$S$615,MATCH($AB515,$T$2:$T$614,0))</f>
        <v>COCO.JK</v>
      </c>
      <c r="Z515" s="7" t="str">
        <f t="shared" ref="Z515:Z578" si="158">IFERROR(INDEX($D$2:$D$726,MATCH($Y515,$C$2:$C$726,0)),"NA")</f>
        <v>PT Wahana Interfood Nusantara Tbk</v>
      </c>
      <c r="AA515" s="6">
        <f t="shared" si="150"/>
        <v>256</v>
      </c>
      <c r="AB515" s="8">
        <f t="shared" ref="AB515:AB578" si="159">IFERROR(LARGE($T$2:$T$614,X515),"NA")</f>
        <v>143.43299999999999</v>
      </c>
      <c r="AD515">
        <f t="shared" si="145"/>
        <v>514</v>
      </c>
      <c r="AE515" t="str">
        <f t="shared" ref="AE515:AE578" si="160">LEFT(Y515,4)</f>
        <v>COCO</v>
      </c>
      <c r="AF515" t="str">
        <f t="shared" si="146"/>
        <v>PT Wahana Interfood Nusantara Tbk</v>
      </c>
      <c r="AG515">
        <f t="shared" si="147"/>
        <v>256</v>
      </c>
      <c r="AH515" s="12">
        <f t="shared" ref="AH515:AH578" si="161">AB515</f>
        <v>143.43299999999999</v>
      </c>
      <c r="AI515" t="str">
        <f t="shared" ref="AI515:AI578" si="162">IF(AH515&gt;$AM$2,$AL$2,IF(AH515&gt;$AM$3,$AL$3,IF(AH515&gt;$AM$4,$AL$4,0)))</f>
        <v>Small Cap</v>
      </c>
    </row>
    <row r="516" spans="2:35" x14ac:dyDescent="0.25">
      <c r="B516">
        <v>515</v>
      </c>
      <c r="C516" t="s">
        <v>1682</v>
      </c>
      <c r="D516" t="s">
        <v>1683</v>
      </c>
      <c r="E516">
        <v>50</v>
      </c>
      <c r="F516">
        <v>0</v>
      </c>
      <c r="G516">
        <v>0</v>
      </c>
      <c r="H516">
        <v>2900</v>
      </c>
      <c r="I516">
        <v>42770</v>
      </c>
      <c r="J516" t="s">
        <v>1684</v>
      </c>
      <c r="K516" t="s">
        <v>50</v>
      </c>
      <c r="L516" s="6">
        <f t="shared" si="148"/>
        <v>381.608</v>
      </c>
      <c r="M516" s="7" t="str">
        <f t="shared" si="151"/>
        <v>B</v>
      </c>
      <c r="N516" s="10">
        <f t="shared" si="152"/>
        <v>381.608</v>
      </c>
      <c r="O516" s="10">
        <f t="shared" si="153"/>
        <v>381.608</v>
      </c>
      <c r="P516" s="4" t="str">
        <f t="shared" si="154"/>
        <v>MDRN.JK</v>
      </c>
      <c r="R516" s="4">
        <f t="shared" si="155"/>
        <v>515</v>
      </c>
      <c r="S516" t="str">
        <v>ALMI.JK</v>
      </c>
      <c r="T516" s="16">
        <f t="shared" si="156"/>
        <v>144.14400000000001</v>
      </c>
      <c r="X516">
        <f t="shared" si="149"/>
        <v>515</v>
      </c>
      <c r="Y516" t="str">
        <f t="shared" si="157"/>
        <v>CBMF.JK</v>
      </c>
      <c r="Z516" s="7" t="str">
        <f t="shared" si="158"/>
        <v>PT Cahaya Bintang Medan Tbk</v>
      </c>
      <c r="AA516" s="6">
        <f t="shared" si="150"/>
        <v>76</v>
      </c>
      <c r="AB516" s="8">
        <f t="shared" si="159"/>
        <v>142.5</v>
      </c>
      <c r="AD516">
        <f t="shared" si="145"/>
        <v>515</v>
      </c>
      <c r="AE516" t="str">
        <f t="shared" si="160"/>
        <v>CBMF</v>
      </c>
      <c r="AF516" t="str">
        <f t="shared" si="146"/>
        <v>PT Cahaya Bintang Medan Tbk</v>
      </c>
      <c r="AG516">
        <f t="shared" si="147"/>
        <v>76</v>
      </c>
      <c r="AH516" s="12">
        <f t="shared" si="161"/>
        <v>142.5</v>
      </c>
      <c r="AI516" t="str">
        <f t="shared" si="162"/>
        <v>Small Cap</v>
      </c>
    </row>
    <row r="517" spans="2:35" x14ac:dyDescent="0.25">
      <c r="B517">
        <v>516</v>
      </c>
      <c r="C517" t="s">
        <v>1685</v>
      </c>
      <c r="D517" t="s">
        <v>1686</v>
      </c>
      <c r="E517">
        <v>252</v>
      </c>
      <c r="F517">
        <v>-2</v>
      </c>
      <c r="G517">
        <v>-7.9000000000000008E-3</v>
      </c>
      <c r="H517" t="s">
        <v>1687</v>
      </c>
      <c r="I517" t="s">
        <v>1688</v>
      </c>
      <c r="J517" t="s">
        <v>1689</v>
      </c>
      <c r="K517">
        <v>12.88</v>
      </c>
      <c r="L517" s="6">
        <f t="shared" si="148"/>
        <v>380.57</v>
      </c>
      <c r="M517" s="7" t="str">
        <f t="shared" si="151"/>
        <v>B</v>
      </c>
      <c r="N517" s="10">
        <f t="shared" si="152"/>
        <v>380.57</v>
      </c>
      <c r="O517" s="10">
        <f t="shared" si="153"/>
        <v>380.57</v>
      </c>
      <c r="P517" s="4" t="str">
        <f t="shared" si="154"/>
        <v>TRJA.JK</v>
      </c>
      <c r="R517" s="4">
        <f t="shared" si="155"/>
        <v>516</v>
      </c>
      <c r="S517" t="str">
        <v>COCO.JK</v>
      </c>
      <c r="T517" s="16">
        <f t="shared" si="156"/>
        <v>143.43299999999999</v>
      </c>
      <c r="X517">
        <f t="shared" si="149"/>
        <v>516</v>
      </c>
      <c r="Y517" t="str">
        <f t="shared" si="157"/>
        <v>OKAS.JK</v>
      </c>
      <c r="Z517" s="7" t="str">
        <f t="shared" si="158"/>
        <v>PT Ancora Indonesia Resources Tbk</v>
      </c>
      <c r="AA517" s="6">
        <f t="shared" si="150"/>
        <v>79</v>
      </c>
      <c r="AB517" s="8">
        <f t="shared" si="159"/>
        <v>141.41900000000001</v>
      </c>
      <c r="AD517">
        <f t="shared" si="145"/>
        <v>516</v>
      </c>
      <c r="AE517" t="str">
        <f t="shared" si="160"/>
        <v>OKAS</v>
      </c>
      <c r="AF517" t="str">
        <f t="shared" si="146"/>
        <v>PT Ancora Indonesia Resources Tbk</v>
      </c>
      <c r="AG517">
        <f t="shared" si="147"/>
        <v>79</v>
      </c>
      <c r="AH517" s="12">
        <f t="shared" si="161"/>
        <v>141.41900000000001</v>
      </c>
      <c r="AI517" t="str">
        <f t="shared" si="162"/>
        <v>Small Cap</v>
      </c>
    </row>
    <row r="518" spans="2:35" x14ac:dyDescent="0.25">
      <c r="B518">
        <v>517</v>
      </c>
      <c r="C518" t="s">
        <v>1690</v>
      </c>
      <c r="D518" t="s">
        <v>1691</v>
      </c>
      <c r="E518">
        <v>380</v>
      </c>
      <c r="F518">
        <v>38</v>
      </c>
      <c r="G518">
        <v>0.1111</v>
      </c>
      <c r="H518">
        <v>23600</v>
      </c>
      <c r="I518">
        <v>14541</v>
      </c>
      <c r="J518" t="s">
        <v>1692</v>
      </c>
      <c r="K518">
        <v>47.18</v>
      </c>
      <c r="L518" s="6">
        <f t="shared" si="148"/>
        <v>380</v>
      </c>
      <c r="M518" s="7" t="str">
        <f t="shared" si="151"/>
        <v>B</v>
      </c>
      <c r="N518" s="10">
        <f t="shared" si="152"/>
        <v>380</v>
      </c>
      <c r="O518" s="10">
        <f t="shared" si="153"/>
        <v>380</v>
      </c>
      <c r="P518" s="4" t="str">
        <f t="shared" si="154"/>
        <v>PURI.JK</v>
      </c>
      <c r="R518" s="4">
        <f t="shared" si="155"/>
        <v>517</v>
      </c>
      <c r="S518" t="str">
        <v>CBMF.JK</v>
      </c>
      <c r="T518" s="16">
        <f t="shared" si="156"/>
        <v>142.5</v>
      </c>
      <c r="X518">
        <f t="shared" si="149"/>
        <v>517</v>
      </c>
      <c r="Y518" t="str">
        <f t="shared" si="157"/>
        <v>PURE.JK</v>
      </c>
      <c r="Z518" s="7" t="str">
        <f t="shared" si="158"/>
        <v>PT Trinitan Metals and Minerals Tbk</v>
      </c>
      <c r="AA518" s="6">
        <f t="shared" si="150"/>
        <v>99</v>
      </c>
      <c r="AB518" s="8">
        <f t="shared" si="159"/>
        <v>136.143</v>
      </c>
      <c r="AD518">
        <f t="shared" si="145"/>
        <v>517</v>
      </c>
      <c r="AE518" t="str">
        <f t="shared" si="160"/>
        <v>PURE</v>
      </c>
      <c r="AF518" t="str">
        <f t="shared" si="146"/>
        <v>PT Trinitan Metals and Minerals Tbk</v>
      </c>
      <c r="AG518">
        <f t="shared" si="147"/>
        <v>99</v>
      </c>
      <c r="AH518" s="12">
        <f t="shared" si="161"/>
        <v>136.143</v>
      </c>
      <c r="AI518" t="str">
        <f t="shared" si="162"/>
        <v>Small Cap</v>
      </c>
    </row>
    <row r="519" spans="2:35" x14ac:dyDescent="0.25">
      <c r="B519">
        <v>518</v>
      </c>
      <c r="C519" t="s">
        <v>1693</v>
      </c>
      <c r="D519" t="s">
        <v>1694</v>
      </c>
      <c r="E519">
        <v>50</v>
      </c>
      <c r="F519">
        <v>0</v>
      </c>
      <c r="G519">
        <v>0</v>
      </c>
      <c r="H519">
        <v>84500</v>
      </c>
      <c r="I519" t="s">
        <v>1695</v>
      </c>
      <c r="J519" t="s">
        <v>1696</v>
      </c>
      <c r="K519" t="s">
        <v>50</v>
      </c>
      <c r="L519" s="6">
        <f t="shared" si="148"/>
        <v>375.7</v>
      </c>
      <c r="M519" s="7" t="str">
        <f t="shared" si="151"/>
        <v>B</v>
      </c>
      <c r="N519" s="10">
        <f t="shared" si="152"/>
        <v>375.7</v>
      </c>
      <c r="O519" s="10">
        <f t="shared" si="153"/>
        <v>375.7</v>
      </c>
      <c r="P519" s="4" t="str">
        <f t="shared" si="154"/>
        <v>BKDP.JK</v>
      </c>
      <c r="R519" s="4">
        <f t="shared" si="155"/>
        <v>518</v>
      </c>
      <c r="S519" t="str">
        <v>OKAS.JK</v>
      </c>
      <c r="T519" s="16">
        <f t="shared" si="156"/>
        <v>141.41900000000001</v>
      </c>
      <c r="X519">
        <f t="shared" si="149"/>
        <v>518</v>
      </c>
      <c r="Y519" t="str">
        <f t="shared" si="157"/>
        <v>POLY.JK</v>
      </c>
      <c r="Z519" s="7" t="str">
        <f t="shared" si="158"/>
        <v>PT Asia Pacific Fibers Tbk</v>
      </c>
      <c r="AA519" s="6">
        <f t="shared" si="150"/>
        <v>54</v>
      </c>
      <c r="AB519" s="8">
        <f t="shared" si="159"/>
        <v>134.77000000000001</v>
      </c>
      <c r="AD519">
        <f t="shared" si="145"/>
        <v>518</v>
      </c>
      <c r="AE519" t="str">
        <f t="shared" si="160"/>
        <v>POLY</v>
      </c>
      <c r="AF519" t="str">
        <f t="shared" si="146"/>
        <v>PT Asia Pacific Fibers Tbk</v>
      </c>
      <c r="AG519">
        <f t="shared" si="147"/>
        <v>54</v>
      </c>
      <c r="AH519" s="12">
        <f t="shared" si="161"/>
        <v>134.77000000000001</v>
      </c>
      <c r="AI519" t="str">
        <f t="shared" si="162"/>
        <v>Small Cap</v>
      </c>
    </row>
    <row r="520" spans="2:35" x14ac:dyDescent="0.25">
      <c r="B520">
        <v>519</v>
      </c>
      <c r="C520" t="s">
        <v>1697</v>
      </c>
      <c r="D520" t="s">
        <v>1698</v>
      </c>
      <c r="E520">
        <v>400</v>
      </c>
      <c r="F520">
        <v>8</v>
      </c>
      <c r="G520">
        <v>2.0400000000000001E-2</v>
      </c>
      <c r="H520" t="s">
        <v>1699</v>
      </c>
      <c r="I520" t="s">
        <v>1700</v>
      </c>
      <c r="J520" t="s">
        <v>1701</v>
      </c>
      <c r="K520" t="s">
        <v>50</v>
      </c>
      <c r="L520" s="6">
        <f t="shared" si="148"/>
        <v>371.36</v>
      </c>
      <c r="M520" s="7" t="str">
        <f t="shared" si="151"/>
        <v>B</v>
      </c>
      <c r="N520" s="10">
        <f t="shared" si="152"/>
        <v>371.36</v>
      </c>
      <c r="O520" s="10">
        <f t="shared" si="153"/>
        <v>371.36</v>
      </c>
      <c r="P520" s="4" t="str">
        <f t="shared" si="154"/>
        <v>SBMA.JK</v>
      </c>
      <c r="R520" s="4">
        <f t="shared" si="155"/>
        <v>519</v>
      </c>
      <c r="S520" t="str">
        <v>PURE.JK</v>
      </c>
      <c r="T520" s="16">
        <f t="shared" si="156"/>
        <v>136.143</v>
      </c>
      <c r="X520">
        <f t="shared" si="149"/>
        <v>519</v>
      </c>
      <c r="Y520" t="str">
        <f t="shared" si="157"/>
        <v>OPMS.JK</v>
      </c>
      <c r="Z520" s="7" t="str">
        <f t="shared" si="158"/>
        <v>PT Optima Prima Metal Sinergi Tbk</v>
      </c>
      <c r="AA520" s="6">
        <f t="shared" si="150"/>
        <v>134</v>
      </c>
      <c r="AB520" s="8">
        <f t="shared" si="159"/>
        <v>134</v>
      </c>
      <c r="AD520">
        <f t="shared" si="145"/>
        <v>519</v>
      </c>
      <c r="AE520" t="str">
        <f t="shared" si="160"/>
        <v>OPMS</v>
      </c>
      <c r="AF520" t="str">
        <f t="shared" si="146"/>
        <v>PT Optima Prima Metal Sinergi Tbk</v>
      </c>
      <c r="AG520">
        <f t="shared" si="147"/>
        <v>134</v>
      </c>
      <c r="AH520" s="12">
        <f t="shared" si="161"/>
        <v>134</v>
      </c>
      <c r="AI520" t="str">
        <f t="shared" si="162"/>
        <v>Small Cap</v>
      </c>
    </row>
    <row r="521" spans="2:35" x14ac:dyDescent="0.25">
      <c r="B521">
        <v>520</v>
      </c>
      <c r="C521" t="s">
        <v>1702</v>
      </c>
      <c r="D521" t="s">
        <v>1703</v>
      </c>
      <c r="E521">
        <v>545</v>
      </c>
      <c r="F521">
        <v>25</v>
      </c>
      <c r="G521">
        <v>4.8099999999999997E-2</v>
      </c>
      <c r="H521">
        <v>60400</v>
      </c>
      <c r="I521">
        <v>22025</v>
      </c>
      <c r="J521" t="s">
        <v>1704</v>
      </c>
      <c r="K521">
        <v>50.44</v>
      </c>
      <c r="L521" s="6">
        <f t="shared" si="148"/>
        <v>390.65800000000002</v>
      </c>
      <c r="M521" s="7" t="str">
        <f t="shared" si="151"/>
        <v>B</v>
      </c>
      <c r="N521" s="10">
        <f t="shared" si="152"/>
        <v>390.65800000000002</v>
      </c>
      <c r="O521" s="10">
        <f t="shared" si="153"/>
        <v>390.65800000000002</v>
      </c>
      <c r="P521" s="4" t="str">
        <f t="shared" si="154"/>
        <v>YPAS.JK</v>
      </c>
      <c r="R521" s="4">
        <f t="shared" si="155"/>
        <v>520</v>
      </c>
      <c r="S521" t="str">
        <v>POLY.JK</v>
      </c>
      <c r="T521" s="16">
        <f t="shared" si="156"/>
        <v>134.77000000000001</v>
      </c>
      <c r="X521">
        <f t="shared" si="149"/>
        <v>520</v>
      </c>
      <c r="Y521" t="str">
        <f t="shared" si="157"/>
        <v>PUDP.JK</v>
      </c>
      <c r="Z521" s="7" t="str">
        <f t="shared" si="158"/>
        <v>PT Pudjiadi Prestige Tbk</v>
      </c>
      <c r="AA521" s="6">
        <f t="shared" si="150"/>
        <v>404</v>
      </c>
      <c r="AB521" s="8">
        <f t="shared" si="159"/>
        <v>133.142</v>
      </c>
      <c r="AD521">
        <f t="shared" si="145"/>
        <v>520</v>
      </c>
      <c r="AE521" t="str">
        <f t="shared" si="160"/>
        <v>PUDP</v>
      </c>
      <c r="AF521" t="str">
        <f t="shared" si="146"/>
        <v>PT Pudjiadi Prestige Tbk</v>
      </c>
      <c r="AG521">
        <f t="shared" si="147"/>
        <v>404</v>
      </c>
      <c r="AH521" s="12">
        <f t="shared" si="161"/>
        <v>133.142</v>
      </c>
      <c r="AI521" t="str">
        <f t="shared" si="162"/>
        <v>Small Cap</v>
      </c>
    </row>
    <row r="522" spans="2:35" x14ac:dyDescent="0.25">
      <c r="B522">
        <v>521</v>
      </c>
      <c r="C522" t="s">
        <v>1705</v>
      </c>
      <c r="D522" t="s">
        <v>1706</v>
      </c>
      <c r="E522">
        <v>895</v>
      </c>
      <c r="F522">
        <v>-20</v>
      </c>
      <c r="G522">
        <v>-2.1899999999999999E-2</v>
      </c>
      <c r="H522">
        <v>8200</v>
      </c>
      <c r="I522">
        <v>26223</v>
      </c>
      <c r="J522" t="s">
        <v>1707</v>
      </c>
      <c r="K522">
        <v>4.6100000000000003</v>
      </c>
      <c r="L522" s="6">
        <f t="shared" si="148"/>
        <v>362.47500000000002</v>
      </c>
      <c r="M522" s="7" t="str">
        <f t="shared" si="151"/>
        <v>B</v>
      </c>
      <c r="N522" s="10">
        <f t="shared" si="152"/>
        <v>362.47500000000002</v>
      </c>
      <c r="O522" s="10">
        <f t="shared" si="153"/>
        <v>362.47500000000002</v>
      </c>
      <c r="P522" s="4" t="str">
        <f t="shared" si="154"/>
        <v>KDSI.JK</v>
      </c>
      <c r="R522" s="4">
        <f t="shared" si="155"/>
        <v>521</v>
      </c>
      <c r="S522" t="str">
        <v>OPMS.JK</v>
      </c>
      <c r="T522" s="16">
        <f t="shared" si="156"/>
        <v>134</v>
      </c>
      <c r="X522">
        <f t="shared" si="149"/>
        <v>521</v>
      </c>
      <c r="Y522" t="str">
        <f t="shared" si="157"/>
        <v>BOSS.JK</v>
      </c>
      <c r="Z522" s="7" t="str">
        <f t="shared" si="158"/>
        <v>PT. Borneo Olah Sarana Sukses Tbk</v>
      </c>
      <c r="AA522" s="6">
        <f t="shared" si="150"/>
        <v>95</v>
      </c>
      <c r="AB522" s="8">
        <f t="shared" si="159"/>
        <v>133</v>
      </c>
      <c r="AD522">
        <f t="shared" si="145"/>
        <v>521</v>
      </c>
      <c r="AE522" t="str">
        <f t="shared" si="160"/>
        <v>BOSS</v>
      </c>
      <c r="AF522" t="str">
        <f t="shared" si="146"/>
        <v>PT. Borneo Olah Sarana Sukses Tbk</v>
      </c>
      <c r="AG522">
        <f t="shared" si="147"/>
        <v>95</v>
      </c>
      <c r="AH522" s="12">
        <f t="shared" si="161"/>
        <v>133</v>
      </c>
      <c r="AI522" t="str">
        <f t="shared" si="162"/>
        <v>Small Cap</v>
      </c>
    </row>
    <row r="523" spans="2:35" x14ac:dyDescent="0.25">
      <c r="B523">
        <v>522</v>
      </c>
      <c r="C523" t="s">
        <v>1708</v>
      </c>
      <c r="D523" t="s">
        <v>1709</v>
      </c>
      <c r="E523">
        <v>164</v>
      </c>
      <c r="F523">
        <v>0</v>
      </c>
      <c r="G523">
        <v>0</v>
      </c>
      <c r="H523" t="s">
        <v>1710</v>
      </c>
      <c r="I523">
        <v>521552</v>
      </c>
      <c r="J523" t="s">
        <v>1711</v>
      </c>
      <c r="K523" t="s">
        <v>50</v>
      </c>
      <c r="L523" s="6">
        <f t="shared" si="148"/>
        <v>360.39699999999999</v>
      </c>
      <c r="M523" s="7" t="str">
        <f t="shared" si="151"/>
        <v>B</v>
      </c>
      <c r="N523" s="10">
        <f t="shared" si="152"/>
        <v>360.39699999999999</v>
      </c>
      <c r="O523" s="10">
        <f t="shared" si="153"/>
        <v>360.39699999999999</v>
      </c>
      <c r="P523" s="4" t="str">
        <f t="shared" si="154"/>
        <v>NZIA.JK</v>
      </c>
      <c r="R523" s="4">
        <f t="shared" si="155"/>
        <v>522</v>
      </c>
      <c r="S523" t="str">
        <v>PUDP.JK</v>
      </c>
      <c r="T523" s="16">
        <f t="shared" si="156"/>
        <v>133.142</v>
      </c>
      <c r="X523">
        <f t="shared" si="149"/>
        <v>522</v>
      </c>
      <c r="Y523" t="str">
        <f t="shared" si="157"/>
        <v>RBMS.JK</v>
      </c>
      <c r="Z523" s="7" t="str">
        <f t="shared" si="158"/>
        <v>PT Ristia Bintang Mahkotasejati Tbk</v>
      </c>
      <c r="AA523" s="6">
        <f t="shared" si="150"/>
        <v>50</v>
      </c>
      <c r="AB523" s="8">
        <f t="shared" si="159"/>
        <v>132.81</v>
      </c>
      <c r="AD523">
        <f t="shared" si="145"/>
        <v>522</v>
      </c>
      <c r="AE523" t="str">
        <f t="shared" si="160"/>
        <v>RBMS</v>
      </c>
      <c r="AF523" t="str">
        <f t="shared" si="146"/>
        <v>PT Ristia Bintang Mahkotasejati Tbk</v>
      </c>
      <c r="AG523">
        <f t="shared" si="147"/>
        <v>50</v>
      </c>
      <c r="AH523" s="12">
        <f t="shared" si="161"/>
        <v>132.81</v>
      </c>
      <c r="AI523" t="str">
        <f t="shared" si="162"/>
        <v>Small Cap</v>
      </c>
    </row>
    <row r="524" spans="2:35" x14ac:dyDescent="0.25">
      <c r="B524">
        <v>523</v>
      </c>
      <c r="C524" t="s">
        <v>1712</v>
      </c>
      <c r="D524" t="s">
        <v>1713</v>
      </c>
      <c r="E524">
        <v>50</v>
      </c>
      <c r="F524">
        <v>0</v>
      </c>
      <c r="G524">
        <v>0</v>
      </c>
      <c r="H524">
        <v>430700</v>
      </c>
      <c r="I524" t="s">
        <v>1714</v>
      </c>
      <c r="J524" t="s">
        <v>1715</v>
      </c>
      <c r="K524">
        <v>18.190000000000001</v>
      </c>
      <c r="L524" s="6">
        <f t="shared" si="148"/>
        <v>358.90600000000001</v>
      </c>
      <c r="M524" s="7" t="str">
        <f t="shared" si="151"/>
        <v>B</v>
      </c>
      <c r="N524" s="10">
        <f t="shared" si="152"/>
        <v>358.90600000000001</v>
      </c>
      <c r="O524" s="10">
        <f t="shared" si="153"/>
        <v>358.90600000000001</v>
      </c>
      <c r="P524" s="4" t="str">
        <f t="shared" si="154"/>
        <v>DADA.JK</v>
      </c>
      <c r="R524" s="4">
        <f t="shared" si="155"/>
        <v>523</v>
      </c>
      <c r="S524" t="str">
        <v>BOSS.JK</v>
      </c>
      <c r="T524" s="16">
        <f t="shared" si="156"/>
        <v>133</v>
      </c>
      <c r="X524">
        <f t="shared" si="149"/>
        <v>523</v>
      </c>
      <c r="Y524" t="str">
        <f t="shared" si="157"/>
        <v>MBTO.JK</v>
      </c>
      <c r="Z524" s="7" t="str">
        <f t="shared" si="158"/>
        <v>PT Martina Berto Tbk</v>
      </c>
      <c r="AA524" s="6">
        <f t="shared" si="150"/>
        <v>124</v>
      </c>
      <c r="AB524" s="8">
        <f t="shared" si="159"/>
        <v>132.68</v>
      </c>
      <c r="AD524">
        <f t="shared" si="145"/>
        <v>523</v>
      </c>
      <c r="AE524" t="str">
        <f t="shared" si="160"/>
        <v>MBTO</v>
      </c>
      <c r="AF524" t="str">
        <f t="shared" si="146"/>
        <v>PT Martina Berto Tbk</v>
      </c>
      <c r="AG524">
        <f t="shared" si="147"/>
        <v>124</v>
      </c>
      <c r="AH524" s="12">
        <f t="shared" si="161"/>
        <v>132.68</v>
      </c>
      <c r="AI524" t="str">
        <f t="shared" si="162"/>
        <v>Small Cap</v>
      </c>
    </row>
    <row r="525" spans="2:35" x14ac:dyDescent="0.25">
      <c r="B525">
        <v>524</v>
      </c>
      <c r="C525" t="s">
        <v>1716</v>
      </c>
      <c r="D525" t="s">
        <v>1717</v>
      </c>
      <c r="E525">
        <v>298</v>
      </c>
      <c r="F525">
        <v>8</v>
      </c>
      <c r="G525">
        <v>2.76E-2</v>
      </c>
      <c r="H525" t="s">
        <v>1718</v>
      </c>
      <c r="I525" t="s">
        <v>1719</v>
      </c>
      <c r="J525" t="s">
        <v>1720</v>
      </c>
      <c r="K525" t="s">
        <v>50</v>
      </c>
      <c r="L525" s="6">
        <f t="shared" si="148"/>
        <v>357.6</v>
      </c>
      <c r="M525" s="7" t="str">
        <f t="shared" si="151"/>
        <v>B</v>
      </c>
      <c r="N525" s="10">
        <f t="shared" si="152"/>
        <v>357.6</v>
      </c>
      <c r="O525" s="10">
        <f t="shared" si="153"/>
        <v>357.6</v>
      </c>
      <c r="P525" s="4" t="str">
        <f t="shared" si="154"/>
        <v>PANR.JK</v>
      </c>
      <c r="R525" s="4">
        <f t="shared" si="155"/>
        <v>524</v>
      </c>
      <c r="S525" t="str">
        <v>RBMS.JK</v>
      </c>
      <c r="T525" s="16">
        <f t="shared" si="156"/>
        <v>132.81</v>
      </c>
      <c r="X525">
        <f t="shared" si="149"/>
        <v>524</v>
      </c>
      <c r="Y525" t="str">
        <f t="shared" si="157"/>
        <v>SINI.JK</v>
      </c>
      <c r="Z525" s="7" t="str">
        <f t="shared" si="158"/>
        <v>PT Singaraja Putra Tbk</v>
      </c>
      <c r="AA525" s="6">
        <f t="shared" si="150"/>
        <v>268</v>
      </c>
      <c r="AB525" s="8">
        <f t="shared" si="159"/>
        <v>125.474</v>
      </c>
      <c r="AD525">
        <f t="shared" si="145"/>
        <v>524</v>
      </c>
      <c r="AE525" t="str">
        <f t="shared" si="160"/>
        <v>SINI</v>
      </c>
      <c r="AF525" t="str">
        <f t="shared" si="146"/>
        <v>PT Singaraja Putra Tbk</v>
      </c>
      <c r="AG525">
        <f t="shared" si="147"/>
        <v>268</v>
      </c>
      <c r="AH525" s="12">
        <f t="shared" si="161"/>
        <v>125.474</v>
      </c>
      <c r="AI525" t="str">
        <f t="shared" si="162"/>
        <v>Small Cap</v>
      </c>
    </row>
    <row r="526" spans="2:35" x14ac:dyDescent="0.25">
      <c r="B526">
        <v>525</v>
      </c>
      <c r="C526" t="s">
        <v>1721</v>
      </c>
      <c r="D526" t="s">
        <v>1722</v>
      </c>
      <c r="E526">
        <v>1005</v>
      </c>
      <c r="F526">
        <v>5</v>
      </c>
      <c r="G526">
        <v>5.0000000000000001E-3</v>
      </c>
      <c r="H526">
        <v>100</v>
      </c>
      <c r="I526">
        <v>2146</v>
      </c>
      <c r="J526" t="s">
        <v>1723</v>
      </c>
      <c r="K526" t="s">
        <v>50</v>
      </c>
      <c r="L526" s="6">
        <f t="shared" si="148"/>
        <v>354.98700000000002</v>
      </c>
      <c r="M526" s="7" t="str">
        <f t="shared" si="151"/>
        <v>B</v>
      </c>
      <c r="N526" s="10">
        <f t="shared" si="152"/>
        <v>354.98700000000002</v>
      </c>
      <c r="O526" s="10">
        <f t="shared" si="153"/>
        <v>354.98700000000002</v>
      </c>
      <c r="P526" s="4" t="str">
        <f t="shared" si="154"/>
        <v>BAYU.JK</v>
      </c>
      <c r="R526" s="4">
        <f t="shared" si="155"/>
        <v>525</v>
      </c>
      <c r="S526" t="str">
        <v>MBTO.JK</v>
      </c>
      <c r="T526" s="16">
        <f t="shared" si="156"/>
        <v>132.68</v>
      </c>
      <c r="X526">
        <f t="shared" si="149"/>
        <v>525</v>
      </c>
      <c r="Y526" t="str">
        <f t="shared" si="157"/>
        <v>KONI.JK</v>
      </c>
      <c r="Z526" s="7" t="str">
        <f t="shared" si="158"/>
        <v>PT Perdana Bangun Pusaka Tbk</v>
      </c>
      <c r="AA526" s="6">
        <f t="shared" si="150"/>
        <v>820</v>
      </c>
      <c r="AB526" s="8">
        <f t="shared" si="159"/>
        <v>124.64</v>
      </c>
      <c r="AD526">
        <f t="shared" si="145"/>
        <v>525</v>
      </c>
      <c r="AE526" t="str">
        <f t="shared" si="160"/>
        <v>KONI</v>
      </c>
      <c r="AF526" t="str">
        <f t="shared" si="146"/>
        <v>PT Perdana Bangun Pusaka Tbk</v>
      </c>
      <c r="AG526">
        <f t="shared" si="147"/>
        <v>820</v>
      </c>
      <c r="AH526" s="12">
        <f t="shared" si="161"/>
        <v>124.64</v>
      </c>
      <c r="AI526" t="str">
        <f t="shared" si="162"/>
        <v>Small Cap</v>
      </c>
    </row>
    <row r="527" spans="2:35" x14ac:dyDescent="0.25">
      <c r="B527">
        <v>526</v>
      </c>
      <c r="C527" t="s">
        <v>1724</v>
      </c>
      <c r="D527" t="s">
        <v>1725</v>
      </c>
      <c r="E527">
        <v>404</v>
      </c>
      <c r="F527">
        <v>0</v>
      </c>
      <c r="G527">
        <v>0</v>
      </c>
      <c r="H527">
        <v>285500</v>
      </c>
      <c r="I527">
        <v>260482</v>
      </c>
      <c r="J527" t="s">
        <v>1726</v>
      </c>
      <c r="K527">
        <v>48.99</v>
      </c>
      <c r="L527" s="6">
        <f t="shared" si="148"/>
        <v>351.54899999999998</v>
      </c>
      <c r="M527" s="7" t="str">
        <f t="shared" si="151"/>
        <v>B</v>
      </c>
      <c r="N527" s="10">
        <f t="shared" si="152"/>
        <v>351.54899999999998</v>
      </c>
      <c r="O527" s="10">
        <f t="shared" si="153"/>
        <v>351.54899999999998</v>
      </c>
      <c r="P527" s="4" t="str">
        <f t="shared" si="154"/>
        <v>ZONE.JK</v>
      </c>
      <c r="R527" s="4">
        <f t="shared" si="155"/>
        <v>526</v>
      </c>
      <c r="S527" t="str">
        <v>SINI.JK</v>
      </c>
      <c r="T527" s="16">
        <f t="shared" si="156"/>
        <v>125.474</v>
      </c>
      <c r="X527">
        <f t="shared" si="149"/>
        <v>526</v>
      </c>
      <c r="Y527" t="str">
        <f t="shared" si="157"/>
        <v>JAST.JK</v>
      </c>
      <c r="Z527" s="7" t="str">
        <f t="shared" si="158"/>
        <v>PT. Jasnita Telekomindo Tbk</v>
      </c>
      <c r="AA527" s="6">
        <f t="shared" si="150"/>
        <v>153</v>
      </c>
      <c r="AB527" s="8">
        <f t="shared" si="159"/>
        <v>124.485</v>
      </c>
      <c r="AD527">
        <f t="shared" si="145"/>
        <v>526</v>
      </c>
      <c r="AE527" t="str">
        <f t="shared" si="160"/>
        <v>JAST</v>
      </c>
      <c r="AF527" t="str">
        <f t="shared" si="146"/>
        <v>PT. Jasnita Telekomindo Tbk</v>
      </c>
      <c r="AG527">
        <f t="shared" si="147"/>
        <v>153</v>
      </c>
      <c r="AH527" s="12">
        <f t="shared" si="161"/>
        <v>124.485</v>
      </c>
      <c r="AI527" t="str">
        <f t="shared" si="162"/>
        <v>Small Cap</v>
      </c>
    </row>
    <row r="528" spans="2:35" x14ac:dyDescent="0.25">
      <c r="B528">
        <v>527</v>
      </c>
      <c r="C528" t="s">
        <v>1727</v>
      </c>
      <c r="D528" t="s">
        <v>1728</v>
      </c>
      <c r="E528">
        <v>356</v>
      </c>
      <c r="F528">
        <v>32</v>
      </c>
      <c r="G528">
        <v>9.8799999999999999E-2</v>
      </c>
      <c r="H528" t="s">
        <v>1729</v>
      </c>
      <c r="I528" t="s">
        <v>1730</v>
      </c>
      <c r="J528" t="s">
        <v>1731</v>
      </c>
      <c r="K528">
        <v>44.31</v>
      </c>
      <c r="L528" s="6">
        <f t="shared" si="148"/>
        <v>350.14699999999999</v>
      </c>
      <c r="M528" s="7" t="str">
        <f t="shared" si="151"/>
        <v>B</v>
      </c>
      <c r="N528" s="10">
        <f t="shared" si="152"/>
        <v>350.14699999999999</v>
      </c>
      <c r="O528" s="10">
        <f t="shared" si="153"/>
        <v>350.14699999999999</v>
      </c>
      <c r="P528" s="4" t="str">
        <f t="shared" si="154"/>
        <v>RUNS.JK</v>
      </c>
      <c r="R528" s="4">
        <f t="shared" si="155"/>
        <v>527</v>
      </c>
      <c r="S528" t="str">
        <v>KONI.JK</v>
      </c>
      <c r="T528" s="16">
        <f t="shared" si="156"/>
        <v>124.64</v>
      </c>
      <c r="X528">
        <f t="shared" si="149"/>
        <v>527</v>
      </c>
      <c r="Y528" t="str">
        <f t="shared" si="157"/>
        <v>CSIS.JK</v>
      </c>
      <c r="Z528" s="7" t="str">
        <f t="shared" si="158"/>
        <v>PT Cahayasakti Investindo Sukses Tbk</v>
      </c>
      <c r="AA528" s="6">
        <f t="shared" si="150"/>
        <v>95</v>
      </c>
      <c r="AB528" s="8">
        <f t="shared" si="159"/>
        <v>124.16500000000001</v>
      </c>
      <c r="AD528">
        <f t="shared" si="145"/>
        <v>527</v>
      </c>
      <c r="AE528" t="str">
        <f t="shared" si="160"/>
        <v>CSIS</v>
      </c>
      <c r="AF528" t="str">
        <f t="shared" si="146"/>
        <v>PT Cahayasakti Investindo Sukses Tbk</v>
      </c>
      <c r="AG528">
        <f t="shared" si="147"/>
        <v>95</v>
      </c>
      <c r="AH528" s="12">
        <f t="shared" si="161"/>
        <v>124.16500000000001</v>
      </c>
      <c r="AI528" t="str">
        <f t="shared" si="162"/>
        <v>Small Cap</v>
      </c>
    </row>
    <row r="529" spans="2:35" x14ac:dyDescent="0.25">
      <c r="B529">
        <v>528</v>
      </c>
      <c r="C529" t="s">
        <v>1732</v>
      </c>
      <c r="D529" t="s">
        <v>1733</v>
      </c>
      <c r="E529">
        <v>346</v>
      </c>
      <c r="F529">
        <v>-4</v>
      </c>
      <c r="G529">
        <v>-1.14E-2</v>
      </c>
      <c r="H529">
        <v>16800</v>
      </c>
      <c r="I529">
        <v>48260</v>
      </c>
      <c r="J529" t="s">
        <v>1734</v>
      </c>
      <c r="K529" t="s">
        <v>50</v>
      </c>
      <c r="L529" s="6">
        <f t="shared" si="148"/>
        <v>346</v>
      </c>
      <c r="M529" s="7" t="str">
        <f t="shared" si="151"/>
        <v>B</v>
      </c>
      <c r="N529" s="10">
        <f t="shared" si="152"/>
        <v>346</v>
      </c>
      <c r="O529" s="10">
        <f t="shared" si="153"/>
        <v>346</v>
      </c>
      <c r="P529" s="4" t="str">
        <f t="shared" si="154"/>
        <v>AGAR.JK</v>
      </c>
      <c r="R529" s="4">
        <f t="shared" si="155"/>
        <v>528</v>
      </c>
      <c r="S529" t="str">
        <v>JAST.JK</v>
      </c>
      <c r="T529" s="16">
        <f t="shared" si="156"/>
        <v>124.485</v>
      </c>
      <c r="X529">
        <f t="shared" si="149"/>
        <v>528</v>
      </c>
      <c r="Y529" t="str">
        <f t="shared" si="157"/>
        <v>WOWS.JK</v>
      </c>
      <c r="Z529" s="7" t="str">
        <f t="shared" si="158"/>
        <v>PT Ginting Jaya Energi Tbk</v>
      </c>
      <c r="AA529" s="6">
        <f t="shared" si="150"/>
        <v>50</v>
      </c>
      <c r="AB529" s="8">
        <f t="shared" si="159"/>
        <v>123.786</v>
      </c>
      <c r="AD529">
        <f t="shared" si="145"/>
        <v>528</v>
      </c>
      <c r="AE529" t="str">
        <f t="shared" si="160"/>
        <v>WOWS</v>
      </c>
      <c r="AF529" t="str">
        <f t="shared" si="146"/>
        <v>PT Ginting Jaya Energi Tbk</v>
      </c>
      <c r="AG529">
        <f t="shared" si="147"/>
        <v>50</v>
      </c>
      <c r="AH529" s="12">
        <f t="shared" si="161"/>
        <v>123.786</v>
      </c>
      <c r="AI529" t="str">
        <f t="shared" si="162"/>
        <v>Small Cap</v>
      </c>
    </row>
    <row r="530" spans="2:35" x14ac:dyDescent="0.25">
      <c r="B530">
        <v>529</v>
      </c>
      <c r="C530" t="s">
        <v>1735</v>
      </c>
      <c r="D530" t="s">
        <v>1736</v>
      </c>
      <c r="E530">
        <v>296</v>
      </c>
      <c r="F530">
        <v>-2</v>
      </c>
      <c r="G530">
        <v>-6.7000000000000002E-3</v>
      </c>
      <c r="H530">
        <v>60200</v>
      </c>
      <c r="I530">
        <v>226701</v>
      </c>
      <c r="J530" t="s">
        <v>1737</v>
      </c>
      <c r="K530" t="s">
        <v>50</v>
      </c>
      <c r="L530" s="6">
        <f t="shared" si="148"/>
        <v>345.334</v>
      </c>
      <c r="M530" s="7" t="str">
        <f t="shared" si="151"/>
        <v>B</v>
      </c>
      <c r="N530" s="10">
        <f t="shared" si="152"/>
        <v>345.334</v>
      </c>
      <c r="O530" s="10">
        <f t="shared" si="153"/>
        <v>345.334</v>
      </c>
      <c r="P530" s="4" t="str">
        <f t="shared" si="154"/>
        <v>PCAR.JK</v>
      </c>
      <c r="R530" s="4">
        <f t="shared" si="155"/>
        <v>529</v>
      </c>
      <c r="S530" t="str">
        <v>CSIS.JK</v>
      </c>
      <c r="T530" s="16">
        <f t="shared" si="156"/>
        <v>124.16500000000001</v>
      </c>
      <c r="X530">
        <f t="shared" si="149"/>
        <v>529</v>
      </c>
      <c r="Y530" t="str">
        <f t="shared" si="157"/>
        <v>ATAP.JK</v>
      </c>
      <c r="Z530" s="7" t="str">
        <f t="shared" si="158"/>
        <v>PT Trimitra Prawara Goldland Tbk</v>
      </c>
      <c r="AA530" s="6">
        <f t="shared" si="150"/>
        <v>99</v>
      </c>
      <c r="AB530" s="8">
        <f t="shared" si="159"/>
        <v>123.75</v>
      </c>
      <c r="AD530">
        <f t="shared" si="145"/>
        <v>529</v>
      </c>
      <c r="AE530" t="str">
        <f t="shared" si="160"/>
        <v>ATAP</v>
      </c>
      <c r="AF530" t="str">
        <f t="shared" si="146"/>
        <v>PT Trimitra Prawara Goldland Tbk</v>
      </c>
      <c r="AG530">
        <f t="shared" si="147"/>
        <v>99</v>
      </c>
      <c r="AH530" s="12">
        <f t="shared" si="161"/>
        <v>123.75</v>
      </c>
      <c r="AI530" t="str">
        <f t="shared" si="162"/>
        <v>Small Cap</v>
      </c>
    </row>
    <row r="531" spans="2:35" x14ac:dyDescent="0.25">
      <c r="B531">
        <v>530</v>
      </c>
      <c r="C531" t="s">
        <v>1738</v>
      </c>
      <c r="D531" t="s">
        <v>1739</v>
      </c>
      <c r="E531">
        <v>466</v>
      </c>
      <c r="F531">
        <v>-12</v>
      </c>
      <c r="G531">
        <v>-2.5100000000000001E-2</v>
      </c>
      <c r="H531">
        <v>63400</v>
      </c>
      <c r="I531">
        <v>72609</v>
      </c>
      <c r="J531" t="s">
        <v>1740</v>
      </c>
      <c r="K531">
        <v>29.45</v>
      </c>
      <c r="L531" s="6">
        <f t="shared" si="148"/>
        <v>335.52</v>
      </c>
      <c r="M531" s="7" t="str">
        <f t="shared" si="151"/>
        <v>B</v>
      </c>
      <c r="N531" s="10">
        <f t="shared" si="152"/>
        <v>335.52</v>
      </c>
      <c r="O531" s="10">
        <f t="shared" si="153"/>
        <v>335.52</v>
      </c>
      <c r="P531" s="4" t="str">
        <f t="shared" si="154"/>
        <v>BTON.JK</v>
      </c>
      <c r="R531" s="4">
        <f t="shared" si="155"/>
        <v>530</v>
      </c>
      <c r="S531" t="str">
        <v>WOWS.JK</v>
      </c>
      <c r="T531" s="16">
        <f t="shared" si="156"/>
        <v>123.786</v>
      </c>
      <c r="X531">
        <f t="shared" si="149"/>
        <v>530</v>
      </c>
      <c r="Y531" t="str">
        <f t="shared" si="157"/>
        <v>IPAC.JK</v>
      </c>
      <c r="Z531" s="7" t="str">
        <f t="shared" si="158"/>
        <v>PT Era Graharealty Tbk</v>
      </c>
      <c r="AA531" s="6">
        <f t="shared" si="150"/>
        <v>130</v>
      </c>
      <c r="AB531" s="8">
        <f t="shared" si="159"/>
        <v>123.483</v>
      </c>
      <c r="AD531">
        <f t="shared" si="145"/>
        <v>530</v>
      </c>
      <c r="AE531" t="str">
        <f t="shared" si="160"/>
        <v>IPAC</v>
      </c>
      <c r="AF531" t="str">
        <f t="shared" si="146"/>
        <v>PT Era Graharealty Tbk</v>
      </c>
      <c r="AG531">
        <f t="shared" si="147"/>
        <v>130</v>
      </c>
      <c r="AH531" s="12">
        <f t="shared" si="161"/>
        <v>123.483</v>
      </c>
      <c r="AI531" t="str">
        <f t="shared" si="162"/>
        <v>Small Cap</v>
      </c>
    </row>
    <row r="532" spans="2:35" x14ac:dyDescent="0.25">
      <c r="B532">
        <v>531</v>
      </c>
      <c r="C532" t="s">
        <v>1741</v>
      </c>
      <c r="D532" t="s">
        <v>1742</v>
      </c>
      <c r="E532">
        <v>51</v>
      </c>
      <c r="F532">
        <v>0</v>
      </c>
      <c r="G532">
        <v>0</v>
      </c>
      <c r="H532" t="s">
        <v>1743</v>
      </c>
      <c r="I532" t="s">
        <v>1744</v>
      </c>
      <c r="J532" t="s">
        <v>1745</v>
      </c>
      <c r="K532" t="s">
        <v>50</v>
      </c>
      <c r="L532" s="6">
        <f t="shared" si="148"/>
        <v>334.68799999999999</v>
      </c>
      <c r="M532" s="7" t="str">
        <f t="shared" si="151"/>
        <v>B</v>
      </c>
      <c r="N532" s="10">
        <f t="shared" si="152"/>
        <v>334.68799999999999</v>
      </c>
      <c r="O532" s="10">
        <f t="shared" si="153"/>
        <v>334.68799999999999</v>
      </c>
      <c r="P532" s="4" t="str">
        <f t="shared" si="154"/>
        <v>MINA.JK</v>
      </c>
      <c r="R532" s="4">
        <f t="shared" si="155"/>
        <v>531</v>
      </c>
      <c r="S532" t="str">
        <v>ATAP.JK</v>
      </c>
      <c r="T532" s="16">
        <f t="shared" si="156"/>
        <v>123.75</v>
      </c>
      <c r="X532">
        <f t="shared" si="149"/>
        <v>531</v>
      </c>
      <c r="Y532" t="str">
        <f t="shared" si="157"/>
        <v>SAFE.JK</v>
      </c>
      <c r="Z532" s="7" t="str">
        <f t="shared" si="158"/>
        <v>PT Steady Safe Tbk</v>
      </c>
      <c r="AA532" s="6">
        <f t="shared" si="150"/>
        <v>197</v>
      </c>
      <c r="AB532" s="8">
        <f t="shared" si="159"/>
        <v>121.184</v>
      </c>
      <c r="AD532">
        <f t="shared" si="145"/>
        <v>531</v>
      </c>
      <c r="AE532" t="str">
        <f t="shared" si="160"/>
        <v>SAFE</v>
      </c>
      <c r="AF532" t="str">
        <f t="shared" si="146"/>
        <v>PT Steady Safe Tbk</v>
      </c>
      <c r="AG532">
        <f t="shared" si="147"/>
        <v>197</v>
      </c>
      <c r="AH532" s="12">
        <f t="shared" si="161"/>
        <v>121.184</v>
      </c>
      <c r="AI532" t="str">
        <f t="shared" si="162"/>
        <v>Small Cap</v>
      </c>
    </row>
    <row r="533" spans="2:35" x14ac:dyDescent="0.25">
      <c r="B533">
        <v>532</v>
      </c>
      <c r="C533" t="s">
        <v>1746</v>
      </c>
      <c r="D533" t="s">
        <v>1747</v>
      </c>
      <c r="E533">
        <v>56</v>
      </c>
      <c r="F533">
        <v>0</v>
      </c>
      <c r="G533">
        <v>0</v>
      </c>
      <c r="H533" t="s">
        <v>1748</v>
      </c>
      <c r="I533" t="s">
        <v>1749</v>
      </c>
      <c r="J533" t="s">
        <v>1750</v>
      </c>
      <c r="K533" t="s">
        <v>50</v>
      </c>
      <c r="L533" s="6">
        <f t="shared" si="148"/>
        <v>333.69</v>
      </c>
      <c r="M533" s="7" t="str">
        <f t="shared" si="151"/>
        <v>B</v>
      </c>
      <c r="N533" s="10">
        <f t="shared" si="152"/>
        <v>333.69</v>
      </c>
      <c r="O533" s="10">
        <f t="shared" si="153"/>
        <v>333.69</v>
      </c>
      <c r="P533" s="4" t="str">
        <f t="shared" si="154"/>
        <v>HRME.JK</v>
      </c>
      <c r="R533" s="4">
        <f t="shared" si="155"/>
        <v>532</v>
      </c>
      <c r="S533" t="str">
        <v>IPAC.JK</v>
      </c>
      <c r="T533" s="16">
        <f t="shared" si="156"/>
        <v>123.483</v>
      </c>
      <c r="X533">
        <f t="shared" si="149"/>
        <v>532</v>
      </c>
      <c r="Y533" t="str">
        <f t="shared" si="157"/>
        <v>INCI.JK</v>
      </c>
      <c r="Z533" s="7" t="str">
        <f t="shared" si="158"/>
        <v>PT Intanwijaya Internasional Tbk</v>
      </c>
      <c r="AA533" s="6">
        <f t="shared" si="150"/>
        <v>615</v>
      </c>
      <c r="AB533" s="8">
        <f t="shared" si="159"/>
        <v>120.614</v>
      </c>
      <c r="AD533">
        <f t="shared" si="145"/>
        <v>532</v>
      </c>
      <c r="AE533" t="str">
        <f t="shared" si="160"/>
        <v>INCI</v>
      </c>
      <c r="AF533" t="str">
        <f t="shared" si="146"/>
        <v>PT Intanwijaya Internasional Tbk</v>
      </c>
      <c r="AG533">
        <f t="shared" si="147"/>
        <v>615</v>
      </c>
      <c r="AH533" s="12">
        <f t="shared" si="161"/>
        <v>120.614</v>
      </c>
      <c r="AI533" t="str">
        <f t="shared" si="162"/>
        <v>Small Cap</v>
      </c>
    </row>
    <row r="534" spans="2:35" x14ac:dyDescent="0.25">
      <c r="B534">
        <v>533</v>
      </c>
      <c r="C534" t="s">
        <v>1751</v>
      </c>
      <c r="D534" t="s">
        <v>1752</v>
      </c>
      <c r="E534">
        <v>78</v>
      </c>
      <c r="F534">
        <v>3</v>
      </c>
      <c r="G534">
        <v>0.04</v>
      </c>
      <c r="H534" t="s">
        <v>1753</v>
      </c>
      <c r="I534" t="s">
        <v>1754</v>
      </c>
      <c r="J534" t="s">
        <v>1755</v>
      </c>
      <c r="K534" t="s">
        <v>50</v>
      </c>
      <c r="L534" s="6">
        <f t="shared" si="148"/>
        <v>333.291</v>
      </c>
      <c r="M534" s="7" t="str">
        <f t="shared" si="151"/>
        <v>B</v>
      </c>
      <c r="N534" s="10">
        <f t="shared" si="152"/>
        <v>333.291</v>
      </c>
      <c r="O534" s="10">
        <f t="shared" si="153"/>
        <v>333.291</v>
      </c>
      <c r="P534" s="4" t="str">
        <f t="shared" si="154"/>
        <v>DYAN.JK</v>
      </c>
      <c r="R534" s="4">
        <f t="shared" si="155"/>
        <v>533</v>
      </c>
      <c r="S534" t="str">
        <v>SAFE.JK</v>
      </c>
      <c r="T534" s="16">
        <f t="shared" si="156"/>
        <v>121.184</v>
      </c>
      <c r="X534">
        <f t="shared" si="149"/>
        <v>533</v>
      </c>
      <c r="Y534" t="str">
        <f t="shared" si="157"/>
        <v>ASJT.JK</v>
      </c>
      <c r="Z534" s="7" t="str">
        <f t="shared" si="158"/>
        <v>PT Asuransi Jasa Tania Tbk</v>
      </c>
      <c r="AA534" s="6">
        <f t="shared" si="150"/>
        <v>152</v>
      </c>
      <c r="AB534" s="8">
        <f t="shared" si="159"/>
        <v>119.13800000000001</v>
      </c>
      <c r="AD534">
        <f t="shared" si="145"/>
        <v>533</v>
      </c>
      <c r="AE534" t="str">
        <f t="shared" si="160"/>
        <v>ASJT</v>
      </c>
      <c r="AF534" t="str">
        <f t="shared" si="146"/>
        <v>PT Asuransi Jasa Tania Tbk</v>
      </c>
      <c r="AG534">
        <f t="shared" si="147"/>
        <v>152</v>
      </c>
      <c r="AH534" s="12">
        <f t="shared" si="161"/>
        <v>119.13800000000001</v>
      </c>
      <c r="AI534" t="str">
        <f t="shared" si="162"/>
        <v>Small Cap</v>
      </c>
    </row>
    <row r="535" spans="2:35" x14ac:dyDescent="0.25">
      <c r="B535">
        <v>534</v>
      </c>
      <c r="C535" t="s">
        <v>1756</v>
      </c>
      <c r="D535" t="s">
        <v>1757</v>
      </c>
      <c r="E535">
        <v>266</v>
      </c>
      <c r="F535">
        <v>52</v>
      </c>
      <c r="G535">
        <v>0.24299999999999999</v>
      </c>
      <c r="H535" t="s">
        <v>1758</v>
      </c>
      <c r="I535">
        <v>263126</v>
      </c>
      <c r="J535" t="s">
        <v>1759</v>
      </c>
      <c r="K535" t="s">
        <v>50</v>
      </c>
      <c r="L535" s="6">
        <f t="shared" si="148"/>
        <v>332.5</v>
      </c>
      <c r="M535" s="7" t="str">
        <f t="shared" si="151"/>
        <v>B</v>
      </c>
      <c r="N535" s="10">
        <f t="shared" si="152"/>
        <v>332.5</v>
      </c>
      <c r="O535" s="10">
        <f t="shared" si="153"/>
        <v>332.5</v>
      </c>
      <c r="P535" s="4" t="str">
        <f t="shared" si="154"/>
        <v>RONY.JK</v>
      </c>
      <c r="R535" s="4">
        <f t="shared" si="155"/>
        <v>534</v>
      </c>
      <c r="S535" t="str">
        <v>INCI.JK</v>
      </c>
      <c r="T535" s="16">
        <f t="shared" si="156"/>
        <v>120.614</v>
      </c>
      <c r="X535">
        <f t="shared" si="149"/>
        <v>534</v>
      </c>
      <c r="Y535" t="str">
        <f t="shared" si="157"/>
        <v>ALKA.JK</v>
      </c>
      <c r="Z535" s="7" t="str">
        <f t="shared" si="158"/>
        <v>PT Alakasa Industrindo Tbk</v>
      </c>
      <c r="AA535" s="6">
        <f t="shared" si="150"/>
        <v>234</v>
      </c>
      <c r="AB535" s="8">
        <f t="shared" si="159"/>
        <v>118.794</v>
      </c>
      <c r="AD535">
        <f t="shared" si="145"/>
        <v>534</v>
      </c>
      <c r="AE535" t="str">
        <f t="shared" si="160"/>
        <v>ALKA</v>
      </c>
      <c r="AF535" t="str">
        <f t="shared" si="146"/>
        <v>PT Alakasa Industrindo Tbk</v>
      </c>
      <c r="AG535">
        <f t="shared" si="147"/>
        <v>234</v>
      </c>
      <c r="AH535" s="12">
        <f t="shared" si="161"/>
        <v>118.794</v>
      </c>
      <c r="AI535" t="str">
        <f t="shared" si="162"/>
        <v>Small Cap</v>
      </c>
    </row>
    <row r="536" spans="2:35" x14ac:dyDescent="0.25">
      <c r="B536">
        <v>535</v>
      </c>
      <c r="C536" t="s">
        <v>1760</v>
      </c>
      <c r="D536" t="s">
        <v>1761</v>
      </c>
      <c r="E536">
        <v>55</v>
      </c>
      <c r="F536">
        <v>1</v>
      </c>
      <c r="G536">
        <v>1.8499999999999999E-2</v>
      </c>
      <c r="H536" t="s">
        <v>1762</v>
      </c>
      <c r="I536" t="s">
        <v>1763</v>
      </c>
      <c r="J536" t="s">
        <v>1764</v>
      </c>
      <c r="K536">
        <v>11.59</v>
      </c>
      <c r="L536" s="6">
        <f t="shared" si="148"/>
        <v>331.1</v>
      </c>
      <c r="M536" s="7" t="str">
        <f t="shared" si="151"/>
        <v>B</v>
      </c>
      <c r="N536" s="10">
        <f t="shared" si="152"/>
        <v>331.1</v>
      </c>
      <c r="O536" s="10">
        <f t="shared" si="153"/>
        <v>331.1</v>
      </c>
      <c r="P536" s="4" t="str">
        <f t="shared" si="154"/>
        <v>SRSN.JK</v>
      </c>
      <c r="R536" s="4">
        <f t="shared" si="155"/>
        <v>535</v>
      </c>
      <c r="S536" t="str">
        <v>ASJT.JK</v>
      </c>
      <c r="T536" s="16">
        <f t="shared" si="156"/>
        <v>119.13800000000001</v>
      </c>
      <c r="X536">
        <f t="shared" si="149"/>
        <v>535</v>
      </c>
      <c r="Y536" t="str">
        <f t="shared" si="157"/>
        <v>DPNS.JK</v>
      </c>
      <c r="Z536" s="7" t="str">
        <f t="shared" si="158"/>
        <v>PT Duta Pertiwi Nusantara Tbk</v>
      </c>
      <c r="AA536" s="6">
        <f t="shared" si="150"/>
        <v>358</v>
      </c>
      <c r="AB536" s="8">
        <f t="shared" si="159"/>
        <v>118.545</v>
      </c>
      <c r="AD536">
        <f t="shared" si="145"/>
        <v>535</v>
      </c>
      <c r="AE536" t="str">
        <f t="shared" si="160"/>
        <v>DPNS</v>
      </c>
      <c r="AF536" t="str">
        <f t="shared" si="146"/>
        <v>PT Duta Pertiwi Nusantara Tbk</v>
      </c>
      <c r="AG536">
        <f t="shared" si="147"/>
        <v>358</v>
      </c>
      <c r="AH536" s="12">
        <f t="shared" si="161"/>
        <v>118.545</v>
      </c>
      <c r="AI536" t="str">
        <f t="shared" si="162"/>
        <v>Small Cap</v>
      </c>
    </row>
    <row r="537" spans="2:35" x14ac:dyDescent="0.25">
      <c r="B537">
        <v>536</v>
      </c>
      <c r="C537" t="s">
        <v>1765</v>
      </c>
      <c r="D537" t="s">
        <v>1766</v>
      </c>
      <c r="E537">
        <v>99</v>
      </c>
      <c r="F537">
        <v>2</v>
      </c>
      <c r="G537">
        <v>2.06E-2</v>
      </c>
      <c r="H537">
        <v>147500</v>
      </c>
      <c r="I537">
        <v>314066</v>
      </c>
      <c r="J537" t="s">
        <v>1767</v>
      </c>
      <c r="K537" t="s">
        <v>50</v>
      </c>
      <c r="L537" s="6">
        <f t="shared" si="148"/>
        <v>331.04899999999998</v>
      </c>
      <c r="M537" s="7" t="str">
        <f t="shared" si="151"/>
        <v>B</v>
      </c>
      <c r="N537" s="10">
        <f t="shared" si="152"/>
        <v>331.04899999999998</v>
      </c>
      <c r="O537" s="10">
        <f t="shared" si="153"/>
        <v>331.04899999999998</v>
      </c>
      <c r="P537" s="4" t="str">
        <f t="shared" si="154"/>
        <v>INTA.JK</v>
      </c>
      <c r="R537" s="4">
        <f t="shared" si="155"/>
        <v>536</v>
      </c>
      <c r="S537" t="str">
        <v>ALKA.JK</v>
      </c>
      <c r="T537" s="16">
        <f t="shared" si="156"/>
        <v>118.794</v>
      </c>
      <c r="X537">
        <f t="shared" si="149"/>
        <v>536</v>
      </c>
      <c r="Y537" t="str">
        <f t="shared" si="157"/>
        <v>BIMA.JK</v>
      </c>
      <c r="Z537" s="7" t="str">
        <f t="shared" si="158"/>
        <v>PT Primarindo Asia Infrastructure Tbk.</v>
      </c>
      <c r="AA537" s="6">
        <f t="shared" si="150"/>
        <v>192</v>
      </c>
      <c r="AB537" s="8">
        <f t="shared" si="159"/>
        <v>116.77</v>
      </c>
      <c r="AD537">
        <f t="shared" si="145"/>
        <v>536</v>
      </c>
      <c r="AE537" t="str">
        <f t="shared" si="160"/>
        <v>BIMA</v>
      </c>
      <c r="AF537" t="str">
        <f t="shared" si="146"/>
        <v>PT Primarindo Asia Infrastructure Tbk.</v>
      </c>
      <c r="AG537">
        <f t="shared" si="147"/>
        <v>192</v>
      </c>
      <c r="AH537" s="12">
        <f t="shared" si="161"/>
        <v>116.77</v>
      </c>
      <c r="AI537" t="str">
        <f t="shared" si="162"/>
        <v>Small Cap</v>
      </c>
    </row>
    <row r="538" spans="2:35" x14ac:dyDescent="0.25">
      <c r="B538">
        <v>537</v>
      </c>
      <c r="C538" t="s">
        <v>1768</v>
      </c>
      <c r="D538" t="s">
        <v>1769</v>
      </c>
      <c r="E538">
        <v>77</v>
      </c>
      <c r="F538">
        <v>0</v>
      </c>
      <c r="G538">
        <v>0</v>
      </c>
      <c r="H538" t="s">
        <v>1770</v>
      </c>
      <c r="I538" t="s">
        <v>1771</v>
      </c>
      <c r="J538" t="s">
        <v>1772</v>
      </c>
      <c r="K538">
        <v>6.61</v>
      </c>
      <c r="L538" s="6">
        <f t="shared" si="148"/>
        <v>329.303</v>
      </c>
      <c r="M538" s="7" t="str">
        <f t="shared" si="151"/>
        <v>B</v>
      </c>
      <c r="N538" s="10">
        <f t="shared" si="152"/>
        <v>329.303</v>
      </c>
      <c r="O538" s="10">
        <f t="shared" si="153"/>
        <v>329.303</v>
      </c>
      <c r="P538" s="4" t="str">
        <f t="shared" si="154"/>
        <v>GPRA.JK</v>
      </c>
      <c r="R538" s="4">
        <f t="shared" si="155"/>
        <v>537</v>
      </c>
      <c r="S538" t="str">
        <v>DPNS.JK</v>
      </c>
      <c r="T538" s="16">
        <f t="shared" si="156"/>
        <v>118.545</v>
      </c>
      <c r="X538">
        <f t="shared" si="149"/>
        <v>537</v>
      </c>
      <c r="Y538" t="str">
        <f t="shared" si="157"/>
        <v>MRAT.JK</v>
      </c>
      <c r="Z538" s="7" t="str">
        <f t="shared" si="158"/>
        <v>PT Mustika Ratu Tbk</v>
      </c>
      <c r="AA538" s="6">
        <f t="shared" si="150"/>
        <v>266</v>
      </c>
      <c r="AB538" s="8">
        <f t="shared" si="159"/>
        <v>113.848</v>
      </c>
      <c r="AD538">
        <f t="shared" si="145"/>
        <v>537</v>
      </c>
      <c r="AE538" t="str">
        <f t="shared" si="160"/>
        <v>MRAT</v>
      </c>
      <c r="AF538" t="str">
        <f t="shared" si="146"/>
        <v>PT Mustika Ratu Tbk</v>
      </c>
      <c r="AG538">
        <f t="shared" si="147"/>
        <v>266</v>
      </c>
      <c r="AH538" s="12">
        <f t="shared" si="161"/>
        <v>113.848</v>
      </c>
      <c r="AI538" t="str">
        <f t="shared" si="162"/>
        <v>Small Cap</v>
      </c>
    </row>
    <row r="539" spans="2:35" x14ac:dyDescent="0.25">
      <c r="B539">
        <v>538</v>
      </c>
      <c r="C539" t="s">
        <v>1773</v>
      </c>
      <c r="D539" t="s">
        <v>1774</v>
      </c>
      <c r="E539">
        <v>101</v>
      </c>
      <c r="F539">
        <v>1</v>
      </c>
      <c r="G539">
        <v>0.01</v>
      </c>
      <c r="H539" t="s">
        <v>1775</v>
      </c>
      <c r="I539" t="s">
        <v>1776</v>
      </c>
      <c r="J539" t="s">
        <v>1777</v>
      </c>
      <c r="K539">
        <v>22.27</v>
      </c>
      <c r="L539" s="6">
        <f t="shared" si="148"/>
        <v>327.26400000000001</v>
      </c>
      <c r="M539" s="7" t="str">
        <f t="shared" si="151"/>
        <v>B</v>
      </c>
      <c r="N539" s="10">
        <f t="shared" si="152"/>
        <v>327.26400000000001</v>
      </c>
      <c r="O539" s="10">
        <f t="shared" si="153"/>
        <v>327.26400000000001</v>
      </c>
      <c r="P539" s="4" t="str">
        <f t="shared" si="154"/>
        <v>NPGF.JK</v>
      </c>
      <c r="R539" s="4">
        <f t="shared" si="155"/>
        <v>538</v>
      </c>
      <c r="S539" t="str">
        <v>BIMA.JK</v>
      </c>
      <c r="T539" s="16">
        <f t="shared" si="156"/>
        <v>116.77</v>
      </c>
      <c r="X539">
        <f t="shared" si="149"/>
        <v>538</v>
      </c>
      <c r="Y539" t="str">
        <f t="shared" si="157"/>
        <v>CANI.JK</v>
      </c>
      <c r="Z539" s="7" t="str">
        <f t="shared" si="158"/>
        <v>PT Capitol Nusantara Indonesia Tbk</v>
      </c>
      <c r="AA539" s="6">
        <f t="shared" si="150"/>
        <v>135</v>
      </c>
      <c r="AB539" s="8">
        <f t="shared" si="159"/>
        <v>112.514</v>
      </c>
      <c r="AD539">
        <f t="shared" si="145"/>
        <v>538</v>
      </c>
      <c r="AE539" t="str">
        <f t="shared" si="160"/>
        <v>CANI</v>
      </c>
      <c r="AF539" t="str">
        <f t="shared" si="146"/>
        <v>PT Capitol Nusantara Indonesia Tbk</v>
      </c>
      <c r="AG539">
        <f t="shared" si="147"/>
        <v>135</v>
      </c>
      <c r="AH539" s="12">
        <f t="shared" si="161"/>
        <v>112.514</v>
      </c>
      <c r="AI539" t="str">
        <f t="shared" si="162"/>
        <v>Small Cap</v>
      </c>
    </row>
    <row r="540" spans="2:35" x14ac:dyDescent="0.25">
      <c r="B540">
        <v>539</v>
      </c>
      <c r="C540" t="s">
        <v>1778</v>
      </c>
      <c r="D540" t="s">
        <v>1779</v>
      </c>
      <c r="E540">
        <v>765</v>
      </c>
      <c r="F540">
        <v>-30</v>
      </c>
      <c r="G540">
        <v>-3.7699999999999997E-2</v>
      </c>
      <c r="H540">
        <v>512100</v>
      </c>
      <c r="I540" t="s">
        <v>1780</v>
      </c>
      <c r="J540" t="s">
        <v>1781</v>
      </c>
      <c r="K540">
        <v>247.81</v>
      </c>
      <c r="L540" s="6">
        <f t="shared" si="148"/>
        <v>322.55500000000001</v>
      </c>
      <c r="M540" s="7" t="str">
        <f t="shared" si="151"/>
        <v>B</v>
      </c>
      <c r="N540" s="10">
        <f t="shared" si="152"/>
        <v>322.55500000000001</v>
      </c>
      <c r="O540" s="10">
        <f t="shared" si="153"/>
        <v>322.55500000000001</v>
      </c>
      <c r="P540" s="4" t="str">
        <f t="shared" si="154"/>
        <v>TNCA.JK</v>
      </c>
      <c r="R540" s="4">
        <f t="shared" si="155"/>
        <v>539</v>
      </c>
      <c r="S540" t="str">
        <v>MRAT.JK</v>
      </c>
      <c r="T540" s="16">
        <f t="shared" si="156"/>
        <v>113.848</v>
      </c>
      <c r="X540">
        <f t="shared" si="149"/>
        <v>539</v>
      </c>
      <c r="Y540" t="str">
        <f t="shared" si="157"/>
        <v>ENZO.JK</v>
      </c>
      <c r="Z540" s="7" t="str">
        <f t="shared" si="158"/>
        <v>PT Morenzo Abadi Perkasa Tbk</v>
      </c>
      <c r="AA540" s="6">
        <f t="shared" si="150"/>
        <v>50</v>
      </c>
      <c r="AB540" s="8">
        <f t="shared" si="159"/>
        <v>108.128</v>
      </c>
      <c r="AD540">
        <f t="shared" si="145"/>
        <v>539</v>
      </c>
      <c r="AE540" t="str">
        <f t="shared" si="160"/>
        <v>ENZO</v>
      </c>
      <c r="AF540" t="str">
        <f t="shared" si="146"/>
        <v>PT Morenzo Abadi Perkasa Tbk</v>
      </c>
      <c r="AG540">
        <f t="shared" si="147"/>
        <v>50</v>
      </c>
      <c r="AH540" s="12">
        <f t="shared" si="161"/>
        <v>108.128</v>
      </c>
      <c r="AI540" t="str">
        <f t="shared" si="162"/>
        <v>Small Cap</v>
      </c>
    </row>
    <row r="541" spans="2:35" x14ac:dyDescent="0.25">
      <c r="B541">
        <v>540</v>
      </c>
      <c r="C541" t="s">
        <v>1782</v>
      </c>
      <c r="D541" t="s">
        <v>1783</v>
      </c>
      <c r="E541">
        <v>50</v>
      </c>
      <c r="F541">
        <v>0</v>
      </c>
      <c r="G541">
        <v>0</v>
      </c>
      <c r="H541">
        <v>3500</v>
      </c>
      <c r="I541">
        <v>384682</v>
      </c>
      <c r="J541" t="s">
        <v>1784</v>
      </c>
      <c r="K541" t="s">
        <v>50</v>
      </c>
      <c r="L541" s="6">
        <f t="shared" si="148"/>
        <v>322.47300000000001</v>
      </c>
      <c r="M541" s="7" t="str">
        <f t="shared" si="151"/>
        <v>B</v>
      </c>
      <c r="N541" s="10">
        <f t="shared" si="152"/>
        <v>322.47300000000001</v>
      </c>
      <c r="O541" s="10">
        <f t="shared" si="153"/>
        <v>322.47300000000001</v>
      </c>
      <c r="P541" s="4" t="str">
        <f t="shared" si="154"/>
        <v>AKKU.JK</v>
      </c>
      <c r="R541" s="4">
        <f t="shared" si="155"/>
        <v>540</v>
      </c>
      <c r="S541" t="str">
        <v>CANI.JK</v>
      </c>
      <c r="T541" s="16">
        <f t="shared" si="156"/>
        <v>112.514</v>
      </c>
      <c r="X541">
        <f t="shared" si="149"/>
        <v>540</v>
      </c>
      <c r="Y541" t="str">
        <f t="shared" si="157"/>
        <v>ARKA.JK</v>
      </c>
      <c r="Z541" s="7" t="str">
        <f t="shared" si="158"/>
        <v>PT Arkha Jayanti Persada Tbk</v>
      </c>
      <c r="AA541" s="6">
        <f t="shared" si="150"/>
        <v>54</v>
      </c>
      <c r="AB541" s="8">
        <f t="shared" si="159"/>
        <v>108</v>
      </c>
      <c r="AD541">
        <f t="shared" si="145"/>
        <v>540</v>
      </c>
      <c r="AE541" t="str">
        <f t="shared" si="160"/>
        <v>ARKA</v>
      </c>
      <c r="AF541" t="str">
        <f t="shared" si="146"/>
        <v>PT Arkha Jayanti Persada Tbk</v>
      </c>
      <c r="AG541">
        <f t="shared" si="147"/>
        <v>54</v>
      </c>
      <c r="AH541" s="12">
        <f t="shared" si="161"/>
        <v>108</v>
      </c>
      <c r="AI541" t="str">
        <f t="shared" si="162"/>
        <v>Small Cap</v>
      </c>
    </row>
    <row r="542" spans="2:35" x14ac:dyDescent="0.25">
      <c r="B542">
        <v>541</v>
      </c>
      <c r="C542" t="s">
        <v>1785</v>
      </c>
      <c r="D542" t="s">
        <v>1786</v>
      </c>
      <c r="E542">
        <v>1040</v>
      </c>
      <c r="F542">
        <v>0</v>
      </c>
      <c r="G542">
        <v>0</v>
      </c>
      <c r="H542">
        <v>96500</v>
      </c>
      <c r="I542">
        <v>186926</v>
      </c>
      <c r="J542" t="s">
        <v>1787</v>
      </c>
      <c r="K542">
        <v>7.67</v>
      </c>
      <c r="L542" s="6">
        <f t="shared" si="148"/>
        <v>318.59199999999998</v>
      </c>
      <c r="M542" s="7" t="str">
        <f t="shared" si="151"/>
        <v>B</v>
      </c>
      <c r="N542" s="10">
        <f t="shared" si="152"/>
        <v>318.59199999999998</v>
      </c>
      <c r="O542" s="10">
        <f t="shared" si="153"/>
        <v>318.59199999999998</v>
      </c>
      <c r="P542" s="4" t="str">
        <f t="shared" si="154"/>
        <v>CLPI.JK</v>
      </c>
      <c r="R542" s="4">
        <f t="shared" si="155"/>
        <v>541</v>
      </c>
      <c r="S542" t="str">
        <v>ENZO.JK</v>
      </c>
      <c r="T542" s="16">
        <f t="shared" si="156"/>
        <v>108.128</v>
      </c>
      <c r="X542">
        <f t="shared" si="149"/>
        <v>541</v>
      </c>
      <c r="Y542" t="str">
        <f t="shared" si="157"/>
        <v>SBAT.JK</v>
      </c>
      <c r="Z542" s="7" t="str">
        <f t="shared" si="158"/>
        <v>PT Sejahtera Bintang Abadi Textile Tbk</v>
      </c>
      <c r="AA542" s="6">
        <f t="shared" si="150"/>
        <v>50</v>
      </c>
      <c r="AB542" s="8">
        <f t="shared" si="159"/>
        <v>107.44499999999999</v>
      </c>
      <c r="AD542">
        <f t="shared" si="145"/>
        <v>541</v>
      </c>
      <c r="AE542" t="str">
        <f t="shared" si="160"/>
        <v>SBAT</v>
      </c>
      <c r="AF542" t="str">
        <f t="shared" si="146"/>
        <v>PT Sejahtera Bintang Abadi Textile Tbk</v>
      </c>
      <c r="AG542">
        <f t="shared" si="147"/>
        <v>50</v>
      </c>
      <c r="AH542" s="12">
        <f t="shared" si="161"/>
        <v>107.44499999999999</v>
      </c>
      <c r="AI542" t="str">
        <f t="shared" si="162"/>
        <v>Small Cap</v>
      </c>
    </row>
    <row r="543" spans="2:35" x14ac:dyDescent="0.25">
      <c r="B543">
        <v>542</v>
      </c>
      <c r="C543" t="s">
        <v>1788</v>
      </c>
      <c r="D543" t="s">
        <v>1789</v>
      </c>
      <c r="E543">
        <v>318</v>
      </c>
      <c r="F543">
        <v>-2</v>
      </c>
      <c r="G543">
        <v>-6.3E-3</v>
      </c>
      <c r="H543">
        <v>3900</v>
      </c>
      <c r="I543">
        <v>6017</v>
      </c>
      <c r="J543" t="s">
        <v>1790</v>
      </c>
      <c r="K543">
        <v>50.84</v>
      </c>
      <c r="L543" s="6">
        <f t="shared" si="148"/>
        <v>318</v>
      </c>
      <c r="M543" s="7" t="str">
        <f t="shared" si="151"/>
        <v>B</v>
      </c>
      <c r="N543" s="10">
        <f t="shared" si="152"/>
        <v>318</v>
      </c>
      <c r="O543" s="10">
        <f t="shared" si="153"/>
        <v>318</v>
      </c>
      <c r="P543" s="4" t="str">
        <f t="shared" si="154"/>
        <v>LCKM.JK</v>
      </c>
      <c r="R543" s="4">
        <f t="shared" si="155"/>
        <v>542</v>
      </c>
      <c r="S543" t="str">
        <v>ARKA.JK</v>
      </c>
      <c r="T543" s="16">
        <f t="shared" si="156"/>
        <v>108</v>
      </c>
      <c r="X543">
        <f t="shared" si="149"/>
        <v>542</v>
      </c>
      <c r="Y543" t="str">
        <f t="shared" si="157"/>
        <v>HADE.JK</v>
      </c>
      <c r="Z543" s="7" t="str">
        <f t="shared" si="158"/>
        <v>PT Himalaya Energi Perkasa Tbk</v>
      </c>
      <c r="AA543" s="6">
        <f t="shared" si="150"/>
        <v>50</v>
      </c>
      <c r="AB543" s="8">
        <f t="shared" si="159"/>
        <v>106</v>
      </c>
      <c r="AD543">
        <f t="shared" si="145"/>
        <v>542</v>
      </c>
      <c r="AE543" t="str">
        <f t="shared" si="160"/>
        <v>HADE</v>
      </c>
      <c r="AF543" t="str">
        <f t="shared" si="146"/>
        <v>PT Himalaya Energi Perkasa Tbk</v>
      </c>
      <c r="AG543">
        <f t="shared" si="147"/>
        <v>50</v>
      </c>
      <c r="AH543" s="12">
        <f t="shared" si="161"/>
        <v>106</v>
      </c>
      <c r="AI543" t="str">
        <f t="shared" si="162"/>
        <v>Small Cap</v>
      </c>
    </row>
    <row r="544" spans="2:35" x14ac:dyDescent="0.25">
      <c r="B544">
        <v>543</v>
      </c>
      <c r="C544" t="s">
        <v>1791</v>
      </c>
      <c r="D544" t="s">
        <v>1792</v>
      </c>
      <c r="E544">
        <v>53</v>
      </c>
      <c r="F544">
        <v>0</v>
      </c>
      <c r="G544">
        <v>0</v>
      </c>
      <c r="H544" t="s">
        <v>1793</v>
      </c>
      <c r="I544" t="s">
        <v>1794</v>
      </c>
      <c r="J544" t="s">
        <v>1790</v>
      </c>
      <c r="K544" t="s">
        <v>50</v>
      </c>
      <c r="L544" s="6">
        <f t="shared" si="148"/>
        <v>318</v>
      </c>
      <c r="M544" s="7" t="str">
        <f t="shared" si="151"/>
        <v>B</v>
      </c>
      <c r="N544" s="10">
        <f t="shared" si="152"/>
        <v>318</v>
      </c>
      <c r="O544" s="10">
        <f t="shared" si="153"/>
        <v>318</v>
      </c>
      <c r="P544" s="4" t="str">
        <f t="shared" si="154"/>
        <v>GZCO.JK</v>
      </c>
      <c r="R544" s="4">
        <f t="shared" si="155"/>
        <v>543</v>
      </c>
      <c r="S544" t="str">
        <v>SBAT.JK</v>
      </c>
      <c r="T544" s="16">
        <f t="shared" si="156"/>
        <v>107.44499999999999</v>
      </c>
      <c r="X544">
        <f t="shared" si="149"/>
        <v>543</v>
      </c>
      <c r="Y544" t="str">
        <f t="shared" si="157"/>
        <v>ICON.JK</v>
      </c>
      <c r="Z544" s="7" t="str">
        <f t="shared" si="158"/>
        <v>PT Island Concepts Indonesia Tbk</v>
      </c>
      <c r="AA544" s="6">
        <f t="shared" si="150"/>
        <v>97</v>
      </c>
      <c r="AB544" s="8">
        <f t="shared" si="159"/>
        <v>105.706</v>
      </c>
      <c r="AD544">
        <f t="shared" si="145"/>
        <v>543</v>
      </c>
      <c r="AE544" t="str">
        <f t="shared" si="160"/>
        <v>ICON</v>
      </c>
      <c r="AF544" t="str">
        <f t="shared" si="146"/>
        <v>PT Island Concepts Indonesia Tbk</v>
      </c>
      <c r="AG544">
        <f t="shared" si="147"/>
        <v>97</v>
      </c>
      <c r="AH544" s="12">
        <f t="shared" si="161"/>
        <v>105.706</v>
      </c>
      <c r="AI544" t="str">
        <f t="shared" si="162"/>
        <v>Small Cap</v>
      </c>
    </row>
    <row r="545" spans="2:35" x14ac:dyDescent="0.25">
      <c r="B545">
        <v>544</v>
      </c>
      <c r="C545" t="s">
        <v>1795</v>
      </c>
      <c r="D545" t="s">
        <v>1796</v>
      </c>
      <c r="E545">
        <v>318</v>
      </c>
      <c r="F545">
        <v>-22</v>
      </c>
      <c r="G545">
        <v>-6.4699999999999994E-2</v>
      </c>
      <c r="H545">
        <v>58700</v>
      </c>
      <c r="I545">
        <v>336007</v>
      </c>
      <c r="J545" t="s">
        <v>1790</v>
      </c>
      <c r="K545" t="s">
        <v>50</v>
      </c>
      <c r="L545" s="6">
        <f t="shared" si="148"/>
        <v>318</v>
      </c>
      <c r="M545" s="7" t="str">
        <f t="shared" si="151"/>
        <v>B</v>
      </c>
      <c r="N545" s="10">
        <f t="shared" si="152"/>
        <v>318</v>
      </c>
      <c r="O545" s="10">
        <f t="shared" si="153"/>
        <v>318</v>
      </c>
      <c r="P545" s="4" t="str">
        <f t="shared" si="154"/>
        <v>SOTS.JK</v>
      </c>
      <c r="R545" s="4">
        <f t="shared" si="155"/>
        <v>544</v>
      </c>
      <c r="S545" t="str">
        <v>HADE.JK</v>
      </c>
      <c r="T545" s="16">
        <f t="shared" si="156"/>
        <v>106</v>
      </c>
      <c r="X545">
        <f t="shared" si="149"/>
        <v>544</v>
      </c>
      <c r="Y545" t="str">
        <f t="shared" si="157"/>
        <v>SATU.JK</v>
      </c>
      <c r="Z545" s="7" t="str">
        <f t="shared" si="158"/>
        <v>PT Kota Satu Properti Tbk</v>
      </c>
      <c r="AA545" s="6">
        <f t="shared" si="150"/>
        <v>75</v>
      </c>
      <c r="AB545" s="8">
        <f t="shared" si="159"/>
        <v>103.125</v>
      </c>
      <c r="AD545">
        <f t="shared" si="145"/>
        <v>544</v>
      </c>
      <c r="AE545" t="str">
        <f t="shared" si="160"/>
        <v>SATU</v>
      </c>
      <c r="AF545" t="str">
        <f t="shared" si="146"/>
        <v>PT Kota Satu Properti Tbk</v>
      </c>
      <c r="AG545">
        <f t="shared" si="147"/>
        <v>75</v>
      </c>
      <c r="AH545" s="12">
        <f t="shared" si="161"/>
        <v>103.125</v>
      </c>
      <c r="AI545" t="str">
        <f t="shared" si="162"/>
        <v>Small Cap</v>
      </c>
    </row>
    <row r="546" spans="2:35" x14ac:dyDescent="0.25">
      <c r="B546">
        <v>545</v>
      </c>
      <c r="C546" t="s">
        <v>1797</v>
      </c>
      <c r="D546" t="s">
        <v>1798</v>
      </c>
      <c r="E546">
        <v>66</v>
      </c>
      <c r="F546">
        <v>-1</v>
      </c>
      <c r="G546">
        <v>-1.49E-2</v>
      </c>
      <c r="H546" t="s">
        <v>1799</v>
      </c>
      <c r="I546" t="s">
        <v>1800</v>
      </c>
      <c r="J546" t="s">
        <v>1801</v>
      </c>
      <c r="K546">
        <v>2000</v>
      </c>
      <c r="L546" s="6">
        <f t="shared" si="148"/>
        <v>316.80099999999999</v>
      </c>
      <c r="M546" s="7" t="str">
        <f t="shared" si="151"/>
        <v>B</v>
      </c>
      <c r="N546" s="10">
        <f t="shared" si="152"/>
        <v>316.80099999999999</v>
      </c>
      <c r="O546" s="10">
        <f t="shared" si="153"/>
        <v>316.80099999999999</v>
      </c>
      <c r="P546" s="4" t="str">
        <f t="shared" si="154"/>
        <v>BBSS.JK</v>
      </c>
      <c r="R546" s="4">
        <f t="shared" si="155"/>
        <v>545</v>
      </c>
      <c r="S546" t="str">
        <v>ICON.JK</v>
      </c>
      <c r="T546" s="16">
        <f t="shared" si="156"/>
        <v>105.706</v>
      </c>
      <c r="X546">
        <f t="shared" si="149"/>
        <v>545</v>
      </c>
      <c r="Y546" t="str">
        <f t="shared" si="157"/>
        <v>LFLO.JK</v>
      </c>
      <c r="Z546" s="7" t="str">
        <f t="shared" si="158"/>
        <v>PT Imago Mulia Persada Tbk</v>
      </c>
      <c r="AA546" s="6">
        <f t="shared" si="150"/>
        <v>79</v>
      </c>
      <c r="AB546" s="8">
        <f t="shared" si="159"/>
        <v>102.7</v>
      </c>
      <c r="AD546">
        <f t="shared" si="145"/>
        <v>545</v>
      </c>
      <c r="AE546" t="str">
        <f t="shared" si="160"/>
        <v>LFLO</v>
      </c>
      <c r="AF546" t="str">
        <f t="shared" si="146"/>
        <v>PT Imago Mulia Persada Tbk</v>
      </c>
      <c r="AG546">
        <f t="shared" si="147"/>
        <v>79</v>
      </c>
      <c r="AH546" s="12">
        <f t="shared" si="161"/>
        <v>102.7</v>
      </c>
      <c r="AI546" t="str">
        <f t="shared" si="162"/>
        <v>Small Cap</v>
      </c>
    </row>
    <row r="547" spans="2:35" x14ac:dyDescent="0.25">
      <c r="B547">
        <v>546</v>
      </c>
      <c r="C547" t="s">
        <v>1802</v>
      </c>
      <c r="D547" t="s">
        <v>1803</v>
      </c>
      <c r="E547">
        <v>755</v>
      </c>
      <c r="F547">
        <v>0</v>
      </c>
      <c r="G547">
        <v>0</v>
      </c>
      <c r="H547">
        <v>126100</v>
      </c>
      <c r="I547">
        <v>150363</v>
      </c>
      <c r="J547" t="s">
        <v>1804</v>
      </c>
      <c r="K547">
        <v>37.770000000000003</v>
      </c>
      <c r="L547" s="6">
        <f t="shared" si="148"/>
        <v>315.58999999999997</v>
      </c>
      <c r="M547" s="7" t="str">
        <f t="shared" si="151"/>
        <v>B</v>
      </c>
      <c r="N547" s="10">
        <f t="shared" si="152"/>
        <v>315.58999999999997</v>
      </c>
      <c r="O547" s="10">
        <f t="shared" si="153"/>
        <v>315.58999999999997</v>
      </c>
      <c r="P547" s="4" t="str">
        <f t="shared" si="154"/>
        <v>BLUE.JK</v>
      </c>
      <c r="R547" s="4">
        <f t="shared" si="155"/>
        <v>546</v>
      </c>
      <c r="S547" t="str">
        <v>SATU.JK</v>
      </c>
      <c r="T547" s="16">
        <f t="shared" si="156"/>
        <v>103.125</v>
      </c>
      <c r="X547">
        <f t="shared" si="149"/>
        <v>546</v>
      </c>
      <c r="Y547" t="str">
        <f t="shared" si="157"/>
        <v>ASBI.JK</v>
      </c>
      <c r="Z547" s="7" t="str">
        <f t="shared" si="158"/>
        <v>PT Asuransi Bintang Tbk</v>
      </c>
      <c r="AA547" s="6">
        <f t="shared" si="150"/>
        <v>294</v>
      </c>
      <c r="AB547" s="8">
        <f t="shared" si="159"/>
        <v>102.425</v>
      </c>
      <c r="AD547">
        <f t="shared" si="145"/>
        <v>546</v>
      </c>
      <c r="AE547" t="str">
        <f t="shared" si="160"/>
        <v>ASBI</v>
      </c>
      <c r="AF547" t="str">
        <f t="shared" si="146"/>
        <v>PT Asuransi Bintang Tbk</v>
      </c>
      <c r="AG547">
        <f t="shared" si="147"/>
        <v>294</v>
      </c>
      <c r="AH547" s="12">
        <f t="shared" si="161"/>
        <v>102.425</v>
      </c>
      <c r="AI547" t="str">
        <f t="shared" si="162"/>
        <v>Small Cap</v>
      </c>
    </row>
    <row r="548" spans="2:35" x14ac:dyDescent="0.25">
      <c r="B548">
        <v>547</v>
      </c>
      <c r="C548" t="s">
        <v>1805</v>
      </c>
      <c r="D548" t="s">
        <v>1806</v>
      </c>
      <c r="E548">
        <v>256</v>
      </c>
      <c r="F548">
        <v>4</v>
      </c>
      <c r="G548">
        <v>1.5900000000000001E-2</v>
      </c>
      <c r="H548">
        <v>15400</v>
      </c>
      <c r="I548">
        <v>48225</v>
      </c>
      <c r="J548" t="s">
        <v>1807</v>
      </c>
      <c r="K548" t="s">
        <v>50</v>
      </c>
      <c r="L548" s="6">
        <f t="shared" si="148"/>
        <v>313.34399999999999</v>
      </c>
      <c r="M548" s="7" t="str">
        <f t="shared" si="151"/>
        <v>B</v>
      </c>
      <c r="N548" s="10">
        <f t="shared" si="152"/>
        <v>313.34399999999999</v>
      </c>
      <c r="O548" s="10">
        <f t="shared" si="153"/>
        <v>313.34399999999999</v>
      </c>
      <c r="P548" s="4" t="str">
        <f t="shared" si="154"/>
        <v>IKBI.JK</v>
      </c>
      <c r="R548" s="4">
        <f t="shared" si="155"/>
        <v>547</v>
      </c>
      <c r="S548" t="str">
        <v>LFLO.JK</v>
      </c>
      <c r="T548" s="16">
        <f t="shared" si="156"/>
        <v>102.7</v>
      </c>
      <c r="X548">
        <f t="shared" si="149"/>
        <v>547</v>
      </c>
      <c r="Y548" t="str">
        <f t="shared" si="157"/>
        <v>MPOW.JK</v>
      </c>
      <c r="Z548" s="7" t="str">
        <f t="shared" si="158"/>
        <v>PT Megapower Makmur Tbk</v>
      </c>
      <c r="AA548" s="6">
        <f t="shared" si="150"/>
        <v>124</v>
      </c>
      <c r="AB548" s="8">
        <f t="shared" si="159"/>
        <v>101.30800000000001</v>
      </c>
      <c r="AD548">
        <f t="shared" si="145"/>
        <v>547</v>
      </c>
      <c r="AE548" t="str">
        <f t="shared" si="160"/>
        <v>MPOW</v>
      </c>
      <c r="AF548" t="str">
        <f t="shared" si="146"/>
        <v>PT Megapower Makmur Tbk</v>
      </c>
      <c r="AG548">
        <f t="shared" si="147"/>
        <v>124</v>
      </c>
      <c r="AH548" s="12">
        <f t="shared" si="161"/>
        <v>101.30800000000001</v>
      </c>
      <c r="AI548" t="str">
        <f t="shared" si="162"/>
        <v>Small Cap</v>
      </c>
    </row>
    <row r="549" spans="2:35" x14ac:dyDescent="0.25">
      <c r="B549">
        <v>548</v>
      </c>
      <c r="C549" t="s">
        <v>1808</v>
      </c>
      <c r="D549" t="s">
        <v>1809</v>
      </c>
      <c r="E549">
        <v>200</v>
      </c>
      <c r="F549">
        <v>37</v>
      </c>
      <c r="G549">
        <v>0.22700000000000001</v>
      </c>
      <c r="H549" t="s">
        <v>1810</v>
      </c>
      <c r="I549" t="s">
        <v>1811</v>
      </c>
      <c r="J549" t="s">
        <v>1812</v>
      </c>
      <c r="K549">
        <v>40.79</v>
      </c>
      <c r="L549" s="6">
        <f t="shared" si="148"/>
        <v>310</v>
      </c>
      <c r="M549" s="7" t="str">
        <f t="shared" si="151"/>
        <v>B</v>
      </c>
      <c r="N549" s="10">
        <f t="shared" si="152"/>
        <v>310</v>
      </c>
      <c r="O549" s="10">
        <f t="shared" si="153"/>
        <v>310</v>
      </c>
      <c r="P549" s="4" t="str">
        <f t="shared" si="154"/>
        <v>BPTR.JK</v>
      </c>
      <c r="R549" s="4">
        <f t="shared" si="155"/>
        <v>548</v>
      </c>
      <c r="S549" t="str">
        <v>ASBI.JK</v>
      </c>
      <c r="T549" s="16">
        <f t="shared" si="156"/>
        <v>102.425</v>
      </c>
      <c r="X549">
        <f t="shared" si="149"/>
        <v>548</v>
      </c>
      <c r="Y549" t="str">
        <f t="shared" si="157"/>
        <v>CAKK.JK</v>
      </c>
      <c r="Z549" s="7" t="str">
        <f t="shared" si="158"/>
        <v>PT Cahayaputra Asa Keramik Tbk</v>
      </c>
      <c r="AA549" s="6">
        <f t="shared" si="150"/>
        <v>84</v>
      </c>
      <c r="AB549" s="8">
        <f t="shared" si="159"/>
        <v>101.077</v>
      </c>
      <c r="AD549">
        <f t="shared" si="145"/>
        <v>548</v>
      </c>
      <c r="AE549" t="str">
        <f t="shared" si="160"/>
        <v>CAKK</v>
      </c>
      <c r="AF549" t="str">
        <f t="shared" si="146"/>
        <v>PT Cahayaputra Asa Keramik Tbk</v>
      </c>
      <c r="AG549">
        <f t="shared" si="147"/>
        <v>84</v>
      </c>
      <c r="AH549" s="12">
        <f t="shared" si="161"/>
        <v>101.077</v>
      </c>
      <c r="AI549" t="str">
        <f t="shared" si="162"/>
        <v>Small Cap</v>
      </c>
    </row>
    <row r="550" spans="2:35" x14ac:dyDescent="0.25">
      <c r="B550">
        <v>549</v>
      </c>
      <c r="C550" t="s">
        <v>1813</v>
      </c>
      <c r="D550" t="s">
        <v>1814</v>
      </c>
      <c r="E550">
        <v>430</v>
      </c>
      <c r="F550">
        <v>6</v>
      </c>
      <c r="G550">
        <v>1.4200000000000001E-2</v>
      </c>
      <c r="H550">
        <v>9500</v>
      </c>
      <c r="I550">
        <v>13634</v>
      </c>
      <c r="J550" t="s">
        <v>1815</v>
      </c>
      <c r="K550">
        <v>6.57</v>
      </c>
      <c r="L550" s="6">
        <f t="shared" si="148"/>
        <v>309.60000000000002</v>
      </c>
      <c r="M550" s="7" t="str">
        <f t="shared" si="151"/>
        <v>B</v>
      </c>
      <c r="N550" s="10">
        <f t="shared" si="152"/>
        <v>309.60000000000002</v>
      </c>
      <c r="O550" s="10">
        <f t="shared" si="153"/>
        <v>309.60000000000002</v>
      </c>
      <c r="P550" s="4" t="str">
        <f t="shared" si="154"/>
        <v>AKSI.JK</v>
      </c>
      <c r="R550" s="4">
        <f t="shared" si="155"/>
        <v>549</v>
      </c>
      <c r="S550" t="str">
        <v>MPOW.JK</v>
      </c>
      <c r="T550" s="16">
        <f t="shared" si="156"/>
        <v>101.30800000000001</v>
      </c>
      <c r="X550">
        <f t="shared" si="149"/>
        <v>549</v>
      </c>
      <c r="Y550" t="str">
        <f t="shared" si="157"/>
        <v>INTD.JK</v>
      </c>
      <c r="Z550" s="7" t="str">
        <f t="shared" si="158"/>
        <v>PT Inter Delta Tbk</v>
      </c>
      <c r="AA550" s="6">
        <f t="shared" si="150"/>
        <v>169</v>
      </c>
      <c r="AB550" s="8">
        <f t="shared" si="159"/>
        <v>100.01900000000001</v>
      </c>
      <c r="AD550">
        <f t="shared" si="145"/>
        <v>549</v>
      </c>
      <c r="AE550" t="str">
        <f t="shared" si="160"/>
        <v>INTD</v>
      </c>
      <c r="AF550" t="str">
        <f t="shared" si="146"/>
        <v>PT Inter Delta Tbk</v>
      </c>
      <c r="AG550">
        <f t="shared" si="147"/>
        <v>169</v>
      </c>
      <c r="AH550" s="12">
        <f t="shared" si="161"/>
        <v>100.01900000000001</v>
      </c>
      <c r="AI550" t="str">
        <f t="shared" si="162"/>
        <v>Small Cap</v>
      </c>
    </row>
    <row r="551" spans="2:35" x14ac:dyDescent="0.25">
      <c r="B551">
        <v>550</v>
      </c>
      <c r="C551" t="s">
        <v>1816</v>
      </c>
      <c r="D551" t="s">
        <v>1817</v>
      </c>
      <c r="E551">
        <v>75</v>
      </c>
      <c r="F551">
        <v>-1</v>
      </c>
      <c r="G551">
        <v>-1.32E-2</v>
      </c>
      <c r="H551" t="s">
        <v>1818</v>
      </c>
      <c r="I551" t="s">
        <v>1819</v>
      </c>
      <c r="J551" t="s">
        <v>1820</v>
      </c>
      <c r="K551">
        <v>30.1</v>
      </c>
      <c r="L551" s="6">
        <f t="shared" si="148"/>
        <v>307.49200000000002</v>
      </c>
      <c r="M551" s="7" t="str">
        <f t="shared" si="151"/>
        <v>B</v>
      </c>
      <c r="N551" s="10">
        <f t="shared" si="152"/>
        <v>307.49200000000002</v>
      </c>
      <c r="O551" s="10">
        <f t="shared" si="153"/>
        <v>307.49200000000002</v>
      </c>
      <c r="P551" s="4" t="str">
        <f t="shared" si="154"/>
        <v>EAST.JK</v>
      </c>
      <c r="R551" s="4">
        <f t="shared" si="155"/>
        <v>550</v>
      </c>
      <c r="S551" t="str">
        <v>CAKK.JK</v>
      </c>
      <c r="T551" s="16">
        <f t="shared" si="156"/>
        <v>101.077</v>
      </c>
      <c r="X551">
        <f t="shared" si="149"/>
        <v>550</v>
      </c>
      <c r="Y551" t="str">
        <f t="shared" si="157"/>
        <v>PGLI.JK</v>
      </c>
      <c r="Z551" s="7" t="str">
        <f t="shared" si="158"/>
        <v>PT Pembangunan Graha Lestari Indah Tbk</v>
      </c>
      <c r="AA551" s="6">
        <f t="shared" si="150"/>
        <v>195</v>
      </c>
      <c r="AB551" s="8">
        <f t="shared" si="159"/>
        <v>95.16</v>
      </c>
      <c r="AD551">
        <f t="shared" si="145"/>
        <v>550</v>
      </c>
      <c r="AE551" t="str">
        <f t="shared" si="160"/>
        <v>PGLI</v>
      </c>
      <c r="AF551" t="str">
        <f t="shared" si="146"/>
        <v>PT Pembangunan Graha Lestari Indah Tbk</v>
      </c>
      <c r="AG551">
        <f t="shared" si="147"/>
        <v>195</v>
      </c>
      <c r="AH551" s="12">
        <f t="shared" si="161"/>
        <v>95.16</v>
      </c>
      <c r="AI551" t="str">
        <f t="shared" si="162"/>
        <v>Small Cap</v>
      </c>
    </row>
    <row r="552" spans="2:35" x14ac:dyDescent="0.25">
      <c r="B552">
        <v>551</v>
      </c>
      <c r="C552" t="s">
        <v>1821</v>
      </c>
      <c r="D552" t="s">
        <v>1822</v>
      </c>
      <c r="E552">
        <v>53</v>
      </c>
      <c r="F552">
        <v>-1</v>
      </c>
      <c r="G552">
        <v>-1.8499999999999999E-2</v>
      </c>
      <c r="H552" t="s">
        <v>1823</v>
      </c>
      <c r="I552" t="s">
        <v>1824</v>
      </c>
      <c r="J552" t="s">
        <v>1825</v>
      </c>
      <c r="K552">
        <v>42.91</v>
      </c>
      <c r="L552" s="6">
        <f t="shared" si="148"/>
        <v>308.69499999999999</v>
      </c>
      <c r="M552" s="7" t="str">
        <f t="shared" si="151"/>
        <v>B</v>
      </c>
      <c r="N552" s="10">
        <f t="shared" si="152"/>
        <v>308.69499999999999</v>
      </c>
      <c r="O552" s="10">
        <f t="shared" si="153"/>
        <v>308.69499999999999</v>
      </c>
      <c r="P552" s="4" t="str">
        <f t="shared" si="154"/>
        <v>PURA.JK</v>
      </c>
      <c r="R552" s="4">
        <f t="shared" si="155"/>
        <v>551</v>
      </c>
      <c r="S552" t="str">
        <v>INTD.JK</v>
      </c>
      <c r="T552" s="16">
        <f t="shared" si="156"/>
        <v>100.01900000000001</v>
      </c>
      <c r="X552">
        <f t="shared" si="149"/>
        <v>551</v>
      </c>
      <c r="Y552" t="str">
        <f t="shared" si="157"/>
        <v>SOFA.JK</v>
      </c>
      <c r="Z552" s="7" t="str">
        <f t="shared" si="158"/>
        <v>PT Boston Furniture Industries Tbk</v>
      </c>
      <c r="AA552" s="6">
        <f t="shared" si="150"/>
        <v>57</v>
      </c>
      <c r="AB552" s="8">
        <f t="shared" si="159"/>
        <v>94.105000000000004</v>
      </c>
      <c r="AD552">
        <f t="shared" si="145"/>
        <v>551</v>
      </c>
      <c r="AE552" t="str">
        <f t="shared" si="160"/>
        <v>SOFA</v>
      </c>
      <c r="AF552" t="str">
        <f t="shared" si="146"/>
        <v>PT Boston Furniture Industries Tbk</v>
      </c>
      <c r="AG552">
        <f t="shared" si="147"/>
        <v>57</v>
      </c>
      <c r="AH552" s="12">
        <f t="shared" si="161"/>
        <v>94.105000000000004</v>
      </c>
      <c r="AI552" t="str">
        <f t="shared" si="162"/>
        <v>Small Cap</v>
      </c>
    </row>
    <row r="553" spans="2:35" x14ac:dyDescent="0.25">
      <c r="B553">
        <v>552</v>
      </c>
      <c r="C553" t="s">
        <v>1826</v>
      </c>
      <c r="D553" t="s">
        <v>1827</v>
      </c>
      <c r="E553">
        <v>260</v>
      </c>
      <c r="F553">
        <v>0</v>
      </c>
      <c r="G553">
        <v>0</v>
      </c>
      <c r="H553">
        <v>128300</v>
      </c>
      <c r="I553">
        <v>442736</v>
      </c>
      <c r="J553" t="s">
        <v>1828</v>
      </c>
      <c r="K553">
        <v>0.82</v>
      </c>
      <c r="L553" s="6">
        <f t="shared" si="148"/>
        <v>304.31200000000001</v>
      </c>
      <c r="M553" s="7" t="str">
        <f t="shared" si="151"/>
        <v>B</v>
      </c>
      <c r="N553" s="10">
        <f t="shared" si="152"/>
        <v>304.31200000000001</v>
      </c>
      <c r="O553" s="10">
        <f t="shared" si="153"/>
        <v>304.31200000000001</v>
      </c>
      <c r="P553" s="4" t="str">
        <f t="shared" si="154"/>
        <v>LPLI.JK</v>
      </c>
      <c r="R553" s="4">
        <f t="shared" si="155"/>
        <v>552</v>
      </c>
      <c r="S553" t="str">
        <v>PGLI.JK</v>
      </c>
      <c r="T553" s="16">
        <f t="shared" si="156"/>
        <v>95.16</v>
      </c>
      <c r="X553">
        <f t="shared" si="149"/>
        <v>552</v>
      </c>
      <c r="Y553" t="str">
        <f t="shared" si="157"/>
        <v>WAPO.JK</v>
      </c>
      <c r="Z553" s="7" t="str">
        <f t="shared" si="158"/>
        <v>PT Wahana Pronatural Tbk</v>
      </c>
      <c r="AA553" s="6">
        <f t="shared" si="150"/>
        <v>75</v>
      </c>
      <c r="AB553" s="8">
        <f t="shared" si="159"/>
        <v>93.069000000000003</v>
      </c>
      <c r="AD553">
        <f t="shared" si="145"/>
        <v>552</v>
      </c>
      <c r="AE553" t="str">
        <f t="shared" si="160"/>
        <v>WAPO</v>
      </c>
      <c r="AF553" t="str">
        <f t="shared" si="146"/>
        <v>PT Wahana Pronatural Tbk</v>
      </c>
      <c r="AG553">
        <f t="shared" si="147"/>
        <v>75</v>
      </c>
      <c r="AH553" s="12">
        <f t="shared" si="161"/>
        <v>93.069000000000003</v>
      </c>
      <c r="AI553" t="str">
        <f t="shared" si="162"/>
        <v>Small Cap</v>
      </c>
    </row>
    <row r="554" spans="2:35" x14ac:dyDescent="0.25">
      <c r="B554">
        <v>553</v>
      </c>
      <c r="C554" t="s">
        <v>1829</v>
      </c>
      <c r="D554" t="s">
        <v>1830</v>
      </c>
      <c r="E554">
        <v>322</v>
      </c>
      <c r="F554">
        <v>0</v>
      </c>
      <c r="G554">
        <v>0</v>
      </c>
      <c r="H554" t="s">
        <v>1831</v>
      </c>
      <c r="I554" t="s">
        <v>1832</v>
      </c>
      <c r="J554" t="s">
        <v>1833</v>
      </c>
      <c r="K554">
        <v>38.49</v>
      </c>
      <c r="L554" s="6">
        <f t="shared" si="148"/>
        <v>302.91199999999998</v>
      </c>
      <c r="M554" s="7" t="str">
        <f t="shared" si="151"/>
        <v>B</v>
      </c>
      <c r="N554" s="10">
        <f t="shared" si="152"/>
        <v>302.91199999999998</v>
      </c>
      <c r="O554" s="10">
        <f t="shared" si="153"/>
        <v>302.91199999999998</v>
      </c>
      <c r="P554" s="4" t="str">
        <f t="shared" si="154"/>
        <v>ITIC.JK</v>
      </c>
      <c r="R554" s="4">
        <f t="shared" si="155"/>
        <v>553</v>
      </c>
      <c r="S554" t="str">
        <v>SOFA.JK</v>
      </c>
      <c r="T554" s="16">
        <f t="shared" si="156"/>
        <v>94.105000000000004</v>
      </c>
      <c r="X554">
        <f t="shared" si="149"/>
        <v>553</v>
      </c>
      <c r="Y554" t="str">
        <f t="shared" si="157"/>
        <v>AIMS.JK</v>
      </c>
      <c r="Z554" s="7" t="str">
        <f t="shared" si="158"/>
        <v>PT Akbar Indo Makmur Stimec Tbk</v>
      </c>
      <c r="AA554" s="6">
        <f t="shared" si="150"/>
        <v>406</v>
      </c>
      <c r="AB554" s="8">
        <f t="shared" si="159"/>
        <v>89.32</v>
      </c>
      <c r="AD554">
        <f t="shared" si="145"/>
        <v>553</v>
      </c>
      <c r="AE554" t="str">
        <f t="shared" si="160"/>
        <v>AIMS</v>
      </c>
      <c r="AF554" t="str">
        <f t="shared" si="146"/>
        <v>PT Akbar Indo Makmur Stimec Tbk</v>
      </c>
      <c r="AG554">
        <f t="shared" si="147"/>
        <v>406</v>
      </c>
      <c r="AH554" s="12">
        <f t="shared" si="161"/>
        <v>89.32</v>
      </c>
      <c r="AI554" t="str">
        <f t="shared" si="162"/>
        <v>Small Cap</v>
      </c>
    </row>
    <row r="555" spans="2:35" x14ac:dyDescent="0.25">
      <c r="B555">
        <v>554</v>
      </c>
      <c r="C555" t="s">
        <v>1834</v>
      </c>
      <c r="D555" t="s">
        <v>1835</v>
      </c>
      <c r="E555">
        <v>120</v>
      </c>
      <c r="F555">
        <v>-4</v>
      </c>
      <c r="G555">
        <v>-3.2300000000000002E-2</v>
      </c>
      <c r="H555">
        <v>636400</v>
      </c>
      <c r="I555" t="s">
        <v>1836</v>
      </c>
      <c r="J555" t="s">
        <v>1837</v>
      </c>
      <c r="K555" t="s">
        <v>50</v>
      </c>
      <c r="L555" s="6">
        <f t="shared" si="148"/>
        <v>300.01900000000001</v>
      </c>
      <c r="M555" s="7" t="str">
        <f t="shared" si="151"/>
        <v>B</v>
      </c>
      <c r="N555" s="10">
        <f t="shared" si="152"/>
        <v>300.01900000000001</v>
      </c>
      <c r="O555" s="10">
        <f t="shared" si="153"/>
        <v>300.01900000000001</v>
      </c>
      <c r="P555" s="4" t="str">
        <f t="shared" si="154"/>
        <v>UNSP.JK</v>
      </c>
      <c r="R555" s="4">
        <f t="shared" si="155"/>
        <v>554</v>
      </c>
      <c r="S555" t="str">
        <v>WAPO.JK</v>
      </c>
      <c r="T555" s="16">
        <f t="shared" si="156"/>
        <v>93.069000000000003</v>
      </c>
      <c r="X555">
        <f t="shared" si="149"/>
        <v>554</v>
      </c>
      <c r="Y555" t="str">
        <f t="shared" si="157"/>
        <v>ESTA.JK</v>
      </c>
      <c r="Z555" s="7" t="str">
        <f t="shared" si="158"/>
        <v>PT Esta Multi Usaha Tbk</v>
      </c>
      <c r="AA555" s="6">
        <f t="shared" si="150"/>
        <v>140</v>
      </c>
      <c r="AB555" s="8">
        <f t="shared" si="159"/>
        <v>88.2</v>
      </c>
      <c r="AD555">
        <f t="shared" si="145"/>
        <v>554</v>
      </c>
      <c r="AE555" t="str">
        <f t="shared" si="160"/>
        <v>ESTA</v>
      </c>
      <c r="AF555" t="str">
        <f t="shared" si="146"/>
        <v>PT Esta Multi Usaha Tbk</v>
      </c>
      <c r="AG555">
        <f t="shared" si="147"/>
        <v>140</v>
      </c>
      <c r="AH555" s="12">
        <f t="shared" si="161"/>
        <v>88.2</v>
      </c>
      <c r="AI555" t="str">
        <f t="shared" si="162"/>
        <v>Small Cap</v>
      </c>
    </row>
    <row r="556" spans="2:35" x14ac:dyDescent="0.25">
      <c r="B556">
        <v>555</v>
      </c>
      <c r="C556" t="s">
        <v>1838</v>
      </c>
      <c r="D556" t="s">
        <v>1839</v>
      </c>
      <c r="E556">
        <v>358</v>
      </c>
      <c r="F556">
        <v>12</v>
      </c>
      <c r="G556">
        <v>3.4700000000000002E-2</v>
      </c>
      <c r="H556">
        <v>15700</v>
      </c>
      <c r="I556">
        <v>34853</v>
      </c>
      <c r="J556" t="s">
        <v>1840</v>
      </c>
      <c r="K556">
        <v>45.62</v>
      </c>
      <c r="L556" s="6">
        <f t="shared" si="148"/>
        <v>298.16500000000002</v>
      </c>
      <c r="M556" s="7" t="str">
        <f t="shared" si="151"/>
        <v>B</v>
      </c>
      <c r="N556" s="10">
        <f t="shared" si="152"/>
        <v>298.16500000000002</v>
      </c>
      <c r="O556" s="10">
        <f t="shared" si="153"/>
        <v>298.16500000000002</v>
      </c>
      <c r="P556" s="4" t="str">
        <f t="shared" si="154"/>
        <v>HELI.JK</v>
      </c>
      <c r="R556" s="4">
        <f t="shared" si="155"/>
        <v>555</v>
      </c>
      <c r="S556" t="str">
        <v>AIMS.JK</v>
      </c>
      <c r="T556" s="16">
        <f t="shared" si="156"/>
        <v>89.32</v>
      </c>
      <c r="X556">
        <f t="shared" si="149"/>
        <v>555</v>
      </c>
      <c r="Y556" t="str">
        <f t="shared" si="157"/>
        <v>IKAN.JK</v>
      </c>
      <c r="Z556" s="7" t="str">
        <f t="shared" si="158"/>
        <v>PT Era Mandiri Cemerlang Tbk</v>
      </c>
      <c r="AA556" s="6">
        <f t="shared" si="150"/>
        <v>105</v>
      </c>
      <c r="AB556" s="8">
        <f t="shared" si="159"/>
        <v>87.5</v>
      </c>
      <c r="AD556">
        <f t="shared" si="145"/>
        <v>555</v>
      </c>
      <c r="AE556" t="str">
        <f t="shared" si="160"/>
        <v>IKAN</v>
      </c>
      <c r="AF556" t="str">
        <f t="shared" si="146"/>
        <v>PT Era Mandiri Cemerlang Tbk</v>
      </c>
      <c r="AG556">
        <f t="shared" si="147"/>
        <v>105</v>
      </c>
      <c r="AH556" s="12">
        <f t="shared" si="161"/>
        <v>87.5</v>
      </c>
      <c r="AI556" t="str">
        <f t="shared" si="162"/>
        <v>Small Cap</v>
      </c>
    </row>
    <row r="557" spans="2:35" x14ac:dyDescent="0.25">
      <c r="B557">
        <v>556</v>
      </c>
      <c r="C557" t="s">
        <v>1841</v>
      </c>
      <c r="D557" t="s">
        <v>1842</v>
      </c>
      <c r="E557">
        <v>93</v>
      </c>
      <c r="F557">
        <v>0</v>
      </c>
      <c r="G557">
        <v>0</v>
      </c>
      <c r="H557" t="s">
        <v>1843</v>
      </c>
      <c r="I557" t="s">
        <v>1844</v>
      </c>
      <c r="J557" t="s">
        <v>1845</v>
      </c>
      <c r="K557" t="s">
        <v>50</v>
      </c>
      <c r="L557" s="6">
        <f t="shared" si="148"/>
        <v>291.92500000000001</v>
      </c>
      <c r="M557" s="7" t="str">
        <f t="shared" si="151"/>
        <v>B</v>
      </c>
      <c r="N557" s="10">
        <f t="shared" si="152"/>
        <v>291.92500000000001</v>
      </c>
      <c r="O557" s="10">
        <f t="shared" si="153"/>
        <v>291.92500000000001</v>
      </c>
      <c r="P557" s="4" t="str">
        <f t="shared" si="154"/>
        <v>UNIQ.JK</v>
      </c>
      <c r="R557" s="4">
        <f t="shared" si="155"/>
        <v>556</v>
      </c>
      <c r="S557" t="str">
        <v>ESTA.JK</v>
      </c>
      <c r="T557" s="16">
        <f t="shared" si="156"/>
        <v>88.2</v>
      </c>
      <c r="X557">
        <f t="shared" si="149"/>
        <v>556</v>
      </c>
      <c r="Y557" t="str">
        <f t="shared" si="157"/>
        <v>BCIP.JK</v>
      </c>
      <c r="Z557" s="7" t="str">
        <f t="shared" si="158"/>
        <v>PT Bumi Citra Permai Tbk</v>
      </c>
      <c r="AA557" s="6">
        <f t="shared" si="150"/>
        <v>61</v>
      </c>
      <c r="AB557" s="8">
        <f t="shared" si="159"/>
        <v>87.224999999999994</v>
      </c>
      <c r="AD557">
        <f t="shared" si="145"/>
        <v>556</v>
      </c>
      <c r="AE557" t="str">
        <f t="shared" si="160"/>
        <v>BCIP</v>
      </c>
      <c r="AF557" t="str">
        <f t="shared" si="146"/>
        <v>PT Bumi Citra Permai Tbk</v>
      </c>
      <c r="AG557">
        <f t="shared" si="147"/>
        <v>61</v>
      </c>
      <c r="AH557" s="12">
        <f t="shared" si="161"/>
        <v>87.224999999999994</v>
      </c>
      <c r="AI557" t="str">
        <f t="shared" si="162"/>
        <v>Small Cap</v>
      </c>
    </row>
    <row r="558" spans="2:35" x14ac:dyDescent="0.25">
      <c r="B558">
        <v>557</v>
      </c>
      <c r="C558" t="s">
        <v>1846</v>
      </c>
      <c r="D558" t="s">
        <v>1847</v>
      </c>
      <c r="E558">
        <v>194</v>
      </c>
      <c r="F558">
        <v>1</v>
      </c>
      <c r="G558">
        <v>5.1999999999999998E-3</v>
      </c>
      <c r="H558" t="s">
        <v>1848</v>
      </c>
      <c r="I558" t="s">
        <v>1849</v>
      </c>
      <c r="J558" t="s">
        <v>1850</v>
      </c>
      <c r="K558" t="s">
        <v>50</v>
      </c>
      <c r="L558" s="6">
        <f t="shared" si="148"/>
        <v>291</v>
      </c>
      <c r="M558" s="7" t="str">
        <f t="shared" si="151"/>
        <v>B</v>
      </c>
      <c r="N558" s="10">
        <f t="shared" si="152"/>
        <v>291</v>
      </c>
      <c r="O558" s="10">
        <f t="shared" si="153"/>
        <v>291</v>
      </c>
      <c r="P558" s="4" t="str">
        <f t="shared" si="154"/>
        <v>PTDU.JK</v>
      </c>
      <c r="R558" s="4">
        <f t="shared" si="155"/>
        <v>557</v>
      </c>
      <c r="S558" t="str">
        <v>IKAN.JK</v>
      </c>
      <c r="T558" s="16">
        <f t="shared" si="156"/>
        <v>87.5</v>
      </c>
      <c r="X558">
        <f t="shared" si="149"/>
        <v>557</v>
      </c>
      <c r="Y558" t="str">
        <f t="shared" si="157"/>
        <v>TRUK.JK</v>
      </c>
      <c r="Z558" s="7" t="str">
        <f t="shared" si="158"/>
        <v>PT Guna Timur Raya Tbk</v>
      </c>
      <c r="AA558" s="6">
        <f t="shared" si="150"/>
        <v>174</v>
      </c>
      <c r="AB558" s="8">
        <f t="shared" si="159"/>
        <v>75.69</v>
      </c>
      <c r="AD558">
        <f t="shared" si="145"/>
        <v>557</v>
      </c>
      <c r="AE558" t="str">
        <f t="shared" si="160"/>
        <v>TRUK</v>
      </c>
      <c r="AF558" t="str">
        <f t="shared" si="146"/>
        <v>PT Guna Timur Raya Tbk</v>
      </c>
      <c r="AG558">
        <f t="shared" si="147"/>
        <v>174</v>
      </c>
      <c r="AH558" s="12">
        <f t="shared" si="161"/>
        <v>75.69</v>
      </c>
      <c r="AI558" t="str">
        <f t="shared" si="162"/>
        <v>Small Cap</v>
      </c>
    </row>
    <row r="559" spans="2:35" x14ac:dyDescent="0.25">
      <c r="B559">
        <v>558</v>
      </c>
      <c r="C559" t="s">
        <v>1851</v>
      </c>
      <c r="D559" t="s">
        <v>1852</v>
      </c>
      <c r="E559">
        <v>434</v>
      </c>
      <c r="F559">
        <v>0</v>
      </c>
      <c r="G559">
        <v>0</v>
      </c>
      <c r="H559" t="s">
        <v>1853</v>
      </c>
      <c r="I559">
        <v>749342</v>
      </c>
      <c r="J559" t="s">
        <v>1854</v>
      </c>
      <c r="K559">
        <v>4.67</v>
      </c>
      <c r="L559" s="6">
        <f t="shared" si="148"/>
        <v>282.59899999999999</v>
      </c>
      <c r="M559" s="7" t="str">
        <f t="shared" si="151"/>
        <v>B</v>
      </c>
      <c r="N559" s="10">
        <f t="shared" si="152"/>
        <v>282.59899999999999</v>
      </c>
      <c r="O559" s="10">
        <f t="shared" si="153"/>
        <v>282.59899999999999</v>
      </c>
      <c r="P559" s="4" t="str">
        <f t="shared" si="154"/>
        <v>NICK.JK</v>
      </c>
      <c r="R559" s="4">
        <f t="shared" si="155"/>
        <v>558</v>
      </c>
      <c r="S559" t="str">
        <v>BCIP.JK</v>
      </c>
      <c r="T559" s="16">
        <f t="shared" si="156"/>
        <v>87.224999999999994</v>
      </c>
      <c r="X559">
        <f t="shared" si="149"/>
        <v>558</v>
      </c>
      <c r="Y559" t="str">
        <f t="shared" si="157"/>
        <v>PKPK.JK</v>
      </c>
      <c r="Z559" s="7" t="str">
        <f t="shared" si="158"/>
        <v>PT Perdana Karya Perkasa Tbk</v>
      </c>
      <c r="AA559" s="6">
        <f t="shared" si="150"/>
        <v>135</v>
      </c>
      <c r="AB559" s="8">
        <f t="shared" si="159"/>
        <v>72.814999999999998</v>
      </c>
      <c r="AD559">
        <f t="shared" si="145"/>
        <v>558</v>
      </c>
      <c r="AE559" t="str">
        <f t="shared" si="160"/>
        <v>PKPK</v>
      </c>
      <c r="AF559" t="str">
        <f t="shared" si="146"/>
        <v>PT Perdana Karya Perkasa Tbk</v>
      </c>
      <c r="AG559">
        <f t="shared" si="147"/>
        <v>135</v>
      </c>
      <c r="AH559" s="12">
        <f t="shared" si="161"/>
        <v>72.814999999999998</v>
      </c>
      <c r="AI559" t="str">
        <f t="shared" si="162"/>
        <v>Small Cap</v>
      </c>
    </row>
    <row r="560" spans="2:35" x14ac:dyDescent="0.25">
      <c r="B560">
        <v>559</v>
      </c>
      <c r="C560" t="s">
        <v>1855</v>
      </c>
      <c r="D560" t="s">
        <v>1856</v>
      </c>
      <c r="E560">
        <v>50</v>
      </c>
      <c r="F560">
        <v>0</v>
      </c>
      <c r="G560">
        <v>0</v>
      </c>
      <c r="H560">
        <v>3100</v>
      </c>
      <c r="I560">
        <v>229668</v>
      </c>
      <c r="J560" t="s">
        <v>1857</v>
      </c>
      <c r="K560" t="s">
        <v>50</v>
      </c>
      <c r="L560" s="6">
        <f t="shared" si="148"/>
        <v>279.58699999999999</v>
      </c>
      <c r="M560" s="7" t="str">
        <f t="shared" si="151"/>
        <v>B</v>
      </c>
      <c r="N560" s="10">
        <f t="shared" si="152"/>
        <v>279.58699999999999</v>
      </c>
      <c r="O560" s="10">
        <f t="shared" si="153"/>
        <v>279.58699999999999</v>
      </c>
      <c r="P560" s="4" t="str">
        <f t="shared" si="154"/>
        <v>BAPI.JK</v>
      </c>
      <c r="R560" s="4">
        <f t="shared" si="155"/>
        <v>559</v>
      </c>
      <c r="S560" t="str">
        <v>TRUK.JK</v>
      </c>
      <c r="T560" s="16">
        <f t="shared" si="156"/>
        <v>75.69</v>
      </c>
      <c r="X560">
        <f t="shared" si="149"/>
        <v>559</v>
      </c>
      <c r="Y560" t="str">
        <f t="shared" si="157"/>
        <v>PPGL.JK</v>
      </c>
      <c r="Z560" s="7" t="str">
        <f t="shared" si="158"/>
        <v>PT Prima Globalindo Logistik Tbk</v>
      </c>
      <c r="AA560" s="6">
        <f t="shared" si="150"/>
        <v>96</v>
      </c>
      <c r="AB560" s="8">
        <f t="shared" si="159"/>
        <v>72.001999999999995</v>
      </c>
      <c r="AD560">
        <f t="shared" si="145"/>
        <v>559</v>
      </c>
      <c r="AE560" t="str">
        <f t="shared" si="160"/>
        <v>PPGL</v>
      </c>
      <c r="AF560" t="str">
        <f t="shared" si="146"/>
        <v>PT Prima Globalindo Logistik Tbk</v>
      </c>
      <c r="AG560">
        <f t="shared" si="147"/>
        <v>96</v>
      </c>
      <c r="AH560" s="12">
        <f t="shared" si="161"/>
        <v>72.001999999999995</v>
      </c>
      <c r="AI560" t="str">
        <f t="shared" si="162"/>
        <v>Small Cap</v>
      </c>
    </row>
    <row r="561" spans="2:35" x14ac:dyDescent="0.25">
      <c r="B561">
        <v>560</v>
      </c>
      <c r="C561" t="s">
        <v>1858</v>
      </c>
      <c r="D561" t="s">
        <v>1859</v>
      </c>
      <c r="E561">
        <v>108</v>
      </c>
      <c r="F561">
        <v>1</v>
      </c>
      <c r="G561">
        <v>9.2999999999999992E-3</v>
      </c>
      <c r="H561">
        <v>54200</v>
      </c>
      <c r="I561" t="s">
        <v>1860</v>
      </c>
      <c r="J561" t="s">
        <v>1861</v>
      </c>
      <c r="K561">
        <v>1.38</v>
      </c>
      <c r="L561" s="6">
        <f t="shared" si="148"/>
        <v>279.53100000000001</v>
      </c>
      <c r="M561" s="7" t="str">
        <f t="shared" si="151"/>
        <v>B</v>
      </c>
      <c r="N561" s="10">
        <f t="shared" si="152"/>
        <v>279.53100000000001</v>
      </c>
      <c r="O561" s="10">
        <f t="shared" si="153"/>
        <v>279.53100000000001</v>
      </c>
      <c r="P561" s="4" t="str">
        <f t="shared" si="154"/>
        <v>LPPS.JK</v>
      </c>
      <c r="R561" s="4">
        <f t="shared" si="155"/>
        <v>560</v>
      </c>
      <c r="S561" t="str">
        <v>PKPK.JK</v>
      </c>
      <c r="T561" s="16">
        <f t="shared" si="156"/>
        <v>72.814999999999998</v>
      </c>
      <c r="X561">
        <f t="shared" si="149"/>
        <v>560</v>
      </c>
      <c r="Y561" t="str">
        <f t="shared" si="157"/>
        <v>LMSH.JK</v>
      </c>
      <c r="Z561" s="7" t="str">
        <f t="shared" si="158"/>
        <v>PT Lionmesh Prima Tbk</v>
      </c>
      <c r="AA561" s="6">
        <f t="shared" si="150"/>
        <v>750</v>
      </c>
      <c r="AB561" s="8">
        <f t="shared" si="159"/>
        <v>72</v>
      </c>
      <c r="AD561">
        <f t="shared" si="145"/>
        <v>560</v>
      </c>
      <c r="AE561" t="str">
        <f t="shared" si="160"/>
        <v>LMSH</v>
      </c>
      <c r="AF561" t="str">
        <f t="shared" si="146"/>
        <v>PT Lionmesh Prima Tbk</v>
      </c>
      <c r="AG561">
        <f t="shared" si="147"/>
        <v>750</v>
      </c>
      <c r="AH561" s="12">
        <f t="shared" si="161"/>
        <v>72</v>
      </c>
      <c r="AI561" t="str">
        <f t="shared" si="162"/>
        <v>Small Cap</v>
      </c>
    </row>
    <row r="562" spans="2:35" x14ac:dyDescent="0.25">
      <c r="B562">
        <v>561</v>
      </c>
      <c r="C562" t="s">
        <v>1862</v>
      </c>
      <c r="D562" t="s">
        <v>1863</v>
      </c>
      <c r="E562">
        <v>202</v>
      </c>
      <c r="F562">
        <v>-2</v>
      </c>
      <c r="G562">
        <v>-9.7999999999999997E-3</v>
      </c>
      <c r="H562">
        <v>55800</v>
      </c>
      <c r="I562">
        <v>120361</v>
      </c>
      <c r="J562" t="s">
        <v>1864</v>
      </c>
      <c r="K562">
        <v>419.96</v>
      </c>
      <c r="L562" s="6">
        <f t="shared" si="148"/>
        <v>275.25900000000001</v>
      </c>
      <c r="M562" s="7" t="str">
        <f t="shared" si="151"/>
        <v>B</v>
      </c>
      <c r="N562" s="10">
        <f t="shared" si="152"/>
        <v>275.25900000000001</v>
      </c>
      <c r="O562" s="10">
        <f t="shared" si="153"/>
        <v>275.25900000000001</v>
      </c>
      <c r="P562" s="4" t="str">
        <f t="shared" si="154"/>
        <v>APLI.JK</v>
      </c>
      <c r="R562" s="4">
        <f t="shared" si="155"/>
        <v>561</v>
      </c>
      <c r="S562" t="str">
        <v>PPGL.JK</v>
      </c>
      <c r="T562" s="16">
        <f t="shared" si="156"/>
        <v>72.001999999999995</v>
      </c>
      <c r="X562">
        <f t="shared" si="149"/>
        <v>561</v>
      </c>
      <c r="Y562" t="str">
        <f t="shared" si="157"/>
        <v>OASA.JK</v>
      </c>
      <c r="Z562" s="7" t="str">
        <f t="shared" si="158"/>
        <v>PT Protech Mitra Perkasa Tbk</v>
      </c>
      <c r="AA562" s="6">
        <f t="shared" si="150"/>
        <v>200</v>
      </c>
      <c r="AB562" s="8">
        <f t="shared" si="159"/>
        <v>71.72</v>
      </c>
      <c r="AD562">
        <f t="shared" si="145"/>
        <v>561</v>
      </c>
      <c r="AE562" t="str">
        <f t="shared" si="160"/>
        <v>OASA</v>
      </c>
      <c r="AF562" t="str">
        <f t="shared" si="146"/>
        <v>PT Protech Mitra Perkasa Tbk</v>
      </c>
      <c r="AG562">
        <f t="shared" si="147"/>
        <v>200</v>
      </c>
      <c r="AH562" s="12">
        <f t="shared" si="161"/>
        <v>71.72</v>
      </c>
      <c r="AI562" t="str">
        <f t="shared" si="162"/>
        <v>Small Cap</v>
      </c>
    </row>
    <row r="563" spans="2:35" x14ac:dyDescent="0.25">
      <c r="B563">
        <v>562</v>
      </c>
      <c r="C563" t="s">
        <v>1865</v>
      </c>
      <c r="D563" t="s">
        <v>1866</v>
      </c>
      <c r="E563">
        <v>342</v>
      </c>
      <c r="F563">
        <v>-4</v>
      </c>
      <c r="G563">
        <v>-1.1599999999999999E-2</v>
      </c>
      <c r="H563">
        <v>500</v>
      </c>
      <c r="I563">
        <v>29222</v>
      </c>
      <c r="J563" t="s">
        <v>1867</v>
      </c>
      <c r="K563">
        <v>11.36</v>
      </c>
      <c r="L563" s="6">
        <f t="shared" si="148"/>
        <v>273.60000000000002</v>
      </c>
      <c r="M563" s="7" t="str">
        <f t="shared" si="151"/>
        <v>B</v>
      </c>
      <c r="N563" s="10">
        <f t="shared" si="152"/>
        <v>273.60000000000002</v>
      </c>
      <c r="O563" s="10">
        <f t="shared" si="153"/>
        <v>273.60000000000002</v>
      </c>
      <c r="P563" s="4" t="str">
        <f t="shared" si="154"/>
        <v>TRUS.JK</v>
      </c>
      <c r="R563" s="4">
        <f t="shared" si="155"/>
        <v>562</v>
      </c>
      <c r="S563" t="str">
        <v>LMSH.JK</v>
      </c>
      <c r="T563" s="16">
        <f t="shared" si="156"/>
        <v>72</v>
      </c>
      <c r="X563">
        <f t="shared" si="149"/>
        <v>562</v>
      </c>
      <c r="Y563" t="str">
        <f t="shared" si="157"/>
        <v>FORU.JK</v>
      </c>
      <c r="Z563" s="7" t="str">
        <f t="shared" si="158"/>
        <v>PT Fortune Indonesia Tbk</v>
      </c>
      <c r="AA563" s="6">
        <f t="shared" si="150"/>
        <v>147</v>
      </c>
      <c r="AB563" s="8">
        <f t="shared" si="159"/>
        <v>68.388000000000005</v>
      </c>
      <c r="AD563">
        <f t="shared" si="145"/>
        <v>562</v>
      </c>
      <c r="AE563" t="str">
        <f t="shared" si="160"/>
        <v>FORU</v>
      </c>
      <c r="AF563" t="str">
        <f t="shared" si="146"/>
        <v>PT Fortune Indonesia Tbk</v>
      </c>
      <c r="AG563">
        <f t="shared" si="147"/>
        <v>147</v>
      </c>
      <c r="AH563" s="12">
        <f t="shared" si="161"/>
        <v>68.388000000000005</v>
      </c>
      <c r="AI563" t="str">
        <f t="shared" si="162"/>
        <v>Small Cap</v>
      </c>
    </row>
    <row r="564" spans="2:35" x14ac:dyDescent="0.25">
      <c r="B564">
        <v>563</v>
      </c>
      <c r="C564" t="s">
        <v>1868</v>
      </c>
      <c r="D564" t="s">
        <v>1869</v>
      </c>
      <c r="E564">
        <v>130</v>
      </c>
      <c r="F564">
        <v>0</v>
      </c>
      <c r="G564">
        <v>0</v>
      </c>
      <c r="H564" t="s">
        <v>1870</v>
      </c>
      <c r="I564" t="s">
        <v>1871</v>
      </c>
      <c r="J564" t="s">
        <v>1872</v>
      </c>
      <c r="K564" t="s">
        <v>50</v>
      </c>
      <c r="L564" s="6">
        <f t="shared" si="148"/>
        <v>271.03100000000001</v>
      </c>
      <c r="M564" s="7" t="str">
        <f t="shared" si="151"/>
        <v>B</v>
      </c>
      <c r="N564" s="10">
        <f t="shared" si="152"/>
        <v>271.03100000000001</v>
      </c>
      <c r="O564" s="10">
        <f t="shared" si="153"/>
        <v>271.03100000000001</v>
      </c>
      <c r="P564" s="4" t="str">
        <f t="shared" si="154"/>
        <v>MTPS.JK</v>
      </c>
      <c r="R564" s="4">
        <f t="shared" si="155"/>
        <v>563</v>
      </c>
      <c r="S564" t="str">
        <v>OASA.JK</v>
      </c>
      <c r="T564" s="16">
        <f t="shared" si="156"/>
        <v>71.72</v>
      </c>
      <c r="X564">
        <f t="shared" si="149"/>
        <v>563</v>
      </c>
      <c r="Y564" t="str">
        <f t="shared" si="157"/>
        <v>KICI.JK</v>
      </c>
      <c r="Z564" s="7" t="str">
        <f t="shared" si="158"/>
        <v>PT Kedaung Indah Can Tbk</v>
      </c>
      <c r="AA564" s="6">
        <f t="shared" si="150"/>
        <v>236</v>
      </c>
      <c r="AB564" s="8">
        <f t="shared" si="159"/>
        <v>65.135999999999996</v>
      </c>
      <c r="AD564">
        <f t="shared" si="145"/>
        <v>563</v>
      </c>
      <c r="AE564" t="str">
        <f t="shared" si="160"/>
        <v>KICI</v>
      </c>
      <c r="AF564" t="str">
        <f t="shared" si="146"/>
        <v>PT Kedaung Indah Can Tbk</v>
      </c>
      <c r="AG564">
        <f t="shared" si="147"/>
        <v>236</v>
      </c>
      <c r="AH564" s="12">
        <f t="shared" si="161"/>
        <v>65.135999999999996</v>
      </c>
      <c r="AI564" t="str">
        <f t="shared" si="162"/>
        <v>Small Cap</v>
      </c>
    </row>
    <row r="565" spans="2:35" x14ac:dyDescent="0.25">
      <c r="B565">
        <v>564</v>
      </c>
      <c r="C565" t="s">
        <v>1873</v>
      </c>
      <c r="D565" t="s">
        <v>1874</v>
      </c>
      <c r="E565">
        <v>110</v>
      </c>
      <c r="F565">
        <v>8</v>
      </c>
      <c r="G565">
        <v>7.8399999999999997E-2</v>
      </c>
      <c r="H565" t="s">
        <v>1875</v>
      </c>
      <c r="I565" t="s">
        <v>1876</v>
      </c>
      <c r="J565" t="s">
        <v>1877</v>
      </c>
      <c r="K565">
        <v>109.34</v>
      </c>
      <c r="L565" s="6">
        <f t="shared" si="148"/>
        <v>268.72899999999998</v>
      </c>
      <c r="M565" s="7" t="str">
        <f t="shared" si="151"/>
        <v>B</v>
      </c>
      <c r="N565" s="10">
        <f t="shared" si="152"/>
        <v>268.72899999999998</v>
      </c>
      <c r="O565" s="10">
        <f t="shared" si="153"/>
        <v>268.72899999999998</v>
      </c>
      <c r="P565" s="4" t="str">
        <f t="shared" si="154"/>
        <v>MITI.JK</v>
      </c>
      <c r="R565" s="4">
        <f t="shared" si="155"/>
        <v>564</v>
      </c>
      <c r="S565" t="str">
        <v>FORU.JK</v>
      </c>
      <c r="T565" s="16">
        <f t="shared" si="156"/>
        <v>68.388000000000005</v>
      </c>
      <c r="X565">
        <f t="shared" si="149"/>
        <v>564</v>
      </c>
      <c r="Y565" t="str">
        <f t="shared" si="157"/>
        <v>PICO.JK</v>
      </c>
      <c r="Z565" s="7" t="str">
        <f t="shared" si="158"/>
        <v>PT Pelangi Indah Canindo Tbk</v>
      </c>
      <c r="AA565" s="6">
        <f t="shared" si="150"/>
        <v>113</v>
      </c>
      <c r="AB565" s="8">
        <f t="shared" si="159"/>
        <v>64.225999999999999</v>
      </c>
      <c r="AD565">
        <f t="shared" si="145"/>
        <v>564</v>
      </c>
      <c r="AE565" t="str">
        <f t="shared" si="160"/>
        <v>PICO</v>
      </c>
      <c r="AF565" t="str">
        <f t="shared" si="146"/>
        <v>PT Pelangi Indah Canindo Tbk</v>
      </c>
      <c r="AG565">
        <f t="shared" si="147"/>
        <v>113</v>
      </c>
      <c r="AH565" s="12">
        <f t="shared" si="161"/>
        <v>64.225999999999999</v>
      </c>
      <c r="AI565" t="str">
        <f t="shared" si="162"/>
        <v>Small Cap</v>
      </c>
    </row>
    <row r="566" spans="2:35" x14ac:dyDescent="0.25">
      <c r="B566">
        <v>565</v>
      </c>
      <c r="C566" t="s">
        <v>1878</v>
      </c>
      <c r="D566" t="s">
        <v>1879</v>
      </c>
      <c r="E566">
        <v>53</v>
      </c>
      <c r="F566">
        <v>0</v>
      </c>
      <c r="G566">
        <v>0</v>
      </c>
      <c r="H566" t="s">
        <v>1880</v>
      </c>
      <c r="I566" t="s">
        <v>1881</v>
      </c>
      <c r="J566" t="s">
        <v>1882</v>
      </c>
      <c r="K566">
        <v>12.41</v>
      </c>
      <c r="L566" s="6">
        <f t="shared" si="148"/>
        <v>266.52</v>
      </c>
      <c r="M566" s="7" t="str">
        <f t="shared" si="151"/>
        <v>B</v>
      </c>
      <c r="N566" s="10">
        <f t="shared" si="152"/>
        <v>266.52</v>
      </c>
      <c r="O566" s="10">
        <f t="shared" si="153"/>
        <v>266.52</v>
      </c>
      <c r="P566" s="4" t="str">
        <f t="shared" si="154"/>
        <v>BIPP.JK</v>
      </c>
      <c r="R566" s="4">
        <f t="shared" si="155"/>
        <v>565</v>
      </c>
      <c r="S566" t="str">
        <v>KICI.JK</v>
      </c>
      <c r="T566" s="16">
        <f t="shared" si="156"/>
        <v>65.135999999999996</v>
      </c>
      <c r="X566">
        <f t="shared" si="149"/>
        <v>565</v>
      </c>
      <c r="Y566" t="str">
        <f t="shared" si="157"/>
        <v>FOOD.JK</v>
      </c>
      <c r="Z566" s="7" t="str">
        <f t="shared" si="158"/>
        <v>PT Sentra Food Indonesia Tbk</v>
      </c>
      <c r="AA566" s="6">
        <f t="shared" si="150"/>
        <v>95</v>
      </c>
      <c r="AB566" s="8">
        <f t="shared" si="159"/>
        <v>61.75</v>
      </c>
      <c r="AD566">
        <f t="shared" si="145"/>
        <v>565</v>
      </c>
      <c r="AE566" t="str">
        <f t="shared" si="160"/>
        <v>FOOD</v>
      </c>
      <c r="AF566" t="str">
        <f t="shared" si="146"/>
        <v>PT Sentra Food Indonesia Tbk</v>
      </c>
      <c r="AG566">
        <f t="shared" si="147"/>
        <v>95</v>
      </c>
      <c r="AH566" s="12">
        <f t="shared" si="161"/>
        <v>61.75</v>
      </c>
      <c r="AI566" t="str">
        <f t="shared" si="162"/>
        <v>Small Cap</v>
      </c>
    </row>
    <row r="567" spans="2:35" x14ac:dyDescent="0.25">
      <c r="B567">
        <v>566</v>
      </c>
      <c r="C567" t="s">
        <v>1883</v>
      </c>
      <c r="D567" t="s">
        <v>1884</v>
      </c>
      <c r="E567">
        <v>84</v>
      </c>
      <c r="F567">
        <v>-4</v>
      </c>
      <c r="G567">
        <v>-4.5499999999999999E-2</v>
      </c>
      <c r="H567" t="s">
        <v>1885</v>
      </c>
      <c r="I567" t="s">
        <v>1886</v>
      </c>
      <c r="J567" t="s">
        <v>1887</v>
      </c>
      <c r="K567" t="s">
        <v>50</v>
      </c>
      <c r="L567" s="6">
        <f t="shared" si="148"/>
        <v>266.096</v>
      </c>
      <c r="M567" s="7" t="str">
        <f t="shared" si="151"/>
        <v>B</v>
      </c>
      <c r="N567" s="10">
        <f t="shared" si="152"/>
        <v>266.096</v>
      </c>
      <c r="O567" s="10">
        <f t="shared" si="153"/>
        <v>266.096</v>
      </c>
      <c r="P567" s="4" t="str">
        <f t="shared" si="154"/>
        <v>PAMG.JK</v>
      </c>
      <c r="R567" s="4">
        <f t="shared" si="155"/>
        <v>566</v>
      </c>
      <c r="S567" t="str">
        <v>PICO.JK</v>
      </c>
      <c r="T567" s="16">
        <f t="shared" si="156"/>
        <v>64.225999999999999</v>
      </c>
      <c r="X567">
        <f t="shared" si="149"/>
        <v>566</v>
      </c>
      <c r="Y567" t="str">
        <f t="shared" si="157"/>
        <v>CTTH.JK</v>
      </c>
      <c r="Z567" s="7" t="str">
        <f t="shared" si="158"/>
        <v>PT Citatah Tbk</v>
      </c>
      <c r="AA567" s="6">
        <f t="shared" si="150"/>
        <v>50</v>
      </c>
      <c r="AB567" s="8">
        <f t="shared" si="159"/>
        <v>61.542000000000002</v>
      </c>
      <c r="AD567">
        <f t="shared" si="145"/>
        <v>566</v>
      </c>
      <c r="AE567" t="str">
        <f t="shared" si="160"/>
        <v>CTTH</v>
      </c>
      <c r="AF567" t="str">
        <f t="shared" si="146"/>
        <v>PT Citatah Tbk</v>
      </c>
      <c r="AG567">
        <f t="shared" si="147"/>
        <v>50</v>
      </c>
      <c r="AH567" s="12">
        <f t="shared" si="161"/>
        <v>61.542000000000002</v>
      </c>
      <c r="AI567" t="str">
        <f t="shared" si="162"/>
        <v>Small Cap</v>
      </c>
    </row>
    <row r="568" spans="2:35" x14ac:dyDescent="0.25">
      <c r="B568">
        <v>567</v>
      </c>
      <c r="C568" t="s">
        <v>1888</v>
      </c>
      <c r="D568" t="s">
        <v>1889</v>
      </c>
      <c r="E568">
        <v>179</v>
      </c>
      <c r="F568">
        <v>-4</v>
      </c>
      <c r="G568">
        <v>-2.1899999999999999E-2</v>
      </c>
      <c r="H568">
        <v>248300</v>
      </c>
      <c r="I568">
        <v>600190</v>
      </c>
      <c r="J568" t="s">
        <v>1890</v>
      </c>
      <c r="K568" t="s">
        <v>50</v>
      </c>
      <c r="L568" s="6">
        <f t="shared" si="148"/>
        <v>257.76</v>
      </c>
      <c r="M568" s="7" t="str">
        <f t="shared" si="151"/>
        <v>B</v>
      </c>
      <c r="N568" s="10">
        <f t="shared" si="152"/>
        <v>257.76</v>
      </c>
      <c r="O568" s="10">
        <f t="shared" si="153"/>
        <v>257.76</v>
      </c>
      <c r="P568" s="4" t="str">
        <f t="shared" si="154"/>
        <v>PSDN.JK</v>
      </c>
      <c r="R568" s="4">
        <f t="shared" si="155"/>
        <v>567</v>
      </c>
      <c r="S568" t="str">
        <v>FOOD.JK</v>
      </c>
      <c r="T568" s="16">
        <f t="shared" si="156"/>
        <v>61.75</v>
      </c>
      <c r="X568">
        <f t="shared" si="149"/>
        <v>567</v>
      </c>
      <c r="Y568" t="str">
        <f t="shared" si="157"/>
        <v>LRNA.JK</v>
      </c>
      <c r="Z568" s="7" t="str">
        <f t="shared" si="158"/>
        <v>PT Eka Sari Lorena Transport Tbk</v>
      </c>
      <c r="AA568" s="6">
        <f t="shared" si="150"/>
        <v>175</v>
      </c>
      <c r="AB568" s="8">
        <f t="shared" si="159"/>
        <v>61.25</v>
      </c>
      <c r="AD568">
        <f t="shared" si="145"/>
        <v>567</v>
      </c>
      <c r="AE568" t="str">
        <f t="shared" si="160"/>
        <v>LRNA</v>
      </c>
      <c r="AF568" t="str">
        <f t="shared" si="146"/>
        <v>PT Eka Sari Lorena Transport Tbk</v>
      </c>
      <c r="AG568">
        <f t="shared" si="147"/>
        <v>175</v>
      </c>
      <c r="AH568" s="12">
        <f t="shared" si="161"/>
        <v>61.25</v>
      </c>
      <c r="AI568" t="str">
        <f t="shared" si="162"/>
        <v>Small Cap</v>
      </c>
    </row>
    <row r="569" spans="2:35" x14ac:dyDescent="0.25">
      <c r="B569">
        <v>568</v>
      </c>
      <c r="C569" t="s">
        <v>1891</v>
      </c>
      <c r="D569" t="s">
        <v>1892</v>
      </c>
      <c r="E569">
        <v>126</v>
      </c>
      <c r="F569">
        <v>-3</v>
      </c>
      <c r="G569">
        <v>-2.3300000000000001E-2</v>
      </c>
      <c r="H569" t="s">
        <v>1893</v>
      </c>
      <c r="I569" t="s">
        <v>1894</v>
      </c>
      <c r="J569" t="s">
        <v>1895</v>
      </c>
      <c r="K569" t="s">
        <v>50</v>
      </c>
      <c r="L569" s="6">
        <f t="shared" si="148"/>
        <v>253.916</v>
      </c>
      <c r="M569" s="7" t="str">
        <f t="shared" si="151"/>
        <v>B</v>
      </c>
      <c r="N569" s="10">
        <f t="shared" si="152"/>
        <v>253.916</v>
      </c>
      <c r="O569" s="10">
        <f t="shared" si="153"/>
        <v>253.916</v>
      </c>
      <c r="P569" s="4" t="str">
        <f t="shared" si="154"/>
        <v>ESTI.JK</v>
      </c>
      <c r="R569" s="4">
        <f t="shared" si="155"/>
        <v>568</v>
      </c>
      <c r="S569" t="str">
        <v>CTTH.JK</v>
      </c>
      <c r="T569" s="16">
        <f t="shared" si="156"/>
        <v>61.542000000000002</v>
      </c>
      <c r="X569">
        <f t="shared" si="149"/>
        <v>568</v>
      </c>
      <c r="Y569" t="str">
        <f t="shared" si="157"/>
        <v>TAMA.JK</v>
      </c>
      <c r="Z569" s="7" t="str">
        <f t="shared" si="158"/>
        <v>PT Lancartama Sejati Tbk</v>
      </c>
      <c r="AA569" s="6">
        <f t="shared" si="150"/>
        <v>61</v>
      </c>
      <c r="AB569" s="8">
        <f t="shared" si="159"/>
        <v>61</v>
      </c>
      <c r="AD569">
        <f t="shared" si="145"/>
        <v>568</v>
      </c>
      <c r="AE569" t="str">
        <f t="shared" si="160"/>
        <v>TAMA</v>
      </c>
      <c r="AF569" t="str">
        <f t="shared" si="146"/>
        <v>PT Lancartama Sejati Tbk</v>
      </c>
      <c r="AG569">
        <f t="shared" si="147"/>
        <v>61</v>
      </c>
      <c r="AH569" s="12">
        <f t="shared" si="161"/>
        <v>61</v>
      </c>
      <c r="AI569" t="str">
        <f t="shared" si="162"/>
        <v>Small Cap</v>
      </c>
    </row>
    <row r="570" spans="2:35" x14ac:dyDescent="0.25">
      <c r="B570">
        <v>569</v>
      </c>
      <c r="C570" t="s">
        <v>1896</v>
      </c>
      <c r="D570" t="s">
        <v>1897</v>
      </c>
      <c r="E570">
        <v>90</v>
      </c>
      <c r="F570">
        <v>1</v>
      </c>
      <c r="G570">
        <v>1.12E-2</v>
      </c>
      <c r="H570" t="s">
        <v>1898</v>
      </c>
      <c r="I570" t="s">
        <v>1899</v>
      </c>
      <c r="J570" t="s">
        <v>1900</v>
      </c>
      <c r="K570" t="s">
        <v>50</v>
      </c>
      <c r="L570" s="6">
        <f t="shared" si="148"/>
        <v>251.33600000000001</v>
      </c>
      <c r="M570" s="7" t="str">
        <f t="shared" si="151"/>
        <v>B</v>
      </c>
      <c r="N570" s="10">
        <f t="shared" si="152"/>
        <v>251.33600000000001</v>
      </c>
      <c r="O570" s="10">
        <f t="shared" si="153"/>
        <v>251.33600000000001</v>
      </c>
      <c r="P570" s="4" t="str">
        <f t="shared" si="154"/>
        <v>LAND.JK</v>
      </c>
      <c r="R570" s="4">
        <f t="shared" si="155"/>
        <v>569</v>
      </c>
      <c r="S570" t="str">
        <v>LRNA.JK</v>
      </c>
      <c r="T570" s="16">
        <f t="shared" si="156"/>
        <v>61.25</v>
      </c>
      <c r="X570">
        <f t="shared" si="149"/>
        <v>569</v>
      </c>
      <c r="Y570" t="str">
        <f t="shared" si="157"/>
        <v>PGJO.JK</v>
      </c>
      <c r="Z570" s="7" t="str">
        <f t="shared" si="158"/>
        <v>PT Tourindo Guide Indonesia Tbk</v>
      </c>
      <c r="AA570" s="6">
        <f t="shared" si="150"/>
        <v>83</v>
      </c>
      <c r="AB570" s="8">
        <f t="shared" si="159"/>
        <v>60.08</v>
      </c>
      <c r="AD570">
        <f t="shared" si="145"/>
        <v>569</v>
      </c>
      <c r="AE570" t="str">
        <f t="shared" si="160"/>
        <v>PGJO</v>
      </c>
      <c r="AF570" t="str">
        <f t="shared" si="146"/>
        <v>PT Tourindo Guide Indonesia Tbk</v>
      </c>
      <c r="AG570">
        <f t="shared" si="147"/>
        <v>83</v>
      </c>
      <c r="AH570" s="12">
        <f t="shared" si="161"/>
        <v>60.08</v>
      </c>
      <c r="AI570" t="str">
        <f t="shared" si="162"/>
        <v>Small Cap</v>
      </c>
    </row>
    <row r="571" spans="2:35" x14ac:dyDescent="0.25">
      <c r="B571">
        <v>570</v>
      </c>
      <c r="C571" t="s">
        <v>1901</v>
      </c>
      <c r="D571" t="s">
        <v>1902</v>
      </c>
      <c r="E571">
        <v>380</v>
      </c>
      <c r="F571">
        <v>-4</v>
      </c>
      <c r="G571">
        <v>-1.04E-2</v>
      </c>
      <c r="H571">
        <v>60800</v>
      </c>
      <c r="I571">
        <v>77090</v>
      </c>
      <c r="J571" t="s">
        <v>1903</v>
      </c>
      <c r="K571">
        <v>11.38</v>
      </c>
      <c r="L571" s="6">
        <f t="shared" si="148"/>
        <v>250.131</v>
      </c>
      <c r="M571" s="7" t="str">
        <f t="shared" si="151"/>
        <v>B</v>
      </c>
      <c r="N571" s="10">
        <f t="shared" si="152"/>
        <v>250.131</v>
      </c>
      <c r="O571" s="10">
        <f t="shared" si="153"/>
        <v>250.131</v>
      </c>
      <c r="P571" s="4" t="str">
        <f t="shared" si="154"/>
        <v>SOSS.JK</v>
      </c>
      <c r="R571" s="4">
        <f t="shared" si="155"/>
        <v>570</v>
      </c>
      <c r="S571" t="str">
        <v>TAMA.JK</v>
      </c>
      <c r="T571" s="16">
        <f t="shared" si="156"/>
        <v>61</v>
      </c>
      <c r="X571">
        <f t="shared" si="149"/>
        <v>570</v>
      </c>
      <c r="Y571" t="str">
        <f t="shared" si="157"/>
        <v>RICY.JK</v>
      </c>
      <c r="Z571" s="7" t="str">
        <f t="shared" si="158"/>
        <v>PT Ricky Putra Globalindo Tbk</v>
      </c>
      <c r="AA571" s="6">
        <f t="shared" si="150"/>
        <v>91</v>
      </c>
      <c r="AB571" s="8">
        <f t="shared" si="159"/>
        <v>58.396000000000001</v>
      </c>
      <c r="AD571">
        <f t="shared" si="145"/>
        <v>570</v>
      </c>
      <c r="AE571" t="str">
        <f t="shared" si="160"/>
        <v>RICY</v>
      </c>
      <c r="AF571" t="str">
        <f t="shared" si="146"/>
        <v>PT Ricky Putra Globalindo Tbk</v>
      </c>
      <c r="AG571">
        <f t="shared" si="147"/>
        <v>91</v>
      </c>
      <c r="AH571" s="12">
        <f t="shared" si="161"/>
        <v>58.396000000000001</v>
      </c>
      <c r="AI571" t="str">
        <f t="shared" si="162"/>
        <v>Small Cap</v>
      </c>
    </row>
    <row r="572" spans="2:35" x14ac:dyDescent="0.25">
      <c r="B572">
        <v>571</v>
      </c>
      <c r="C572" t="s">
        <v>1904</v>
      </c>
      <c r="D572" t="s">
        <v>1905</v>
      </c>
      <c r="E572">
        <v>50</v>
      </c>
      <c r="F572">
        <v>0</v>
      </c>
      <c r="G572">
        <v>0</v>
      </c>
      <c r="H572">
        <v>31800</v>
      </c>
      <c r="I572" t="s">
        <v>1906</v>
      </c>
      <c r="J572" t="s">
        <v>1907</v>
      </c>
      <c r="K572" t="s">
        <v>50</v>
      </c>
      <c r="L572" s="6">
        <f t="shared" si="148"/>
        <v>250</v>
      </c>
      <c r="M572" s="7" t="str">
        <f t="shared" si="151"/>
        <v>B</v>
      </c>
      <c r="N572" s="10">
        <f t="shared" si="152"/>
        <v>250</v>
      </c>
      <c r="O572" s="10">
        <f t="shared" si="153"/>
        <v>250</v>
      </c>
      <c r="P572" s="4" t="str">
        <f t="shared" si="154"/>
        <v>MKNT.JK</v>
      </c>
      <c r="R572" s="4">
        <f t="shared" si="155"/>
        <v>571</v>
      </c>
      <c r="S572" t="str">
        <v>PGJO.JK</v>
      </c>
      <c r="T572" s="16">
        <f t="shared" si="156"/>
        <v>60.08</v>
      </c>
      <c r="X572">
        <f t="shared" si="149"/>
        <v>571</v>
      </c>
      <c r="Y572" t="str">
        <f t="shared" si="157"/>
        <v>SDMU.JK</v>
      </c>
      <c r="Z572" s="7" t="str">
        <f t="shared" si="158"/>
        <v>PT Sidomulyo Selaras Tbk</v>
      </c>
      <c r="AA572" s="6">
        <f t="shared" si="150"/>
        <v>50</v>
      </c>
      <c r="AB572" s="8">
        <f t="shared" si="159"/>
        <v>56.761000000000003</v>
      </c>
      <c r="AD572">
        <f t="shared" si="145"/>
        <v>571</v>
      </c>
      <c r="AE572" t="str">
        <f t="shared" si="160"/>
        <v>SDMU</v>
      </c>
      <c r="AF572" t="str">
        <f t="shared" si="146"/>
        <v>PT Sidomulyo Selaras Tbk</v>
      </c>
      <c r="AG572">
        <f t="shared" si="147"/>
        <v>50</v>
      </c>
      <c r="AH572" s="12">
        <f t="shared" si="161"/>
        <v>56.761000000000003</v>
      </c>
      <c r="AI572" t="str">
        <f t="shared" si="162"/>
        <v>Small Cap</v>
      </c>
    </row>
    <row r="573" spans="2:35" x14ac:dyDescent="0.25">
      <c r="B573">
        <v>572</v>
      </c>
      <c r="C573" t="s">
        <v>1908</v>
      </c>
      <c r="D573" t="s">
        <v>1909</v>
      </c>
      <c r="E573">
        <v>171</v>
      </c>
      <c r="F573">
        <v>-1</v>
      </c>
      <c r="G573">
        <v>-5.7999999999999996E-3</v>
      </c>
      <c r="H573" t="s">
        <v>1910</v>
      </c>
      <c r="I573" t="s">
        <v>1911</v>
      </c>
      <c r="J573" t="s">
        <v>1912</v>
      </c>
      <c r="K573" t="s">
        <v>50</v>
      </c>
      <c r="L573" s="6">
        <f t="shared" si="148"/>
        <v>245.38499999999999</v>
      </c>
      <c r="M573" s="7" t="str">
        <f t="shared" si="151"/>
        <v>B</v>
      </c>
      <c r="N573" s="10">
        <f t="shared" si="152"/>
        <v>245.38499999999999</v>
      </c>
      <c r="O573" s="10">
        <f t="shared" si="153"/>
        <v>245.38499999999999</v>
      </c>
      <c r="P573" s="4" t="str">
        <f t="shared" si="154"/>
        <v>TOYS.JK</v>
      </c>
      <c r="R573" s="4">
        <f t="shared" si="155"/>
        <v>572</v>
      </c>
      <c r="S573" t="str">
        <v>RICY.JK</v>
      </c>
      <c r="T573" s="16">
        <f t="shared" si="156"/>
        <v>58.396000000000001</v>
      </c>
      <c r="X573">
        <f t="shared" si="149"/>
        <v>572</v>
      </c>
      <c r="Y573" t="str">
        <f t="shared" si="157"/>
        <v>LUCY.JK</v>
      </c>
      <c r="Z573" s="7" t="str">
        <f t="shared" si="158"/>
        <v>PT Lima Dua Lima Tiga Tbk</v>
      </c>
      <c r="AA573" s="6">
        <f t="shared" si="150"/>
        <v>51</v>
      </c>
      <c r="AB573" s="8">
        <f t="shared" si="159"/>
        <v>52.784999999999997</v>
      </c>
      <c r="AD573">
        <f t="shared" si="145"/>
        <v>572</v>
      </c>
      <c r="AE573" t="str">
        <f t="shared" si="160"/>
        <v>LUCY</v>
      </c>
      <c r="AF573" t="str">
        <f t="shared" si="146"/>
        <v>PT Lima Dua Lima Tiga Tbk</v>
      </c>
      <c r="AG573">
        <f t="shared" si="147"/>
        <v>51</v>
      </c>
      <c r="AH573" s="12">
        <f t="shared" si="161"/>
        <v>52.784999999999997</v>
      </c>
      <c r="AI573" t="str">
        <f t="shared" si="162"/>
        <v>Small Cap</v>
      </c>
    </row>
    <row r="574" spans="2:35" x14ac:dyDescent="0.25">
      <c r="B574">
        <v>573</v>
      </c>
      <c r="C574" t="s">
        <v>1913</v>
      </c>
      <c r="D574" t="s">
        <v>1914</v>
      </c>
      <c r="E574">
        <v>490</v>
      </c>
      <c r="F574">
        <v>-30</v>
      </c>
      <c r="G574">
        <v>-5.7700000000000001E-2</v>
      </c>
      <c r="H574">
        <v>31200</v>
      </c>
      <c r="I574">
        <v>40782</v>
      </c>
      <c r="J574" t="s">
        <v>1915</v>
      </c>
      <c r="K574">
        <v>428.32</v>
      </c>
      <c r="L574" s="6">
        <f t="shared" si="148"/>
        <v>245</v>
      </c>
      <c r="M574" s="7" t="str">
        <f t="shared" si="151"/>
        <v>B</v>
      </c>
      <c r="N574" s="10">
        <f t="shared" si="152"/>
        <v>245</v>
      </c>
      <c r="O574" s="10">
        <f t="shared" si="153"/>
        <v>245</v>
      </c>
      <c r="P574" s="4" t="str">
        <f t="shared" si="154"/>
        <v>KJEN.JK</v>
      </c>
      <c r="R574" s="4">
        <f t="shared" si="155"/>
        <v>573</v>
      </c>
      <c r="S574" t="str">
        <v>SDMU.JK</v>
      </c>
      <c r="T574" s="16">
        <f t="shared" si="156"/>
        <v>56.761000000000003</v>
      </c>
      <c r="X574">
        <f t="shared" si="149"/>
        <v>573</v>
      </c>
      <c r="Y574" t="str">
        <f t="shared" si="157"/>
        <v>TIRT.JK</v>
      </c>
      <c r="Z574" s="7" t="str">
        <f t="shared" si="158"/>
        <v>PT Tirta Mahakam Resources Tbk</v>
      </c>
      <c r="AA574" s="6">
        <f t="shared" si="150"/>
        <v>52</v>
      </c>
      <c r="AB574" s="8">
        <f t="shared" si="159"/>
        <v>52.612000000000002</v>
      </c>
      <c r="AD574">
        <f t="shared" si="145"/>
        <v>573</v>
      </c>
      <c r="AE574" t="str">
        <f t="shared" si="160"/>
        <v>TIRT</v>
      </c>
      <c r="AF574" t="str">
        <f t="shared" si="146"/>
        <v>PT Tirta Mahakam Resources Tbk</v>
      </c>
      <c r="AG574">
        <f t="shared" si="147"/>
        <v>52</v>
      </c>
      <c r="AH574" s="12">
        <f t="shared" si="161"/>
        <v>52.612000000000002</v>
      </c>
      <c r="AI574" t="str">
        <f t="shared" si="162"/>
        <v>Small Cap</v>
      </c>
    </row>
    <row r="575" spans="2:35" x14ac:dyDescent="0.25">
      <c r="B575">
        <v>574</v>
      </c>
      <c r="C575" t="s">
        <v>1916</v>
      </c>
      <c r="D575" t="s">
        <v>1917</v>
      </c>
      <c r="E575">
        <v>120</v>
      </c>
      <c r="F575">
        <v>-1</v>
      </c>
      <c r="G575">
        <v>-8.3000000000000001E-3</v>
      </c>
      <c r="H575" t="s">
        <v>1918</v>
      </c>
      <c r="I575" t="s">
        <v>1919</v>
      </c>
      <c r="J575" t="s">
        <v>1920</v>
      </c>
      <c r="K575">
        <v>104.17</v>
      </c>
      <c r="L575" s="6">
        <f t="shared" si="148"/>
        <v>243.905</v>
      </c>
      <c r="M575" s="7" t="str">
        <f t="shared" si="151"/>
        <v>B</v>
      </c>
      <c r="N575" s="10">
        <f t="shared" si="152"/>
        <v>243.905</v>
      </c>
      <c r="O575" s="10">
        <f t="shared" si="153"/>
        <v>243.905</v>
      </c>
      <c r="P575" s="4" t="str">
        <f t="shared" si="154"/>
        <v>JSKY.JK</v>
      </c>
      <c r="R575" s="4">
        <f t="shared" si="155"/>
        <v>574</v>
      </c>
      <c r="S575" t="str">
        <v>LUCY.JK</v>
      </c>
      <c r="T575" s="16">
        <f t="shared" si="156"/>
        <v>52.784999999999997</v>
      </c>
      <c r="X575">
        <f t="shared" si="149"/>
        <v>574</v>
      </c>
      <c r="Y575" t="str">
        <f t="shared" si="157"/>
        <v>KARW.JK</v>
      </c>
      <c r="Z575" s="7" t="str">
        <f t="shared" si="158"/>
        <v>PT ICTSI Jasa Prima Tbk</v>
      </c>
      <c r="AA575" s="6">
        <f t="shared" si="150"/>
        <v>89</v>
      </c>
      <c r="AB575" s="8">
        <f t="shared" si="159"/>
        <v>52.256999999999998</v>
      </c>
      <c r="AD575">
        <f t="shared" si="145"/>
        <v>574</v>
      </c>
      <c r="AE575" t="str">
        <f t="shared" si="160"/>
        <v>KARW</v>
      </c>
      <c r="AF575" t="str">
        <f t="shared" si="146"/>
        <v>PT ICTSI Jasa Prima Tbk</v>
      </c>
      <c r="AG575">
        <f t="shared" si="147"/>
        <v>89</v>
      </c>
      <c r="AH575" s="12">
        <f t="shared" si="161"/>
        <v>52.256999999999998</v>
      </c>
      <c r="AI575" t="str">
        <f t="shared" si="162"/>
        <v>Small Cap</v>
      </c>
    </row>
    <row r="576" spans="2:35" x14ac:dyDescent="0.25">
      <c r="B576">
        <v>575</v>
      </c>
      <c r="C576" t="s">
        <v>1921</v>
      </c>
      <c r="D576" t="s">
        <v>1922</v>
      </c>
      <c r="E576">
        <v>340</v>
      </c>
      <c r="F576">
        <v>8</v>
      </c>
      <c r="G576">
        <v>2.41E-2</v>
      </c>
      <c r="H576" t="s">
        <v>1923</v>
      </c>
      <c r="I576">
        <v>969952</v>
      </c>
      <c r="J576" t="s">
        <v>1924</v>
      </c>
      <c r="K576" t="s">
        <v>50</v>
      </c>
      <c r="L576" s="6">
        <f t="shared" si="148"/>
        <v>243.1</v>
      </c>
      <c r="M576" s="7" t="str">
        <f t="shared" si="151"/>
        <v>B</v>
      </c>
      <c r="N576" s="10">
        <f t="shared" si="152"/>
        <v>243.1</v>
      </c>
      <c r="O576" s="10">
        <f t="shared" si="153"/>
        <v>243.1</v>
      </c>
      <c r="P576" s="4" t="str">
        <f t="shared" si="154"/>
        <v>PDES.JK</v>
      </c>
      <c r="R576" s="4">
        <f t="shared" si="155"/>
        <v>575</v>
      </c>
      <c r="S576" t="str">
        <v>TIRT.JK</v>
      </c>
      <c r="T576" s="16">
        <f t="shared" si="156"/>
        <v>52.612000000000002</v>
      </c>
      <c r="X576">
        <f t="shared" si="149"/>
        <v>575</v>
      </c>
      <c r="Y576" t="str">
        <f t="shared" si="157"/>
        <v>ESIP.JK</v>
      </c>
      <c r="Z576" s="7" t="str">
        <f t="shared" si="158"/>
        <v>PT Sinergi Inti Plastindo Tbk</v>
      </c>
      <c r="AA576" s="6">
        <f t="shared" si="150"/>
        <v>75</v>
      </c>
      <c r="AB576" s="8">
        <f t="shared" si="159"/>
        <v>48</v>
      </c>
      <c r="AD576">
        <f t="shared" si="145"/>
        <v>575</v>
      </c>
      <c r="AE576" t="str">
        <f t="shared" si="160"/>
        <v>ESIP</v>
      </c>
      <c r="AF576" t="str">
        <f t="shared" si="146"/>
        <v>PT Sinergi Inti Plastindo Tbk</v>
      </c>
      <c r="AG576">
        <f t="shared" si="147"/>
        <v>75</v>
      </c>
      <c r="AH576" s="12">
        <f t="shared" si="161"/>
        <v>48</v>
      </c>
      <c r="AI576" t="str">
        <f t="shared" si="162"/>
        <v>Small Cap</v>
      </c>
    </row>
    <row r="577" spans="2:35" x14ac:dyDescent="0.25">
      <c r="B577">
        <v>576</v>
      </c>
      <c r="C577" t="s">
        <v>1925</v>
      </c>
      <c r="D577" t="s">
        <v>1926</v>
      </c>
      <c r="E577">
        <v>242</v>
      </c>
      <c r="F577">
        <v>-12</v>
      </c>
      <c r="G577">
        <v>-4.7199999999999999E-2</v>
      </c>
      <c r="H577" t="s">
        <v>1927</v>
      </c>
      <c r="I577">
        <v>409185</v>
      </c>
      <c r="J577" t="s">
        <v>1928</v>
      </c>
      <c r="K577">
        <v>3408.45</v>
      </c>
      <c r="L577" s="6">
        <f t="shared" si="148"/>
        <v>242</v>
      </c>
      <c r="M577" s="7" t="str">
        <f t="shared" si="151"/>
        <v>B</v>
      </c>
      <c r="N577" s="10">
        <f t="shared" si="152"/>
        <v>242</v>
      </c>
      <c r="O577" s="10">
        <f t="shared" si="153"/>
        <v>242</v>
      </c>
      <c r="P577" s="4" t="str">
        <f t="shared" si="154"/>
        <v>CINT.JK</v>
      </c>
      <c r="R577" s="4">
        <f t="shared" si="155"/>
        <v>576</v>
      </c>
      <c r="S577" t="str">
        <v>KARW.JK</v>
      </c>
      <c r="T577" s="16">
        <f t="shared" si="156"/>
        <v>52.256999999999998</v>
      </c>
      <c r="X577">
        <f t="shared" si="149"/>
        <v>576</v>
      </c>
      <c r="Y577" t="str">
        <f t="shared" si="157"/>
        <v>JAYA.JK</v>
      </c>
      <c r="Z577" s="7" t="str">
        <f t="shared" si="158"/>
        <v>PT Armada Berjaya Trans Tbk</v>
      </c>
      <c r="AA577" s="6">
        <f t="shared" si="150"/>
        <v>122</v>
      </c>
      <c r="AB577" s="8">
        <f t="shared" si="159"/>
        <v>45.75</v>
      </c>
      <c r="AD577">
        <f t="shared" ref="AD577:AD584" si="163">X577</f>
        <v>576</v>
      </c>
      <c r="AE577" t="str">
        <f t="shared" si="160"/>
        <v>JAYA</v>
      </c>
      <c r="AF577" t="str">
        <f t="shared" ref="AF577:AF584" si="164">Z577</f>
        <v>PT Armada Berjaya Trans Tbk</v>
      </c>
      <c r="AG577">
        <f t="shared" ref="AG577:AG614" si="165">AA577</f>
        <v>122</v>
      </c>
      <c r="AH577" s="12">
        <f t="shared" si="161"/>
        <v>45.75</v>
      </c>
      <c r="AI577" t="str">
        <f t="shared" si="162"/>
        <v>Small Cap</v>
      </c>
    </row>
    <row r="578" spans="2:35" x14ac:dyDescent="0.25">
      <c r="B578">
        <v>577</v>
      </c>
      <c r="C578" t="s">
        <v>1929</v>
      </c>
      <c r="D578" t="s">
        <v>1930</v>
      </c>
      <c r="E578">
        <v>169</v>
      </c>
      <c r="F578">
        <v>3</v>
      </c>
      <c r="G578">
        <v>1.8100000000000002E-2</v>
      </c>
      <c r="H578" t="s">
        <v>1931</v>
      </c>
      <c r="I578" t="s">
        <v>1932</v>
      </c>
      <c r="J578" t="s">
        <v>1933</v>
      </c>
      <c r="K578" t="s">
        <v>50</v>
      </c>
      <c r="L578" s="6">
        <f t="shared" ref="L578:L641" si="166">VALUE(LEFT(J578,LEN(J578)-1))</f>
        <v>241.858</v>
      </c>
      <c r="M578" s="7" t="str">
        <f t="shared" si="151"/>
        <v>B</v>
      </c>
      <c r="N578" s="10">
        <f t="shared" si="152"/>
        <v>241.858</v>
      </c>
      <c r="O578" s="10">
        <f t="shared" si="153"/>
        <v>241.858</v>
      </c>
      <c r="P578" s="4" t="str">
        <f t="shared" si="154"/>
        <v>CASH.JK</v>
      </c>
      <c r="R578" s="4">
        <f t="shared" si="155"/>
        <v>577</v>
      </c>
      <c r="S578" t="str">
        <v>ESIP.JK</v>
      </c>
      <c r="T578" s="16">
        <f t="shared" si="156"/>
        <v>48</v>
      </c>
      <c r="X578">
        <f t="shared" ref="X578:X614" si="167">B578</f>
        <v>577</v>
      </c>
      <c r="Y578" t="str">
        <f t="shared" si="157"/>
        <v>INDX.JK</v>
      </c>
      <c r="Z578" s="7" t="str">
        <f t="shared" si="158"/>
        <v>PT Tanah Laut Tbk</v>
      </c>
      <c r="AA578" s="6">
        <f t="shared" ref="AA578:AA614" si="168">IFERROR(INDEX($E$2:$E$1048576,MATCH(Y578,$C$2:$C$1048576,0)),"NA")</f>
        <v>99</v>
      </c>
      <c r="AB578" s="8">
        <f t="shared" si="159"/>
        <v>43.353000000000002</v>
      </c>
      <c r="AD578">
        <f t="shared" si="163"/>
        <v>577</v>
      </c>
      <c r="AE578" t="str">
        <f t="shared" si="160"/>
        <v>INDX</v>
      </c>
      <c r="AF578" t="str">
        <f t="shared" si="164"/>
        <v>PT Tanah Laut Tbk</v>
      </c>
      <c r="AG578">
        <f t="shared" si="165"/>
        <v>99</v>
      </c>
      <c r="AH578" s="12">
        <f t="shared" si="161"/>
        <v>43.353000000000002</v>
      </c>
      <c r="AI578" t="str">
        <f t="shared" si="162"/>
        <v>Small Cap</v>
      </c>
    </row>
    <row r="579" spans="2:35" x14ac:dyDescent="0.25">
      <c r="B579">
        <v>578</v>
      </c>
      <c r="C579" t="s">
        <v>1934</v>
      </c>
      <c r="D579" t="s">
        <v>1935</v>
      </c>
      <c r="E579">
        <v>185</v>
      </c>
      <c r="F579">
        <v>2</v>
      </c>
      <c r="G579">
        <v>1.09E-2</v>
      </c>
      <c r="H579">
        <v>130800</v>
      </c>
      <c r="I579" t="s">
        <v>1936</v>
      </c>
      <c r="J579" t="s">
        <v>1937</v>
      </c>
      <c r="K579" t="s">
        <v>50</v>
      </c>
      <c r="L579" s="6">
        <f t="shared" si="166"/>
        <v>238.01</v>
      </c>
      <c r="M579" s="7" t="str">
        <f t="shared" ref="M579:M642" si="169">RIGHT(J579,1)</f>
        <v>B</v>
      </c>
      <c r="N579" s="10">
        <f t="shared" ref="N579:N642" si="170">IF(M579="T",L579*1000,IF(M579="B",L579,0))</f>
        <v>238.01</v>
      </c>
      <c r="O579" s="10">
        <f t="shared" ref="O579:O642" si="171">IF(OR(M579="T",M579="B"),N579,0)</f>
        <v>238.01</v>
      </c>
      <c r="P579" s="4" t="str">
        <f t="shared" ref="P579:P642" si="172">C579</f>
        <v>ERTX.JK</v>
      </c>
      <c r="R579" s="4">
        <f t="shared" ref="R579:R614" si="173">ROW(R578)</f>
        <v>578</v>
      </c>
      <c r="S579" t="str">
        <v>JAYA.JK</v>
      </c>
      <c r="T579" s="16">
        <f t="shared" ref="T579:T614" si="174">IFERROR(VALUE(INDEX($O$2:$O$726,MATCH(S579,$C$2:$C$726,0))),0)</f>
        <v>45.75</v>
      </c>
      <c r="X579">
        <f t="shared" si="167"/>
        <v>578</v>
      </c>
      <c r="Y579" t="str">
        <f t="shared" ref="Y579:Y614" si="175">INDEX($S$2:$S$615,MATCH($AB579,$T$2:$T$614,0))</f>
        <v>ASPI.JK</v>
      </c>
      <c r="Z579" s="7" t="str">
        <f t="shared" ref="Z579:Z614" si="176">IFERROR(INDEX($D$2:$D$726,MATCH($Y579,$C$2:$C$726,0)),"NA")</f>
        <v>PT Andalan Sakti Primaindo, Tbk</v>
      </c>
      <c r="AA579" s="6">
        <f t="shared" si="168"/>
        <v>61</v>
      </c>
      <c r="AB579" s="8">
        <f t="shared" ref="AB579:AB614" si="177">IFERROR(LARGE($T$2:$T$614,X579),"NA")</f>
        <v>41.588999999999999</v>
      </c>
      <c r="AD579">
        <f t="shared" si="163"/>
        <v>578</v>
      </c>
      <c r="AE579" t="str">
        <f t="shared" ref="AE579:AE584" si="178">LEFT(Y579,4)</f>
        <v>ASPI</v>
      </c>
      <c r="AF579" t="str">
        <f t="shared" si="164"/>
        <v>PT Andalan Sakti Primaindo, Tbk</v>
      </c>
      <c r="AG579">
        <f t="shared" si="165"/>
        <v>61</v>
      </c>
      <c r="AH579" s="12">
        <f t="shared" ref="AH579:AH584" si="179">AB579</f>
        <v>41.588999999999999</v>
      </c>
      <c r="AI579" t="str">
        <f t="shared" ref="AI579:AI584" si="180">IF(AH579&gt;$AM$2,$AL$2,IF(AH579&gt;$AM$3,$AL$3,IF(AH579&gt;$AM$4,$AL$4,0)))</f>
        <v>Small Cap</v>
      </c>
    </row>
    <row r="580" spans="2:35" x14ac:dyDescent="0.25">
      <c r="B580">
        <v>579</v>
      </c>
      <c r="C580" t="s">
        <v>1938</v>
      </c>
      <c r="D580" t="s">
        <v>1939</v>
      </c>
      <c r="E580">
        <v>86</v>
      </c>
      <c r="F580">
        <v>0</v>
      </c>
      <c r="G580">
        <v>0</v>
      </c>
      <c r="H580" t="s">
        <v>1940</v>
      </c>
      <c r="I580" t="s">
        <v>1941</v>
      </c>
      <c r="J580" t="s">
        <v>1942</v>
      </c>
      <c r="K580" t="s">
        <v>50</v>
      </c>
      <c r="L580" s="6">
        <f t="shared" si="166"/>
        <v>236.5</v>
      </c>
      <c r="M580" s="7" t="str">
        <f t="shared" si="169"/>
        <v>B</v>
      </c>
      <c r="N580" s="10">
        <f t="shared" si="170"/>
        <v>236.5</v>
      </c>
      <c r="O580" s="10">
        <f t="shared" si="171"/>
        <v>236.5</v>
      </c>
      <c r="P580" s="4" t="str">
        <f t="shared" si="172"/>
        <v>TGRA.JK</v>
      </c>
      <c r="R580" s="4">
        <f t="shared" si="173"/>
        <v>579</v>
      </c>
      <c r="S580" t="str">
        <v>INDX.JK</v>
      </c>
      <c r="T580" s="16">
        <f t="shared" si="174"/>
        <v>43.353000000000002</v>
      </c>
      <c r="X580">
        <f t="shared" si="167"/>
        <v>579</v>
      </c>
      <c r="Y580" t="str">
        <f t="shared" si="175"/>
        <v>KAYU.JK</v>
      </c>
      <c r="Z580" s="7" t="str">
        <f t="shared" si="176"/>
        <v>PT Darmi Bersaudara Tbk</v>
      </c>
      <c r="AA580" s="6">
        <f t="shared" si="168"/>
        <v>62</v>
      </c>
      <c r="AB580" s="8">
        <f t="shared" si="177"/>
        <v>41.23</v>
      </c>
      <c r="AD580">
        <f t="shared" si="163"/>
        <v>579</v>
      </c>
      <c r="AE580" t="str">
        <f t="shared" si="178"/>
        <v>KAYU</v>
      </c>
      <c r="AF580" t="str">
        <f t="shared" si="164"/>
        <v>PT Darmi Bersaudara Tbk</v>
      </c>
      <c r="AG580">
        <f t="shared" si="165"/>
        <v>62</v>
      </c>
      <c r="AH580" s="12">
        <f t="shared" si="179"/>
        <v>41.23</v>
      </c>
      <c r="AI580" t="str">
        <f t="shared" si="180"/>
        <v>Small Cap</v>
      </c>
    </row>
    <row r="581" spans="2:35" x14ac:dyDescent="0.25">
      <c r="B581">
        <v>580</v>
      </c>
      <c r="C581" t="s">
        <v>1943</v>
      </c>
      <c r="D581" t="s">
        <v>1944</v>
      </c>
      <c r="E581">
        <v>208</v>
      </c>
      <c r="F581">
        <v>0</v>
      </c>
      <c r="G581">
        <v>0</v>
      </c>
      <c r="H581">
        <v>3000</v>
      </c>
      <c r="I581">
        <v>40423</v>
      </c>
      <c r="J581" t="s">
        <v>1945</v>
      </c>
      <c r="K581" t="s">
        <v>50</v>
      </c>
      <c r="L581" s="6">
        <f t="shared" si="166"/>
        <v>232.96</v>
      </c>
      <c r="M581" s="7" t="str">
        <f t="shared" si="169"/>
        <v>B</v>
      </c>
      <c r="N581" s="10">
        <f t="shared" si="170"/>
        <v>232.96</v>
      </c>
      <c r="O581" s="10">
        <f t="shared" si="171"/>
        <v>232.96</v>
      </c>
      <c r="P581" s="4" t="str">
        <f t="shared" si="172"/>
        <v>KBLM.JK</v>
      </c>
      <c r="R581" s="4">
        <f t="shared" si="173"/>
        <v>580</v>
      </c>
      <c r="S581" t="str">
        <v>ASPI.JK</v>
      </c>
      <c r="T581" s="16">
        <f t="shared" si="174"/>
        <v>41.588999999999999</v>
      </c>
      <c r="X581">
        <f t="shared" si="167"/>
        <v>580</v>
      </c>
      <c r="Y581" t="str">
        <f t="shared" si="175"/>
        <v>CNTX.JK</v>
      </c>
      <c r="Z581" s="7" t="str">
        <f t="shared" si="176"/>
        <v>PT Century Textile Industry Tbk</v>
      </c>
      <c r="AA581" s="6">
        <f t="shared" si="168"/>
        <v>180</v>
      </c>
      <c r="AB581" s="8">
        <f t="shared" si="177"/>
        <v>36</v>
      </c>
      <c r="AD581">
        <f t="shared" si="163"/>
        <v>580</v>
      </c>
      <c r="AE581" t="str">
        <f t="shared" si="178"/>
        <v>CNTX</v>
      </c>
      <c r="AF581" t="str">
        <f t="shared" si="164"/>
        <v>PT Century Textile Industry Tbk</v>
      </c>
      <c r="AG581">
        <f t="shared" si="165"/>
        <v>180</v>
      </c>
      <c r="AH581" s="12">
        <f t="shared" si="179"/>
        <v>36</v>
      </c>
      <c r="AI581" t="str">
        <f t="shared" si="180"/>
        <v>Small Cap</v>
      </c>
    </row>
    <row r="582" spans="2:35" x14ac:dyDescent="0.25">
      <c r="B582">
        <v>581</v>
      </c>
      <c r="C582" t="s">
        <v>1946</v>
      </c>
      <c r="D582" t="s">
        <v>1947</v>
      </c>
      <c r="E582">
        <v>298</v>
      </c>
      <c r="F582">
        <v>0</v>
      </c>
      <c r="G582">
        <v>0</v>
      </c>
      <c r="H582">
        <v>517000</v>
      </c>
      <c r="I582" t="s">
        <v>1948</v>
      </c>
      <c r="J582" t="s">
        <v>1949</v>
      </c>
      <c r="K582" t="s">
        <v>50</v>
      </c>
      <c r="L582" s="6">
        <f t="shared" si="166"/>
        <v>232.81200000000001</v>
      </c>
      <c r="M582" s="7" t="str">
        <f t="shared" si="169"/>
        <v>B</v>
      </c>
      <c r="N582" s="10">
        <f t="shared" si="170"/>
        <v>232.81200000000001</v>
      </c>
      <c r="O582" s="10">
        <f t="shared" si="171"/>
        <v>232.81200000000001</v>
      </c>
      <c r="P582" s="4" t="str">
        <f t="shared" si="172"/>
        <v>FLMC.JK</v>
      </c>
      <c r="R582" s="4">
        <f t="shared" si="173"/>
        <v>581</v>
      </c>
      <c r="S582" t="str">
        <v>KAYU.JK</v>
      </c>
      <c r="T582" s="16">
        <f t="shared" si="174"/>
        <v>41.23</v>
      </c>
      <c r="X582">
        <f t="shared" si="167"/>
        <v>581</v>
      </c>
      <c r="Y582" t="str">
        <f t="shared" si="175"/>
        <v>BAPA.JK</v>
      </c>
      <c r="Z582" s="7" t="str">
        <f t="shared" si="176"/>
        <v>PT Bekasi Asri Pemula Tbk</v>
      </c>
      <c r="AA582" s="6">
        <f t="shared" si="168"/>
        <v>52</v>
      </c>
      <c r="AB582" s="8">
        <f t="shared" si="177"/>
        <v>34.412999999999997</v>
      </c>
      <c r="AD582">
        <f t="shared" si="163"/>
        <v>581</v>
      </c>
      <c r="AE582" t="str">
        <f t="shared" si="178"/>
        <v>BAPA</v>
      </c>
      <c r="AF582" t="str">
        <f t="shared" si="164"/>
        <v>PT Bekasi Asri Pemula Tbk</v>
      </c>
      <c r="AG582">
        <f t="shared" si="165"/>
        <v>52</v>
      </c>
      <c r="AH582" s="12">
        <f t="shared" si="179"/>
        <v>34.412999999999997</v>
      </c>
      <c r="AI582" t="str">
        <f t="shared" si="180"/>
        <v>Small Cap</v>
      </c>
    </row>
    <row r="583" spans="2:35" x14ac:dyDescent="0.25">
      <c r="B583">
        <v>582</v>
      </c>
      <c r="C583" t="s">
        <v>1950</v>
      </c>
      <c r="D583" t="s">
        <v>1951</v>
      </c>
      <c r="E583">
        <v>104</v>
      </c>
      <c r="F583">
        <v>0</v>
      </c>
      <c r="G583">
        <v>0</v>
      </c>
      <c r="H583" t="s">
        <v>1952</v>
      </c>
      <c r="I583" t="s">
        <v>1953</v>
      </c>
      <c r="J583" t="s">
        <v>1954</v>
      </c>
      <c r="K583" t="s">
        <v>50</v>
      </c>
      <c r="L583" s="6">
        <f t="shared" si="166"/>
        <v>221.434</v>
      </c>
      <c r="M583" s="7" t="str">
        <f t="shared" si="169"/>
        <v>B</v>
      </c>
      <c r="N583" s="10">
        <f t="shared" si="170"/>
        <v>221.434</v>
      </c>
      <c r="O583" s="10">
        <f t="shared" si="171"/>
        <v>221.434</v>
      </c>
      <c r="P583" s="4" t="str">
        <f t="shared" si="172"/>
        <v>HOPE.JK</v>
      </c>
      <c r="R583" s="4">
        <f t="shared" si="173"/>
        <v>582</v>
      </c>
      <c r="S583" t="str">
        <v>CNTX.JK</v>
      </c>
      <c r="T583" s="16">
        <f t="shared" si="174"/>
        <v>36</v>
      </c>
      <c r="X583">
        <f t="shared" si="167"/>
        <v>582</v>
      </c>
      <c r="Y583" t="str">
        <f t="shared" si="175"/>
        <v>PLAN.JK</v>
      </c>
      <c r="Z583" s="7" t="str">
        <f t="shared" si="176"/>
        <v>PT Planet Properindo Jaya Tbk</v>
      </c>
      <c r="AA583" s="6">
        <f t="shared" si="168"/>
        <v>37</v>
      </c>
      <c r="AB583" s="8">
        <f t="shared" si="177"/>
        <v>33.036000000000001</v>
      </c>
      <c r="AD583">
        <f t="shared" si="163"/>
        <v>582</v>
      </c>
      <c r="AE583" t="str">
        <f t="shared" si="178"/>
        <v>PLAN</v>
      </c>
      <c r="AF583" t="str">
        <f t="shared" si="164"/>
        <v>PT Planet Properindo Jaya Tbk</v>
      </c>
      <c r="AG583">
        <f t="shared" si="165"/>
        <v>37</v>
      </c>
      <c r="AH583" s="12">
        <f t="shared" si="179"/>
        <v>33.036000000000001</v>
      </c>
      <c r="AI583" t="str">
        <f t="shared" si="180"/>
        <v>Small Cap</v>
      </c>
    </row>
    <row r="584" spans="2:35" x14ac:dyDescent="0.25">
      <c r="B584">
        <v>583</v>
      </c>
      <c r="C584" t="s">
        <v>1955</v>
      </c>
      <c r="D584" t="s">
        <v>1956</v>
      </c>
      <c r="E584">
        <v>368</v>
      </c>
      <c r="F584">
        <v>4</v>
      </c>
      <c r="G584">
        <v>1.0999999999999999E-2</v>
      </c>
      <c r="H584">
        <v>151700</v>
      </c>
      <c r="I584">
        <v>316250</v>
      </c>
      <c r="J584" t="s">
        <v>1957</v>
      </c>
      <c r="K584">
        <v>14.69</v>
      </c>
      <c r="L584" s="6">
        <f t="shared" si="166"/>
        <v>217.821</v>
      </c>
      <c r="M584" s="7" t="str">
        <f t="shared" si="169"/>
        <v>B</v>
      </c>
      <c r="N584" s="10">
        <f t="shared" si="170"/>
        <v>217.821</v>
      </c>
      <c r="O584" s="10">
        <f t="shared" si="171"/>
        <v>217.821</v>
      </c>
      <c r="P584" s="4" t="str">
        <f t="shared" si="172"/>
        <v>MICE.JK</v>
      </c>
      <c r="R584" s="4">
        <f t="shared" si="173"/>
        <v>583</v>
      </c>
      <c r="S584" t="str">
        <v>BAPA.JK</v>
      </c>
      <c r="T584" s="16">
        <f t="shared" si="174"/>
        <v>34.412999999999997</v>
      </c>
      <c r="X584">
        <f t="shared" si="167"/>
        <v>583</v>
      </c>
      <c r="Y584" t="str">
        <f t="shared" si="175"/>
        <v>MTSM.JK</v>
      </c>
      <c r="Z584" s="7" t="str">
        <f t="shared" si="176"/>
        <v>PT Metro Realty Tbk</v>
      </c>
      <c r="AA584" s="6">
        <f t="shared" si="168"/>
        <v>141</v>
      </c>
      <c r="AB584" s="8">
        <f t="shared" si="177"/>
        <v>32.832000000000001</v>
      </c>
      <c r="AD584">
        <f t="shared" si="163"/>
        <v>583</v>
      </c>
      <c r="AE584" t="str">
        <f t="shared" si="178"/>
        <v>MTSM</v>
      </c>
      <c r="AF584" t="str">
        <f t="shared" si="164"/>
        <v>PT Metro Realty Tbk</v>
      </c>
      <c r="AG584">
        <f t="shared" si="165"/>
        <v>141</v>
      </c>
      <c r="AH584" s="12">
        <f t="shared" si="179"/>
        <v>32.832000000000001</v>
      </c>
      <c r="AI584" t="str">
        <f t="shared" si="180"/>
        <v>Small Cap</v>
      </c>
    </row>
    <row r="585" spans="2:35" x14ac:dyDescent="0.25">
      <c r="B585">
        <v>584</v>
      </c>
      <c r="C585" t="s">
        <v>1958</v>
      </c>
      <c r="D585" t="s">
        <v>1959</v>
      </c>
      <c r="E585">
        <v>348</v>
      </c>
      <c r="F585">
        <v>-10</v>
      </c>
      <c r="G585">
        <v>-2.7900000000000001E-2</v>
      </c>
      <c r="H585">
        <v>163800</v>
      </c>
      <c r="I585">
        <v>91255</v>
      </c>
      <c r="J585" t="s">
        <v>1960</v>
      </c>
      <c r="K585">
        <v>94.67</v>
      </c>
      <c r="L585" s="6">
        <f t="shared" si="166"/>
        <v>204.624</v>
      </c>
      <c r="M585" s="7" t="str">
        <f t="shared" si="169"/>
        <v>B</v>
      </c>
      <c r="N585" s="10">
        <f t="shared" si="170"/>
        <v>204.624</v>
      </c>
      <c r="O585" s="10">
        <f t="shared" si="171"/>
        <v>204.624</v>
      </c>
      <c r="P585" s="4" t="str">
        <f t="shared" si="172"/>
        <v>TIRA.JK</v>
      </c>
      <c r="R585" s="4">
        <f t="shared" si="173"/>
        <v>584</v>
      </c>
      <c r="S585" t="str">
        <v>PLAN.JK</v>
      </c>
      <c r="T585" s="16">
        <f t="shared" si="174"/>
        <v>33.036000000000001</v>
      </c>
      <c r="X585">
        <f t="shared" si="167"/>
        <v>584</v>
      </c>
      <c r="Y585">
        <f t="shared" si="175"/>
        <v>0</v>
      </c>
      <c r="Z585" s="7" t="str">
        <f t="shared" si="176"/>
        <v>NA</v>
      </c>
      <c r="AA585" s="6" t="str">
        <f t="shared" si="168"/>
        <v>NA</v>
      </c>
      <c r="AB585" s="8">
        <f t="shared" si="177"/>
        <v>0</v>
      </c>
      <c r="AG585" t="str">
        <f t="shared" si="165"/>
        <v>NA</v>
      </c>
      <c r="AH585" s="12"/>
    </row>
    <row r="586" spans="2:35" x14ac:dyDescent="0.25">
      <c r="B586">
        <v>585</v>
      </c>
      <c r="C586" t="s">
        <v>1961</v>
      </c>
      <c r="D586" t="s">
        <v>1962</v>
      </c>
      <c r="E586">
        <v>188</v>
      </c>
      <c r="F586">
        <v>0</v>
      </c>
      <c r="G586">
        <v>0</v>
      </c>
      <c r="H586">
        <v>3700</v>
      </c>
      <c r="I586">
        <v>93596</v>
      </c>
      <c r="J586" t="s">
        <v>1963</v>
      </c>
      <c r="K586" t="s">
        <v>50</v>
      </c>
      <c r="L586" s="6">
        <f t="shared" si="166"/>
        <v>203.04</v>
      </c>
      <c r="M586" s="7" t="str">
        <f t="shared" si="169"/>
        <v>B</v>
      </c>
      <c r="N586" s="10">
        <f t="shared" si="170"/>
        <v>203.04</v>
      </c>
      <c r="O586" s="10">
        <f t="shared" si="171"/>
        <v>203.04</v>
      </c>
      <c r="P586" s="4" t="str">
        <f t="shared" si="172"/>
        <v>AMIN.JK</v>
      </c>
      <c r="R586" s="4">
        <f t="shared" si="173"/>
        <v>585</v>
      </c>
      <c r="S586" t="str">
        <v>MTSM.JK</v>
      </c>
      <c r="T586" s="16">
        <f t="shared" si="174"/>
        <v>32.832000000000001</v>
      </c>
      <c r="X586">
        <f t="shared" si="167"/>
        <v>585</v>
      </c>
      <c r="Y586">
        <f t="shared" si="175"/>
        <v>0</v>
      </c>
      <c r="Z586" s="7" t="str">
        <f t="shared" si="176"/>
        <v>NA</v>
      </c>
      <c r="AA586" s="6" t="str">
        <f t="shared" si="168"/>
        <v>NA</v>
      </c>
      <c r="AB586" s="8">
        <f t="shared" si="177"/>
        <v>0</v>
      </c>
      <c r="AG586" t="str">
        <f t="shared" si="165"/>
        <v>NA</v>
      </c>
      <c r="AH586" s="12"/>
    </row>
    <row r="587" spans="2:35" x14ac:dyDescent="0.25">
      <c r="B587">
        <v>586</v>
      </c>
      <c r="C587" t="s">
        <v>1964</v>
      </c>
      <c r="D587" t="s">
        <v>1965</v>
      </c>
      <c r="E587">
        <v>50</v>
      </c>
      <c r="F587">
        <v>0</v>
      </c>
      <c r="G587">
        <v>0</v>
      </c>
      <c r="H587">
        <v>312000</v>
      </c>
      <c r="I587">
        <v>139111</v>
      </c>
      <c r="J587" t="s">
        <v>1966</v>
      </c>
      <c r="K587" t="s">
        <v>50</v>
      </c>
      <c r="L587" s="6">
        <f t="shared" si="166"/>
        <v>201.68700000000001</v>
      </c>
      <c r="M587" s="7" t="str">
        <f t="shared" si="169"/>
        <v>B</v>
      </c>
      <c r="N587" s="10">
        <f t="shared" si="170"/>
        <v>201.68700000000001</v>
      </c>
      <c r="O587" s="10">
        <f t="shared" si="171"/>
        <v>201.68700000000001</v>
      </c>
      <c r="P587" s="4" t="str">
        <f t="shared" si="172"/>
        <v>LEAD.JK</v>
      </c>
      <c r="R587" s="4">
        <f t="shared" si="173"/>
        <v>586</v>
      </c>
      <c r="S587" t="str">
        <v>TOYS-W.JK</v>
      </c>
      <c r="T587" s="16">
        <f t="shared" si="174"/>
        <v>0</v>
      </c>
      <c r="X587">
        <f t="shared" si="167"/>
        <v>586</v>
      </c>
      <c r="Y587">
        <f t="shared" si="175"/>
        <v>0</v>
      </c>
      <c r="Z587" s="7" t="str">
        <f t="shared" si="176"/>
        <v>NA</v>
      </c>
      <c r="AA587" s="6" t="str">
        <f t="shared" si="168"/>
        <v>NA</v>
      </c>
      <c r="AB587" s="8">
        <f t="shared" si="177"/>
        <v>0</v>
      </c>
      <c r="AG587" t="str">
        <f t="shared" si="165"/>
        <v>NA</v>
      </c>
      <c r="AH587" s="12"/>
    </row>
    <row r="588" spans="2:35" x14ac:dyDescent="0.25">
      <c r="B588">
        <v>587</v>
      </c>
      <c r="C588" t="s">
        <v>1967</v>
      </c>
      <c r="D588" t="s">
        <v>1968</v>
      </c>
      <c r="E588">
        <v>50</v>
      </c>
      <c r="F588">
        <v>0</v>
      </c>
      <c r="G588">
        <v>0</v>
      </c>
      <c r="H588">
        <v>101800</v>
      </c>
      <c r="I588" t="s">
        <v>1969</v>
      </c>
      <c r="J588" t="s">
        <v>1970</v>
      </c>
      <c r="K588" t="s">
        <v>50</v>
      </c>
      <c r="L588" s="6">
        <f t="shared" si="166"/>
        <v>199.346</v>
      </c>
      <c r="M588" s="7" t="str">
        <f t="shared" si="169"/>
        <v>B</v>
      </c>
      <c r="N588" s="10">
        <f t="shared" si="170"/>
        <v>199.346</v>
      </c>
      <c r="O588" s="10">
        <f t="shared" si="171"/>
        <v>199.346</v>
      </c>
      <c r="P588" s="4" t="str">
        <f t="shared" si="172"/>
        <v>SULI.JK</v>
      </c>
      <c r="R588" s="4">
        <f t="shared" si="173"/>
        <v>587</v>
      </c>
      <c r="S588" t="str">
        <v>LABA.JK</v>
      </c>
      <c r="T588" s="16">
        <f t="shared" si="174"/>
        <v>0</v>
      </c>
      <c r="X588">
        <f t="shared" si="167"/>
        <v>587</v>
      </c>
      <c r="Y588">
        <f t="shared" si="175"/>
        <v>0</v>
      </c>
      <c r="Z588" s="7" t="str">
        <f t="shared" si="176"/>
        <v>NA</v>
      </c>
      <c r="AA588" s="6" t="str">
        <f t="shared" si="168"/>
        <v>NA</v>
      </c>
      <c r="AB588" s="8">
        <f t="shared" si="177"/>
        <v>0</v>
      </c>
      <c r="AG588" t="str">
        <f t="shared" si="165"/>
        <v>NA</v>
      </c>
      <c r="AH588" s="12"/>
    </row>
    <row r="589" spans="2:35" x14ac:dyDescent="0.25">
      <c r="B589">
        <v>588</v>
      </c>
      <c r="C589" t="s">
        <v>1971</v>
      </c>
      <c r="D589" t="s">
        <v>1972</v>
      </c>
      <c r="E589">
        <v>179</v>
      </c>
      <c r="F589">
        <v>-1</v>
      </c>
      <c r="G589">
        <v>-5.5999999999999999E-3</v>
      </c>
      <c r="H589">
        <v>3600</v>
      </c>
      <c r="I589">
        <v>130350</v>
      </c>
      <c r="J589" t="s">
        <v>1973</v>
      </c>
      <c r="K589" t="s">
        <v>50</v>
      </c>
      <c r="L589" s="6">
        <f t="shared" si="166"/>
        <v>198.88900000000001</v>
      </c>
      <c r="M589" s="7" t="str">
        <f t="shared" si="169"/>
        <v>B</v>
      </c>
      <c r="N589" s="10">
        <f t="shared" si="170"/>
        <v>198.88900000000001</v>
      </c>
      <c r="O589" s="10">
        <f t="shared" si="171"/>
        <v>198.88900000000001</v>
      </c>
      <c r="P589" s="4" t="str">
        <f t="shared" si="172"/>
        <v>GLOB.JK</v>
      </c>
      <c r="R589" s="4">
        <f t="shared" si="173"/>
        <v>588</v>
      </c>
      <c r="S589" t="str">
        <v>DCII.JK</v>
      </c>
      <c r="T589" s="16">
        <f t="shared" si="174"/>
        <v>0</v>
      </c>
      <c r="X589">
        <f t="shared" si="167"/>
        <v>588</v>
      </c>
      <c r="Y589">
        <f t="shared" si="175"/>
        <v>0</v>
      </c>
      <c r="Z589" s="7" t="str">
        <f t="shared" si="176"/>
        <v>NA</v>
      </c>
      <c r="AA589" s="6" t="str">
        <f t="shared" si="168"/>
        <v>NA</v>
      </c>
      <c r="AB589" s="8">
        <f t="shared" si="177"/>
        <v>0</v>
      </c>
      <c r="AG589" t="str">
        <f t="shared" si="165"/>
        <v>NA</v>
      </c>
      <c r="AH589" s="12"/>
    </row>
    <row r="590" spans="2:35" x14ac:dyDescent="0.25">
      <c r="B590">
        <v>589</v>
      </c>
      <c r="C590" t="s">
        <v>1974</v>
      </c>
      <c r="D590" t="s">
        <v>1975</v>
      </c>
      <c r="E590">
        <v>171</v>
      </c>
      <c r="F590">
        <v>15</v>
      </c>
      <c r="G590">
        <v>9.6199999999999994E-2</v>
      </c>
      <c r="H590" t="s">
        <v>1976</v>
      </c>
      <c r="I590" t="s">
        <v>1977</v>
      </c>
      <c r="J590" t="s">
        <v>1978</v>
      </c>
      <c r="K590">
        <v>6.38</v>
      </c>
      <c r="L590" s="6">
        <f t="shared" si="166"/>
        <v>198.22300000000001</v>
      </c>
      <c r="M590" s="7" t="str">
        <f t="shared" si="169"/>
        <v>B</v>
      </c>
      <c r="N590" s="10">
        <f t="shared" si="170"/>
        <v>198.22300000000001</v>
      </c>
      <c r="O590" s="10">
        <f t="shared" si="171"/>
        <v>198.22300000000001</v>
      </c>
      <c r="P590" s="4" t="str">
        <f t="shared" si="172"/>
        <v>BMSR.JK</v>
      </c>
      <c r="R590" s="4">
        <f t="shared" si="173"/>
        <v>589</v>
      </c>
      <c r="S590" t="str">
        <v>LFLO-W.JK</v>
      </c>
      <c r="T590" s="16">
        <f t="shared" si="174"/>
        <v>0</v>
      </c>
      <c r="X590">
        <f t="shared" si="167"/>
        <v>589</v>
      </c>
      <c r="Y590">
        <f t="shared" si="175"/>
        <v>0</v>
      </c>
      <c r="Z590" s="7" t="str">
        <f t="shared" si="176"/>
        <v>NA</v>
      </c>
      <c r="AA590" s="6" t="str">
        <f t="shared" si="168"/>
        <v>NA</v>
      </c>
      <c r="AB590" s="8">
        <f t="shared" si="177"/>
        <v>0</v>
      </c>
      <c r="AG590" t="str">
        <f t="shared" si="165"/>
        <v>NA</v>
      </c>
      <c r="AH590" s="12"/>
    </row>
    <row r="591" spans="2:35" x14ac:dyDescent="0.25">
      <c r="B591">
        <v>590</v>
      </c>
      <c r="C591" t="s">
        <v>1979</v>
      </c>
      <c r="D591" t="s">
        <v>1980</v>
      </c>
      <c r="E591">
        <v>50</v>
      </c>
      <c r="F591">
        <v>0</v>
      </c>
      <c r="G591">
        <v>0</v>
      </c>
      <c r="H591">
        <v>200</v>
      </c>
      <c r="I591">
        <v>12442</v>
      </c>
      <c r="J591" t="s">
        <v>1981</v>
      </c>
      <c r="K591" t="s">
        <v>50</v>
      </c>
      <c r="L591" s="6">
        <f t="shared" si="166"/>
        <v>198.07300000000001</v>
      </c>
      <c r="M591" s="7" t="str">
        <f t="shared" si="169"/>
        <v>B</v>
      </c>
      <c r="N591" s="10">
        <f t="shared" si="170"/>
        <v>198.07300000000001</v>
      </c>
      <c r="O591" s="10">
        <f t="shared" si="171"/>
        <v>198.07300000000001</v>
      </c>
      <c r="P591" s="4" t="str">
        <f t="shared" si="172"/>
        <v>MIRA.JK</v>
      </c>
      <c r="R591" s="4">
        <f t="shared" si="173"/>
        <v>590</v>
      </c>
      <c r="S591" t="str">
        <v>MGLV-W.JK</v>
      </c>
      <c r="T591" s="16">
        <f t="shared" si="174"/>
        <v>0</v>
      </c>
      <c r="X591">
        <f t="shared" si="167"/>
        <v>590</v>
      </c>
      <c r="Y591">
        <f t="shared" si="175"/>
        <v>0</v>
      </c>
      <c r="Z591" s="7" t="str">
        <f t="shared" si="176"/>
        <v>NA</v>
      </c>
      <c r="AA591" s="6" t="str">
        <f t="shared" si="168"/>
        <v>NA</v>
      </c>
      <c r="AB591" s="8">
        <f t="shared" si="177"/>
        <v>0</v>
      </c>
      <c r="AG591" t="str">
        <f t="shared" si="165"/>
        <v>NA</v>
      </c>
      <c r="AH591" s="12"/>
    </row>
    <row r="592" spans="2:35" x14ac:dyDescent="0.25">
      <c r="B592">
        <v>591</v>
      </c>
      <c r="C592" t="s">
        <v>1982</v>
      </c>
      <c r="D592" t="s">
        <v>1983</v>
      </c>
      <c r="E592">
        <v>262</v>
      </c>
      <c r="F592">
        <v>-18</v>
      </c>
      <c r="G592">
        <v>-6.4299999999999996E-2</v>
      </c>
      <c r="H592">
        <v>1100</v>
      </c>
      <c r="I592">
        <v>18966</v>
      </c>
      <c r="J592" t="s">
        <v>1984</v>
      </c>
      <c r="K592" t="s">
        <v>50</v>
      </c>
      <c r="L592" s="6">
        <f t="shared" si="166"/>
        <v>196.5</v>
      </c>
      <c r="M592" s="7" t="str">
        <f t="shared" si="169"/>
        <v>B</v>
      </c>
      <c r="N592" s="10">
        <f t="shared" si="170"/>
        <v>196.5</v>
      </c>
      <c r="O592" s="10">
        <f t="shared" si="171"/>
        <v>196.5</v>
      </c>
      <c r="P592" s="4" t="str">
        <f t="shared" si="172"/>
        <v>POLU.JK</v>
      </c>
      <c r="R592" s="4">
        <f t="shared" si="173"/>
        <v>591</v>
      </c>
      <c r="S592" t="str">
        <v>HOPE-W.JK</v>
      </c>
      <c r="T592" s="16">
        <f t="shared" si="174"/>
        <v>0</v>
      </c>
      <c r="X592">
        <f t="shared" si="167"/>
        <v>591</v>
      </c>
      <c r="Y592">
        <f t="shared" si="175"/>
        <v>0</v>
      </c>
      <c r="Z592" s="7" t="str">
        <f t="shared" si="176"/>
        <v>NA</v>
      </c>
      <c r="AA592" s="6" t="str">
        <f t="shared" si="168"/>
        <v>NA</v>
      </c>
      <c r="AB592" s="8">
        <f t="shared" si="177"/>
        <v>0</v>
      </c>
      <c r="AG592" t="str">
        <f t="shared" si="165"/>
        <v>NA</v>
      </c>
      <c r="AH592" s="12"/>
    </row>
    <row r="593" spans="2:34" x14ac:dyDescent="0.25">
      <c r="B593">
        <v>592</v>
      </c>
      <c r="C593" t="s">
        <v>1985</v>
      </c>
      <c r="D593" t="s">
        <v>1986</v>
      </c>
      <c r="E593">
        <v>181</v>
      </c>
      <c r="F593">
        <v>-4</v>
      </c>
      <c r="G593">
        <v>-2.1600000000000001E-2</v>
      </c>
      <c r="H593">
        <v>567800</v>
      </c>
      <c r="I593">
        <v>312028</v>
      </c>
      <c r="J593" t="s">
        <v>1987</v>
      </c>
      <c r="K593">
        <v>7.75</v>
      </c>
      <c r="L593" s="6">
        <f t="shared" si="166"/>
        <v>194.71299999999999</v>
      </c>
      <c r="M593" s="7" t="str">
        <f t="shared" si="169"/>
        <v>B</v>
      </c>
      <c r="N593" s="10">
        <f t="shared" si="170"/>
        <v>194.71299999999999</v>
      </c>
      <c r="O593" s="10">
        <f t="shared" si="171"/>
        <v>194.71299999999999</v>
      </c>
      <c r="P593" s="4" t="str">
        <f t="shared" si="172"/>
        <v>APII.JK</v>
      </c>
      <c r="R593" s="4">
        <f t="shared" si="173"/>
        <v>592</v>
      </c>
      <c r="S593" t="str">
        <v>FITT-W.JK</v>
      </c>
      <c r="T593" s="16">
        <f t="shared" si="174"/>
        <v>0</v>
      </c>
      <c r="X593">
        <f t="shared" si="167"/>
        <v>592</v>
      </c>
      <c r="Y593">
        <f t="shared" si="175"/>
        <v>0</v>
      </c>
      <c r="Z593" s="7" t="str">
        <f t="shared" si="176"/>
        <v>NA</v>
      </c>
      <c r="AA593" s="6" t="str">
        <f t="shared" si="168"/>
        <v>NA</v>
      </c>
      <c r="AB593" s="8">
        <f t="shared" si="177"/>
        <v>0</v>
      </c>
      <c r="AG593" t="str">
        <f t="shared" si="165"/>
        <v>NA</v>
      </c>
      <c r="AH593" s="12"/>
    </row>
    <row r="594" spans="2:34" x14ac:dyDescent="0.25">
      <c r="B594">
        <v>593</v>
      </c>
      <c r="C594" t="s">
        <v>1988</v>
      </c>
      <c r="D594" t="s">
        <v>1989</v>
      </c>
      <c r="E594">
        <v>352</v>
      </c>
      <c r="F594">
        <v>70</v>
      </c>
      <c r="G594">
        <v>0.2482</v>
      </c>
      <c r="H594">
        <v>120500</v>
      </c>
      <c r="I594">
        <v>44711</v>
      </c>
      <c r="J594" t="s">
        <v>1990</v>
      </c>
      <c r="K594" t="s">
        <v>50</v>
      </c>
      <c r="L594" s="6">
        <f t="shared" si="166"/>
        <v>193.65799999999999</v>
      </c>
      <c r="M594" s="7" t="str">
        <f t="shared" si="169"/>
        <v>B</v>
      </c>
      <c r="N594" s="10">
        <f t="shared" si="170"/>
        <v>193.65799999999999</v>
      </c>
      <c r="O594" s="10">
        <f t="shared" si="171"/>
        <v>193.65799999999999</v>
      </c>
      <c r="P594" s="4" t="str">
        <f t="shared" si="172"/>
        <v>PTIS.JK</v>
      </c>
      <c r="R594" s="4">
        <f t="shared" si="173"/>
        <v>593</v>
      </c>
      <c r="S594" t="str">
        <v>OILS-W.JK</v>
      </c>
      <c r="T594" s="16">
        <f t="shared" si="174"/>
        <v>0</v>
      </c>
      <c r="X594">
        <f t="shared" si="167"/>
        <v>593</v>
      </c>
      <c r="Y594">
        <f t="shared" si="175"/>
        <v>0</v>
      </c>
      <c r="Z594" s="7" t="str">
        <f t="shared" si="176"/>
        <v>NA</v>
      </c>
      <c r="AA594" s="6" t="str">
        <f t="shared" si="168"/>
        <v>NA</v>
      </c>
      <c r="AB594" s="8">
        <f t="shared" si="177"/>
        <v>0</v>
      </c>
      <c r="AG594" t="str">
        <f t="shared" si="165"/>
        <v>NA</v>
      </c>
      <c r="AH594" s="12"/>
    </row>
    <row r="595" spans="2:34" x14ac:dyDescent="0.25">
      <c r="B595">
        <v>594</v>
      </c>
      <c r="C595" t="s">
        <v>1991</v>
      </c>
      <c r="D595" t="s">
        <v>1992</v>
      </c>
      <c r="E595">
        <v>298</v>
      </c>
      <c r="F595">
        <v>-8</v>
      </c>
      <c r="G595">
        <v>-2.6100000000000002E-2</v>
      </c>
      <c r="H595">
        <v>25600</v>
      </c>
      <c r="I595">
        <v>39633</v>
      </c>
      <c r="J595" t="s">
        <v>1993</v>
      </c>
      <c r="K595" t="s">
        <v>50</v>
      </c>
      <c r="L595" s="6">
        <f t="shared" si="166"/>
        <v>188.81299999999999</v>
      </c>
      <c r="M595" s="7" t="str">
        <f t="shared" si="169"/>
        <v>B</v>
      </c>
      <c r="N595" s="10">
        <f t="shared" si="170"/>
        <v>188.81299999999999</v>
      </c>
      <c r="O595" s="10">
        <f t="shared" si="171"/>
        <v>188.81299999999999</v>
      </c>
      <c r="P595" s="4" t="str">
        <f t="shared" si="172"/>
        <v>INAI.JK</v>
      </c>
      <c r="R595" s="4">
        <f t="shared" si="173"/>
        <v>594</v>
      </c>
      <c r="S595" t="str">
        <v>LUCY-W.JK</v>
      </c>
      <c r="T595" s="16">
        <f t="shared" si="174"/>
        <v>0</v>
      </c>
      <c r="X595">
        <f t="shared" si="167"/>
        <v>594</v>
      </c>
      <c r="Y595">
        <f t="shared" si="175"/>
        <v>0</v>
      </c>
      <c r="Z595" s="7" t="str">
        <f t="shared" si="176"/>
        <v>NA</v>
      </c>
      <c r="AA595" s="6" t="str">
        <f t="shared" si="168"/>
        <v>NA</v>
      </c>
      <c r="AB595" s="8">
        <f t="shared" si="177"/>
        <v>0</v>
      </c>
      <c r="AG595" t="str">
        <f t="shared" si="165"/>
        <v>NA</v>
      </c>
      <c r="AH595" s="12"/>
    </row>
    <row r="596" spans="2:34" x14ac:dyDescent="0.25">
      <c r="B596">
        <v>595</v>
      </c>
      <c r="C596" t="s">
        <v>1994</v>
      </c>
      <c r="D596" t="s">
        <v>1995</v>
      </c>
      <c r="E596">
        <v>64</v>
      </c>
      <c r="F596">
        <v>-1</v>
      </c>
      <c r="G596">
        <v>-1.54E-2</v>
      </c>
      <c r="H596" t="s">
        <v>1996</v>
      </c>
      <c r="I596" t="s">
        <v>1997</v>
      </c>
      <c r="J596" t="s">
        <v>1998</v>
      </c>
      <c r="K596" t="s">
        <v>50</v>
      </c>
      <c r="L596" s="6">
        <f t="shared" si="166"/>
        <v>188.16</v>
      </c>
      <c r="M596" s="7" t="str">
        <f t="shared" si="169"/>
        <v>B</v>
      </c>
      <c r="N596" s="10">
        <f t="shared" si="170"/>
        <v>188.16</v>
      </c>
      <c r="O596" s="10">
        <f t="shared" si="171"/>
        <v>188.16</v>
      </c>
      <c r="P596" s="4" t="str">
        <f t="shared" si="172"/>
        <v>AHAP.JK</v>
      </c>
      <c r="R596" s="4">
        <f t="shared" si="173"/>
        <v>595</v>
      </c>
      <c r="S596" t="str">
        <v>SBMA-W.JK</v>
      </c>
      <c r="T596" s="16">
        <f t="shared" si="174"/>
        <v>0</v>
      </c>
      <c r="X596">
        <f t="shared" si="167"/>
        <v>595</v>
      </c>
      <c r="Y596">
        <f t="shared" si="175"/>
        <v>0</v>
      </c>
      <c r="Z596" s="7" t="str">
        <f t="shared" si="176"/>
        <v>NA</v>
      </c>
      <c r="AA596" s="6" t="str">
        <f t="shared" si="168"/>
        <v>NA</v>
      </c>
      <c r="AB596" s="8">
        <f t="shared" si="177"/>
        <v>0</v>
      </c>
      <c r="AG596" t="str">
        <f t="shared" si="165"/>
        <v>NA</v>
      </c>
      <c r="AH596" s="12"/>
    </row>
    <row r="597" spans="2:34" x14ac:dyDescent="0.25">
      <c r="B597">
        <v>596</v>
      </c>
      <c r="C597" t="s">
        <v>1999</v>
      </c>
      <c r="D597" t="s">
        <v>2000</v>
      </c>
      <c r="E597">
        <v>185</v>
      </c>
      <c r="F597">
        <v>-2</v>
      </c>
      <c r="G597">
        <v>-1.0699999999999999E-2</v>
      </c>
      <c r="H597">
        <v>130800</v>
      </c>
      <c r="I597" t="s">
        <v>2001</v>
      </c>
      <c r="J597" t="s">
        <v>2002</v>
      </c>
      <c r="K597" t="s">
        <v>50</v>
      </c>
      <c r="L597" s="6">
        <f t="shared" si="166"/>
        <v>186.57599999999999</v>
      </c>
      <c r="M597" s="7" t="str">
        <f t="shared" si="169"/>
        <v>B</v>
      </c>
      <c r="N597" s="10">
        <f t="shared" si="170"/>
        <v>186.57599999999999</v>
      </c>
      <c r="O597" s="10">
        <f t="shared" si="171"/>
        <v>186.57599999999999</v>
      </c>
      <c r="P597" s="4" t="str">
        <f t="shared" si="172"/>
        <v>LMPI.JK</v>
      </c>
      <c r="R597" s="4">
        <f t="shared" si="173"/>
        <v>596</v>
      </c>
      <c r="S597" t="str">
        <v>MASB-W.JK</v>
      </c>
      <c r="T597" s="16">
        <f t="shared" si="174"/>
        <v>0</v>
      </c>
      <c r="X597">
        <f t="shared" si="167"/>
        <v>596</v>
      </c>
      <c r="Y597">
        <f t="shared" si="175"/>
        <v>0</v>
      </c>
      <c r="Z597" s="7" t="str">
        <f t="shared" si="176"/>
        <v>NA</v>
      </c>
      <c r="AA597" s="6" t="str">
        <f t="shared" si="168"/>
        <v>NA</v>
      </c>
      <c r="AB597" s="8">
        <f t="shared" si="177"/>
        <v>0</v>
      </c>
      <c r="AG597" t="str">
        <f t="shared" si="165"/>
        <v>NA</v>
      </c>
      <c r="AH597" s="12"/>
    </row>
    <row r="598" spans="2:34" x14ac:dyDescent="0.25">
      <c r="B598">
        <v>597</v>
      </c>
      <c r="C598" t="s">
        <v>2003</v>
      </c>
      <c r="D598" t="s">
        <v>2004</v>
      </c>
      <c r="E598">
        <v>210</v>
      </c>
      <c r="F598">
        <v>-4</v>
      </c>
      <c r="G598">
        <v>-1.8700000000000001E-2</v>
      </c>
      <c r="H598" t="s">
        <v>2005</v>
      </c>
      <c r="I598" t="s">
        <v>2006</v>
      </c>
      <c r="J598" t="s">
        <v>2007</v>
      </c>
      <c r="K598" t="s">
        <v>50</v>
      </c>
      <c r="L598" s="6">
        <f t="shared" si="166"/>
        <v>186.14599999999999</v>
      </c>
      <c r="M598" s="7" t="str">
        <f t="shared" si="169"/>
        <v>B</v>
      </c>
      <c r="N598" s="10">
        <f t="shared" si="170"/>
        <v>186.14599999999999</v>
      </c>
      <c r="O598" s="10">
        <f t="shared" si="171"/>
        <v>186.14599999999999</v>
      </c>
      <c r="P598" s="4" t="str">
        <f t="shared" si="172"/>
        <v>WEHA.JK</v>
      </c>
      <c r="R598" s="4">
        <f t="shared" si="173"/>
        <v>597</v>
      </c>
      <c r="S598" t="str">
        <v>WIFI-W.JK</v>
      </c>
      <c r="T598" s="16">
        <f t="shared" si="174"/>
        <v>0</v>
      </c>
      <c r="X598">
        <f t="shared" si="167"/>
        <v>597</v>
      </c>
      <c r="Y598">
        <f t="shared" si="175"/>
        <v>0</v>
      </c>
      <c r="Z598" s="7" t="str">
        <f t="shared" si="176"/>
        <v>NA</v>
      </c>
      <c r="AA598" s="6" t="str">
        <f t="shared" si="168"/>
        <v>NA</v>
      </c>
      <c r="AB598" s="8">
        <f t="shared" si="177"/>
        <v>0</v>
      </c>
      <c r="AG598" t="str">
        <f t="shared" si="165"/>
        <v>NA</v>
      </c>
      <c r="AH598" s="12"/>
    </row>
    <row r="599" spans="2:34" x14ac:dyDescent="0.25">
      <c r="B599">
        <v>598</v>
      </c>
      <c r="C599" t="s">
        <v>2008</v>
      </c>
      <c r="D599" t="s">
        <v>2009</v>
      </c>
      <c r="E599">
        <v>350</v>
      </c>
      <c r="F599">
        <v>6</v>
      </c>
      <c r="G599">
        <v>1.7399999999999999E-2</v>
      </c>
      <c r="H599">
        <v>67400</v>
      </c>
      <c r="I599">
        <v>613968</v>
      </c>
      <c r="J599" t="s">
        <v>2010</v>
      </c>
      <c r="K599" t="s">
        <v>50</v>
      </c>
      <c r="L599" s="6">
        <f t="shared" si="166"/>
        <v>182.05600000000001</v>
      </c>
      <c r="M599" s="7" t="str">
        <f t="shared" si="169"/>
        <v>B</v>
      </c>
      <c r="N599" s="10">
        <f t="shared" si="170"/>
        <v>182.05600000000001</v>
      </c>
      <c r="O599" s="10">
        <f t="shared" si="171"/>
        <v>182.05600000000001</v>
      </c>
      <c r="P599" s="4" t="str">
        <f t="shared" si="172"/>
        <v>LION.JK</v>
      </c>
      <c r="R599" s="4">
        <f t="shared" si="173"/>
        <v>598</v>
      </c>
      <c r="S599" t="str">
        <v>GPSO.JK</v>
      </c>
      <c r="T599" s="16">
        <f t="shared" si="174"/>
        <v>0</v>
      </c>
      <c r="X599">
        <f t="shared" si="167"/>
        <v>598</v>
      </c>
      <c r="Y599">
        <f t="shared" si="175"/>
        <v>0</v>
      </c>
      <c r="Z599" s="7" t="str">
        <f t="shared" si="176"/>
        <v>NA</v>
      </c>
      <c r="AA599" s="6" t="str">
        <f t="shared" si="168"/>
        <v>NA</v>
      </c>
      <c r="AB599" s="8">
        <f t="shared" si="177"/>
        <v>0</v>
      </c>
      <c r="AG599" t="str">
        <f t="shared" si="165"/>
        <v>NA</v>
      </c>
      <c r="AH599" s="12"/>
    </row>
    <row r="600" spans="2:34" x14ac:dyDescent="0.25">
      <c r="B600">
        <v>599</v>
      </c>
      <c r="C600" t="s">
        <v>2011</v>
      </c>
      <c r="D600" t="s">
        <v>2012</v>
      </c>
      <c r="E600">
        <v>98</v>
      </c>
      <c r="F600">
        <v>0</v>
      </c>
      <c r="G600">
        <v>0</v>
      </c>
      <c r="H600" t="s">
        <v>2013</v>
      </c>
      <c r="I600" t="s">
        <v>2014</v>
      </c>
      <c r="J600" t="s">
        <v>2015</v>
      </c>
      <c r="K600">
        <v>17.64</v>
      </c>
      <c r="L600" s="6">
        <f t="shared" si="166"/>
        <v>182</v>
      </c>
      <c r="M600" s="7" t="str">
        <f t="shared" si="169"/>
        <v>B</v>
      </c>
      <c r="N600" s="10">
        <f t="shared" si="170"/>
        <v>182</v>
      </c>
      <c r="O600" s="10">
        <f t="shared" si="171"/>
        <v>182</v>
      </c>
      <c r="P600" s="4" t="str">
        <f t="shared" si="172"/>
        <v>DSFI.JK</v>
      </c>
      <c r="R600" s="4">
        <f t="shared" si="173"/>
        <v>599</v>
      </c>
      <c r="S600" t="str">
        <v>OILS.JK</v>
      </c>
      <c r="T600" s="16">
        <f t="shared" si="174"/>
        <v>0</v>
      </c>
      <c r="X600">
        <f t="shared" si="167"/>
        <v>599</v>
      </c>
      <c r="Y600">
        <f t="shared" si="175"/>
        <v>0</v>
      </c>
      <c r="Z600" s="7" t="str">
        <f t="shared" si="176"/>
        <v>NA</v>
      </c>
      <c r="AA600" s="6" t="str">
        <f t="shared" si="168"/>
        <v>NA</v>
      </c>
      <c r="AB600" s="8">
        <f t="shared" si="177"/>
        <v>0</v>
      </c>
      <c r="AG600" t="str">
        <f t="shared" si="165"/>
        <v>NA</v>
      </c>
      <c r="AH600" s="12"/>
    </row>
    <row r="601" spans="2:34" x14ac:dyDescent="0.25">
      <c r="B601">
        <v>600</v>
      </c>
      <c r="C601" t="s">
        <v>2016</v>
      </c>
      <c r="D601" t="s">
        <v>2017</v>
      </c>
      <c r="E601">
        <v>50</v>
      </c>
      <c r="F601">
        <v>0</v>
      </c>
      <c r="G601">
        <v>0</v>
      </c>
      <c r="H601">
        <v>7500</v>
      </c>
      <c r="I601">
        <v>750281</v>
      </c>
      <c r="J601" t="s">
        <v>2018</v>
      </c>
      <c r="K601" t="s">
        <v>50</v>
      </c>
      <c r="L601" s="6">
        <f t="shared" si="166"/>
        <v>177.84399999999999</v>
      </c>
      <c r="M601" s="7" t="str">
        <f t="shared" si="169"/>
        <v>B</v>
      </c>
      <c r="N601" s="10">
        <f t="shared" si="170"/>
        <v>177.84399999999999</v>
      </c>
      <c r="O601" s="10">
        <f t="shared" si="171"/>
        <v>177.84399999999999</v>
      </c>
      <c r="P601" s="4" t="str">
        <f t="shared" si="172"/>
        <v>BBRM.JK</v>
      </c>
      <c r="R601" s="4">
        <f t="shared" si="173"/>
        <v>600</v>
      </c>
      <c r="S601" t="str">
        <v>GPSO-W.JK</v>
      </c>
      <c r="T601" s="16">
        <f t="shared" si="174"/>
        <v>0</v>
      </c>
      <c r="X601">
        <f t="shared" si="167"/>
        <v>600</v>
      </c>
      <c r="Y601">
        <f t="shared" si="175"/>
        <v>0</v>
      </c>
      <c r="Z601" s="7" t="str">
        <f t="shared" si="176"/>
        <v>NA</v>
      </c>
      <c r="AA601" s="6" t="str">
        <f t="shared" si="168"/>
        <v>NA</v>
      </c>
      <c r="AB601" s="8">
        <f t="shared" si="177"/>
        <v>0</v>
      </c>
      <c r="AG601" t="str">
        <f t="shared" si="165"/>
        <v>NA</v>
      </c>
      <c r="AH601" s="12"/>
    </row>
    <row r="602" spans="2:34" x14ac:dyDescent="0.25">
      <c r="B602">
        <v>601</v>
      </c>
      <c r="C602" t="s">
        <v>2019</v>
      </c>
      <c r="D602" t="s">
        <v>2020</v>
      </c>
      <c r="E602">
        <v>50</v>
      </c>
      <c r="F602">
        <v>0</v>
      </c>
      <c r="G602">
        <v>0</v>
      </c>
      <c r="H602">
        <v>300</v>
      </c>
      <c r="I602">
        <v>8947</v>
      </c>
      <c r="J602" t="s">
        <v>2021</v>
      </c>
      <c r="K602" t="s">
        <v>50</v>
      </c>
      <c r="L602" s="6">
        <f t="shared" si="166"/>
        <v>177.5</v>
      </c>
      <c r="M602" s="7" t="str">
        <f t="shared" si="169"/>
        <v>B</v>
      </c>
      <c r="N602" s="10">
        <f t="shared" si="170"/>
        <v>177.5</v>
      </c>
      <c r="O602" s="10">
        <f t="shared" si="171"/>
        <v>177.5</v>
      </c>
      <c r="P602" s="4" t="str">
        <f t="shared" si="172"/>
        <v>HOTL.JK</v>
      </c>
      <c r="R602" s="4">
        <f t="shared" si="173"/>
        <v>601</v>
      </c>
      <c r="S602" t="str">
        <v>UVCR-W.JK</v>
      </c>
      <c r="T602" s="16">
        <f t="shared" si="174"/>
        <v>0</v>
      </c>
      <c r="X602">
        <f t="shared" si="167"/>
        <v>601</v>
      </c>
      <c r="Y602">
        <f t="shared" si="175"/>
        <v>0</v>
      </c>
      <c r="Z602" s="7" t="str">
        <f t="shared" si="176"/>
        <v>NA</v>
      </c>
      <c r="AA602" s="6" t="str">
        <f t="shared" si="168"/>
        <v>NA</v>
      </c>
      <c r="AB602" s="8">
        <f t="shared" si="177"/>
        <v>0</v>
      </c>
      <c r="AG602" t="str">
        <f t="shared" si="165"/>
        <v>NA</v>
      </c>
      <c r="AH602" s="12"/>
    </row>
    <row r="603" spans="2:34" x14ac:dyDescent="0.25">
      <c r="B603">
        <v>602</v>
      </c>
      <c r="C603" t="s">
        <v>2022</v>
      </c>
      <c r="D603" t="s">
        <v>2023</v>
      </c>
      <c r="E603">
        <v>915</v>
      </c>
      <c r="F603">
        <v>5</v>
      </c>
      <c r="G603">
        <v>5.4999999999999997E-3</v>
      </c>
      <c r="H603">
        <v>20900</v>
      </c>
      <c r="I603">
        <v>53565</v>
      </c>
      <c r="J603" t="s">
        <v>2024</v>
      </c>
      <c r="K603">
        <v>6.47</v>
      </c>
      <c r="L603" s="6">
        <f t="shared" si="166"/>
        <v>175.68</v>
      </c>
      <c r="M603" s="7" t="str">
        <f t="shared" si="169"/>
        <v>B</v>
      </c>
      <c r="N603" s="10">
        <f t="shared" si="170"/>
        <v>175.68</v>
      </c>
      <c r="O603" s="10">
        <f t="shared" si="171"/>
        <v>175.68</v>
      </c>
      <c r="P603" s="4" t="str">
        <f t="shared" si="172"/>
        <v>ASDM.JK</v>
      </c>
      <c r="R603" s="4">
        <f t="shared" si="173"/>
        <v>602</v>
      </c>
      <c r="S603" t="str">
        <v>ENZO-W.JK</v>
      </c>
      <c r="T603" s="16">
        <f t="shared" si="174"/>
        <v>0</v>
      </c>
      <c r="X603">
        <f t="shared" si="167"/>
        <v>602</v>
      </c>
      <c r="Y603">
        <f t="shared" si="175"/>
        <v>0</v>
      </c>
      <c r="Z603" s="7" t="str">
        <f t="shared" si="176"/>
        <v>NA</v>
      </c>
      <c r="AA603" s="6" t="str">
        <f t="shared" si="168"/>
        <v>NA</v>
      </c>
      <c r="AB603" s="8">
        <f t="shared" si="177"/>
        <v>0</v>
      </c>
      <c r="AG603" t="str">
        <f t="shared" si="165"/>
        <v>NA</v>
      </c>
      <c r="AH603" s="12"/>
    </row>
    <row r="604" spans="2:34" x14ac:dyDescent="0.25">
      <c r="B604">
        <v>603</v>
      </c>
      <c r="C604" t="s">
        <v>2025</v>
      </c>
      <c r="D604" t="s">
        <v>2026</v>
      </c>
      <c r="E604">
        <v>292</v>
      </c>
      <c r="F604">
        <v>0</v>
      </c>
      <c r="G604">
        <v>0</v>
      </c>
      <c r="H604" t="s">
        <v>2027</v>
      </c>
      <c r="I604" t="s">
        <v>2028</v>
      </c>
      <c r="J604" t="s">
        <v>2029</v>
      </c>
      <c r="K604" t="s">
        <v>50</v>
      </c>
      <c r="L604" s="6">
        <f t="shared" si="166"/>
        <v>175.20699999999999</v>
      </c>
      <c r="M604" s="7" t="str">
        <f t="shared" si="169"/>
        <v>B</v>
      </c>
      <c r="N604" s="10">
        <f t="shared" si="170"/>
        <v>175.20699999999999</v>
      </c>
      <c r="O604" s="10">
        <f t="shared" si="171"/>
        <v>175.20699999999999</v>
      </c>
      <c r="P604" s="4" t="str">
        <f t="shared" si="172"/>
        <v>FITT.JK</v>
      </c>
      <c r="R604" s="4">
        <f t="shared" si="173"/>
        <v>603</v>
      </c>
      <c r="S604" t="str">
        <v>PURA-W.JK</v>
      </c>
      <c r="T604" s="16">
        <f t="shared" si="174"/>
        <v>0</v>
      </c>
      <c r="X604">
        <f t="shared" si="167"/>
        <v>603</v>
      </c>
      <c r="Y604">
        <f t="shared" si="175"/>
        <v>0</v>
      </c>
      <c r="Z604" s="7" t="str">
        <f t="shared" si="176"/>
        <v>NA</v>
      </c>
      <c r="AA604" s="6" t="str">
        <f t="shared" si="168"/>
        <v>NA</v>
      </c>
      <c r="AB604" s="8">
        <f t="shared" si="177"/>
        <v>0</v>
      </c>
      <c r="AG604" t="str">
        <f t="shared" si="165"/>
        <v>NA</v>
      </c>
      <c r="AH604" s="12"/>
    </row>
    <row r="605" spans="2:34" x14ac:dyDescent="0.25">
      <c r="B605">
        <v>604</v>
      </c>
      <c r="C605" t="s">
        <v>2030</v>
      </c>
      <c r="D605" t="s">
        <v>2031</v>
      </c>
      <c r="E605">
        <v>160</v>
      </c>
      <c r="F605">
        <v>-2</v>
      </c>
      <c r="G605">
        <v>-1.23E-2</v>
      </c>
      <c r="H605" t="s">
        <v>2032</v>
      </c>
      <c r="I605" t="s">
        <v>2033</v>
      </c>
      <c r="J605" t="s">
        <v>2034</v>
      </c>
      <c r="K605">
        <v>0</v>
      </c>
      <c r="L605" s="6">
        <f t="shared" si="166"/>
        <v>169.99</v>
      </c>
      <c r="M605" s="7" t="str">
        <f t="shared" si="169"/>
        <v>B</v>
      </c>
      <c r="N605" s="10">
        <f t="shared" si="170"/>
        <v>169.99</v>
      </c>
      <c r="O605" s="10">
        <f t="shared" si="171"/>
        <v>169.99</v>
      </c>
      <c r="P605" s="4" t="str">
        <f t="shared" si="172"/>
        <v>IDEA.JK</v>
      </c>
      <c r="R605" s="4">
        <f t="shared" si="173"/>
        <v>604</v>
      </c>
      <c r="S605" t="str">
        <v>BRMS-W.JK</v>
      </c>
      <c r="T605" s="16">
        <f t="shared" si="174"/>
        <v>0</v>
      </c>
      <c r="X605">
        <f t="shared" si="167"/>
        <v>604</v>
      </c>
      <c r="Y605">
        <f t="shared" si="175"/>
        <v>0</v>
      </c>
      <c r="Z605" s="7" t="str">
        <f t="shared" si="176"/>
        <v>NA</v>
      </c>
      <c r="AA605" s="6" t="str">
        <f t="shared" si="168"/>
        <v>NA</v>
      </c>
      <c r="AB605" s="8">
        <f t="shared" si="177"/>
        <v>0</v>
      </c>
      <c r="AG605" t="str">
        <f t="shared" si="165"/>
        <v>NA</v>
      </c>
      <c r="AH605" s="12"/>
    </row>
    <row r="606" spans="2:34" x14ac:dyDescent="0.25">
      <c r="B606">
        <v>605</v>
      </c>
      <c r="C606" t="s">
        <v>2035</v>
      </c>
      <c r="D606" t="s">
        <v>2036</v>
      </c>
      <c r="E606">
        <v>278</v>
      </c>
      <c r="F606">
        <v>2</v>
      </c>
      <c r="G606">
        <v>7.1999999999999998E-3</v>
      </c>
      <c r="H606">
        <v>503000</v>
      </c>
      <c r="I606" t="s">
        <v>2037</v>
      </c>
      <c r="J606" t="s">
        <v>2038</v>
      </c>
      <c r="K606">
        <v>139000</v>
      </c>
      <c r="L606" s="6">
        <f t="shared" si="166"/>
        <v>169.33799999999999</v>
      </c>
      <c r="M606" s="7" t="str">
        <f t="shared" si="169"/>
        <v>B</v>
      </c>
      <c r="N606" s="10">
        <f t="shared" si="170"/>
        <v>169.33799999999999</v>
      </c>
      <c r="O606" s="10">
        <f t="shared" si="171"/>
        <v>169.33799999999999</v>
      </c>
      <c r="P606" s="4" t="str">
        <f t="shared" si="172"/>
        <v>RIGS.JK</v>
      </c>
      <c r="R606" s="4">
        <f t="shared" si="173"/>
        <v>605</v>
      </c>
      <c r="S606" t="str">
        <v>HAIS.JK</v>
      </c>
      <c r="T606" s="16">
        <f t="shared" si="174"/>
        <v>0</v>
      </c>
      <c r="X606">
        <f t="shared" si="167"/>
        <v>605</v>
      </c>
      <c r="Y606">
        <f t="shared" si="175"/>
        <v>0</v>
      </c>
      <c r="Z606" s="7" t="str">
        <f t="shared" si="176"/>
        <v>NA</v>
      </c>
      <c r="AA606" s="6" t="str">
        <f t="shared" si="168"/>
        <v>NA</v>
      </c>
      <c r="AB606" s="8">
        <f t="shared" si="177"/>
        <v>0</v>
      </c>
      <c r="AG606" t="str">
        <f t="shared" si="165"/>
        <v>NA</v>
      </c>
      <c r="AH606" s="12"/>
    </row>
    <row r="607" spans="2:34" x14ac:dyDescent="0.25">
      <c r="B607">
        <v>606</v>
      </c>
      <c r="C607" t="s">
        <v>2039</v>
      </c>
      <c r="D607" t="s">
        <v>2040</v>
      </c>
      <c r="E607">
        <v>51</v>
      </c>
      <c r="F607">
        <v>0</v>
      </c>
      <c r="G607">
        <v>0</v>
      </c>
      <c r="H607" t="s">
        <v>2041</v>
      </c>
      <c r="I607" t="s">
        <v>2042</v>
      </c>
      <c r="J607" t="s">
        <v>2043</v>
      </c>
      <c r="K607">
        <v>32.97</v>
      </c>
      <c r="L607" s="6">
        <f t="shared" si="166"/>
        <v>168.47300000000001</v>
      </c>
      <c r="M607" s="7" t="str">
        <f t="shared" si="169"/>
        <v>B</v>
      </c>
      <c r="N607" s="10">
        <f t="shared" si="170"/>
        <v>168.47300000000001</v>
      </c>
      <c r="O607" s="10">
        <f t="shared" si="171"/>
        <v>168.47300000000001</v>
      </c>
      <c r="P607" s="4" t="str">
        <f t="shared" si="172"/>
        <v>EPAC.JK</v>
      </c>
      <c r="R607" s="4">
        <f t="shared" si="173"/>
        <v>606</v>
      </c>
      <c r="S607" t="str">
        <v>FIMP-W.JK</v>
      </c>
      <c r="T607" s="16">
        <f t="shared" si="174"/>
        <v>0</v>
      </c>
      <c r="X607">
        <f t="shared" si="167"/>
        <v>606</v>
      </c>
      <c r="Y607">
        <f t="shared" si="175"/>
        <v>0</v>
      </c>
      <c r="Z607" s="7" t="str">
        <f t="shared" si="176"/>
        <v>NA</v>
      </c>
      <c r="AA607" s="6" t="str">
        <f t="shared" si="168"/>
        <v>NA</v>
      </c>
      <c r="AB607" s="8">
        <f t="shared" si="177"/>
        <v>0</v>
      </c>
      <c r="AG607" t="str">
        <f t="shared" si="165"/>
        <v>NA</v>
      </c>
      <c r="AH607" s="12"/>
    </row>
    <row r="608" spans="2:34" x14ac:dyDescent="0.25">
      <c r="B608">
        <v>607</v>
      </c>
      <c r="C608" t="s">
        <v>2044</v>
      </c>
      <c r="D608" t="s">
        <v>2045</v>
      </c>
      <c r="E608">
        <v>132</v>
      </c>
      <c r="F608">
        <v>2</v>
      </c>
      <c r="G608">
        <v>1.54E-2</v>
      </c>
      <c r="H608">
        <v>572800</v>
      </c>
      <c r="I608">
        <v>577498</v>
      </c>
      <c r="J608" t="s">
        <v>2046</v>
      </c>
      <c r="K608">
        <v>74.28</v>
      </c>
      <c r="L608" s="6">
        <f t="shared" si="166"/>
        <v>168.16800000000001</v>
      </c>
      <c r="M608" s="7" t="str">
        <f t="shared" si="169"/>
        <v>B</v>
      </c>
      <c r="N608" s="10">
        <f t="shared" si="170"/>
        <v>168.16800000000001</v>
      </c>
      <c r="O608" s="10">
        <f t="shared" si="171"/>
        <v>168.16800000000001</v>
      </c>
      <c r="P608" s="4" t="str">
        <f t="shared" si="172"/>
        <v>SDPC.JK</v>
      </c>
      <c r="R608" s="4">
        <f t="shared" si="173"/>
        <v>607</v>
      </c>
      <c r="S608" t="str">
        <v>BANK-W.JK</v>
      </c>
      <c r="T608" s="16">
        <f t="shared" si="174"/>
        <v>0</v>
      </c>
      <c r="X608">
        <f t="shared" si="167"/>
        <v>607</v>
      </c>
      <c r="Y608">
        <f t="shared" si="175"/>
        <v>0</v>
      </c>
      <c r="Z608" s="7" t="str">
        <f t="shared" si="176"/>
        <v>NA</v>
      </c>
      <c r="AA608" s="6" t="str">
        <f t="shared" si="168"/>
        <v>NA</v>
      </c>
      <c r="AB608" s="8">
        <f t="shared" si="177"/>
        <v>0</v>
      </c>
      <c r="AG608" t="str">
        <f t="shared" si="165"/>
        <v>NA</v>
      </c>
      <c r="AH608" s="12"/>
    </row>
    <row r="609" spans="2:34" x14ac:dyDescent="0.25">
      <c r="B609">
        <v>608</v>
      </c>
      <c r="C609" t="s">
        <v>2047</v>
      </c>
      <c r="D609" t="s">
        <v>2048</v>
      </c>
      <c r="E609">
        <v>110</v>
      </c>
      <c r="F609">
        <v>-1</v>
      </c>
      <c r="G609">
        <v>-8.9999999999999993E-3</v>
      </c>
      <c r="H609" t="s">
        <v>2049</v>
      </c>
      <c r="I609" t="s">
        <v>2050</v>
      </c>
      <c r="J609" t="s">
        <v>2051</v>
      </c>
      <c r="K609" t="s">
        <v>50</v>
      </c>
      <c r="L609" s="6">
        <f t="shared" si="166"/>
        <v>167.84</v>
      </c>
      <c r="M609" s="7" t="str">
        <f t="shared" si="169"/>
        <v>B</v>
      </c>
      <c r="N609" s="10">
        <f t="shared" si="170"/>
        <v>167.84</v>
      </c>
      <c r="O609" s="10">
        <f t="shared" si="171"/>
        <v>167.84</v>
      </c>
      <c r="P609" s="4" t="str">
        <f t="shared" si="172"/>
        <v>MTWI.JK</v>
      </c>
      <c r="R609" s="4">
        <f t="shared" si="173"/>
        <v>608</v>
      </c>
      <c r="S609" t="str">
        <v>PLAN-W.JK</v>
      </c>
      <c r="T609" s="16">
        <f t="shared" si="174"/>
        <v>0</v>
      </c>
      <c r="X609">
        <f t="shared" si="167"/>
        <v>608</v>
      </c>
      <c r="Y609">
        <f t="shared" si="175"/>
        <v>0</v>
      </c>
      <c r="Z609" s="7" t="str">
        <f t="shared" si="176"/>
        <v>NA</v>
      </c>
      <c r="AA609" s="6" t="str">
        <f t="shared" si="168"/>
        <v>NA</v>
      </c>
      <c r="AB609" s="8">
        <f t="shared" si="177"/>
        <v>0</v>
      </c>
      <c r="AG609" t="str">
        <f t="shared" si="165"/>
        <v>NA</v>
      </c>
      <c r="AH609" s="12"/>
    </row>
    <row r="610" spans="2:34" x14ac:dyDescent="0.25">
      <c r="B610">
        <v>609</v>
      </c>
      <c r="C610" t="s">
        <v>2052</v>
      </c>
      <c r="D610" t="s">
        <v>2053</v>
      </c>
      <c r="E610">
        <v>52</v>
      </c>
      <c r="F610">
        <v>0</v>
      </c>
      <c r="G610">
        <v>0</v>
      </c>
      <c r="H610" t="s">
        <v>2054</v>
      </c>
      <c r="I610" t="s">
        <v>2055</v>
      </c>
      <c r="J610" t="s">
        <v>2056</v>
      </c>
      <c r="K610" t="s">
        <v>50</v>
      </c>
      <c r="L610" s="6">
        <f t="shared" si="166"/>
        <v>167.53100000000001</v>
      </c>
      <c r="M610" s="7" t="str">
        <f t="shared" si="169"/>
        <v>B</v>
      </c>
      <c r="N610" s="10">
        <f t="shared" si="170"/>
        <v>167.53100000000001</v>
      </c>
      <c r="O610" s="10">
        <f t="shared" si="171"/>
        <v>167.53100000000001</v>
      </c>
      <c r="P610" s="4" t="str">
        <f t="shared" si="172"/>
        <v>HKMU.JK</v>
      </c>
      <c r="R610" s="4">
        <f t="shared" si="173"/>
        <v>609</v>
      </c>
      <c r="S610" t="str">
        <v>ZYRX.JK</v>
      </c>
      <c r="T610" s="16">
        <f t="shared" si="174"/>
        <v>0</v>
      </c>
      <c r="X610">
        <f t="shared" si="167"/>
        <v>609</v>
      </c>
      <c r="Y610">
        <f t="shared" si="175"/>
        <v>0</v>
      </c>
      <c r="Z610" s="7" t="str">
        <f t="shared" si="176"/>
        <v>NA</v>
      </c>
      <c r="AA610" s="6" t="str">
        <f t="shared" si="168"/>
        <v>NA</v>
      </c>
      <c r="AB610" s="8">
        <f t="shared" si="177"/>
        <v>0</v>
      </c>
      <c r="AG610" t="str">
        <f t="shared" si="165"/>
        <v>NA</v>
      </c>
      <c r="AH610" s="12"/>
    </row>
    <row r="611" spans="2:34" x14ac:dyDescent="0.25">
      <c r="B611">
        <v>610</v>
      </c>
      <c r="C611" t="s">
        <v>2057</v>
      </c>
      <c r="D611" t="s">
        <v>2058</v>
      </c>
      <c r="E611">
        <v>238</v>
      </c>
      <c r="F611">
        <v>-6</v>
      </c>
      <c r="G611">
        <v>-2.46E-2</v>
      </c>
      <c r="H611">
        <v>463700</v>
      </c>
      <c r="I611" t="s">
        <v>2059</v>
      </c>
      <c r="J611" t="s">
        <v>2060</v>
      </c>
      <c r="K611" t="s">
        <v>50</v>
      </c>
      <c r="L611" s="6">
        <f t="shared" si="166"/>
        <v>166.84800000000001</v>
      </c>
      <c r="M611" s="7" t="str">
        <f t="shared" si="169"/>
        <v>B</v>
      </c>
      <c r="N611" s="10">
        <f t="shared" si="170"/>
        <v>166.84800000000001</v>
      </c>
      <c r="O611" s="10">
        <f t="shared" si="171"/>
        <v>166.84800000000001</v>
      </c>
      <c r="P611" s="4" t="str">
        <f t="shared" si="172"/>
        <v>PRAS.JK</v>
      </c>
      <c r="R611" s="4">
        <f t="shared" si="173"/>
        <v>610</v>
      </c>
      <c r="S611" t="str">
        <v>FIMP.JK</v>
      </c>
      <c r="T611" s="16">
        <f t="shared" si="174"/>
        <v>0</v>
      </c>
      <c r="X611">
        <f t="shared" si="167"/>
        <v>610</v>
      </c>
      <c r="Y611">
        <f t="shared" si="175"/>
        <v>0</v>
      </c>
      <c r="Z611" s="7" t="str">
        <f t="shared" si="176"/>
        <v>NA</v>
      </c>
      <c r="AA611" s="6" t="str">
        <f t="shared" si="168"/>
        <v>NA</v>
      </c>
      <c r="AB611" s="8">
        <f t="shared" si="177"/>
        <v>0</v>
      </c>
      <c r="AG611" t="str">
        <f t="shared" si="165"/>
        <v>NA</v>
      </c>
      <c r="AH611" s="12"/>
    </row>
    <row r="612" spans="2:34" x14ac:dyDescent="0.25">
      <c r="B612">
        <v>611</v>
      </c>
      <c r="L612" s="6" t="e">
        <f t="shared" si="166"/>
        <v>#VALUE!</v>
      </c>
      <c r="M612" s="7" t="str">
        <f t="shared" si="169"/>
        <v/>
      </c>
      <c r="N612" s="10">
        <f t="shared" si="170"/>
        <v>0</v>
      </c>
      <c r="O612" s="10">
        <f t="shared" si="171"/>
        <v>0</v>
      </c>
      <c r="P612" s="4">
        <f t="shared" si="172"/>
        <v>0</v>
      </c>
      <c r="R612" s="4">
        <f t="shared" si="173"/>
        <v>611</v>
      </c>
      <c r="S612" t="str">
        <v>PPGL-W.JK</v>
      </c>
      <c r="T612" s="16">
        <f t="shared" si="174"/>
        <v>0</v>
      </c>
      <c r="X612">
        <f t="shared" si="167"/>
        <v>611</v>
      </c>
      <c r="Y612">
        <f t="shared" si="175"/>
        <v>0</v>
      </c>
      <c r="Z612" s="7" t="str">
        <f t="shared" si="176"/>
        <v>NA</v>
      </c>
      <c r="AA612" s="6" t="str">
        <f t="shared" si="168"/>
        <v>NA</v>
      </c>
      <c r="AB612" s="8">
        <f t="shared" si="177"/>
        <v>0</v>
      </c>
      <c r="AG612" t="str">
        <f t="shared" si="165"/>
        <v>NA</v>
      </c>
      <c r="AH612" s="12"/>
    </row>
    <row r="613" spans="2:34" x14ac:dyDescent="0.25">
      <c r="B613">
        <v>612</v>
      </c>
      <c r="C613" t="s">
        <v>0</v>
      </c>
      <c r="D613" t="s">
        <v>1</v>
      </c>
      <c r="E613" t="s">
        <v>2</v>
      </c>
      <c r="F613" t="s">
        <v>3</v>
      </c>
      <c r="G613" t="s">
        <v>4</v>
      </c>
      <c r="H613" t="s">
        <v>5</v>
      </c>
      <c r="I613" t="s">
        <v>6</v>
      </c>
      <c r="J613" t="s">
        <v>7</v>
      </c>
      <c r="K613" t="s">
        <v>8</v>
      </c>
      <c r="L613" s="6" t="e">
        <f t="shared" si="166"/>
        <v>#VALUE!</v>
      </c>
      <c r="M613" s="7" t="str">
        <f t="shared" si="169"/>
        <v>p</v>
      </c>
      <c r="N613" s="10">
        <f t="shared" si="170"/>
        <v>0</v>
      </c>
      <c r="O613" s="10">
        <f t="shared" si="171"/>
        <v>0</v>
      </c>
      <c r="P613" s="4" t="str">
        <f t="shared" si="172"/>
        <v>Symbol</v>
      </c>
      <c r="R613" s="4">
        <f t="shared" si="173"/>
        <v>612</v>
      </c>
      <c r="S613" t="str">
        <v>FREN-W2.JK</v>
      </c>
      <c r="T613" s="16">
        <f t="shared" si="174"/>
        <v>0</v>
      </c>
      <c r="X613">
        <f t="shared" si="167"/>
        <v>612</v>
      </c>
      <c r="Y613">
        <f t="shared" si="175"/>
        <v>0</v>
      </c>
      <c r="Z613" s="7" t="str">
        <f t="shared" si="176"/>
        <v>NA</v>
      </c>
      <c r="AA613" s="6" t="str">
        <f t="shared" si="168"/>
        <v>NA</v>
      </c>
      <c r="AB613" s="8">
        <f t="shared" si="177"/>
        <v>0</v>
      </c>
      <c r="AG613" t="str">
        <f t="shared" si="165"/>
        <v>NA</v>
      </c>
      <c r="AH613" s="12"/>
    </row>
    <row r="614" spans="2:34" x14ac:dyDescent="0.25">
      <c r="B614">
        <v>613</v>
      </c>
      <c r="C614" t="s">
        <v>2061</v>
      </c>
      <c r="D614" t="s">
        <v>2062</v>
      </c>
      <c r="E614">
        <v>111</v>
      </c>
      <c r="F614">
        <v>1</v>
      </c>
      <c r="G614">
        <v>9.1000000000000004E-3</v>
      </c>
      <c r="H614">
        <v>255900</v>
      </c>
      <c r="I614" t="s">
        <v>2063</v>
      </c>
      <c r="J614" t="s">
        <v>2064</v>
      </c>
      <c r="K614">
        <v>20.350000000000001</v>
      </c>
      <c r="L614" s="6">
        <f t="shared" si="166"/>
        <v>162.12299999999999</v>
      </c>
      <c r="M614" s="7" t="str">
        <f t="shared" si="169"/>
        <v>B</v>
      </c>
      <c r="N614" s="10">
        <f t="shared" si="170"/>
        <v>162.12299999999999</v>
      </c>
      <c r="O614" s="10">
        <f t="shared" si="171"/>
        <v>162.12299999999999</v>
      </c>
      <c r="P614" s="4" t="str">
        <f t="shared" si="172"/>
        <v>VINS.JK</v>
      </c>
      <c r="R614" s="4">
        <f t="shared" si="173"/>
        <v>613</v>
      </c>
      <c r="S614" t="str">
        <v>ZYRX-W.JK</v>
      </c>
      <c r="T614" s="16">
        <f t="shared" si="174"/>
        <v>0</v>
      </c>
      <c r="X614">
        <f t="shared" si="167"/>
        <v>613</v>
      </c>
      <c r="Y614">
        <f t="shared" si="175"/>
        <v>0</v>
      </c>
      <c r="Z614" s="7" t="str">
        <f t="shared" si="176"/>
        <v>NA</v>
      </c>
      <c r="AA614" s="6" t="str">
        <f t="shared" si="168"/>
        <v>NA</v>
      </c>
      <c r="AB614" s="8">
        <f t="shared" si="177"/>
        <v>0</v>
      </c>
      <c r="AG614" t="str">
        <f t="shared" si="165"/>
        <v>NA</v>
      </c>
      <c r="AH614" s="12"/>
    </row>
    <row r="615" spans="2:34" x14ac:dyDescent="0.25">
      <c r="B615">
        <v>614</v>
      </c>
      <c r="C615" t="s">
        <v>2065</v>
      </c>
      <c r="D615" t="s">
        <v>2066</v>
      </c>
      <c r="E615">
        <v>424</v>
      </c>
      <c r="F615">
        <v>28</v>
      </c>
      <c r="G615">
        <v>7.0699999999999999E-2</v>
      </c>
      <c r="H615" t="s">
        <v>2067</v>
      </c>
      <c r="I615" t="s">
        <v>2068</v>
      </c>
      <c r="J615" t="s">
        <v>2069</v>
      </c>
      <c r="K615" t="s">
        <v>50</v>
      </c>
      <c r="L615" s="6">
        <f t="shared" si="166"/>
        <v>161.56299999999999</v>
      </c>
      <c r="M615" s="7" t="str">
        <f t="shared" si="169"/>
        <v>B</v>
      </c>
      <c r="N615" s="10">
        <f t="shared" si="170"/>
        <v>161.56299999999999</v>
      </c>
      <c r="O615" s="10">
        <f t="shared" si="171"/>
        <v>161.56299999999999</v>
      </c>
      <c r="P615" s="4" t="str">
        <f t="shared" si="172"/>
        <v>YELO.JK</v>
      </c>
      <c r="AB615" s="8"/>
      <c r="AH615" s="12"/>
    </row>
    <row r="616" spans="2:34" x14ac:dyDescent="0.25">
      <c r="B616">
        <v>615</v>
      </c>
      <c r="C616" t="s">
        <v>2070</v>
      </c>
      <c r="D616" t="s">
        <v>2071</v>
      </c>
      <c r="E616">
        <v>380</v>
      </c>
      <c r="F616">
        <v>0</v>
      </c>
      <c r="G616">
        <v>0</v>
      </c>
      <c r="H616">
        <v>186900</v>
      </c>
      <c r="I616" t="s">
        <v>2072</v>
      </c>
      <c r="J616" t="s">
        <v>2073</v>
      </c>
      <c r="K616">
        <v>15.08</v>
      </c>
      <c r="L616" s="6">
        <f t="shared" si="166"/>
        <v>161.5</v>
      </c>
      <c r="M616" s="7" t="str">
        <f t="shared" si="169"/>
        <v>B</v>
      </c>
      <c r="N616" s="10">
        <f t="shared" si="170"/>
        <v>161.5</v>
      </c>
      <c r="O616" s="10">
        <f t="shared" si="171"/>
        <v>161.5</v>
      </c>
      <c r="P616" s="4" t="str">
        <f t="shared" si="172"/>
        <v>LPIN.JK</v>
      </c>
      <c r="AB616" s="8"/>
      <c r="AH616" s="12"/>
    </row>
    <row r="617" spans="2:34" x14ac:dyDescent="0.25">
      <c r="B617">
        <v>616</v>
      </c>
      <c r="C617" t="s">
        <v>2074</v>
      </c>
      <c r="D617" t="s">
        <v>2075</v>
      </c>
      <c r="E617">
        <v>272</v>
      </c>
      <c r="F617">
        <v>-18</v>
      </c>
      <c r="G617">
        <v>-6.2100000000000002E-2</v>
      </c>
      <c r="H617" t="s">
        <v>2076</v>
      </c>
      <c r="I617" t="s">
        <v>2077</v>
      </c>
      <c r="J617" t="s">
        <v>2078</v>
      </c>
      <c r="K617">
        <v>16.57</v>
      </c>
      <c r="L617" s="6">
        <f t="shared" si="166"/>
        <v>161.1</v>
      </c>
      <c r="M617" s="7" t="str">
        <f t="shared" si="169"/>
        <v>B</v>
      </c>
      <c r="N617" s="10">
        <f t="shared" si="170"/>
        <v>161.1</v>
      </c>
      <c r="O617" s="10">
        <f t="shared" si="171"/>
        <v>161.1</v>
      </c>
      <c r="P617" s="4" t="str">
        <f t="shared" si="172"/>
        <v>BIKA.JK</v>
      </c>
      <c r="AB617" s="8"/>
      <c r="AH617" s="12"/>
    </row>
    <row r="618" spans="2:34" x14ac:dyDescent="0.25">
      <c r="B618">
        <v>617</v>
      </c>
      <c r="C618" t="s">
        <v>2079</v>
      </c>
      <c r="D618" t="s">
        <v>2080</v>
      </c>
      <c r="E618">
        <v>164</v>
      </c>
      <c r="F618">
        <v>5</v>
      </c>
      <c r="G618">
        <v>3.1399999999999997E-2</v>
      </c>
      <c r="H618">
        <v>2000</v>
      </c>
      <c r="I618">
        <v>143831</v>
      </c>
      <c r="J618" t="s">
        <v>2081</v>
      </c>
      <c r="K618">
        <v>5.22</v>
      </c>
      <c r="L618" s="6">
        <f t="shared" si="166"/>
        <v>160.858</v>
      </c>
      <c r="M618" s="7" t="str">
        <f t="shared" si="169"/>
        <v>B</v>
      </c>
      <c r="N618" s="10">
        <f t="shared" si="170"/>
        <v>160.858</v>
      </c>
      <c r="O618" s="10">
        <f t="shared" si="171"/>
        <v>160.858</v>
      </c>
      <c r="P618" s="4" t="str">
        <f t="shared" si="172"/>
        <v>KOIN.JK</v>
      </c>
      <c r="AB618" s="8"/>
      <c r="AH618" s="12"/>
    </row>
    <row r="619" spans="2:34" x14ac:dyDescent="0.25">
      <c r="B619">
        <v>618</v>
      </c>
      <c r="C619" t="s">
        <v>2082</v>
      </c>
      <c r="D619" t="s">
        <v>2083</v>
      </c>
      <c r="E619">
        <v>84</v>
      </c>
      <c r="F619">
        <v>0</v>
      </c>
      <c r="G619">
        <v>0</v>
      </c>
      <c r="H619" t="s">
        <v>2084</v>
      </c>
      <c r="I619" t="s">
        <v>2085</v>
      </c>
      <c r="J619" t="s">
        <v>2086</v>
      </c>
      <c r="K619" t="s">
        <v>50</v>
      </c>
      <c r="L619" s="6">
        <f t="shared" si="166"/>
        <v>158.28200000000001</v>
      </c>
      <c r="M619" s="7" t="str">
        <f t="shared" si="169"/>
        <v>B</v>
      </c>
      <c r="N619" s="10">
        <f t="shared" si="170"/>
        <v>158.28200000000001</v>
      </c>
      <c r="O619" s="10">
        <f t="shared" si="171"/>
        <v>158.28200000000001</v>
      </c>
      <c r="P619" s="4" t="str">
        <f t="shared" si="172"/>
        <v>BEEF.JK</v>
      </c>
      <c r="AB619" s="8"/>
      <c r="AH619" s="12"/>
    </row>
    <row r="620" spans="2:34" x14ac:dyDescent="0.25">
      <c r="B620">
        <v>619</v>
      </c>
      <c r="C620" t="s">
        <v>2087</v>
      </c>
      <c r="D620" t="s">
        <v>2088</v>
      </c>
      <c r="E620">
        <v>158</v>
      </c>
      <c r="F620">
        <v>-3</v>
      </c>
      <c r="G620">
        <v>-1.8599999999999998E-2</v>
      </c>
      <c r="H620">
        <v>382600</v>
      </c>
      <c r="I620">
        <v>918438</v>
      </c>
      <c r="J620" t="s">
        <v>2089</v>
      </c>
      <c r="K620" t="s">
        <v>50</v>
      </c>
      <c r="L620" s="6">
        <f t="shared" si="166"/>
        <v>158</v>
      </c>
      <c r="M620" s="7" t="str">
        <f t="shared" si="169"/>
        <v>B</v>
      </c>
      <c r="N620" s="10">
        <f t="shared" si="170"/>
        <v>158</v>
      </c>
      <c r="O620" s="10">
        <f t="shared" si="171"/>
        <v>158</v>
      </c>
      <c r="P620" s="4" t="str">
        <f t="shared" si="172"/>
        <v>JMAS.JK</v>
      </c>
      <c r="AB620" s="8"/>
      <c r="AH620" s="12"/>
    </row>
    <row r="621" spans="2:34" x14ac:dyDescent="0.25">
      <c r="B621">
        <v>620</v>
      </c>
      <c r="C621" t="s">
        <v>2090</v>
      </c>
      <c r="D621" t="s">
        <v>2091</v>
      </c>
      <c r="E621">
        <v>204</v>
      </c>
      <c r="F621">
        <v>0</v>
      </c>
      <c r="G621">
        <v>0</v>
      </c>
      <c r="H621">
        <v>41600</v>
      </c>
      <c r="I621">
        <v>130768</v>
      </c>
      <c r="J621" t="s">
        <v>2092</v>
      </c>
      <c r="K621">
        <v>7.81</v>
      </c>
      <c r="L621" s="6">
        <f t="shared" si="166"/>
        <v>157.08000000000001</v>
      </c>
      <c r="M621" s="7" t="str">
        <f t="shared" si="169"/>
        <v>B</v>
      </c>
      <c r="N621" s="10">
        <f t="shared" si="170"/>
        <v>157.08000000000001</v>
      </c>
      <c r="O621" s="10">
        <f t="shared" si="171"/>
        <v>157.08000000000001</v>
      </c>
      <c r="P621" s="4" t="str">
        <f t="shared" si="172"/>
        <v>RUIS.JK</v>
      </c>
      <c r="AB621" s="8"/>
      <c r="AH621" s="12"/>
    </row>
    <row r="622" spans="2:34" x14ac:dyDescent="0.25">
      <c r="B622">
        <v>621</v>
      </c>
      <c r="C622" t="s">
        <v>2093</v>
      </c>
      <c r="D622" t="s">
        <v>2094</v>
      </c>
      <c r="E622">
        <v>218</v>
      </c>
      <c r="F622">
        <v>4</v>
      </c>
      <c r="G622">
        <v>1.8700000000000001E-2</v>
      </c>
      <c r="H622" t="s">
        <v>2095</v>
      </c>
      <c r="I622" t="s">
        <v>2096</v>
      </c>
      <c r="J622" t="s">
        <v>2097</v>
      </c>
      <c r="K622" t="s">
        <v>50</v>
      </c>
      <c r="L622" s="6">
        <f t="shared" si="166"/>
        <v>156.03299999999999</v>
      </c>
      <c r="M622" s="7" t="str">
        <f t="shared" si="169"/>
        <v>B</v>
      </c>
      <c r="N622" s="10">
        <f t="shared" si="170"/>
        <v>156.03299999999999</v>
      </c>
      <c r="O622" s="10">
        <f t="shared" si="171"/>
        <v>156.03299999999999</v>
      </c>
      <c r="P622" s="4" t="str">
        <f t="shared" si="172"/>
        <v>LUCK.JK</v>
      </c>
      <c r="AB622" s="8"/>
      <c r="AH622" s="12"/>
    </row>
    <row r="623" spans="2:34" x14ac:dyDescent="0.25">
      <c r="B623">
        <v>622</v>
      </c>
      <c r="C623" t="s">
        <v>2098</v>
      </c>
      <c r="D623" t="s">
        <v>2099</v>
      </c>
      <c r="E623">
        <v>181</v>
      </c>
      <c r="F623">
        <v>-13</v>
      </c>
      <c r="G623">
        <v>-6.7000000000000004E-2</v>
      </c>
      <c r="H623" t="s">
        <v>2100</v>
      </c>
      <c r="I623" t="s">
        <v>2101</v>
      </c>
      <c r="J623" t="s">
        <v>2102</v>
      </c>
      <c r="K623" t="s">
        <v>50</v>
      </c>
      <c r="L623" s="6">
        <f t="shared" si="166"/>
        <v>154.47</v>
      </c>
      <c r="M623" s="7" t="str">
        <f t="shared" si="169"/>
        <v>B</v>
      </c>
      <c r="N623" s="10">
        <f t="shared" si="170"/>
        <v>154.47</v>
      </c>
      <c r="O623" s="10">
        <f t="shared" si="171"/>
        <v>154.47</v>
      </c>
      <c r="P623" s="4" t="str">
        <f t="shared" si="172"/>
        <v>AYLS.JK</v>
      </c>
      <c r="AB623" s="8"/>
      <c r="AH623" s="12"/>
    </row>
    <row r="624" spans="2:34" x14ac:dyDescent="0.25">
      <c r="B624">
        <v>623</v>
      </c>
      <c r="C624" t="s">
        <v>2103</v>
      </c>
      <c r="D624" t="s">
        <v>2104</v>
      </c>
      <c r="E624">
        <v>100</v>
      </c>
      <c r="F624">
        <v>5</v>
      </c>
      <c r="G624">
        <v>5.2600000000000001E-2</v>
      </c>
      <c r="H624">
        <v>904400</v>
      </c>
      <c r="I624">
        <v>981684</v>
      </c>
      <c r="J624" t="s">
        <v>2105</v>
      </c>
      <c r="K624" t="s">
        <v>50</v>
      </c>
      <c r="L624" s="6">
        <f t="shared" si="166"/>
        <v>151.733</v>
      </c>
      <c r="M624" s="7" t="str">
        <f t="shared" si="169"/>
        <v>B</v>
      </c>
      <c r="N624" s="10">
        <f t="shared" si="170"/>
        <v>151.733</v>
      </c>
      <c r="O624" s="10">
        <f t="shared" si="171"/>
        <v>151.733</v>
      </c>
      <c r="P624" s="4" t="str">
        <f t="shared" si="172"/>
        <v>IBFN.JK</v>
      </c>
      <c r="AB624" s="8"/>
      <c r="AH624" s="12"/>
    </row>
    <row r="625" spans="2:34" x14ac:dyDescent="0.25">
      <c r="B625">
        <v>624</v>
      </c>
      <c r="C625" t="s">
        <v>2106</v>
      </c>
      <c r="D625" t="s">
        <v>2107</v>
      </c>
      <c r="E625">
        <v>139</v>
      </c>
      <c r="F625">
        <v>-1</v>
      </c>
      <c r="G625">
        <v>-7.1000000000000004E-3</v>
      </c>
      <c r="H625">
        <v>13100</v>
      </c>
      <c r="I625">
        <v>191790</v>
      </c>
      <c r="J625" t="s">
        <v>2108</v>
      </c>
      <c r="K625" t="s">
        <v>50</v>
      </c>
      <c r="L625" s="6">
        <f t="shared" si="166"/>
        <v>147.108</v>
      </c>
      <c r="M625" s="7" t="str">
        <f t="shared" si="169"/>
        <v>B</v>
      </c>
      <c r="N625" s="10">
        <f t="shared" si="170"/>
        <v>147.108</v>
      </c>
      <c r="O625" s="10">
        <f t="shared" si="171"/>
        <v>147.108</v>
      </c>
      <c r="P625" s="4" t="str">
        <f t="shared" si="172"/>
        <v>TMPO.JK</v>
      </c>
      <c r="AB625" s="8"/>
      <c r="AH625" s="12"/>
    </row>
    <row r="626" spans="2:34" x14ac:dyDescent="0.25">
      <c r="B626">
        <v>625</v>
      </c>
      <c r="C626" t="s">
        <v>2109</v>
      </c>
      <c r="D626" t="s">
        <v>2110</v>
      </c>
      <c r="E626">
        <v>234</v>
      </c>
      <c r="F626">
        <v>-4</v>
      </c>
      <c r="G626">
        <v>-1.6799999999999999E-2</v>
      </c>
      <c r="H626">
        <v>1100</v>
      </c>
      <c r="I626">
        <v>31761</v>
      </c>
      <c r="J626" t="s">
        <v>2111</v>
      </c>
      <c r="K626" t="s">
        <v>50</v>
      </c>
      <c r="L626" s="6">
        <f t="shared" si="166"/>
        <v>144.14400000000001</v>
      </c>
      <c r="M626" s="7" t="str">
        <f t="shared" si="169"/>
        <v>B</v>
      </c>
      <c r="N626" s="10">
        <f t="shared" si="170"/>
        <v>144.14400000000001</v>
      </c>
      <c r="O626" s="10">
        <f t="shared" si="171"/>
        <v>144.14400000000001</v>
      </c>
      <c r="P626" s="4" t="str">
        <f t="shared" si="172"/>
        <v>ALMI.JK</v>
      </c>
      <c r="AB626" s="8"/>
      <c r="AH626" s="12"/>
    </row>
    <row r="627" spans="2:34" x14ac:dyDescent="0.25">
      <c r="B627">
        <v>626</v>
      </c>
      <c r="C627" t="s">
        <v>2112</v>
      </c>
      <c r="D627" t="s">
        <v>2113</v>
      </c>
      <c r="E627">
        <v>256</v>
      </c>
      <c r="F627">
        <v>2</v>
      </c>
      <c r="G627">
        <v>7.9000000000000008E-3</v>
      </c>
      <c r="H627" t="s">
        <v>2114</v>
      </c>
      <c r="I627" t="s">
        <v>2115</v>
      </c>
      <c r="J627" t="s">
        <v>2116</v>
      </c>
      <c r="K627">
        <v>31.76</v>
      </c>
      <c r="L627" s="6">
        <f t="shared" si="166"/>
        <v>143.43299999999999</v>
      </c>
      <c r="M627" s="7" t="str">
        <f t="shared" si="169"/>
        <v>B</v>
      </c>
      <c r="N627" s="10">
        <f t="shared" si="170"/>
        <v>143.43299999999999</v>
      </c>
      <c r="O627" s="10">
        <f t="shared" si="171"/>
        <v>143.43299999999999</v>
      </c>
      <c r="P627" s="4" t="str">
        <f t="shared" si="172"/>
        <v>COCO.JK</v>
      </c>
      <c r="AB627" s="8"/>
      <c r="AH627" s="12"/>
    </row>
    <row r="628" spans="2:34" x14ac:dyDescent="0.25">
      <c r="B628">
        <v>627</v>
      </c>
      <c r="C628" t="s">
        <v>2117</v>
      </c>
      <c r="D628" t="s">
        <v>2118</v>
      </c>
      <c r="E628">
        <v>76</v>
      </c>
      <c r="F628">
        <v>-5</v>
      </c>
      <c r="G628">
        <v>-6.1699999999999998E-2</v>
      </c>
      <c r="H628" t="s">
        <v>2119</v>
      </c>
      <c r="I628" t="s">
        <v>2120</v>
      </c>
      <c r="J628" t="s">
        <v>2121</v>
      </c>
      <c r="K628">
        <v>225.52</v>
      </c>
      <c r="L628" s="6">
        <f t="shared" si="166"/>
        <v>142.5</v>
      </c>
      <c r="M628" s="7" t="str">
        <f t="shared" si="169"/>
        <v>B</v>
      </c>
      <c r="N628" s="10">
        <f t="shared" si="170"/>
        <v>142.5</v>
      </c>
      <c r="O628" s="10">
        <f t="shared" si="171"/>
        <v>142.5</v>
      </c>
      <c r="P628" s="4" t="str">
        <f t="shared" si="172"/>
        <v>CBMF.JK</v>
      </c>
      <c r="AB628" s="8"/>
      <c r="AH628" s="12"/>
    </row>
    <row r="629" spans="2:34" x14ac:dyDescent="0.25">
      <c r="B629">
        <v>628</v>
      </c>
      <c r="C629" t="s">
        <v>2122</v>
      </c>
      <c r="D629" t="s">
        <v>2123</v>
      </c>
      <c r="E629">
        <v>79</v>
      </c>
      <c r="F629">
        <v>0</v>
      </c>
      <c r="G629">
        <v>0</v>
      </c>
      <c r="H629" t="s">
        <v>2124</v>
      </c>
      <c r="I629" t="s">
        <v>2125</v>
      </c>
      <c r="J629" t="s">
        <v>2126</v>
      </c>
      <c r="K629" t="s">
        <v>50</v>
      </c>
      <c r="L629" s="6">
        <f t="shared" si="166"/>
        <v>141.41900000000001</v>
      </c>
      <c r="M629" s="7" t="str">
        <f t="shared" si="169"/>
        <v>B</v>
      </c>
      <c r="N629" s="10">
        <f t="shared" si="170"/>
        <v>141.41900000000001</v>
      </c>
      <c r="O629" s="10">
        <f t="shared" si="171"/>
        <v>141.41900000000001</v>
      </c>
      <c r="P629" s="4" t="str">
        <f t="shared" si="172"/>
        <v>OKAS.JK</v>
      </c>
      <c r="AB629" s="8"/>
      <c r="AH629" s="12"/>
    </row>
    <row r="630" spans="2:34" x14ac:dyDescent="0.25">
      <c r="B630">
        <v>629</v>
      </c>
      <c r="C630" t="s">
        <v>2127</v>
      </c>
      <c r="D630" t="s">
        <v>2128</v>
      </c>
      <c r="E630">
        <v>99</v>
      </c>
      <c r="F630">
        <v>-1</v>
      </c>
      <c r="G630">
        <v>-0.01</v>
      </c>
      <c r="H630" t="s">
        <v>2129</v>
      </c>
      <c r="I630" t="s">
        <v>2130</v>
      </c>
      <c r="J630" t="s">
        <v>2131</v>
      </c>
      <c r="K630" t="s">
        <v>50</v>
      </c>
      <c r="L630" s="6">
        <f t="shared" si="166"/>
        <v>136.143</v>
      </c>
      <c r="M630" s="7" t="str">
        <f t="shared" si="169"/>
        <v>B</v>
      </c>
      <c r="N630" s="10">
        <f t="shared" si="170"/>
        <v>136.143</v>
      </c>
      <c r="O630" s="10">
        <f t="shared" si="171"/>
        <v>136.143</v>
      </c>
      <c r="P630" s="4" t="str">
        <f t="shared" si="172"/>
        <v>PURE.JK</v>
      </c>
      <c r="AB630" s="8"/>
      <c r="AH630" s="12"/>
    </row>
    <row r="631" spans="2:34" x14ac:dyDescent="0.25">
      <c r="B631">
        <v>630</v>
      </c>
      <c r="C631" t="s">
        <v>2132</v>
      </c>
      <c r="D631" t="s">
        <v>2133</v>
      </c>
      <c r="E631">
        <v>54</v>
      </c>
      <c r="F631">
        <v>-1</v>
      </c>
      <c r="G631">
        <v>-1.8200000000000001E-2</v>
      </c>
      <c r="H631">
        <v>340600</v>
      </c>
      <c r="I631" t="s">
        <v>2134</v>
      </c>
      <c r="J631" t="s">
        <v>2135</v>
      </c>
      <c r="K631" t="s">
        <v>50</v>
      </c>
      <c r="L631" s="6">
        <f t="shared" si="166"/>
        <v>134.77000000000001</v>
      </c>
      <c r="M631" s="7" t="str">
        <f t="shared" si="169"/>
        <v>B</v>
      </c>
      <c r="N631" s="10">
        <f t="shared" si="170"/>
        <v>134.77000000000001</v>
      </c>
      <c r="O631" s="10">
        <f t="shared" si="171"/>
        <v>134.77000000000001</v>
      </c>
      <c r="P631" s="4" t="str">
        <f t="shared" si="172"/>
        <v>POLY.JK</v>
      </c>
      <c r="AB631" s="8"/>
      <c r="AH631" s="12"/>
    </row>
    <row r="632" spans="2:34" x14ac:dyDescent="0.25">
      <c r="B632">
        <v>631</v>
      </c>
      <c r="C632" t="s">
        <v>2136</v>
      </c>
      <c r="D632" t="s">
        <v>2137</v>
      </c>
      <c r="E632">
        <v>134</v>
      </c>
      <c r="F632">
        <v>-4</v>
      </c>
      <c r="G632">
        <v>-2.9000000000000001E-2</v>
      </c>
      <c r="H632" t="s">
        <v>2138</v>
      </c>
      <c r="I632" t="s">
        <v>2139</v>
      </c>
      <c r="J632" t="s">
        <v>2140</v>
      </c>
      <c r="K632">
        <v>340.1</v>
      </c>
      <c r="L632" s="6">
        <f t="shared" si="166"/>
        <v>134</v>
      </c>
      <c r="M632" s="7" t="str">
        <f t="shared" si="169"/>
        <v>B</v>
      </c>
      <c r="N632" s="10">
        <f t="shared" si="170"/>
        <v>134</v>
      </c>
      <c r="O632" s="10">
        <f t="shared" si="171"/>
        <v>134</v>
      </c>
      <c r="P632" s="4" t="str">
        <f t="shared" si="172"/>
        <v>OPMS.JK</v>
      </c>
      <c r="AB632" s="8"/>
      <c r="AH632" s="12"/>
    </row>
    <row r="633" spans="2:34" x14ac:dyDescent="0.25">
      <c r="B633">
        <v>632</v>
      </c>
      <c r="C633" t="s">
        <v>2141</v>
      </c>
      <c r="D633" t="s">
        <v>2142</v>
      </c>
      <c r="E633">
        <v>404</v>
      </c>
      <c r="F633">
        <v>-30</v>
      </c>
      <c r="G633">
        <v>-6.9099999999999995E-2</v>
      </c>
      <c r="H633">
        <v>168100</v>
      </c>
      <c r="I633" t="s">
        <v>2143</v>
      </c>
      <c r="J633" t="s">
        <v>2144</v>
      </c>
      <c r="K633" t="s">
        <v>50</v>
      </c>
      <c r="L633" s="6">
        <f t="shared" si="166"/>
        <v>133.142</v>
      </c>
      <c r="M633" s="7" t="str">
        <f t="shared" si="169"/>
        <v>B</v>
      </c>
      <c r="N633" s="10">
        <f t="shared" si="170"/>
        <v>133.142</v>
      </c>
      <c r="O633" s="10">
        <f t="shared" si="171"/>
        <v>133.142</v>
      </c>
      <c r="P633" s="4" t="str">
        <f t="shared" si="172"/>
        <v>PUDP.JK</v>
      </c>
      <c r="AB633" s="8"/>
      <c r="AH633" s="12"/>
    </row>
    <row r="634" spans="2:34" x14ac:dyDescent="0.25">
      <c r="B634">
        <v>633</v>
      </c>
      <c r="C634" t="s">
        <v>2145</v>
      </c>
      <c r="D634" t="s">
        <v>2146</v>
      </c>
      <c r="E634">
        <v>95</v>
      </c>
      <c r="F634">
        <v>7</v>
      </c>
      <c r="G634">
        <v>7.9500000000000001E-2</v>
      </c>
      <c r="H634" t="s">
        <v>2147</v>
      </c>
      <c r="I634" t="s">
        <v>2148</v>
      </c>
      <c r="J634" t="s">
        <v>2149</v>
      </c>
      <c r="K634" t="s">
        <v>50</v>
      </c>
      <c r="L634" s="6">
        <f t="shared" si="166"/>
        <v>133</v>
      </c>
      <c r="M634" s="7" t="str">
        <f t="shared" si="169"/>
        <v>B</v>
      </c>
      <c r="N634" s="10">
        <f t="shared" si="170"/>
        <v>133</v>
      </c>
      <c r="O634" s="10">
        <f t="shared" si="171"/>
        <v>133</v>
      </c>
      <c r="P634" s="4" t="str">
        <f t="shared" si="172"/>
        <v>BOSS.JK</v>
      </c>
      <c r="AB634" s="8"/>
      <c r="AH634" s="12"/>
    </row>
    <row r="635" spans="2:34" x14ac:dyDescent="0.25">
      <c r="B635">
        <v>634</v>
      </c>
      <c r="C635" t="s">
        <v>2150</v>
      </c>
      <c r="D635" t="s">
        <v>2151</v>
      </c>
      <c r="E635">
        <v>50</v>
      </c>
      <c r="F635">
        <v>0</v>
      </c>
      <c r="G635">
        <v>0</v>
      </c>
      <c r="H635">
        <v>2800</v>
      </c>
      <c r="I635" t="s">
        <v>2152</v>
      </c>
      <c r="J635" t="s">
        <v>2153</v>
      </c>
      <c r="K635" t="s">
        <v>50</v>
      </c>
      <c r="L635" s="6">
        <f t="shared" si="166"/>
        <v>132.81</v>
      </c>
      <c r="M635" s="7" t="str">
        <f t="shared" si="169"/>
        <v>B</v>
      </c>
      <c r="N635" s="10">
        <f t="shared" si="170"/>
        <v>132.81</v>
      </c>
      <c r="O635" s="10">
        <f t="shared" si="171"/>
        <v>132.81</v>
      </c>
      <c r="P635" s="4" t="str">
        <f t="shared" si="172"/>
        <v>RBMS.JK</v>
      </c>
      <c r="AB635" s="8"/>
      <c r="AH635" s="12"/>
    </row>
    <row r="636" spans="2:34" x14ac:dyDescent="0.25">
      <c r="B636">
        <v>635</v>
      </c>
      <c r="C636" t="s">
        <v>2154</v>
      </c>
      <c r="D636" t="s">
        <v>2155</v>
      </c>
      <c r="E636">
        <v>124</v>
      </c>
      <c r="F636">
        <v>0</v>
      </c>
      <c r="G636">
        <v>0</v>
      </c>
      <c r="H636">
        <v>34900</v>
      </c>
      <c r="I636">
        <v>401447</v>
      </c>
      <c r="J636" t="s">
        <v>2156</v>
      </c>
      <c r="K636" t="s">
        <v>50</v>
      </c>
      <c r="L636" s="6">
        <f t="shared" si="166"/>
        <v>132.68</v>
      </c>
      <c r="M636" s="7" t="str">
        <f t="shared" si="169"/>
        <v>B</v>
      </c>
      <c r="N636" s="10">
        <f t="shared" si="170"/>
        <v>132.68</v>
      </c>
      <c r="O636" s="10">
        <f t="shared" si="171"/>
        <v>132.68</v>
      </c>
      <c r="P636" s="4" t="str">
        <f t="shared" si="172"/>
        <v>MBTO.JK</v>
      </c>
      <c r="AB636" s="8"/>
      <c r="AH636" s="12"/>
    </row>
    <row r="637" spans="2:34" x14ac:dyDescent="0.25">
      <c r="B637">
        <v>636</v>
      </c>
      <c r="C637" t="s">
        <v>2157</v>
      </c>
      <c r="D637" t="s">
        <v>2158</v>
      </c>
      <c r="E637">
        <v>268</v>
      </c>
      <c r="F637">
        <v>6</v>
      </c>
      <c r="G637">
        <v>2.29E-2</v>
      </c>
      <c r="H637">
        <v>3900</v>
      </c>
      <c r="I637">
        <v>19398</v>
      </c>
      <c r="J637" t="s">
        <v>2159</v>
      </c>
      <c r="K637">
        <v>67.13</v>
      </c>
      <c r="L637" s="6">
        <f t="shared" si="166"/>
        <v>125.474</v>
      </c>
      <c r="M637" s="7" t="str">
        <f t="shared" si="169"/>
        <v>B</v>
      </c>
      <c r="N637" s="10">
        <f t="shared" si="170"/>
        <v>125.474</v>
      </c>
      <c r="O637" s="10">
        <f t="shared" si="171"/>
        <v>125.474</v>
      </c>
      <c r="P637" s="4" t="str">
        <f t="shared" si="172"/>
        <v>SINI.JK</v>
      </c>
      <c r="AB637" s="8"/>
      <c r="AH637" s="12"/>
    </row>
    <row r="638" spans="2:34" x14ac:dyDescent="0.25">
      <c r="B638">
        <v>637</v>
      </c>
      <c r="C638" t="s">
        <v>2160</v>
      </c>
      <c r="D638" t="s">
        <v>2161</v>
      </c>
      <c r="E638">
        <v>820</v>
      </c>
      <c r="F638">
        <v>-45</v>
      </c>
      <c r="G638">
        <v>-5.1999999999999998E-2</v>
      </c>
      <c r="H638">
        <v>800</v>
      </c>
      <c r="I638">
        <v>4841</v>
      </c>
      <c r="J638" t="s">
        <v>2162</v>
      </c>
      <c r="K638">
        <v>8.64</v>
      </c>
      <c r="L638" s="6">
        <f t="shared" si="166"/>
        <v>124.64</v>
      </c>
      <c r="M638" s="7" t="str">
        <f t="shared" si="169"/>
        <v>B</v>
      </c>
      <c r="N638" s="10">
        <f t="shared" si="170"/>
        <v>124.64</v>
      </c>
      <c r="O638" s="10">
        <f t="shared" si="171"/>
        <v>124.64</v>
      </c>
      <c r="P638" s="4" t="str">
        <f t="shared" si="172"/>
        <v>KONI.JK</v>
      </c>
      <c r="AB638" s="8"/>
      <c r="AH638" s="12"/>
    </row>
    <row r="639" spans="2:34" x14ac:dyDescent="0.25">
      <c r="B639">
        <v>638</v>
      </c>
      <c r="C639" t="s">
        <v>2163</v>
      </c>
      <c r="D639" t="s">
        <v>2164</v>
      </c>
      <c r="E639">
        <v>153</v>
      </c>
      <c r="F639">
        <v>0</v>
      </c>
      <c r="G639">
        <v>0</v>
      </c>
      <c r="H639" t="s">
        <v>2165</v>
      </c>
      <c r="I639" t="s">
        <v>2166</v>
      </c>
      <c r="J639" t="s">
        <v>2167</v>
      </c>
      <c r="K639" t="s">
        <v>50</v>
      </c>
      <c r="L639" s="6">
        <f t="shared" si="166"/>
        <v>124.485</v>
      </c>
      <c r="M639" s="7" t="str">
        <f t="shared" si="169"/>
        <v>B</v>
      </c>
      <c r="N639" s="10">
        <f t="shared" si="170"/>
        <v>124.485</v>
      </c>
      <c r="O639" s="10">
        <f t="shared" si="171"/>
        <v>124.485</v>
      </c>
      <c r="P639" s="4" t="str">
        <f t="shared" si="172"/>
        <v>JAST.JK</v>
      </c>
      <c r="AB639" s="8"/>
      <c r="AH639" s="12"/>
    </row>
    <row r="640" spans="2:34" x14ac:dyDescent="0.25">
      <c r="B640">
        <v>639</v>
      </c>
      <c r="C640" t="s">
        <v>2168</v>
      </c>
      <c r="D640" t="s">
        <v>2169</v>
      </c>
      <c r="E640">
        <v>95</v>
      </c>
      <c r="F640">
        <v>-2</v>
      </c>
      <c r="G640">
        <v>-2.06E-2</v>
      </c>
      <c r="H640" t="s">
        <v>2170</v>
      </c>
      <c r="I640" t="s">
        <v>2171</v>
      </c>
      <c r="J640" t="s">
        <v>2172</v>
      </c>
      <c r="K640">
        <v>49.27</v>
      </c>
      <c r="L640" s="6">
        <f t="shared" si="166"/>
        <v>124.16500000000001</v>
      </c>
      <c r="M640" s="7" t="str">
        <f t="shared" si="169"/>
        <v>B</v>
      </c>
      <c r="N640" s="10">
        <f t="shared" si="170"/>
        <v>124.16500000000001</v>
      </c>
      <c r="O640" s="10">
        <f t="shared" si="171"/>
        <v>124.16500000000001</v>
      </c>
      <c r="P640" s="4" t="str">
        <f t="shared" si="172"/>
        <v>CSIS.JK</v>
      </c>
      <c r="AB640" s="8"/>
      <c r="AH640" s="12"/>
    </row>
    <row r="641" spans="2:34" x14ac:dyDescent="0.25">
      <c r="B641">
        <v>640</v>
      </c>
      <c r="C641" t="s">
        <v>2173</v>
      </c>
      <c r="D641" t="s">
        <v>2174</v>
      </c>
      <c r="E641">
        <v>50</v>
      </c>
      <c r="F641">
        <v>-1</v>
      </c>
      <c r="G641">
        <v>-1.9599999999999999E-2</v>
      </c>
      <c r="H641" t="s">
        <v>2175</v>
      </c>
      <c r="I641" t="s">
        <v>2176</v>
      </c>
      <c r="J641" t="s">
        <v>2177</v>
      </c>
      <c r="K641">
        <v>24.19</v>
      </c>
      <c r="L641" s="6">
        <f t="shared" si="166"/>
        <v>123.786</v>
      </c>
      <c r="M641" s="7" t="str">
        <f t="shared" si="169"/>
        <v>B</v>
      </c>
      <c r="N641" s="10">
        <f t="shared" si="170"/>
        <v>123.786</v>
      </c>
      <c r="O641" s="10">
        <f t="shared" si="171"/>
        <v>123.786</v>
      </c>
      <c r="P641" s="4" t="str">
        <f t="shared" si="172"/>
        <v>WOWS.JK</v>
      </c>
      <c r="AB641" s="8"/>
      <c r="AH641" s="12"/>
    </row>
    <row r="642" spans="2:34" x14ac:dyDescent="0.25">
      <c r="B642">
        <v>641</v>
      </c>
      <c r="C642" t="s">
        <v>2178</v>
      </c>
      <c r="D642" t="s">
        <v>2179</v>
      </c>
      <c r="E642">
        <v>99</v>
      </c>
      <c r="F642">
        <v>-1</v>
      </c>
      <c r="G642">
        <v>-0.01</v>
      </c>
      <c r="H642">
        <v>76200</v>
      </c>
      <c r="I642">
        <v>155630</v>
      </c>
      <c r="J642" t="s">
        <v>2180</v>
      </c>
      <c r="K642">
        <v>13.8</v>
      </c>
      <c r="L642" s="6">
        <f t="shared" ref="L642:L705" si="181">VALUE(LEFT(J642,LEN(J642)-1))</f>
        <v>123.75</v>
      </c>
      <c r="M642" s="7" t="str">
        <f t="shared" si="169"/>
        <v>B</v>
      </c>
      <c r="N642" s="10">
        <f t="shared" si="170"/>
        <v>123.75</v>
      </c>
      <c r="O642" s="10">
        <f t="shared" si="171"/>
        <v>123.75</v>
      </c>
      <c r="P642" s="4" t="str">
        <f t="shared" si="172"/>
        <v>ATAP.JK</v>
      </c>
      <c r="AB642" s="8"/>
      <c r="AH642" s="12"/>
    </row>
    <row r="643" spans="2:34" x14ac:dyDescent="0.25">
      <c r="B643">
        <v>642</v>
      </c>
      <c r="C643" t="s">
        <v>2181</v>
      </c>
      <c r="D643" t="s">
        <v>2182</v>
      </c>
      <c r="E643">
        <v>130</v>
      </c>
      <c r="F643">
        <v>0</v>
      </c>
      <c r="G643">
        <v>0</v>
      </c>
      <c r="H643">
        <v>273200</v>
      </c>
      <c r="I643">
        <v>159441</v>
      </c>
      <c r="J643" t="s">
        <v>2183</v>
      </c>
      <c r="K643">
        <v>30.07</v>
      </c>
      <c r="L643" s="6">
        <f t="shared" si="181"/>
        <v>123.483</v>
      </c>
      <c r="M643" s="7" t="str">
        <f t="shared" ref="M643:M706" si="182">RIGHT(J643,1)</f>
        <v>B</v>
      </c>
      <c r="N643" s="10">
        <f t="shared" ref="N643:N706" si="183">IF(M643="T",L643*1000,IF(M643="B",L643,0))</f>
        <v>123.483</v>
      </c>
      <c r="O643" s="10">
        <f t="shared" ref="O643:O706" si="184">IF(OR(M643="T",M643="B"),N643,0)</f>
        <v>123.483</v>
      </c>
      <c r="P643" s="4" t="str">
        <f t="shared" ref="P643:P706" si="185">C643</f>
        <v>IPAC.JK</v>
      </c>
      <c r="AB643" s="8"/>
      <c r="AH643" s="12"/>
    </row>
    <row r="644" spans="2:34" x14ac:dyDescent="0.25">
      <c r="B644">
        <v>643</v>
      </c>
      <c r="C644" t="s">
        <v>2184</v>
      </c>
      <c r="D644" t="s">
        <v>2185</v>
      </c>
      <c r="E644">
        <v>197</v>
      </c>
      <c r="F644">
        <v>-3</v>
      </c>
      <c r="G644">
        <v>-1.4999999999999999E-2</v>
      </c>
      <c r="H644">
        <v>4300</v>
      </c>
      <c r="I644">
        <v>107096</v>
      </c>
      <c r="J644" t="s">
        <v>2186</v>
      </c>
      <c r="K644" t="s">
        <v>50</v>
      </c>
      <c r="L644" s="6">
        <f t="shared" si="181"/>
        <v>121.184</v>
      </c>
      <c r="M644" s="7" t="str">
        <f t="shared" si="182"/>
        <v>B</v>
      </c>
      <c r="N644" s="10">
        <f t="shared" si="183"/>
        <v>121.184</v>
      </c>
      <c r="O644" s="10">
        <f t="shared" si="184"/>
        <v>121.184</v>
      </c>
      <c r="P644" s="4" t="str">
        <f t="shared" si="185"/>
        <v>SAFE.JK</v>
      </c>
      <c r="AB644" s="8"/>
      <c r="AH644" s="12"/>
    </row>
    <row r="645" spans="2:34" x14ac:dyDescent="0.25">
      <c r="B645">
        <v>644</v>
      </c>
      <c r="C645" t="s">
        <v>2187</v>
      </c>
      <c r="D645" t="s">
        <v>2188</v>
      </c>
      <c r="E645">
        <v>615</v>
      </c>
      <c r="F645">
        <v>0</v>
      </c>
      <c r="G645">
        <v>0</v>
      </c>
      <c r="H645">
        <v>21600</v>
      </c>
      <c r="I645">
        <v>91287</v>
      </c>
      <c r="J645" t="s">
        <v>2189</v>
      </c>
      <c r="K645">
        <v>10.01</v>
      </c>
      <c r="L645" s="6">
        <f t="shared" si="181"/>
        <v>120.614</v>
      </c>
      <c r="M645" s="7" t="str">
        <f t="shared" si="182"/>
        <v>B</v>
      </c>
      <c r="N645" s="10">
        <f t="shared" si="183"/>
        <v>120.614</v>
      </c>
      <c r="O645" s="10">
        <f t="shared" si="184"/>
        <v>120.614</v>
      </c>
      <c r="P645" s="4" t="str">
        <f t="shared" si="185"/>
        <v>INCI.JK</v>
      </c>
      <c r="AB645" s="8"/>
      <c r="AH645" s="12"/>
    </row>
    <row r="646" spans="2:34" x14ac:dyDescent="0.25">
      <c r="B646">
        <v>645</v>
      </c>
      <c r="C646" t="s">
        <v>2190</v>
      </c>
      <c r="D646" t="s">
        <v>2191</v>
      </c>
      <c r="E646">
        <v>152</v>
      </c>
      <c r="F646">
        <v>7</v>
      </c>
      <c r="G646">
        <v>4.8300000000000003E-2</v>
      </c>
      <c r="H646" t="s">
        <v>2192</v>
      </c>
      <c r="I646" t="s">
        <v>2193</v>
      </c>
      <c r="J646" t="s">
        <v>2194</v>
      </c>
      <c r="K646" t="s">
        <v>50</v>
      </c>
      <c r="L646" s="6">
        <f t="shared" si="181"/>
        <v>119.13800000000001</v>
      </c>
      <c r="M646" s="7" t="str">
        <f t="shared" si="182"/>
        <v>B</v>
      </c>
      <c r="N646" s="10">
        <f t="shared" si="183"/>
        <v>119.13800000000001</v>
      </c>
      <c r="O646" s="10">
        <f t="shared" si="184"/>
        <v>119.13800000000001</v>
      </c>
      <c r="P646" s="4" t="str">
        <f t="shared" si="185"/>
        <v>ASJT.JK</v>
      </c>
      <c r="AB646" s="8"/>
      <c r="AH646" s="12"/>
    </row>
    <row r="647" spans="2:34" x14ac:dyDescent="0.25">
      <c r="B647">
        <v>646</v>
      </c>
      <c r="C647" t="s">
        <v>2195</v>
      </c>
      <c r="D647" t="s">
        <v>2196</v>
      </c>
      <c r="E647">
        <v>234</v>
      </c>
      <c r="F647">
        <v>-6</v>
      </c>
      <c r="G647">
        <v>-2.5000000000000001E-2</v>
      </c>
      <c r="H647">
        <v>10600</v>
      </c>
      <c r="I647">
        <v>33015</v>
      </c>
      <c r="J647" t="s">
        <v>2197</v>
      </c>
      <c r="K647">
        <v>20.399999999999999</v>
      </c>
      <c r="L647" s="6">
        <f t="shared" si="181"/>
        <v>118.794</v>
      </c>
      <c r="M647" s="7" t="str">
        <f t="shared" si="182"/>
        <v>B</v>
      </c>
      <c r="N647" s="10">
        <f t="shared" si="183"/>
        <v>118.794</v>
      </c>
      <c r="O647" s="10">
        <f t="shared" si="184"/>
        <v>118.794</v>
      </c>
      <c r="P647" s="4" t="str">
        <f t="shared" si="185"/>
        <v>ALKA.JK</v>
      </c>
      <c r="AB647" s="8"/>
      <c r="AH647" s="12"/>
    </row>
    <row r="648" spans="2:34" x14ac:dyDescent="0.25">
      <c r="B648">
        <v>647</v>
      </c>
      <c r="C648" t="s">
        <v>2198</v>
      </c>
      <c r="D648" t="s">
        <v>2199</v>
      </c>
      <c r="E648">
        <v>358</v>
      </c>
      <c r="F648">
        <v>4</v>
      </c>
      <c r="G648">
        <v>1.1299999999999999E-2</v>
      </c>
      <c r="H648">
        <v>507100</v>
      </c>
      <c r="I648">
        <v>342357</v>
      </c>
      <c r="J648" t="s">
        <v>2200</v>
      </c>
      <c r="K648">
        <v>8.16</v>
      </c>
      <c r="L648" s="6">
        <f t="shared" si="181"/>
        <v>118.545</v>
      </c>
      <c r="M648" s="7" t="str">
        <f t="shared" si="182"/>
        <v>B</v>
      </c>
      <c r="N648" s="10">
        <f t="shared" si="183"/>
        <v>118.545</v>
      </c>
      <c r="O648" s="10">
        <f t="shared" si="184"/>
        <v>118.545</v>
      </c>
      <c r="P648" s="4" t="str">
        <f t="shared" si="185"/>
        <v>DPNS.JK</v>
      </c>
      <c r="AB648" s="8"/>
      <c r="AH648" s="12"/>
    </row>
    <row r="649" spans="2:34" x14ac:dyDescent="0.25">
      <c r="B649">
        <v>648</v>
      </c>
      <c r="C649" t="s">
        <v>2201</v>
      </c>
      <c r="D649" t="s">
        <v>2202</v>
      </c>
      <c r="E649">
        <v>192</v>
      </c>
      <c r="F649">
        <v>-3</v>
      </c>
      <c r="G649">
        <v>-1.54E-2</v>
      </c>
      <c r="H649" t="s">
        <v>2203</v>
      </c>
      <c r="I649" t="s">
        <v>2204</v>
      </c>
      <c r="J649" t="s">
        <v>2205</v>
      </c>
      <c r="K649" t="s">
        <v>50</v>
      </c>
      <c r="L649" s="6">
        <f t="shared" si="181"/>
        <v>116.77</v>
      </c>
      <c r="M649" s="7" t="str">
        <f t="shared" si="182"/>
        <v>B</v>
      </c>
      <c r="N649" s="10">
        <f t="shared" si="183"/>
        <v>116.77</v>
      </c>
      <c r="O649" s="10">
        <f t="shared" si="184"/>
        <v>116.77</v>
      </c>
      <c r="P649" s="4" t="str">
        <f t="shared" si="185"/>
        <v>BIMA.JK</v>
      </c>
      <c r="AB649" s="8"/>
      <c r="AH649" s="12"/>
    </row>
    <row r="650" spans="2:34" x14ac:dyDescent="0.25">
      <c r="B650">
        <v>649</v>
      </c>
      <c r="C650" t="s">
        <v>2206</v>
      </c>
      <c r="D650" t="s">
        <v>2207</v>
      </c>
      <c r="E650">
        <v>266</v>
      </c>
      <c r="F650">
        <v>20</v>
      </c>
      <c r="G650">
        <v>8.1299999999999997E-2</v>
      </c>
      <c r="H650" t="s">
        <v>2208</v>
      </c>
      <c r="I650">
        <v>833614</v>
      </c>
      <c r="J650" t="s">
        <v>2209</v>
      </c>
      <c r="K650" t="s">
        <v>50</v>
      </c>
      <c r="L650" s="6">
        <f t="shared" si="181"/>
        <v>113.848</v>
      </c>
      <c r="M650" s="7" t="str">
        <f t="shared" si="182"/>
        <v>B</v>
      </c>
      <c r="N650" s="10">
        <f t="shared" si="183"/>
        <v>113.848</v>
      </c>
      <c r="O650" s="10">
        <f t="shared" si="184"/>
        <v>113.848</v>
      </c>
      <c r="P650" s="4" t="str">
        <f t="shared" si="185"/>
        <v>MRAT.JK</v>
      </c>
      <c r="AB650" s="8"/>
      <c r="AH650" s="12"/>
    </row>
    <row r="651" spans="2:34" x14ac:dyDescent="0.25">
      <c r="B651">
        <v>650</v>
      </c>
      <c r="C651" t="s">
        <v>2210</v>
      </c>
      <c r="D651" t="s">
        <v>2211</v>
      </c>
      <c r="E651">
        <v>135</v>
      </c>
      <c r="F651">
        <v>-1</v>
      </c>
      <c r="G651">
        <v>-7.4000000000000003E-3</v>
      </c>
      <c r="H651">
        <v>393600</v>
      </c>
      <c r="I651" t="s">
        <v>2212</v>
      </c>
      <c r="J651" t="s">
        <v>2213</v>
      </c>
      <c r="K651" t="s">
        <v>50</v>
      </c>
      <c r="L651" s="6">
        <f t="shared" si="181"/>
        <v>112.514</v>
      </c>
      <c r="M651" s="7" t="str">
        <f t="shared" si="182"/>
        <v>B</v>
      </c>
      <c r="N651" s="10">
        <f t="shared" si="183"/>
        <v>112.514</v>
      </c>
      <c r="O651" s="10">
        <f t="shared" si="184"/>
        <v>112.514</v>
      </c>
      <c r="P651" s="4" t="str">
        <f t="shared" si="185"/>
        <v>CANI.JK</v>
      </c>
      <c r="AB651" s="8"/>
      <c r="AH651" s="12"/>
    </row>
    <row r="652" spans="2:34" x14ac:dyDescent="0.25">
      <c r="B652">
        <v>651</v>
      </c>
      <c r="C652" t="s">
        <v>2214</v>
      </c>
      <c r="D652" t="s">
        <v>2215</v>
      </c>
      <c r="E652">
        <v>50</v>
      </c>
      <c r="F652">
        <v>0</v>
      </c>
      <c r="G652">
        <v>0</v>
      </c>
      <c r="H652" t="s">
        <v>2216</v>
      </c>
      <c r="I652" t="s">
        <v>2217</v>
      </c>
      <c r="J652" t="s">
        <v>2218</v>
      </c>
      <c r="K652">
        <v>70.62</v>
      </c>
      <c r="L652" s="6">
        <f t="shared" si="181"/>
        <v>108.128</v>
      </c>
      <c r="M652" s="7" t="str">
        <f t="shared" si="182"/>
        <v>B</v>
      </c>
      <c r="N652" s="10">
        <f t="shared" si="183"/>
        <v>108.128</v>
      </c>
      <c r="O652" s="10">
        <f t="shared" si="184"/>
        <v>108.128</v>
      </c>
      <c r="P652" s="4" t="str">
        <f t="shared" si="185"/>
        <v>ENZO.JK</v>
      </c>
      <c r="AB652" s="8"/>
      <c r="AH652" s="12"/>
    </row>
    <row r="653" spans="2:34" x14ac:dyDescent="0.25">
      <c r="B653">
        <v>652</v>
      </c>
      <c r="C653" t="s">
        <v>2219</v>
      </c>
      <c r="D653" t="s">
        <v>2220</v>
      </c>
      <c r="E653">
        <v>54</v>
      </c>
      <c r="F653">
        <v>-2</v>
      </c>
      <c r="G653">
        <v>-3.5700000000000003E-2</v>
      </c>
      <c r="H653" t="s">
        <v>2221</v>
      </c>
      <c r="I653" t="s">
        <v>2222</v>
      </c>
      <c r="J653" t="s">
        <v>2223</v>
      </c>
      <c r="K653" t="s">
        <v>50</v>
      </c>
      <c r="L653" s="6">
        <f t="shared" si="181"/>
        <v>108</v>
      </c>
      <c r="M653" s="7" t="str">
        <f t="shared" si="182"/>
        <v>B</v>
      </c>
      <c r="N653" s="10">
        <f t="shared" si="183"/>
        <v>108</v>
      </c>
      <c r="O653" s="10">
        <f t="shared" si="184"/>
        <v>108</v>
      </c>
      <c r="P653" s="4" t="str">
        <f t="shared" si="185"/>
        <v>ARKA.JK</v>
      </c>
      <c r="AB653" s="8"/>
      <c r="AH653" s="12"/>
    </row>
    <row r="654" spans="2:34" x14ac:dyDescent="0.25">
      <c r="B654">
        <v>653</v>
      </c>
      <c r="C654" t="s">
        <v>2224</v>
      </c>
      <c r="D654" t="s">
        <v>2225</v>
      </c>
      <c r="E654">
        <v>50</v>
      </c>
      <c r="F654">
        <v>0</v>
      </c>
      <c r="G654">
        <v>0</v>
      </c>
      <c r="H654" t="s">
        <v>2226</v>
      </c>
      <c r="I654" t="s">
        <v>2227</v>
      </c>
      <c r="J654" t="s">
        <v>2228</v>
      </c>
      <c r="K654" t="s">
        <v>50</v>
      </c>
      <c r="L654" s="6">
        <f t="shared" si="181"/>
        <v>107.44499999999999</v>
      </c>
      <c r="M654" s="7" t="str">
        <f t="shared" si="182"/>
        <v>B</v>
      </c>
      <c r="N654" s="10">
        <f t="shared" si="183"/>
        <v>107.44499999999999</v>
      </c>
      <c r="O654" s="10">
        <f t="shared" si="184"/>
        <v>107.44499999999999</v>
      </c>
      <c r="P654" s="4" t="str">
        <f t="shared" si="185"/>
        <v>SBAT.JK</v>
      </c>
      <c r="AB654" s="8"/>
      <c r="AH654" s="12"/>
    </row>
    <row r="655" spans="2:34" x14ac:dyDescent="0.25">
      <c r="B655">
        <v>654</v>
      </c>
      <c r="C655" t="s">
        <v>2229</v>
      </c>
      <c r="D655" t="s">
        <v>2230</v>
      </c>
      <c r="E655">
        <v>50</v>
      </c>
      <c r="F655">
        <v>0</v>
      </c>
      <c r="G655">
        <v>0</v>
      </c>
      <c r="H655">
        <v>20000</v>
      </c>
      <c r="I655">
        <v>4331</v>
      </c>
      <c r="J655" t="s">
        <v>2231</v>
      </c>
      <c r="K655" t="s">
        <v>50</v>
      </c>
      <c r="L655" s="6">
        <f t="shared" si="181"/>
        <v>106</v>
      </c>
      <c r="M655" s="7" t="str">
        <f t="shared" si="182"/>
        <v>B</v>
      </c>
      <c r="N655" s="10">
        <f t="shared" si="183"/>
        <v>106</v>
      </c>
      <c r="O655" s="10">
        <f t="shared" si="184"/>
        <v>106</v>
      </c>
      <c r="P655" s="4" t="str">
        <f t="shared" si="185"/>
        <v>HADE.JK</v>
      </c>
      <c r="AB655" s="8"/>
      <c r="AH655" s="12"/>
    </row>
    <row r="656" spans="2:34" x14ac:dyDescent="0.25">
      <c r="B656">
        <v>655</v>
      </c>
      <c r="C656" t="s">
        <v>2232</v>
      </c>
      <c r="D656" t="s">
        <v>2233</v>
      </c>
      <c r="E656">
        <v>97</v>
      </c>
      <c r="F656">
        <v>0</v>
      </c>
      <c r="G656">
        <v>0</v>
      </c>
      <c r="H656" t="s">
        <v>2234</v>
      </c>
      <c r="I656" t="s">
        <v>2235</v>
      </c>
      <c r="J656" t="s">
        <v>2236</v>
      </c>
      <c r="K656">
        <v>26.64</v>
      </c>
      <c r="L656" s="6">
        <f t="shared" si="181"/>
        <v>105.706</v>
      </c>
      <c r="M656" s="7" t="str">
        <f t="shared" si="182"/>
        <v>B</v>
      </c>
      <c r="N656" s="10">
        <f t="shared" si="183"/>
        <v>105.706</v>
      </c>
      <c r="O656" s="10">
        <f t="shared" si="184"/>
        <v>105.706</v>
      </c>
      <c r="P656" s="4" t="str">
        <f t="shared" si="185"/>
        <v>ICON.JK</v>
      </c>
      <c r="AB656" s="8"/>
      <c r="AH656" s="12"/>
    </row>
    <row r="657" spans="2:34" x14ac:dyDescent="0.25">
      <c r="B657">
        <v>656</v>
      </c>
      <c r="C657" t="s">
        <v>2237</v>
      </c>
      <c r="D657" t="s">
        <v>2238</v>
      </c>
      <c r="E657">
        <v>75</v>
      </c>
      <c r="F657">
        <v>4</v>
      </c>
      <c r="G657">
        <v>5.6300000000000003E-2</v>
      </c>
      <c r="H657" t="s">
        <v>2239</v>
      </c>
      <c r="I657" t="s">
        <v>2240</v>
      </c>
      <c r="J657" t="s">
        <v>2241</v>
      </c>
      <c r="K657" t="s">
        <v>50</v>
      </c>
      <c r="L657" s="6">
        <f t="shared" si="181"/>
        <v>103.125</v>
      </c>
      <c r="M657" s="7" t="str">
        <f t="shared" si="182"/>
        <v>B</v>
      </c>
      <c r="N657" s="10">
        <f t="shared" si="183"/>
        <v>103.125</v>
      </c>
      <c r="O657" s="10">
        <f t="shared" si="184"/>
        <v>103.125</v>
      </c>
      <c r="P657" s="4" t="str">
        <f t="shared" si="185"/>
        <v>SATU.JK</v>
      </c>
      <c r="AB657" s="8"/>
      <c r="AH657" s="12"/>
    </row>
    <row r="658" spans="2:34" x14ac:dyDescent="0.25">
      <c r="B658">
        <v>657</v>
      </c>
      <c r="C658" t="s">
        <v>2242</v>
      </c>
      <c r="D658" t="s">
        <v>2243</v>
      </c>
      <c r="E658">
        <v>79</v>
      </c>
      <c r="F658">
        <v>0</v>
      </c>
      <c r="G658">
        <v>0</v>
      </c>
      <c r="H658">
        <v>567100</v>
      </c>
      <c r="I658" t="s">
        <v>2244</v>
      </c>
      <c r="J658" t="s">
        <v>2245</v>
      </c>
      <c r="K658" t="s">
        <v>50</v>
      </c>
      <c r="L658" s="6">
        <f t="shared" si="181"/>
        <v>102.7</v>
      </c>
      <c r="M658" s="7" t="str">
        <f t="shared" si="182"/>
        <v>B</v>
      </c>
      <c r="N658" s="10">
        <f t="shared" si="183"/>
        <v>102.7</v>
      </c>
      <c r="O658" s="10">
        <f t="shared" si="184"/>
        <v>102.7</v>
      </c>
      <c r="P658" s="4" t="str">
        <f t="shared" si="185"/>
        <v>LFLO.JK</v>
      </c>
      <c r="AB658" s="8"/>
      <c r="AH658" s="12"/>
    </row>
    <row r="659" spans="2:34" x14ac:dyDescent="0.25">
      <c r="B659">
        <v>658</v>
      </c>
      <c r="C659" t="s">
        <v>2246</v>
      </c>
      <c r="D659" t="s">
        <v>2247</v>
      </c>
      <c r="E659">
        <v>294</v>
      </c>
      <c r="F659">
        <v>0</v>
      </c>
      <c r="G659">
        <v>0</v>
      </c>
      <c r="H659">
        <v>148700</v>
      </c>
      <c r="I659" t="s">
        <v>2248</v>
      </c>
      <c r="J659" t="s">
        <v>2249</v>
      </c>
      <c r="K659">
        <v>5.73</v>
      </c>
      <c r="L659" s="6">
        <f t="shared" si="181"/>
        <v>102.425</v>
      </c>
      <c r="M659" s="7" t="str">
        <f t="shared" si="182"/>
        <v>B</v>
      </c>
      <c r="N659" s="10">
        <f t="shared" si="183"/>
        <v>102.425</v>
      </c>
      <c r="O659" s="10">
        <f t="shared" si="184"/>
        <v>102.425</v>
      </c>
      <c r="P659" s="4" t="str">
        <f t="shared" si="185"/>
        <v>ASBI.JK</v>
      </c>
      <c r="AB659" s="8"/>
      <c r="AH659" s="12"/>
    </row>
    <row r="660" spans="2:34" x14ac:dyDescent="0.25">
      <c r="B660">
        <v>659</v>
      </c>
      <c r="C660" t="s">
        <v>2250</v>
      </c>
      <c r="D660" t="s">
        <v>2251</v>
      </c>
      <c r="E660">
        <v>124</v>
      </c>
      <c r="F660">
        <v>-1</v>
      </c>
      <c r="G660">
        <v>-8.0000000000000002E-3</v>
      </c>
      <c r="H660" t="s">
        <v>2252</v>
      </c>
      <c r="I660" t="s">
        <v>2253</v>
      </c>
      <c r="J660" t="s">
        <v>2254</v>
      </c>
      <c r="K660">
        <v>138.24</v>
      </c>
      <c r="L660" s="6">
        <f t="shared" si="181"/>
        <v>101.30800000000001</v>
      </c>
      <c r="M660" s="7" t="str">
        <f t="shared" si="182"/>
        <v>B</v>
      </c>
      <c r="N660" s="10">
        <f t="shared" si="183"/>
        <v>101.30800000000001</v>
      </c>
      <c r="O660" s="10">
        <f t="shared" si="184"/>
        <v>101.30800000000001</v>
      </c>
      <c r="P660" s="4" t="str">
        <f t="shared" si="185"/>
        <v>MPOW.JK</v>
      </c>
      <c r="AB660" s="8"/>
      <c r="AH660" s="12"/>
    </row>
    <row r="661" spans="2:34" x14ac:dyDescent="0.25">
      <c r="B661">
        <v>660</v>
      </c>
      <c r="C661" t="s">
        <v>2255</v>
      </c>
      <c r="D661" t="s">
        <v>2256</v>
      </c>
      <c r="E661">
        <v>84</v>
      </c>
      <c r="F661">
        <v>-1</v>
      </c>
      <c r="G661">
        <v>-1.18E-2</v>
      </c>
      <c r="H661" t="s">
        <v>2257</v>
      </c>
      <c r="I661" t="s">
        <v>2258</v>
      </c>
      <c r="J661" t="s">
        <v>2259</v>
      </c>
      <c r="K661">
        <v>11.99</v>
      </c>
      <c r="L661" s="6">
        <f t="shared" si="181"/>
        <v>101.077</v>
      </c>
      <c r="M661" s="7" t="str">
        <f t="shared" si="182"/>
        <v>B</v>
      </c>
      <c r="N661" s="10">
        <f t="shared" si="183"/>
        <v>101.077</v>
      </c>
      <c r="O661" s="10">
        <f t="shared" si="184"/>
        <v>101.077</v>
      </c>
      <c r="P661" s="4" t="str">
        <f t="shared" si="185"/>
        <v>CAKK.JK</v>
      </c>
      <c r="AB661" s="8"/>
      <c r="AH661" s="12"/>
    </row>
    <row r="662" spans="2:34" x14ac:dyDescent="0.25">
      <c r="B662">
        <v>661</v>
      </c>
      <c r="C662" t="s">
        <v>2260</v>
      </c>
      <c r="D662" t="s">
        <v>2261</v>
      </c>
      <c r="E662">
        <v>169</v>
      </c>
      <c r="F662">
        <v>-1</v>
      </c>
      <c r="G662">
        <v>-5.8999999999999999E-3</v>
      </c>
      <c r="H662">
        <v>73600</v>
      </c>
      <c r="I662">
        <v>486552</v>
      </c>
      <c r="J662" t="s">
        <v>2262</v>
      </c>
      <c r="K662" t="s">
        <v>50</v>
      </c>
      <c r="L662" s="6">
        <f t="shared" si="181"/>
        <v>100.01900000000001</v>
      </c>
      <c r="M662" s="7" t="str">
        <f t="shared" si="182"/>
        <v>B</v>
      </c>
      <c r="N662" s="10">
        <f t="shared" si="183"/>
        <v>100.01900000000001</v>
      </c>
      <c r="O662" s="10">
        <f t="shared" si="184"/>
        <v>100.01900000000001</v>
      </c>
      <c r="P662" s="4" t="str">
        <f t="shared" si="185"/>
        <v>INTD.JK</v>
      </c>
      <c r="AB662" s="8"/>
      <c r="AH662" s="12"/>
    </row>
    <row r="663" spans="2:34" x14ac:dyDescent="0.25">
      <c r="B663">
        <v>662</v>
      </c>
      <c r="C663" t="s">
        <v>2263</v>
      </c>
      <c r="D663" t="s">
        <v>2264</v>
      </c>
      <c r="E663">
        <v>195</v>
      </c>
      <c r="F663">
        <v>4</v>
      </c>
      <c r="G663">
        <v>2.0899999999999998E-2</v>
      </c>
      <c r="H663">
        <v>300</v>
      </c>
      <c r="I663">
        <v>22363</v>
      </c>
      <c r="J663" t="s">
        <v>2265</v>
      </c>
      <c r="K663" t="s">
        <v>50</v>
      </c>
      <c r="L663" s="6">
        <f t="shared" si="181"/>
        <v>95.16</v>
      </c>
      <c r="M663" s="7" t="str">
        <f t="shared" si="182"/>
        <v>B</v>
      </c>
      <c r="N663" s="10">
        <f t="shared" si="183"/>
        <v>95.16</v>
      </c>
      <c r="O663" s="10">
        <f t="shared" si="184"/>
        <v>95.16</v>
      </c>
      <c r="P663" s="4" t="str">
        <f t="shared" si="185"/>
        <v>PGLI.JK</v>
      </c>
      <c r="AB663" s="8"/>
      <c r="AH663" s="12"/>
    </row>
    <row r="664" spans="2:34" x14ac:dyDescent="0.25">
      <c r="B664">
        <v>663</v>
      </c>
      <c r="C664" t="s">
        <v>2266</v>
      </c>
      <c r="D664" t="s">
        <v>2267</v>
      </c>
      <c r="E664">
        <v>57</v>
      </c>
      <c r="F664">
        <v>5</v>
      </c>
      <c r="G664">
        <v>9.6199999999999994E-2</v>
      </c>
      <c r="H664" t="s">
        <v>2268</v>
      </c>
      <c r="I664" t="s">
        <v>2269</v>
      </c>
      <c r="J664" t="s">
        <v>2270</v>
      </c>
      <c r="K664" t="s">
        <v>50</v>
      </c>
      <c r="L664" s="6">
        <f t="shared" si="181"/>
        <v>94.105000000000004</v>
      </c>
      <c r="M664" s="7" t="str">
        <f t="shared" si="182"/>
        <v>B</v>
      </c>
      <c r="N664" s="10">
        <f t="shared" si="183"/>
        <v>94.105000000000004</v>
      </c>
      <c r="O664" s="10">
        <f t="shared" si="184"/>
        <v>94.105000000000004</v>
      </c>
      <c r="P664" s="4" t="str">
        <f t="shared" si="185"/>
        <v>SOFA.JK</v>
      </c>
      <c r="AB664" s="8"/>
      <c r="AH664" s="12"/>
    </row>
    <row r="665" spans="2:34" x14ac:dyDescent="0.25">
      <c r="B665">
        <v>664</v>
      </c>
      <c r="C665" t="s">
        <v>2271</v>
      </c>
      <c r="D665" t="s">
        <v>2272</v>
      </c>
      <c r="E665">
        <v>75</v>
      </c>
      <c r="F665">
        <v>-1</v>
      </c>
      <c r="G665">
        <v>-1.32E-2</v>
      </c>
      <c r="H665">
        <v>632700</v>
      </c>
      <c r="I665" t="s">
        <v>2273</v>
      </c>
      <c r="J665" t="s">
        <v>2274</v>
      </c>
      <c r="K665" t="s">
        <v>50</v>
      </c>
      <c r="L665" s="6">
        <f t="shared" si="181"/>
        <v>93.069000000000003</v>
      </c>
      <c r="M665" s="7" t="str">
        <f t="shared" si="182"/>
        <v>B</v>
      </c>
      <c r="N665" s="10">
        <f t="shared" si="183"/>
        <v>93.069000000000003</v>
      </c>
      <c r="O665" s="10">
        <f t="shared" si="184"/>
        <v>93.069000000000003</v>
      </c>
      <c r="P665" s="4" t="str">
        <f t="shared" si="185"/>
        <v>WAPO.JK</v>
      </c>
      <c r="AB665" s="8"/>
      <c r="AH665" s="12"/>
    </row>
    <row r="666" spans="2:34" x14ac:dyDescent="0.25">
      <c r="B666">
        <v>665</v>
      </c>
      <c r="C666" t="s">
        <v>2275</v>
      </c>
      <c r="D666" t="s">
        <v>2276</v>
      </c>
      <c r="E666">
        <v>406</v>
      </c>
      <c r="F666">
        <v>28</v>
      </c>
      <c r="G666">
        <v>7.4099999999999999E-2</v>
      </c>
      <c r="H666">
        <v>851500</v>
      </c>
      <c r="I666">
        <v>509433</v>
      </c>
      <c r="J666" t="s">
        <v>2277</v>
      </c>
      <c r="K666" t="s">
        <v>50</v>
      </c>
      <c r="L666" s="6">
        <f t="shared" si="181"/>
        <v>89.32</v>
      </c>
      <c r="M666" s="7" t="str">
        <f t="shared" si="182"/>
        <v>B</v>
      </c>
      <c r="N666" s="10">
        <f t="shared" si="183"/>
        <v>89.32</v>
      </c>
      <c r="O666" s="10">
        <f t="shared" si="184"/>
        <v>89.32</v>
      </c>
      <c r="P666" s="4" t="str">
        <f t="shared" si="185"/>
        <v>AIMS.JK</v>
      </c>
      <c r="AB666" s="8"/>
      <c r="AH666" s="12"/>
    </row>
    <row r="667" spans="2:34" x14ac:dyDescent="0.25">
      <c r="B667">
        <v>666</v>
      </c>
      <c r="C667" t="s">
        <v>2278</v>
      </c>
      <c r="D667" t="s">
        <v>2279</v>
      </c>
      <c r="E667">
        <v>140</v>
      </c>
      <c r="F667">
        <v>-10</v>
      </c>
      <c r="G667">
        <v>-6.6699999999999995E-2</v>
      </c>
      <c r="H667" t="s">
        <v>2280</v>
      </c>
      <c r="I667">
        <v>553934</v>
      </c>
      <c r="J667" t="s">
        <v>2281</v>
      </c>
      <c r="K667">
        <v>46.02</v>
      </c>
      <c r="L667" s="6">
        <f t="shared" si="181"/>
        <v>88.2</v>
      </c>
      <c r="M667" s="7" t="str">
        <f t="shared" si="182"/>
        <v>B</v>
      </c>
      <c r="N667" s="10">
        <f t="shared" si="183"/>
        <v>88.2</v>
      </c>
      <c r="O667" s="10">
        <f t="shared" si="184"/>
        <v>88.2</v>
      </c>
      <c r="P667" s="4" t="str">
        <f t="shared" si="185"/>
        <v>ESTA.JK</v>
      </c>
      <c r="AB667" s="8"/>
      <c r="AH667" s="12"/>
    </row>
    <row r="668" spans="2:34" x14ac:dyDescent="0.25">
      <c r="B668">
        <v>667</v>
      </c>
      <c r="C668" t="s">
        <v>2282</v>
      </c>
      <c r="D668" t="s">
        <v>2283</v>
      </c>
      <c r="E668">
        <v>105</v>
      </c>
      <c r="F668">
        <v>0</v>
      </c>
      <c r="G668">
        <v>0</v>
      </c>
      <c r="H668" t="s">
        <v>2284</v>
      </c>
      <c r="I668" t="s">
        <v>2285</v>
      </c>
      <c r="J668" t="s">
        <v>2286</v>
      </c>
      <c r="K668" t="s">
        <v>50</v>
      </c>
      <c r="L668" s="6">
        <f t="shared" si="181"/>
        <v>87.5</v>
      </c>
      <c r="M668" s="7" t="str">
        <f t="shared" si="182"/>
        <v>B</v>
      </c>
      <c r="N668" s="10">
        <f t="shared" si="183"/>
        <v>87.5</v>
      </c>
      <c r="O668" s="10">
        <f t="shared" si="184"/>
        <v>87.5</v>
      </c>
      <c r="P668" s="4" t="str">
        <f t="shared" si="185"/>
        <v>IKAN.JK</v>
      </c>
      <c r="AB668" s="8"/>
      <c r="AH668" s="12"/>
    </row>
    <row r="669" spans="2:34" x14ac:dyDescent="0.25">
      <c r="B669">
        <v>668</v>
      </c>
      <c r="C669" t="s">
        <v>2287</v>
      </c>
      <c r="D669" t="s">
        <v>2288</v>
      </c>
      <c r="E669">
        <v>61</v>
      </c>
      <c r="F669">
        <v>0</v>
      </c>
      <c r="G669">
        <v>0</v>
      </c>
      <c r="H669" t="s">
        <v>2289</v>
      </c>
      <c r="I669" t="s">
        <v>2290</v>
      </c>
      <c r="J669" t="s">
        <v>2291</v>
      </c>
      <c r="K669" t="s">
        <v>50</v>
      </c>
      <c r="L669" s="6">
        <f t="shared" si="181"/>
        <v>87.224999999999994</v>
      </c>
      <c r="M669" s="7" t="str">
        <f t="shared" si="182"/>
        <v>B</v>
      </c>
      <c r="N669" s="10">
        <f t="shared" si="183"/>
        <v>87.224999999999994</v>
      </c>
      <c r="O669" s="10">
        <f t="shared" si="184"/>
        <v>87.224999999999994</v>
      </c>
      <c r="P669" s="4" t="str">
        <f t="shared" si="185"/>
        <v>BCIP.JK</v>
      </c>
      <c r="AB669" s="8"/>
      <c r="AH669" s="12"/>
    </row>
    <row r="670" spans="2:34" x14ac:dyDescent="0.25">
      <c r="B670">
        <v>669</v>
      </c>
      <c r="C670" t="s">
        <v>2292</v>
      </c>
      <c r="D670" t="s">
        <v>2293</v>
      </c>
      <c r="E670">
        <v>174</v>
      </c>
      <c r="F670">
        <v>-2</v>
      </c>
      <c r="G670">
        <v>-1.14E-2</v>
      </c>
      <c r="H670" t="s">
        <v>2294</v>
      </c>
      <c r="I670" t="s">
        <v>2295</v>
      </c>
      <c r="J670" t="s">
        <v>2296</v>
      </c>
      <c r="K670" t="s">
        <v>50</v>
      </c>
      <c r="L670" s="6">
        <f t="shared" si="181"/>
        <v>75.69</v>
      </c>
      <c r="M670" s="7" t="str">
        <f t="shared" si="182"/>
        <v>B</v>
      </c>
      <c r="N670" s="10">
        <f t="shared" si="183"/>
        <v>75.69</v>
      </c>
      <c r="O670" s="10">
        <f t="shared" si="184"/>
        <v>75.69</v>
      </c>
      <c r="P670" s="4" t="str">
        <f t="shared" si="185"/>
        <v>TRUK.JK</v>
      </c>
      <c r="AB670" s="8"/>
      <c r="AH670" s="12"/>
    </row>
    <row r="671" spans="2:34" x14ac:dyDescent="0.25">
      <c r="B671">
        <v>670</v>
      </c>
      <c r="C671" t="s">
        <v>2297</v>
      </c>
      <c r="D671" t="s">
        <v>2298</v>
      </c>
      <c r="E671">
        <v>135</v>
      </c>
      <c r="F671">
        <v>0</v>
      </c>
      <c r="G671">
        <v>0</v>
      </c>
      <c r="H671" t="s">
        <v>2299</v>
      </c>
      <c r="I671" t="s">
        <v>2300</v>
      </c>
      <c r="J671" t="s">
        <v>2301</v>
      </c>
      <c r="K671" t="s">
        <v>50</v>
      </c>
      <c r="L671" s="6">
        <f t="shared" si="181"/>
        <v>72.814999999999998</v>
      </c>
      <c r="M671" s="7" t="str">
        <f t="shared" si="182"/>
        <v>B</v>
      </c>
      <c r="N671" s="10">
        <f t="shared" si="183"/>
        <v>72.814999999999998</v>
      </c>
      <c r="O671" s="10">
        <f t="shared" si="184"/>
        <v>72.814999999999998</v>
      </c>
      <c r="P671" s="4" t="str">
        <f t="shared" si="185"/>
        <v>PKPK.JK</v>
      </c>
      <c r="AB671" s="8"/>
      <c r="AH671" s="12"/>
    </row>
    <row r="672" spans="2:34" x14ac:dyDescent="0.25">
      <c r="B672">
        <v>671</v>
      </c>
      <c r="C672" t="s">
        <v>2302</v>
      </c>
      <c r="D672" t="s">
        <v>2303</v>
      </c>
      <c r="E672">
        <v>96</v>
      </c>
      <c r="F672">
        <v>0</v>
      </c>
      <c r="G672">
        <v>0</v>
      </c>
      <c r="H672" t="s">
        <v>2304</v>
      </c>
      <c r="I672" t="s">
        <v>2305</v>
      </c>
      <c r="J672" t="s">
        <v>2306</v>
      </c>
      <c r="K672">
        <v>6.02</v>
      </c>
      <c r="L672" s="6">
        <f t="shared" si="181"/>
        <v>72.001999999999995</v>
      </c>
      <c r="M672" s="7" t="str">
        <f t="shared" si="182"/>
        <v>B</v>
      </c>
      <c r="N672" s="10">
        <f t="shared" si="183"/>
        <v>72.001999999999995</v>
      </c>
      <c r="O672" s="10">
        <f t="shared" si="184"/>
        <v>72.001999999999995</v>
      </c>
      <c r="P672" s="4" t="str">
        <f t="shared" si="185"/>
        <v>PPGL.JK</v>
      </c>
      <c r="AB672" s="8"/>
      <c r="AH672" s="12"/>
    </row>
    <row r="673" spans="2:34" x14ac:dyDescent="0.25">
      <c r="B673">
        <v>672</v>
      </c>
      <c r="C673" t="s">
        <v>2307</v>
      </c>
      <c r="D673" t="s">
        <v>2308</v>
      </c>
      <c r="E673">
        <v>750</v>
      </c>
      <c r="F673">
        <v>40</v>
      </c>
      <c r="G673">
        <v>5.6300000000000003E-2</v>
      </c>
      <c r="H673">
        <v>91300</v>
      </c>
      <c r="I673">
        <v>935820</v>
      </c>
      <c r="J673" t="s">
        <v>2309</v>
      </c>
      <c r="K673" t="s">
        <v>50</v>
      </c>
      <c r="L673" s="6">
        <f t="shared" si="181"/>
        <v>72</v>
      </c>
      <c r="M673" s="7" t="str">
        <f t="shared" si="182"/>
        <v>B</v>
      </c>
      <c r="N673" s="10">
        <f t="shared" si="183"/>
        <v>72</v>
      </c>
      <c r="O673" s="10">
        <f t="shared" si="184"/>
        <v>72</v>
      </c>
      <c r="P673" s="4" t="str">
        <f t="shared" si="185"/>
        <v>LMSH.JK</v>
      </c>
      <c r="AB673" s="8"/>
      <c r="AH673" s="12"/>
    </row>
    <row r="674" spans="2:34" x14ac:dyDescent="0.25">
      <c r="B674">
        <v>673</v>
      </c>
      <c r="C674" t="s">
        <v>2310</v>
      </c>
      <c r="D674" t="s">
        <v>2311</v>
      </c>
      <c r="E674">
        <v>200</v>
      </c>
      <c r="F674">
        <v>0</v>
      </c>
      <c r="G674">
        <v>0</v>
      </c>
      <c r="H674">
        <v>48700</v>
      </c>
      <c r="I674">
        <v>183019</v>
      </c>
      <c r="J674" t="s">
        <v>2312</v>
      </c>
      <c r="K674" t="s">
        <v>50</v>
      </c>
      <c r="L674" s="6">
        <f t="shared" si="181"/>
        <v>71.72</v>
      </c>
      <c r="M674" s="7" t="str">
        <f t="shared" si="182"/>
        <v>B</v>
      </c>
      <c r="N674" s="10">
        <f t="shared" si="183"/>
        <v>71.72</v>
      </c>
      <c r="O674" s="10">
        <f t="shared" si="184"/>
        <v>71.72</v>
      </c>
      <c r="P674" s="4" t="str">
        <f t="shared" si="185"/>
        <v>OASA.JK</v>
      </c>
      <c r="AB674" s="8"/>
      <c r="AH674" s="12"/>
    </row>
    <row r="675" spans="2:34" x14ac:dyDescent="0.25">
      <c r="B675">
        <v>674</v>
      </c>
      <c r="C675" t="s">
        <v>2313</v>
      </c>
      <c r="D675" t="s">
        <v>2314</v>
      </c>
      <c r="E675">
        <v>147</v>
      </c>
      <c r="F675">
        <v>-1</v>
      </c>
      <c r="G675">
        <v>-6.7999999999999996E-3</v>
      </c>
      <c r="H675">
        <v>22100</v>
      </c>
      <c r="I675">
        <v>289187</v>
      </c>
      <c r="J675" t="s">
        <v>2315</v>
      </c>
      <c r="K675" t="s">
        <v>50</v>
      </c>
      <c r="L675" s="6">
        <f t="shared" si="181"/>
        <v>68.388000000000005</v>
      </c>
      <c r="M675" s="7" t="str">
        <f t="shared" si="182"/>
        <v>B</v>
      </c>
      <c r="N675" s="10">
        <f t="shared" si="183"/>
        <v>68.388000000000005</v>
      </c>
      <c r="O675" s="10">
        <f t="shared" si="184"/>
        <v>68.388000000000005</v>
      </c>
      <c r="P675" s="4" t="str">
        <f t="shared" si="185"/>
        <v>FORU.JK</v>
      </c>
      <c r="AB675" s="8"/>
      <c r="AH675" s="12"/>
    </row>
    <row r="676" spans="2:34" x14ac:dyDescent="0.25">
      <c r="B676">
        <v>675</v>
      </c>
      <c r="C676" t="s">
        <v>2316</v>
      </c>
      <c r="D676" t="s">
        <v>2317</v>
      </c>
      <c r="E676">
        <v>236</v>
      </c>
      <c r="F676">
        <v>0</v>
      </c>
      <c r="G676">
        <v>0</v>
      </c>
      <c r="H676">
        <v>244900</v>
      </c>
      <c r="I676" t="s">
        <v>2318</v>
      </c>
      <c r="J676" t="s">
        <v>2319</v>
      </c>
      <c r="K676">
        <v>4.74</v>
      </c>
      <c r="L676" s="6">
        <f t="shared" si="181"/>
        <v>65.135999999999996</v>
      </c>
      <c r="M676" s="7" t="str">
        <f t="shared" si="182"/>
        <v>B</v>
      </c>
      <c r="N676" s="10">
        <f t="shared" si="183"/>
        <v>65.135999999999996</v>
      </c>
      <c r="O676" s="10">
        <f t="shared" si="184"/>
        <v>65.135999999999996</v>
      </c>
      <c r="P676" s="4" t="str">
        <f t="shared" si="185"/>
        <v>KICI.JK</v>
      </c>
      <c r="AB676" s="8"/>
      <c r="AH676" s="12"/>
    </row>
    <row r="677" spans="2:34" x14ac:dyDescent="0.25">
      <c r="B677">
        <v>676</v>
      </c>
      <c r="C677" t="s">
        <v>2320</v>
      </c>
      <c r="D677" t="s">
        <v>2321</v>
      </c>
      <c r="E677">
        <v>113</v>
      </c>
      <c r="F677">
        <v>6</v>
      </c>
      <c r="G677">
        <v>5.6099999999999997E-2</v>
      </c>
      <c r="H677">
        <v>231300</v>
      </c>
      <c r="I677" t="s">
        <v>2322</v>
      </c>
      <c r="J677" t="s">
        <v>2323</v>
      </c>
      <c r="K677" t="s">
        <v>50</v>
      </c>
      <c r="L677" s="6">
        <f t="shared" si="181"/>
        <v>64.225999999999999</v>
      </c>
      <c r="M677" s="7" t="str">
        <f t="shared" si="182"/>
        <v>B</v>
      </c>
      <c r="N677" s="10">
        <f t="shared" si="183"/>
        <v>64.225999999999999</v>
      </c>
      <c r="O677" s="10">
        <f t="shared" si="184"/>
        <v>64.225999999999999</v>
      </c>
      <c r="P677" s="4" t="str">
        <f t="shared" si="185"/>
        <v>PICO.JK</v>
      </c>
      <c r="AB677" s="8"/>
      <c r="AH677" s="12"/>
    </row>
    <row r="678" spans="2:34" x14ac:dyDescent="0.25">
      <c r="B678">
        <v>677</v>
      </c>
      <c r="C678" t="s">
        <v>2324</v>
      </c>
      <c r="D678" t="s">
        <v>2325</v>
      </c>
      <c r="E678">
        <v>95</v>
      </c>
      <c r="F678">
        <v>2</v>
      </c>
      <c r="G678">
        <v>2.1499999999999998E-2</v>
      </c>
      <c r="H678" t="s">
        <v>2326</v>
      </c>
      <c r="I678" t="s">
        <v>2327</v>
      </c>
      <c r="J678" t="s">
        <v>2328</v>
      </c>
      <c r="K678" t="s">
        <v>50</v>
      </c>
      <c r="L678" s="6">
        <f t="shared" si="181"/>
        <v>61.75</v>
      </c>
      <c r="M678" s="7" t="str">
        <f t="shared" si="182"/>
        <v>B</v>
      </c>
      <c r="N678" s="10">
        <f t="shared" si="183"/>
        <v>61.75</v>
      </c>
      <c r="O678" s="10">
        <f t="shared" si="184"/>
        <v>61.75</v>
      </c>
      <c r="P678" s="4" t="str">
        <f t="shared" si="185"/>
        <v>FOOD.JK</v>
      </c>
      <c r="AB678" s="8"/>
      <c r="AH678" s="12"/>
    </row>
    <row r="679" spans="2:34" x14ac:dyDescent="0.25">
      <c r="B679">
        <v>678</v>
      </c>
      <c r="C679" t="s">
        <v>2329</v>
      </c>
      <c r="D679" t="s">
        <v>2330</v>
      </c>
      <c r="E679">
        <v>50</v>
      </c>
      <c r="F679">
        <v>0</v>
      </c>
      <c r="G679">
        <v>0</v>
      </c>
      <c r="H679">
        <v>54500</v>
      </c>
      <c r="I679" t="s">
        <v>2331</v>
      </c>
      <c r="J679" t="s">
        <v>2332</v>
      </c>
      <c r="K679" t="s">
        <v>50</v>
      </c>
      <c r="L679" s="6">
        <f t="shared" si="181"/>
        <v>61.542000000000002</v>
      </c>
      <c r="M679" s="7" t="str">
        <f t="shared" si="182"/>
        <v>B</v>
      </c>
      <c r="N679" s="10">
        <f t="shared" si="183"/>
        <v>61.542000000000002</v>
      </c>
      <c r="O679" s="10">
        <f t="shared" si="184"/>
        <v>61.542000000000002</v>
      </c>
      <c r="P679" s="4" t="str">
        <f t="shared" si="185"/>
        <v>CTTH.JK</v>
      </c>
      <c r="AB679" s="8"/>
      <c r="AH679" s="12"/>
    </row>
    <row r="680" spans="2:34" x14ac:dyDescent="0.25">
      <c r="B680">
        <v>679</v>
      </c>
      <c r="C680" t="s">
        <v>2333</v>
      </c>
      <c r="D680" t="s">
        <v>2334</v>
      </c>
      <c r="E680">
        <v>175</v>
      </c>
      <c r="F680">
        <v>-1</v>
      </c>
      <c r="G680">
        <v>-5.7000000000000002E-3</v>
      </c>
      <c r="H680">
        <v>105100</v>
      </c>
      <c r="I680">
        <v>13433</v>
      </c>
      <c r="J680" t="s">
        <v>2335</v>
      </c>
      <c r="K680" t="s">
        <v>50</v>
      </c>
      <c r="L680" s="6">
        <f t="shared" si="181"/>
        <v>61.25</v>
      </c>
      <c r="M680" s="7" t="str">
        <f t="shared" si="182"/>
        <v>B</v>
      </c>
      <c r="N680" s="10">
        <f t="shared" si="183"/>
        <v>61.25</v>
      </c>
      <c r="O680" s="10">
        <f t="shared" si="184"/>
        <v>61.25</v>
      </c>
      <c r="P680" s="4" t="str">
        <f t="shared" si="185"/>
        <v>LRNA.JK</v>
      </c>
      <c r="AB680" s="8"/>
      <c r="AH680" s="12"/>
    </row>
    <row r="681" spans="2:34" x14ac:dyDescent="0.25">
      <c r="B681">
        <v>680</v>
      </c>
      <c r="C681" t="s">
        <v>2336</v>
      </c>
      <c r="D681" t="s">
        <v>2337</v>
      </c>
      <c r="E681">
        <v>61</v>
      </c>
      <c r="F681">
        <v>6</v>
      </c>
      <c r="G681">
        <v>0.1091</v>
      </c>
      <c r="H681" t="s">
        <v>2338</v>
      </c>
      <c r="I681" t="s">
        <v>2339</v>
      </c>
      <c r="J681" t="s">
        <v>2340</v>
      </c>
      <c r="K681" t="s">
        <v>50</v>
      </c>
      <c r="L681" s="6">
        <f t="shared" si="181"/>
        <v>61</v>
      </c>
      <c r="M681" s="7" t="str">
        <f t="shared" si="182"/>
        <v>B</v>
      </c>
      <c r="N681" s="10">
        <f t="shared" si="183"/>
        <v>61</v>
      </c>
      <c r="O681" s="10">
        <f t="shared" si="184"/>
        <v>61</v>
      </c>
      <c r="P681" s="4" t="str">
        <f t="shared" si="185"/>
        <v>TAMA.JK</v>
      </c>
      <c r="AB681" s="8"/>
      <c r="AH681" s="12"/>
    </row>
    <row r="682" spans="2:34" x14ac:dyDescent="0.25">
      <c r="B682">
        <v>681</v>
      </c>
      <c r="C682" t="s">
        <v>2341</v>
      </c>
      <c r="D682" t="s">
        <v>2342</v>
      </c>
      <c r="E682">
        <v>83</v>
      </c>
      <c r="F682">
        <v>3</v>
      </c>
      <c r="G682">
        <v>3.7499999999999999E-2</v>
      </c>
      <c r="H682" t="s">
        <v>2343</v>
      </c>
      <c r="I682">
        <v>249844</v>
      </c>
      <c r="J682" t="s">
        <v>2344</v>
      </c>
      <c r="K682" t="s">
        <v>50</v>
      </c>
      <c r="L682" s="6">
        <f t="shared" si="181"/>
        <v>60.08</v>
      </c>
      <c r="M682" s="7" t="str">
        <f t="shared" si="182"/>
        <v>B</v>
      </c>
      <c r="N682" s="10">
        <f t="shared" si="183"/>
        <v>60.08</v>
      </c>
      <c r="O682" s="10">
        <f t="shared" si="184"/>
        <v>60.08</v>
      </c>
      <c r="P682" s="4" t="str">
        <f t="shared" si="185"/>
        <v>PGJO.JK</v>
      </c>
      <c r="AB682" s="8"/>
      <c r="AH682" s="12"/>
    </row>
    <row r="683" spans="2:34" x14ac:dyDescent="0.25">
      <c r="B683">
        <v>682</v>
      </c>
      <c r="C683" t="s">
        <v>2345</v>
      </c>
      <c r="D683" t="s">
        <v>2346</v>
      </c>
      <c r="E683">
        <v>91</v>
      </c>
      <c r="F683">
        <v>0</v>
      </c>
      <c r="G683">
        <v>0</v>
      </c>
      <c r="H683">
        <v>631100</v>
      </c>
      <c r="I683" t="s">
        <v>2347</v>
      </c>
      <c r="J683" t="s">
        <v>2348</v>
      </c>
      <c r="K683" t="s">
        <v>50</v>
      </c>
      <c r="L683" s="6">
        <f t="shared" si="181"/>
        <v>58.396000000000001</v>
      </c>
      <c r="M683" s="7" t="str">
        <f t="shared" si="182"/>
        <v>B</v>
      </c>
      <c r="N683" s="10">
        <f t="shared" si="183"/>
        <v>58.396000000000001</v>
      </c>
      <c r="O683" s="10">
        <f t="shared" si="184"/>
        <v>58.396000000000001</v>
      </c>
      <c r="P683" s="4" t="str">
        <f t="shared" si="185"/>
        <v>RICY.JK</v>
      </c>
      <c r="AB683" s="8"/>
      <c r="AH683" s="12"/>
    </row>
    <row r="684" spans="2:34" x14ac:dyDescent="0.25">
      <c r="B684">
        <v>683</v>
      </c>
      <c r="C684" t="s">
        <v>2349</v>
      </c>
      <c r="D684" t="s">
        <v>2350</v>
      </c>
      <c r="E684">
        <v>50</v>
      </c>
      <c r="F684">
        <v>0</v>
      </c>
      <c r="G684">
        <v>0</v>
      </c>
      <c r="H684">
        <v>229000</v>
      </c>
      <c r="I684" t="s">
        <v>2351</v>
      </c>
      <c r="J684" t="s">
        <v>2352</v>
      </c>
      <c r="K684" t="s">
        <v>50</v>
      </c>
      <c r="L684" s="6">
        <f t="shared" si="181"/>
        <v>56.761000000000003</v>
      </c>
      <c r="M684" s="7" t="str">
        <f t="shared" si="182"/>
        <v>B</v>
      </c>
      <c r="N684" s="10">
        <f t="shared" si="183"/>
        <v>56.761000000000003</v>
      </c>
      <c r="O684" s="10">
        <f t="shared" si="184"/>
        <v>56.761000000000003</v>
      </c>
      <c r="P684" s="4" t="str">
        <f t="shared" si="185"/>
        <v>SDMU.JK</v>
      </c>
      <c r="AB684" s="8"/>
      <c r="AH684" s="12"/>
    </row>
    <row r="685" spans="2:34" x14ac:dyDescent="0.25">
      <c r="B685">
        <v>684</v>
      </c>
      <c r="C685" t="s">
        <v>2353</v>
      </c>
      <c r="D685" t="s">
        <v>2354</v>
      </c>
      <c r="E685">
        <v>51</v>
      </c>
      <c r="F685">
        <v>0</v>
      </c>
      <c r="G685">
        <v>0</v>
      </c>
      <c r="H685" t="s">
        <v>2355</v>
      </c>
      <c r="I685" t="s">
        <v>2356</v>
      </c>
      <c r="J685" t="s">
        <v>2357</v>
      </c>
      <c r="K685" t="s">
        <v>50</v>
      </c>
      <c r="L685" s="6">
        <f t="shared" si="181"/>
        <v>52.784999999999997</v>
      </c>
      <c r="M685" s="7" t="str">
        <f t="shared" si="182"/>
        <v>B</v>
      </c>
      <c r="N685" s="10">
        <f t="shared" si="183"/>
        <v>52.784999999999997</v>
      </c>
      <c r="O685" s="10">
        <f t="shared" si="184"/>
        <v>52.784999999999997</v>
      </c>
      <c r="P685" s="4" t="str">
        <f t="shared" si="185"/>
        <v>LUCY.JK</v>
      </c>
      <c r="AB685" s="8"/>
      <c r="AH685" s="12"/>
    </row>
    <row r="686" spans="2:34" x14ac:dyDescent="0.25">
      <c r="B686">
        <v>685</v>
      </c>
      <c r="C686" t="s">
        <v>2358</v>
      </c>
      <c r="D686" t="s">
        <v>2359</v>
      </c>
      <c r="E686">
        <v>52</v>
      </c>
      <c r="F686">
        <v>1</v>
      </c>
      <c r="G686">
        <v>1.9599999999999999E-2</v>
      </c>
      <c r="H686" t="s">
        <v>2360</v>
      </c>
      <c r="I686" t="s">
        <v>2361</v>
      </c>
      <c r="J686" t="s">
        <v>2362</v>
      </c>
      <c r="K686" t="s">
        <v>50</v>
      </c>
      <c r="L686" s="6">
        <f t="shared" si="181"/>
        <v>52.612000000000002</v>
      </c>
      <c r="M686" s="7" t="str">
        <f t="shared" si="182"/>
        <v>B</v>
      </c>
      <c r="N686" s="10">
        <f t="shared" si="183"/>
        <v>52.612000000000002</v>
      </c>
      <c r="O686" s="10">
        <f t="shared" si="184"/>
        <v>52.612000000000002</v>
      </c>
      <c r="P686" s="4" t="str">
        <f t="shared" si="185"/>
        <v>TIRT.JK</v>
      </c>
      <c r="AB686" s="8"/>
      <c r="AH686" s="12"/>
    </row>
    <row r="687" spans="2:34" x14ac:dyDescent="0.25">
      <c r="B687">
        <v>686</v>
      </c>
      <c r="C687" t="s">
        <v>2363</v>
      </c>
      <c r="D687" t="s">
        <v>2364</v>
      </c>
      <c r="E687">
        <v>89</v>
      </c>
      <c r="F687">
        <v>0</v>
      </c>
      <c r="G687">
        <v>0</v>
      </c>
      <c r="H687">
        <v>587500</v>
      </c>
      <c r="I687" t="s">
        <v>2365</v>
      </c>
      <c r="J687" t="s">
        <v>2366</v>
      </c>
      <c r="K687" t="s">
        <v>50</v>
      </c>
      <c r="L687" s="6">
        <f t="shared" si="181"/>
        <v>52.256999999999998</v>
      </c>
      <c r="M687" s="7" t="str">
        <f t="shared" si="182"/>
        <v>B</v>
      </c>
      <c r="N687" s="10">
        <f t="shared" si="183"/>
        <v>52.256999999999998</v>
      </c>
      <c r="O687" s="10">
        <f t="shared" si="184"/>
        <v>52.256999999999998</v>
      </c>
      <c r="P687" s="4" t="str">
        <f t="shared" si="185"/>
        <v>KARW.JK</v>
      </c>
      <c r="AB687" s="8"/>
      <c r="AH687" s="12"/>
    </row>
    <row r="688" spans="2:34" x14ac:dyDescent="0.25">
      <c r="B688">
        <v>687</v>
      </c>
      <c r="C688" t="s">
        <v>2367</v>
      </c>
      <c r="D688" t="s">
        <v>2368</v>
      </c>
      <c r="E688">
        <v>75</v>
      </c>
      <c r="F688">
        <v>-1</v>
      </c>
      <c r="G688">
        <v>-1.32E-2</v>
      </c>
      <c r="H688" t="s">
        <v>2369</v>
      </c>
      <c r="I688" t="s">
        <v>2370</v>
      </c>
      <c r="J688" t="s">
        <v>2371</v>
      </c>
      <c r="K688">
        <v>47.68</v>
      </c>
      <c r="L688" s="6">
        <f t="shared" si="181"/>
        <v>48</v>
      </c>
      <c r="M688" s="7" t="str">
        <f t="shared" si="182"/>
        <v>B</v>
      </c>
      <c r="N688" s="10">
        <f t="shared" si="183"/>
        <v>48</v>
      </c>
      <c r="O688" s="10">
        <f t="shared" si="184"/>
        <v>48</v>
      </c>
      <c r="P688" s="4" t="str">
        <f t="shared" si="185"/>
        <v>ESIP.JK</v>
      </c>
      <c r="AB688" s="8"/>
      <c r="AH688" s="12"/>
    </row>
    <row r="689" spans="2:34" x14ac:dyDescent="0.25">
      <c r="B689">
        <v>688</v>
      </c>
      <c r="C689" t="s">
        <v>2372</v>
      </c>
      <c r="D689" t="s">
        <v>2373</v>
      </c>
      <c r="E689">
        <v>122</v>
      </c>
      <c r="F689">
        <v>-1</v>
      </c>
      <c r="G689">
        <v>-8.0999999999999996E-3</v>
      </c>
      <c r="H689" t="s">
        <v>2374</v>
      </c>
      <c r="I689" t="s">
        <v>2375</v>
      </c>
      <c r="J689" t="s">
        <v>2376</v>
      </c>
      <c r="K689">
        <v>13.74</v>
      </c>
      <c r="L689" s="6">
        <f t="shared" si="181"/>
        <v>45.75</v>
      </c>
      <c r="M689" s="7" t="str">
        <f t="shared" si="182"/>
        <v>B</v>
      </c>
      <c r="N689" s="10">
        <f t="shared" si="183"/>
        <v>45.75</v>
      </c>
      <c r="O689" s="10">
        <f t="shared" si="184"/>
        <v>45.75</v>
      </c>
      <c r="P689" s="4" t="str">
        <f t="shared" si="185"/>
        <v>JAYA.JK</v>
      </c>
      <c r="AB689" s="8"/>
      <c r="AH689" s="12"/>
    </row>
    <row r="690" spans="2:34" x14ac:dyDescent="0.25">
      <c r="B690">
        <v>689</v>
      </c>
      <c r="C690" t="s">
        <v>2377</v>
      </c>
      <c r="D690" t="s">
        <v>2378</v>
      </c>
      <c r="E690">
        <v>99</v>
      </c>
      <c r="F690">
        <v>1</v>
      </c>
      <c r="G690">
        <v>1.0200000000000001E-2</v>
      </c>
      <c r="H690">
        <v>417000</v>
      </c>
      <c r="I690" t="s">
        <v>2379</v>
      </c>
      <c r="J690" t="s">
        <v>2380</v>
      </c>
      <c r="K690" t="s">
        <v>50</v>
      </c>
      <c r="L690" s="6">
        <f t="shared" si="181"/>
        <v>43.353000000000002</v>
      </c>
      <c r="M690" s="7" t="str">
        <f t="shared" si="182"/>
        <v>B</v>
      </c>
      <c r="N690" s="10">
        <f t="shared" si="183"/>
        <v>43.353000000000002</v>
      </c>
      <c r="O690" s="10">
        <f t="shared" si="184"/>
        <v>43.353000000000002</v>
      </c>
      <c r="P690" s="4" t="str">
        <f t="shared" si="185"/>
        <v>INDX.JK</v>
      </c>
      <c r="AB690" s="8"/>
      <c r="AH690" s="12"/>
    </row>
    <row r="691" spans="2:34" x14ac:dyDescent="0.25">
      <c r="B691">
        <v>690</v>
      </c>
      <c r="C691" t="s">
        <v>2381</v>
      </c>
      <c r="D691" t="s">
        <v>2382</v>
      </c>
      <c r="E691">
        <v>61</v>
      </c>
      <c r="F691">
        <v>1</v>
      </c>
      <c r="G691">
        <v>1.67E-2</v>
      </c>
      <c r="H691" t="s">
        <v>2383</v>
      </c>
      <c r="I691" t="s">
        <v>2384</v>
      </c>
      <c r="J691" t="s">
        <v>2385</v>
      </c>
      <c r="K691">
        <v>119.61</v>
      </c>
      <c r="L691" s="6">
        <f t="shared" si="181"/>
        <v>41.588999999999999</v>
      </c>
      <c r="M691" s="7" t="str">
        <f t="shared" si="182"/>
        <v>B</v>
      </c>
      <c r="N691" s="10">
        <f t="shared" si="183"/>
        <v>41.588999999999999</v>
      </c>
      <c r="O691" s="10">
        <f t="shared" si="184"/>
        <v>41.588999999999999</v>
      </c>
      <c r="P691" s="4" t="str">
        <f t="shared" si="185"/>
        <v>ASPI.JK</v>
      </c>
      <c r="AB691" s="8"/>
      <c r="AH691" s="12"/>
    </row>
    <row r="692" spans="2:34" x14ac:dyDescent="0.25">
      <c r="B692">
        <v>691</v>
      </c>
      <c r="C692" t="s">
        <v>2386</v>
      </c>
      <c r="D692" t="s">
        <v>2387</v>
      </c>
      <c r="E692">
        <v>62</v>
      </c>
      <c r="F692">
        <v>-2</v>
      </c>
      <c r="G692">
        <v>-3.1199999999999999E-2</v>
      </c>
      <c r="H692" t="s">
        <v>2388</v>
      </c>
      <c r="I692" t="s">
        <v>2389</v>
      </c>
      <c r="J692" t="s">
        <v>2390</v>
      </c>
      <c r="K692">
        <v>29.72</v>
      </c>
      <c r="L692" s="6">
        <f t="shared" si="181"/>
        <v>41.23</v>
      </c>
      <c r="M692" s="7" t="str">
        <f t="shared" si="182"/>
        <v>B</v>
      </c>
      <c r="N692" s="10">
        <f t="shared" si="183"/>
        <v>41.23</v>
      </c>
      <c r="O692" s="10">
        <f t="shared" si="184"/>
        <v>41.23</v>
      </c>
      <c r="P692" s="4" t="str">
        <f t="shared" si="185"/>
        <v>KAYU.JK</v>
      </c>
      <c r="AB692" s="8"/>
      <c r="AH692" s="12"/>
    </row>
    <row r="693" spans="2:34" x14ac:dyDescent="0.25">
      <c r="B693">
        <v>692</v>
      </c>
      <c r="C693" t="s">
        <v>2391</v>
      </c>
      <c r="D693" t="s">
        <v>2392</v>
      </c>
      <c r="E693">
        <v>180</v>
      </c>
      <c r="F693">
        <v>4</v>
      </c>
      <c r="G693">
        <v>2.2700000000000001E-2</v>
      </c>
      <c r="H693">
        <v>700</v>
      </c>
      <c r="I693">
        <v>23741</v>
      </c>
      <c r="J693" t="s">
        <v>2393</v>
      </c>
      <c r="K693" t="s">
        <v>50</v>
      </c>
      <c r="L693" s="6">
        <f t="shared" si="181"/>
        <v>36</v>
      </c>
      <c r="M693" s="7" t="str">
        <f t="shared" si="182"/>
        <v>B</v>
      </c>
      <c r="N693" s="10">
        <f t="shared" si="183"/>
        <v>36</v>
      </c>
      <c r="O693" s="10">
        <f t="shared" si="184"/>
        <v>36</v>
      </c>
      <c r="P693" s="4" t="str">
        <f t="shared" si="185"/>
        <v>CNTX.JK</v>
      </c>
      <c r="AB693" s="8"/>
      <c r="AH693" s="12"/>
    </row>
    <row r="694" spans="2:34" x14ac:dyDescent="0.25">
      <c r="B694">
        <v>693</v>
      </c>
      <c r="C694" t="s">
        <v>2394</v>
      </c>
      <c r="D694" t="s">
        <v>2395</v>
      </c>
      <c r="E694">
        <v>52</v>
      </c>
      <c r="F694">
        <v>-1</v>
      </c>
      <c r="G694">
        <v>-1.89E-2</v>
      </c>
      <c r="H694" t="s">
        <v>2396</v>
      </c>
      <c r="I694" t="s">
        <v>2397</v>
      </c>
      <c r="J694" t="s">
        <v>2398</v>
      </c>
      <c r="K694" t="s">
        <v>50</v>
      </c>
      <c r="L694" s="6">
        <f t="shared" si="181"/>
        <v>34.412999999999997</v>
      </c>
      <c r="M694" s="7" t="str">
        <f t="shared" si="182"/>
        <v>B</v>
      </c>
      <c r="N694" s="10">
        <f t="shared" si="183"/>
        <v>34.412999999999997</v>
      </c>
      <c r="O694" s="10">
        <f t="shared" si="184"/>
        <v>34.412999999999997</v>
      </c>
      <c r="P694" s="4" t="str">
        <f t="shared" si="185"/>
        <v>BAPA.JK</v>
      </c>
      <c r="AB694" s="8"/>
      <c r="AH694" s="12"/>
    </row>
    <row r="695" spans="2:34" x14ac:dyDescent="0.25">
      <c r="B695">
        <v>694</v>
      </c>
      <c r="C695" t="s">
        <v>2399</v>
      </c>
      <c r="D695" t="s">
        <v>2400</v>
      </c>
      <c r="E695">
        <v>37</v>
      </c>
      <c r="F695">
        <v>3</v>
      </c>
      <c r="G695">
        <v>8.8200000000000001E-2</v>
      </c>
      <c r="H695" t="s">
        <v>2401</v>
      </c>
      <c r="I695" t="s">
        <v>2402</v>
      </c>
      <c r="J695" t="s">
        <v>2403</v>
      </c>
      <c r="K695">
        <v>55.06</v>
      </c>
      <c r="L695" s="6">
        <f t="shared" si="181"/>
        <v>33.036000000000001</v>
      </c>
      <c r="M695" s="7" t="str">
        <f t="shared" si="182"/>
        <v>B</v>
      </c>
      <c r="N695" s="10">
        <f t="shared" si="183"/>
        <v>33.036000000000001</v>
      </c>
      <c r="O695" s="10">
        <f t="shared" si="184"/>
        <v>33.036000000000001</v>
      </c>
      <c r="P695" s="4" t="str">
        <f t="shared" si="185"/>
        <v>PLAN.JK</v>
      </c>
      <c r="AB695" s="8"/>
      <c r="AH695" s="12"/>
    </row>
    <row r="696" spans="2:34" x14ac:dyDescent="0.25">
      <c r="B696">
        <v>695</v>
      </c>
      <c r="C696" t="s">
        <v>2404</v>
      </c>
      <c r="D696" t="s">
        <v>2405</v>
      </c>
      <c r="E696">
        <v>141</v>
      </c>
      <c r="F696">
        <v>-10</v>
      </c>
      <c r="G696">
        <v>-6.6199999999999995E-2</v>
      </c>
      <c r="H696" t="s">
        <v>2406</v>
      </c>
      <c r="I696">
        <v>88020</v>
      </c>
      <c r="J696" t="s">
        <v>2407</v>
      </c>
      <c r="K696" t="s">
        <v>50</v>
      </c>
      <c r="L696" s="6">
        <f t="shared" si="181"/>
        <v>32.832000000000001</v>
      </c>
      <c r="M696" s="7" t="str">
        <f t="shared" si="182"/>
        <v>B</v>
      </c>
      <c r="N696" s="10">
        <f t="shared" si="183"/>
        <v>32.832000000000001</v>
      </c>
      <c r="O696" s="10">
        <f t="shared" si="184"/>
        <v>32.832000000000001</v>
      </c>
      <c r="P696" s="4" t="str">
        <f t="shared" si="185"/>
        <v>MTSM.JK</v>
      </c>
      <c r="AB696" s="8"/>
      <c r="AH696" s="12"/>
    </row>
    <row r="697" spans="2:34" x14ac:dyDescent="0.25">
      <c r="B697">
        <v>696</v>
      </c>
      <c r="C697" t="s">
        <v>2408</v>
      </c>
      <c r="D697" t="s">
        <v>2409</v>
      </c>
      <c r="E697">
        <v>24</v>
      </c>
      <c r="F697">
        <v>0</v>
      </c>
      <c r="G697">
        <v>0</v>
      </c>
      <c r="H697" t="s">
        <v>2410</v>
      </c>
      <c r="I697" t="s">
        <v>50</v>
      </c>
      <c r="J697" t="s">
        <v>50</v>
      </c>
      <c r="K697" t="s">
        <v>50</v>
      </c>
      <c r="L697" s="6" t="e">
        <f t="shared" si="181"/>
        <v>#VALUE!</v>
      </c>
      <c r="M697" s="7" t="str">
        <f t="shared" si="182"/>
        <v>A</v>
      </c>
      <c r="N697" s="10">
        <f t="shared" si="183"/>
        <v>0</v>
      </c>
      <c r="O697" s="10">
        <f t="shared" si="184"/>
        <v>0</v>
      </c>
      <c r="P697" s="4" t="str">
        <f t="shared" si="185"/>
        <v>TOYS-W.JK</v>
      </c>
      <c r="AB697" s="8"/>
      <c r="AH697" s="12"/>
    </row>
    <row r="698" spans="2:34" x14ac:dyDescent="0.25">
      <c r="B698">
        <v>697</v>
      </c>
      <c r="C698" t="s">
        <v>2411</v>
      </c>
      <c r="D698" t="s">
        <v>2412</v>
      </c>
      <c r="E698">
        <v>214</v>
      </c>
      <c r="F698">
        <v>-6</v>
      </c>
      <c r="G698">
        <v>-2.7300000000000001E-2</v>
      </c>
      <c r="H698" t="s">
        <v>2413</v>
      </c>
      <c r="I698" t="s">
        <v>2414</v>
      </c>
      <c r="J698" t="s">
        <v>50</v>
      </c>
      <c r="K698">
        <v>12.55</v>
      </c>
      <c r="L698" s="6" t="e">
        <f t="shared" si="181"/>
        <v>#VALUE!</v>
      </c>
      <c r="M698" s="7" t="str">
        <f t="shared" si="182"/>
        <v>A</v>
      </c>
      <c r="N698" s="10">
        <f t="shared" si="183"/>
        <v>0</v>
      </c>
      <c r="O698" s="10">
        <f t="shared" si="184"/>
        <v>0</v>
      </c>
      <c r="P698" s="4" t="str">
        <f t="shared" si="185"/>
        <v>LABA.JK</v>
      </c>
      <c r="AB698" s="8"/>
      <c r="AH698" s="12"/>
    </row>
    <row r="699" spans="2:34" x14ac:dyDescent="0.25">
      <c r="B699">
        <v>698</v>
      </c>
      <c r="C699" t="s">
        <v>2415</v>
      </c>
      <c r="D699" t="s">
        <v>2416</v>
      </c>
      <c r="E699">
        <v>46000</v>
      </c>
      <c r="F699">
        <v>0</v>
      </c>
      <c r="G699">
        <v>0</v>
      </c>
      <c r="H699">
        <v>1300</v>
      </c>
      <c r="I699">
        <v>13314</v>
      </c>
      <c r="J699" t="s">
        <v>50</v>
      </c>
      <c r="K699">
        <v>478.72</v>
      </c>
      <c r="L699" s="6" t="e">
        <f t="shared" si="181"/>
        <v>#VALUE!</v>
      </c>
      <c r="M699" s="7" t="str">
        <f t="shared" si="182"/>
        <v>A</v>
      </c>
      <c r="N699" s="10">
        <f t="shared" si="183"/>
        <v>0</v>
      </c>
      <c r="O699" s="10">
        <f t="shared" si="184"/>
        <v>0</v>
      </c>
      <c r="P699" s="4" t="str">
        <f t="shared" si="185"/>
        <v>DCII.JK</v>
      </c>
      <c r="AB699" s="8"/>
      <c r="AH699" s="12"/>
    </row>
    <row r="700" spans="2:34" x14ac:dyDescent="0.25">
      <c r="B700">
        <v>699</v>
      </c>
      <c r="C700" t="s">
        <v>2417</v>
      </c>
      <c r="D700" t="s">
        <v>2418</v>
      </c>
      <c r="E700">
        <v>9</v>
      </c>
      <c r="F700">
        <v>-1</v>
      </c>
      <c r="G700">
        <v>-0.1</v>
      </c>
      <c r="H700" t="s">
        <v>2419</v>
      </c>
      <c r="I700" t="s">
        <v>50</v>
      </c>
      <c r="J700" t="s">
        <v>50</v>
      </c>
      <c r="K700" t="s">
        <v>50</v>
      </c>
      <c r="L700" s="6" t="e">
        <f t="shared" si="181"/>
        <v>#VALUE!</v>
      </c>
      <c r="M700" s="7" t="str">
        <f t="shared" si="182"/>
        <v>A</v>
      </c>
      <c r="N700" s="10">
        <f t="shared" si="183"/>
        <v>0</v>
      </c>
      <c r="O700" s="10">
        <f t="shared" si="184"/>
        <v>0</v>
      </c>
      <c r="P700" s="4" t="str">
        <f t="shared" si="185"/>
        <v>LFLO-W.JK</v>
      </c>
      <c r="AB700" s="8"/>
      <c r="AH700" s="12"/>
    </row>
    <row r="701" spans="2:34" x14ac:dyDescent="0.25">
      <c r="B701">
        <v>700</v>
      </c>
      <c r="C701" t="s">
        <v>2420</v>
      </c>
      <c r="E701">
        <v>17</v>
      </c>
      <c r="F701">
        <v>0</v>
      </c>
      <c r="G701">
        <v>0</v>
      </c>
      <c r="H701" t="s">
        <v>2421</v>
      </c>
      <c r="I701" t="s">
        <v>50</v>
      </c>
      <c r="J701" t="s">
        <v>50</v>
      </c>
      <c r="K701" t="s">
        <v>50</v>
      </c>
      <c r="L701" s="6" t="e">
        <f t="shared" si="181"/>
        <v>#VALUE!</v>
      </c>
      <c r="M701" s="7" t="str">
        <f t="shared" si="182"/>
        <v>A</v>
      </c>
      <c r="N701" s="10">
        <f t="shared" si="183"/>
        <v>0</v>
      </c>
      <c r="O701" s="10">
        <f t="shared" si="184"/>
        <v>0</v>
      </c>
      <c r="P701" s="4" t="str">
        <f t="shared" si="185"/>
        <v>MGLV-W.JK</v>
      </c>
      <c r="AB701" s="8"/>
      <c r="AH701" s="12"/>
    </row>
    <row r="702" spans="2:34" x14ac:dyDescent="0.25">
      <c r="B702">
        <v>701</v>
      </c>
      <c r="C702" t="s">
        <v>2422</v>
      </c>
      <c r="E702">
        <v>20</v>
      </c>
      <c r="F702">
        <v>0</v>
      </c>
      <c r="G702">
        <v>0</v>
      </c>
      <c r="H702" t="s">
        <v>2423</v>
      </c>
      <c r="I702" t="s">
        <v>50</v>
      </c>
      <c r="J702" t="s">
        <v>50</v>
      </c>
      <c r="K702" t="s">
        <v>50</v>
      </c>
      <c r="L702" s="6" t="e">
        <f t="shared" si="181"/>
        <v>#VALUE!</v>
      </c>
      <c r="M702" s="7" t="str">
        <f t="shared" si="182"/>
        <v>A</v>
      </c>
      <c r="N702" s="10">
        <f t="shared" si="183"/>
        <v>0</v>
      </c>
      <c r="O702" s="10">
        <f t="shared" si="184"/>
        <v>0</v>
      </c>
      <c r="P702" s="4" t="str">
        <f t="shared" si="185"/>
        <v>HOPE-W.JK</v>
      </c>
      <c r="AB702" s="8"/>
      <c r="AH702" s="12"/>
    </row>
    <row r="703" spans="2:34" x14ac:dyDescent="0.25">
      <c r="B703">
        <v>702</v>
      </c>
      <c r="C703" t="s">
        <v>2424</v>
      </c>
      <c r="E703">
        <v>37</v>
      </c>
      <c r="F703">
        <v>0</v>
      </c>
      <c r="G703">
        <v>0</v>
      </c>
      <c r="H703" t="s">
        <v>2425</v>
      </c>
      <c r="I703" t="s">
        <v>50</v>
      </c>
      <c r="J703" t="s">
        <v>50</v>
      </c>
      <c r="K703" t="s">
        <v>50</v>
      </c>
      <c r="L703" s="6" t="e">
        <f t="shared" si="181"/>
        <v>#VALUE!</v>
      </c>
      <c r="M703" s="7" t="str">
        <f t="shared" si="182"/>
        <v>A</v>
      </c>
      <c r="N703" s="10">
        <f t="shared" si="183"/>
        <v>0</v>
      </c>
      <c r="O703" s="10">
        <f t="shared" si="184"/>
        <v>0</v>
      </c>
      <c r="P703" s="4" t="str">
        <f t="shared" si="185"/>
        <v>FITT-W.JK</v>
      </c>
      <c r="AB703" s="8"/>
      <c r="AH703" s="12"/>
    </row>
    <row r="704" spans="2:34" x14ac:dyDescent="0.25">
      <c r="B704">
        <v>703</v>
      </c>
      <c r="C704" t="s">
        <v>2426</v>
      </c>
      <c r="E704">
        <v>135</v>
      </c>
      <c r="F704">
        <v>4</v>
      </c>
      <c r="G704">
        <v>3.0499999999999999E-2</v>
      </c>
      <c r="H704" t="s">
        <v>2427</v>
      </c>
      <c r="I704" t="s">
        <v>50</v>
      </c>
      <c r="J704" t="s">
        <v>50</v>
      </c>
      <c r="K704" t="s">
        <v>50</v>
      </c>
      <c r="L704" s="6" t="e">
        <f t="shared" si="181"/>
        <v>#VALUE!</v>
      </c>
      <c r="M704" s="7" t="str">
        <f t="shared" si="182"/>
        <v>A</v>
      </c>
      <c r="N704" s="10">
        <f t="shared" si="183"/>
        <v>0</v>
      </c>
      <c r="O704" s="10">
        <f t="shared" si="184"/>
        <v>0</v>
      </c>
      <c r="P704" s="4" t="str">
        <f t="shared" si="185"/>
        <v>OILS-W.JK</v>
      </c>
      <c r="AB704" s="8"/>
      <c r="AH704" s="12"/>
    </row>
    <row r="705" spans="2:34" x14ac:dyDescent="0.25">
      <c r="B705">
        <v>704</v>
      </c>
      <c r="C705" t="s">
        <v>2428</v>
      </c>
      <c r="E705">
        <v>14</v>
      </c>
      <c r="F705">
        <v>1</v>
      </c>
      <c r="G705">
        <v>7.6899999999999996E-2</v>
      </c>
      <c r="H705" t="s">
        <v>2429</v>
      </c>
      <c r="I705" t="s">
        <v>50</v>
      </c>
      <c r="J705" t="s">
        <v>50</v>
      </c>
      <c r="K705" t="s">
        <v>50</v>
      </c>
      <c r="L705" s="6" t="e">
        <f t="shared" si="181"/>
        <v>#VALUE!</v>
      </c>
      <c r="M705" s="7" t="str">
        <f t="shared" si="182"/>
        <v>A</v>
      </c>
      <c r="N705" s="10">
        <f t="shared" si="183"/>
        <v>0</v>
      </c>
      <c r="O705" s="10">
        <f t="shared" si="184"/>
        <v>0</v>
      </c>
      <c r="P705" s="4" t="str">
        <f t="shared" si="185"/>
        <v>LUCY-W.JK</v>
      </c>
      <c r="AB705" s="8"/>
      <c r="AH705" s="12"/>
    </row>
    <row r="706" spans="2:34" x14ac:dyDescent="0.25">
      <c r="B706">
        <v>705</v>
      </c>
      <c r="C706" t="s">
        <v>2430</v>
      </c>
      <c r="E706">
        <v>142</v>
      </c>
      <c r="F706">
        <v>-6</v>
      </c>
      <c r="G706">
        <v>-4.0500000000000001E-2</v>
      </c>
      <c r="H706">
        <v>625500</v>
      </c>
      <c r="I706" t="s">
        <v>50</v>
      </c>
      <c r="J706" t="s">
        <v>50</v>
      </c>
      <c r="K706" t="s">
        <v>50</v>
      </c>
      <c r="L706" s="6" t="e">
        <f t="shared" ref="L706:L726" si="186">VALUE(LEFT(J706,LEN(J706)-1))</f>
        <v>#VALUE!</v>
      </c>
      <c r="M706" s="7" t="str">
        <f t="shared" si="182"/>
        <v>A</v>
      </c>
      <c r="N706" s="10">
        <f t="shared" si="183"/>
        <v>0</v>
      </c>
      <c r="O706" s="10">
        <f t="shared" si="184"/>
        <v>0</v>
      </c>
      <c r="P706" s="4" t="str">
        <f t="shared" si="185"/>
        <v>SBMA-W.JK</v>
      </c>
      <c r="AB706" s="8"/>
      <c r="AH706" s="12"/>
    </row>
    <row r="707" spans="2:34" x14ac:dyDescent="0.25">
      <c r="B707">
        <v>706</v>
      </c>
      <c r="C707" t="s">
        <v>2431</v>
      </c>
      <c r="D707" t="s">
        <v>2432</v>
      </c>
      <c r="E707">
        <v>298</v>
      </c>
      <c r="F707">
        <v>-30</v>
      </c>
      <c r="G707">
        <v>-9.1499999999999998E-2</v>
      </c>
      <c r="H707">
        <v>62000</v>
      </c>
      <c r="I707" t="s">
        <v>50</v>
      </c>
      <c r="J707" t="s">
        <v>50</v>
      </c>
      <c r="K707" t="s">
        <v>50</v>
      </c>
      <c r="L707" s="6" t="e">
        <f t="shared" si="186"/>
        <v>#VALUE!</v>
      </c>
      <c r="M707" s="7" t="str">
        <f t="shared" ref="M707:M726" si="187">RIGHT(J707,1)</f>
        <v>A</v>
      </c>
      <c r="N707" s="10">
        <f t="shared" ref="N707:N726" si="188">IF(M707="T",L707*1000,IF(M707="B",L707,0))</f>
        <v>0</v>
      </c>
      <c r="O707" s="10">
        <f t="shared" ref="O707:O726" si="189">IF(OR(M707="T",M707="B"),N707,0)</f>
        <v>0</v>
      </c>
      <c r="P707" s="4" t="str">
        <f t="shared" ref="P707:P726" si="190">C707</f>
        <v>MASB-W.JK</v>
      </c>
      <c r="AB707" s="8"/>
      <c r="AH707" s="12"/>
    </row>
    <row r="708" spans="2:34" x14ac:dyDescent="0.25">
      <c r="B708">
        <v>707</v>
      </c>
      <c r="C708" t="s">
        <v>2433</v>
      </c>
      <c r="D708" t="s">
        <v>2434</v>
      </c>
      <c r="E708">
        <v>218</v>
      </c>
      <c r="F708">
        <v>2</v>
      </c>
      <c r="G708">
        <v>9.2999999999999992E-3</v>
      </c>
      <c r="H708">
        <v>21800</v>
      </c>
      <c r="I708" t="s">
        <v>50</v>
      </c>
      <c r="J708" t="s">
        <v>50</v>
      </c>
      <c r="K708" t="s">
        <v>50</v>
      </c>
      <c r="L708" s="6" t="e">
        <f t="shared" si="186"/>
        <v>#VALUE!</v>
      </c>
      <c r="M708" s="7" t="str">
        <f t="shared" si="187"/>
        <v>A</v>
      </c>
      <c r="N708" s="10">
        <f t="shared" si="188"/>
        <v>0</v>
      </c>
      <c r="O708" s="10">
        <f t="shared" si="189"/>
        <v>0</v>
      </c>
      <c r="P708" s="4" t="str">
        <f t="shared" si="190"/>
        <v>WIFI-W.JK</v>
      </c>
      <c r="AB708" s="8"/>
      <c r="AH708" s="12"/>
    </row>
    <row r="709" spans="2:34" x14ac:dyDescent="0.25">
      <c r="B709">
        <v>708</v>
      </c>
      <c r="C709" t="s">
        <v>2435</v>
      </c>
      <c r="D709" t="s">
        <v>2436</v>
      </c>
      <c r="E709">
        <v>157</v>
      </c>
      <c r="F709">
        <v>2</v>
      </c>
      <c r="G709">
        <v>1.29E-2</v>
      </c>
      <c r="H709" t="s">
        <v>2437</v>
      </c>
      <c r="I709" t="s">
        <v>2438</v>
      </c>
      <c r="J709" t="s">
        <v>50</v>
      </c>
      <c r="K709" t="s">
        <v>50</v>
      </c>
      <c r="L709" s="6" t="e">
        <f t="shared" si="186"/>
        <v>#VALUE!</v>
      </c>
      <c r="M709" s="7" t="str">
        <f t="shared" si="187"/>
        <v>A</v>
      </c>
      <c r="N709" s="10">
        <f t="shared" si="188"/>
        <v>0</v>
      </c>
      <c r="O709" s="10">
        <f t="shared" si="189"/>
        <v>0</v>
      </c>
      <c r="P709" s="4" t="str">
        <f t="shared" si="190"/>
        <v>GPSO.JK</v>
      </c>
      <c r="AB709" s="8"/>
      <c r="AH709" s="12"/>
    </row>
    <row r="710" spans="2:34" x14ac:dyDescent="0.25">
      <c r="B710">
        <v>709</v>
      </c>
      <c r="C710" t="s">
        <v>2439</v>
      </c>
      <c r="D710" t="s">
        <v>2440</v>
      </c>
      <c r="E710">
        <v>300</v>
      </c>
      <c r="F710">
        <v>4</v>
      </c>
      <c r="G710">
        <v>1.35E-2</v>
      </c>
      <c r="H710" t="s">
        <v>2441</v>
      </c>
      <c r="I710" t="s">
        <v>2442</v>
      </c>
      <c r="J710" t="s">
        <v>50</v>
      </c>
      <c r="K710" t="s">
        <v>50</v>
      </c>
      <c r="L710" s="6" t="e">
        <f t="shared" si="186"/>
        <v>#VALUE!</v>
      </c>
      <c r="M710" s="7" t="str">
        <f t="shared" si="187"/>
        <v>A</v>
      </c>
      <c r="N710" s="10">
        <f t="shared" si="188"/>
        <v>0</v>
      </c>
      <c r="O710" s="10">
        <f t="shared" si="189"/>
        <v>0</v>
      </c>
      <c r="P710" s="4" t="str">
        <f t="shared" si="190"/>
        <v>OILS.JK</v>
      </c>
      <c r="AB710" s="8"/>
      <c r="AH710" s="12"/>
    </row>
    <row r="711" spans="2:34" x14ac:dyDescent="0.25">
      <c r="B711">
        <v>710</v>
      </c>
      <c r="C711" t="s">
        <v>2443</v>
      </c>
      <c r="E711">
        <v>54</v>
      </c>
      <c r="F711">
        <v>2</v>
      </c>
      <c r="G711">
        <v>3.85E-2</v>
      </c>
      <c r="H711" t="s">
        <v>2444</v>
      </c>
      <c r="I711" t="s">
        <v>50</v>
      </c>
      <c r="J711" t="s">
        <v>50</v>
      </c>
      <c r="K711" t="s">
        <v>50</v>
      </c>
      <c r="L711" s="6" t="e">
        <f t="shared" si="186"/>
        <v>#VALUE!</v>
      </c>
      <c r="M711" s="7" t="str">
        <f t="shared" si="187"/>
        <v>A</v>
      </c>
      <c r="N711" s="10">
        <f t="shared" si="188"/>
        <v>0</v>
      </c>
      <c r="O711" s="10">
        <f t="shared" si="189"/>
        <v>0</v>
      </c>
      <c r="P711" s="4" t="str">
        <f t="shared" si="190"/>
        <v>GPSO-W.JK</v>
      </c>
      <c r="AB711" s="8"/>
      <c r="AH711" s="12"/>
    </row>
    <row r="712" spans="2:34" x14ac:dyDescent="0.25">
      <c r="B712">
        <v>711</v>
      </c>
      <c r="C712" t="s">
        <v>2445</v>
      </c>
      <c r="E712">
        <v>226</v>
      </c>
      <c r="F712">
        <v>-2</v>
      </c>
      <c r="G712">
        <v>-8.8000000000000005E-3</v>
      </c>
      <c r="H712">
        <v>620100</v>
      </c>
      <c r="I712" t="s">
        <v>50</v>
      </c>
      <c r="J712" t="s">
        <v>50</v>
      </c>
      <c r="K712" t="s">
        <v>50</v>
      </c>
      <c r="L712" s="6" t="e">
        <f t="shared" si="186"/>
        <v>#VALUE!</v>
      </c>
      <c r="M712" s="7" t="str">
        <f t="shared" si="187"/>
        <v>A</v>
      </c>
      <c r="N712" s="10">
        <f t="shared" si="188"/>
        <v>0</v>
      </c>
      <c r="O712" s="10">
        <f t="shared" si="189"/>
        <v>0</v>
      </c>
      <c r="P712" s="4" t="str">
        <f t="shared" si="190"/>
        <v>UVCR-W.JK</v>
      </c>
      <c r="AB712" s="8"/>
      <c r="AH712" s="12"/>
    </row>
    <row r="713" spans="2:34" x14ac:dyDescent="0.25">
      <c r="B713">
        <v>712</v>
      </c>
      <c r="C713" t="s">
        <v>2446</v>
      </c>
      <c r="D713" t="s">
        <v>2447</v>
      </c>
      <c r="E713">
        <v>16</v>
      </c>
      <c r="F713">
        <v>0</v>
      </c>
      <c r="G713">
        <v>0</v>
      </c>
      <c r="H713" t="s">
        <v>2448</v>
      </c>
      <c r="I713" t="s">
        <v>50</v>
      </c>
      <c r="J713" t="s">
        <v>50</v>
      </c>
      <c r="K713" t="s">
        <v>50</v>
      </c>
      <c r="L713" s="6" t="e">
        <f t="shared" si="186"/>
        <v>#VALUE!</v>
      </c>
      <c r="M713" s="7" t="str">
        <f t="shared" si="187"/>
        <v>A</v>
      </c>
      <c r="N713" s="10">
        <f t="shared" si="188"/>
        <v>0</v>
      </c>
      <c r="O713" s="10">
        <f t="shared" si="189"/>
        <v>0</v>
      </c>
      <c r="P713" s="4" t="str">
        <f t="shared" si="190"/>
        <v>ENZO-W.JK</v>
      </c>
      <c r="AB713" s="8"/>
      <c r="AH713" s="12"/>
    </row>
    <row r="714" spans="2:34" x14ac:dyDescent="0.25">
      <c r="B714">
        <v>713</v>
      </c>
      <c r="L714" s="6" t="e">
        <f t="shared" si="186"/>
        <v>#VALUE!</v>
      </c>
      <c r="M714" s="7" t="str">
        <f t="shared" si="187"/>
        <v/>
      </c>
      <c r="N714" s="10">
        <f t="shared" si="188"/>
        <v>0</v>
      </c>
      <c r="O714" s="10">
        <f t="shared" si="189"/>
        <v>0</v>
      </c>
      <c r="P714" s="4">
        <f t="shared" si="190"/>
        <v>0</v>
      </c>
      <c r="AB714" s="8"/>
      <c r="AH714" s="12"/>
    </row>
    <row r="715" spans="2:34" x14ac:dyDescent="0.25">
      <c r="B715">
        <v>714</v>
      </c>
      <c r="C715" t="s">
        <v>0</v>
      </c>
      <c r="D715" t="s">
        <v>1</v>
      </c>
      <c r="E715" t="s">
        <v>2</v>
      </c>
      <c r="F715" t="s">
        <v>3</v>
      </c>
      <c r="G715" t="s">
        <v>4</v>
      </c>
      <c r="H715" t="s">
        <v>5</v>
      </c>
      <c r="I715" t="s">
        <v>6</v>
      </c>
      <c r="J715" t="s">
        <v>7</v>
      </c>
      <c r="K715" t="s">
        <v>8</v>
      </c>
      <c r="L715" s="6" t="e">
        <f t="shared" si="186"/>
        <v>#VALUE!</v>
      </c>
      <c r="M715" s="7" t="str">
        <f t="shared" si="187"/>
        <v>p</v>
      </c>
      <c r="N715" s="10">
        <f t="shared" si="188"/>
        <v>0</v>
      </c>
      <c r="O715" s="10">
        <f t="shared" si="189"/>
        <v>0</v>
      </c>
      <c r="P715" s="4" t="str">
        <f t="shared" si="190"/>
        <v>Symbol</v>
      </c>
      <c r="AB715" s="8"/>
      <c r="AH715" s="12"/>
    </row>
    <row r="716" spans="2:34" x14ac:dyDescent="0.25">
      <c r="B716">
        <v>715</v>
      </c>
      <c r="C716" t="s">
        <v>2449</v>
      </c>
      <c r="E716">
        <v>17</v>
      </c>
      <c r="F716">
        <v>9</v>
      </c>
      <c r="G716">
        <v>1.125</v>
      </c>
      <c r="H716" t="s">
        <v>2450</v>
      </c>
      <c r="I716" t="s">
        <v>50</v>
      </c>
      <c r="J716" t="s">
        <v>50</v>
      </c>
      <c r="K716" t="s">
        <v>50</v>
      </c>
      <c r="L716" s="6" t="e">
        <f t="shared" si="186"/>
        <v>#VALUE!</v>
      </c>
      <c r="M716" s="7" t="str">
        <f t="shared" si="187"/>
        <v>A</v>
      </c>
      <c r="N716" s="10">
        <f t="shared" si="188"/>
        <v>0</v>
      </c>
      <c r="O716" s="10">
        <f t="shared" si="189"/>
        <v>0</v>
      </c>
      <c r="P716" s="4" t="str">
        <f t="shared" si="190"/>
        <v>PURA-W.JK</v>
      </c>
      <c r="AB716" s="8"/>
      <c r="AH716" s="12"/>
    </row>
    <row r="717" spans="2:34" x14ac:dyDescent="0.25">
      <c r="B717">
        <v>716</v>
      </c>
      <c r="C717" t="s">
        <v>2451</v>
      </c>
      <c r="E717">
        <v>26</v>
      </c>
      <c r="F717">
        <v>1</v>
      </c>
      <c r="G717">
        <v>0.04</v>
      </c>
      <c r="H717" t="s">
        <v>2452</v>
      </c>
      <c r="I717" t="s">
        <v>50</v>
      </c>
      <c r="J717" t="s">
        <v>50</v>
      </c>
      <c r="K717" t="s">
        <v>50</v>
      </c>
      <c r="L717" s="6" t="e">
        <f t="shared" si="186"/>
        <v>#VALUE!</v>
      </c>
      <c r="M717" s="7" t="str">
        <f t="shared" si="187"/>
        <v>A</v>
      </c>
      <c r="N717" s="10">
        <f t="shared" si="188"/>
        <v>0</v>
      </c>
      <c r="O717" s="10">
        <f t="shared" si="189"/>
        <v>0</v>
      </c>
      <c r="P717" s="4" t="str">
        <f t="shared" si="190"/>
        <v>BRMS-W.JK</v>
      </c>
      <c r="AB717" s="8"/>
      <c r="AH717" s="12"/>
    </row>
    <row r="718" spans="2:34" x14ac:dyDescent="0.25">
      <c r="B718">
        <v>717</v>
      </c>
      <c r="C718" t="s">
        <v>2453</v>
      </c>
      <c r="D718" t="s">
        <v>2454</v>
      </c>
      <c r="E718">
        <v>224</v>
      </c>
      <c r="F718">
        <v>4</v>
      </c>
      <c r="G718">
        <v>1.8200000000000001E-2</v>
      </c>
      <c r="H718" t="s">
        <v>2455</v>
      </c>
      <c r="I718" t="s">
        <v>2456</v>
      </c>
      <c r="J718" t="s">
        <v>50</v>
      </c>
      <c r="K718">
        <v>0</v>
      </c>
      <c r="L718" s="6" t="e">
        <f t="shared" si="186"/>
        <v>#VALUE!</v>
      </c>
      <c r="M718" s="7" t="str">
        <f t="shared" si="187"/>
        <v>A</v>
      </c>
      <c r="N718" s="10">
        <f t="shared" si="188"/>
        <v>0</v>
      </c>
      <c r="O718" s="10">
        <f t="shared" si="189"/>
        <v>0</v>
      </c>
      <c r="P718" s="4" t="str">
        <f t="shared" si="190"/>
        <v>HAIS.JK</v>
      </c>
      <c r="AB718" s="8"/>
      <c r="AH718" s="12"/>
    </row>
    <row r="719" spans="2:34" x14ac:dyDescent="0.25">
      <c r="B719">
        <v>718</v>
      </c>
      <c r="C719" t="s">
        <v>2457</v>
      </c>
      <c r="D719" t="s">
        <v>2458</v>
      </c>
      <c r="E719">
        <v>19</v>
      </c>
      <c r="F719">
        <v>0</v>
      </c>
      <c r="G719">
        <v>0</v>
      </c>
      <c r="H719">
        <v>979800</v>
      </c>
      <c r="I719" t="s">
        <v>50</v>
      </c>
      <c r="J719" t="s">
        <v>50</v>
      </c>
      <c r="K719" t="s">
        <v>50</v>
      </c>
      <c r="L719" s="6" t="e">
        <f t="shared" si="186"/>
        <v>#VALUE!</v>
      </c>
      <c r="M719" s="7" t="str">
        <f t="shared" si="187"/>
        <v>A</v>
      </c>
      <c r="N719" s="10">
        <f t="shared" si="188"/>
        <v>0</v>
      </c>
      <c r="O719" s="10">
        <f t="shared" si="189"/>
        <v>0</v>
      </c>
      <c r="P719" s="4" t="str">
        <f t="shared" si="190"/>
        <v>FIMP-W.JK</v>
      </c>
      <c r="AB719" s="8"/>
      <c r="AH719" s="12"/>
    </row>
    <row r="720" spans="2:34" x14ac:dyDescent="0.25">
      <c r="B720">
        <v>719</v>
      </c>
      <c r="C720" t="s">
        <v>2459</v>
      </c>
      <c r="D720" t="s">
        <v>2460</v>
      </c>
      <c r="E720">
        <v>2300</v>
      </c>
      <c r="F720">
        <v>-310</v>
      </c>
      <c r="G720">
        <v>-0.1188</v>
      </c>
      <c r="H720">
        <v>2500</v>
      </c>
      <c r="I720" t="s">
        <v>50</v>
      </c>
      <c r="J720" t="s">
        <v>50</v>
      </c>
      <c r="K720" t="s">
        <v>50</v>
      </c>
      <c r="L720" s="6" t="e">
        <f t="shared" si="186"/>
        <v>#VALUE!</v>
      </c>
      <c r="M720" s="7" t="str">
        <f t="shared" si="187"/>
        <v>A</v>
      </c>
      <c r="N720" s="10">
        <f t="shared" si="188"/>
        <v>0</v>
      </c>
      <c r="O720" s="10">
        <f t="shared" si="189"/>
        <v>0</v>
      </c>
      <c r="P720" s="4" t="str">
        <f t="shared" si="190"/>
        <v>BANK-W.JK</v>
      </c>
      <c r="AB720" s="8"/>
      <c r="AH720" s="12"/>
    </row>
    <row r="721" spans="2:34" x14ac:dyDescent="0.25">
      <c r="B721">
        <v>720</v>
      </c>
      <c r="C721" t="s">
        <v>2461</v>
      </c>
      <c r="D721" t="s">
        <v>2462</v>
      </c>
      <c r="E721">
        <v>10</v>
      </c>
      <c r="F721">
        <v>-1</v>
      </c>
      <c r="G721">
        <v>-9.0899999999999995E-2</v>
      </c>
      <c r="H721" t="s">
        <v>2463</v>
      </c>
      <c r="I721" t="s">
        <v>50</v>
      </c>
      <c r="J721" t="s">
        <v>50</v>
      </c>
      <c r="K721" t="s">
        <v>50</v>
      </c>
      <c r="L721" s="6" t="e">
        <f t="shared" si="186"/>
        <v>#VALUE!</v>
      </c>
      <c r="M721" s="7" t="str">
        <f t="shared" si="187"/>
        <v>A</v>
      </c>
      <c r="N721" s="10">
        <f t="shared" si="188"/>
        <v>0</v>
      </c>
      <c r="O721" s="10">
        <f t="shared" si="189"/>
        <v>0</v>
      </c>
      <c r="P721" s="4" t="str">
        <f t="shared" si="190"/>
        <v>PLAN-W.JK</v>
      </c>
      <c r="AB721" s="8"/>
      <c r="AH721" s="12"/>
    </row>
    <row r="722" spans="2:34" x14ac:dyDescent="0.25">
      <c r="B722">
        <v>721</v>
      </c>
      <c r="C722" t="s">
        <v>2464</v>
      </c>
      <c r="D722" t="s">
        <v>2465</v>
      </c>
      <c r="E722">
        <v>565</v>
      </c>
      <c r="F722">
        <v>-15</v>
      </c>
      <c r="G722">
        <v>-2.5899999999999999E-2</v>
      </c>
      <c r="H722" t="s">
        <v>2466</v>
      </c>
      <c r="I722" t="s">
        <v>2467</v>
      </c>
      <c r="J722" t="s">
        <v>50</v>
      </c>
      <c r="K722">
        <v>134.78</v>
      </c>
      <c r="L722" s="6" t="e">
        <f t="shared" si="186"/>
        <v>#VALUE!</v>
      </c>
      <c r="M722" s="7" t="str">
        <f t="shared" si="187"/>
        <v>A</v>
      </c>
      <c r="N722" s="10">
        <f t="shared" si="188"/>
        <v>0</v>
      </c>
      <c r="O722" s="10">
        <f t="shared" si="189"/>
        <v>0</v>
      </c>
      <c r="P722" s="4" t="str">
        <f t="shared" si="190"/>
        <v>ZYRX.JK</v>
      </c>
      <c r="AB722" s="8"/>
      <c r="AH722" s="12"/>
    </row>
    <row r="723" spans="2:34" x14ac:dyDescent="0.25">
      <c r="B723">
        <v>722</v>
      </c>
      <c r="C723" t="s">
        <v>2468</v>
      </c>
      <c r="D723" t="s">
        <v>2469</v>
      </c>
      <c r="E723">
        <v>50</v>
      </c>
      <c r="F723">
        <v>1</v>
      </c>
      <c r="G723">
        <v>2.0400000000000001E-2</v>
      </c>
      <c r="H723">
        <v>847000</v>
      </c>
      <c r="I723">
        <v>722942</v>
      </c>
      <c r="J723" t="s">
        <v>50</v>
      </c>
      <c r="K723" t="s">
        <v>50</v>
      </c>
      <c r="L723" s="6" t="e">
        <f t="shared" si="186"/>
        <v>#VALUE!</v>
      </c>
      <c r="M723" s="7" t="str">
        <f t="shared" si="187"/>
        <v>A</v>
      </c>
      <c r="N723" s="10">
        <f t="shared" si="188"/>
        <v>0</v>
      </c>
      <c r="O723" s="10">
        <f t="shared" si="189"/>
        <v>0</v>
      </c>
      <c r="P723" s="4" t="str">
        <f t="shared" si="190"/>
        <v>FIMP.JK</v>
      </c>
      <c r="AB723" s="8"/>
      <c r="AH723" s="12"/>
    </row>
    <row r="724" spans="2:34" x14ac:dyDescent="0.25">
      <c r="B724">
        <v>723</v>
      </c>
      <c r="C724" t="s">
        <v>2470</v>
      </c>
      <c r="D724" t="s">
        <v>2471</v>
      </c>
      <c r="E724">
        <v>13</v>
      </c>
      <c r="F724">
        <v>-1</v>
      </c>
      <c r="G724">
        <v>-7.1400000000000005E-2</v>
      </c>
      <c r="H724" t="s">
        <v>2472</v>
      </c>
      <c r="I724" t="s">
        <v>50</v>
      </c>
      <c r="J724" t="s">
        <v>50</v>
      </c>
      <c r="K724" t="s">
        <v>50</v>
      </c>
      <c r="L724" s="6" t="e">
        <f t="shared" si="186"/>
        <v>#VALUE!</v>
      </c>
      <c r="M724" s="7" t="str">
        <f t="shared" si="187"/>
        <v>A</v>
      </c>
      <c r="N724" s="10">
        <f t="shared" si="188"/>
        <v>0</v>
      </c>
      <c r="O724" s="10">
        <f t="shared" si="189"/>
        <v>0</v>
      </c>
      <c r="P724" s="4" t="str">
        <f t="shared" si="190"/>
        <v>PPGL-W.JK</v>
      </c>
      <c r="AB724" s="8"/>
      <c r="AH724" s="12"/>
    </row>
    <row r="725" spans="2:34" x14ac:dyDescent="0.25">
      <c r="B725">
        <v>724</v>
      </c>
      <c r="C725" t="s">
        <v>2473</v>
      </c>
      <c r="E725">
        <v>28</v>
      </c>
      <c r="F725">
        <v>0</v>
      </c>
      <c r="G725">
        <v>0</v>
      </c>
      <c r="H725" t="s">
        <v>2474</v>
      </c>
      <c r="I725" t="s">
        <v>50</v>
      </c>
      <c r="J725" t="s">
        <v>50</v>
      </c>
      <c r="K725" t="s">
        <v>50</v>
      </c>
      <c r="L725" s="6" t="e">
        <f t="shared" si="186"/>
        <v>#VALUE!</v>
      </c>
      <c r="M725" s="7" t="str">
        <f t="shared" si="187"/>
        <v>A</v>
      </c>
      <c r="N725" s="10">
        <f t="shared" si="188"/>
        <v>0</v>
      </c>
      <c r="O725" s="10">
        <f t="shared" si="189"/>
        <v>0</v>
      </c>
      <c r="P725" s="4" t="str">
        <f t="shared" si="190"/>
        <v>FREN-W2.JK</v>
      </c>
      <c r="AB725" s="8"/>
      <c r="AH725" s="12"/>
    </row>
    <row r="726" spans="2:34" x14ac:dyDescent="0.25">
      <c r="B726">
        <v>725</v>
      </c>
      <c r="C726" t="s">
        <v>2475</v>
      </c>
      <c r="D726" t="s">
        <v>2476</v>
      </c>
      <c r="E726">
        <v>110</v>
      </c>
      <c r="F726">
        <v>8</v>
      </c>
      <c r="G726">
        <v>7.8399999999999997E-2</v>
      </c>
      <c r="H726" t="s">
        <v>725</v>
      </c>
      <c r="I726" t="s">
        <v>50</v>
      </c>
      <c r="J726" t="s">
        <v>50</v>
      </c>
      <c r="K726" t="s">
        <v>50</v>
      </c>
      <c r="L726" s="6" t="e">
        <f t="shared" si="186"/>
        <v>#VALUE!</v>
      </c>
      <c r="M726" s="7" t="str">
        <f t="shared" si="187"/>
        <v>A</v>
      </c>
      <c r="N726" s="10">
        <f t="shared" si="188"/>
        <v>0</v>
      </c>
      <c r="O726" s="10">
        <f t="shared" si="189"/>
        <v>0</v>
      </c>
      <c r="P726" s="4" t="str">
        <f t="shared" si="190"/>
        <v>ZYRX-W.JK</v>
      </c>
      <c r="AB726" s="8"/>
      <c r="AH72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8761-8064-41EB-8CB7-F431BE846F34}">
  <dimension ref="A3:B7"/>
  <sheetViews>
    <sheetView workbookViewId="0">
      <selection activeCell="O1" sqref="O1"/>
    </sheetView>
  </sheetViews>
  <sheetFormatPr defaultRowHeight="15" x14ac:dyDescent="0.25"/>
  <cols>
    <col min="1" max="1" width="13.140625" bestFit="1" customWidth="1"/>
    <col min="2" max="2" width="14.42578125" bestFit="1" customWidth="1"/>
  </cols>
  <sheetData>
    <row r="3" spans="1:2" x14ac:dyDescent="0.25">
      <c r="A3" s="18" t="s">
        <v>2485</v>
      </c>
      <c r="B3" t="s">
        <v>2488</v>
      </c>
    </row>
    <row r="4" spans="1:2" x14ac:dyDescent="0.25">
      <c r="A4" s="7" t="s">
        <v>2480</v>
      </c>
      <c r="B4" s="17">
        <v>67</v>
      </c>
    </row>
    <row r="5" spans="1:2" x14ac:dyDescent="0.25">
      <c r="A5" s="7" t="s">
        <v>2481</v>
      </c>
      <c r="B5" s="17">
        <v>133</v>
      </c>
    </row>
    <row r="6" spans="1:2" x14ac:dyDescent="0.25">
      <c r="A6" s="7" t="s">
        <v>2482</v>
      </c>
      <c r="B6" s="17">
        <v>383</v>
      </c>
    </row>
    <row r="7" spans="1:2" x14ac:dyDescent="0.25">
      <c r="A7" s="7" t="s">
        <v>2486</v>
      </c>
      <c r="B7" s="1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0106-BAF5-49C1-8F57-811D1E668D56}">
  <dimension ref="A1:F726"/>
  <sheetViews>
    <sheetView topLeftCell="A1048534" workbookViewId="0">
      <selection activeCell="O1" sqref="O1"/>
    </sheetView>
  </sheetViews>
  <sheetFormatPr defaultRowHeight="15" x14ac:dyDescent="0.25"/>
  <cols>
    <col min="3" max="4" width="20.7109375" customWidth="1"/>
    <col min="5" max="5" width="13.28515625" bestFit="1" customWidth="1"/>
  </cols>
  <sheetData>
    <row r="1" spans="1:6" x14ac:dyDescent="0.25">
      <c r="A1" s="5" t="str">
        <f>'Clean Yahoo'!AD1</f>
        <v>No</v>
      </c>
      <c r="B1" s="5" t="str">
        <f>'Clean Yahoo'!AE1</f>
        <v>Symbol</v>
      </c>
      <c r="C1" s="5" t="str">
        <f>'Clean Yahoo'!AF1</f>
        <v>Name</v>
      </c>
      <c r="D1" s="5" t="str">
        <f>'Clean Yahoo'!AG1</f>
        <v>Price</v>
      </c>
      <c r="E1" s="5" t="str">
        <f>'Clean Yahoo'!AH1</f>
        <v>Market Cap, Rp Bn</v>
      </c>
      <c r="F1" s="5" t="str">
        <f>'Clean Yahoo'!AI1</f>
        <v>Cap Category</v>
      </c>
    </row>
    <row r="2" spans="1:6" x14ac:dyDescent="0.25">
      <c r="A2">
        <f>'Clean Yahoo'!AD68</f>
        <v>67</v>
      </c>
      <c r="B2" t="str">
        <f>'Clean Yahoo'!AE68</f>
        <v>AALI</v>
      </c>
      <c r="C2" t="str">
        <f>'Clean Yahoo'!AF68</f>
        <v>PT Astra Agro Lestari Tbk</v>
      </c>
      <c r="D2">
        <f>'Clean Yahoo'!AG68</f>
        <v>10425</v>
      </c>
      <c r="E2" s="10">
        <f>'Clean Yahoo'!AH68</f>
        <v>20065</v>
      </c>
      <c r="F2" t="str">
        <f>'Clean Yahoo'!AI68</f>
        <v>Big Cap</v>
      </c>
    </row>
    <row r="3" spans="1:6" x14ac:dyDescent="0.25">
      <c r="A3">
        <f>'Clean Yahoo'!AD272</f>
        <v>271</v>
      </c>
      <c r="B3" t="str">
        <f>'Clean Yahoo'!AE272</f>
        <v>ABBA</v>
      </c>
      <c r="C3" t="str">
        <f>'Clean Yahoo'!AF272</f>
        <v>PT Mahaka Media Tbk</v>
      </c>
      <c r="D3">
        <f>'Clean Yahoo'!AG272</f>
        <v>424</v>
      </c>
      <c r="E3" s="10">
        <f>'Clean Yahoo'!AH272</f>
        <v>1168</v>
      </c>
      <c r="F3" t="str">
        <f>'Clean Yahoo'!AI272</f>
        <v>Small Cap</v>
      </c>
    </row>
    <row r="4" spans="1:6" x14ac:dyDescent="0.25">
      <c r="A4">
        <f>'Clean Yahoo'!AD61</f>
        <v>60</v>
      </c>
      <c r="B4" t="str">
        <f>'Clean Yahoo'!AE61</f>
        <v>ACES</v>
      </c>
      <c r="C4" t="str">
        <f>'Clean Yahoo'!AF61</f>
        <v>PT Ace Hardware Indonesia Tbk</v>
      </c>
      <c r="D4">
        <f>'Clean Yahoo'!AG61</f>
        <v>1405</v>
      </c>
      <c r="E4" s="10">
        <f>'Clean Yahoo'!AH61</f>
        <v>24054</v>
      </c>
      <c r="F4" t="str">
        <f>'Clean Yahoo'!AI61</f>
        <v>Big Cap</v>
      </c>
    </row>
    <row r="5" spans="1:6" x14ac:dyDescent="0.25">
      <c r="A5">
        <f>'Clean Yahoo'!AD215</f>
        <v>214</v>
      </c>
      <c r="B5" t="str">
        <f>'Clean Yahoo'!AE215</f>
        <v>ACST</v>
      </c>
      <c r="C5" t="str">
        <f>'Clean Yahoo'!AF215</f>
        <v>PT Acset Indonusa Tbk</v>
      </c>
      <c r="D5">
        <f>'Clean Yahoo'!AG215</f>
        <v>282</v>
      </c>
      <c r="E5" s="10">
        <f>'Clean Yahoo'!AH215</f>
        <v>1812</v>
      </c>
      <c r="F5" t="str">
        <f>'Clean Yahoo'!AI215</f>
        <v>Small Cap</v>
      </c>
    </row>
    <row r="6" spans="1:6" x14ac:dyDescent="0.25">
      <c r="A6">
        <f>'Clean Yahoo'!AD241</f>
        <v>240</v>
      </c>
      <c r="B6" t="str">
        <f>'Clean Yahoo'!AE241</f>
        <v>ADES</v>
      </c>
      <c r="C6" t="str">
        <f>'Clean Yahoo'!AF241</f>
        <v>PT Akasha Wira International Tbk</v>
      </c>
      <c r="D6">
        <f>'Clean Yahoo'!AG241</f>
        <v>2550</v>
      </c>
      <c r="E6" s="10">
        <f>'Clean Yahoo'!AH241</f>
        <v>1504</v>
      </c>
      <c r="F6" t="str">
        <f>'Clean Yahoo'!AI241</f>
        <v>Small Cap</v>
      </c>
    </row>
    <row r="7" spans="1:6" x14ac:dyDescent="0.25">
      <c r="A7">
        <f>'Clean Yahoo'!AD201</f>
        <v>200</v>
      </c>
      <c r="B7" t="str">
        <f>'Clean Yahoo'!AE201</f>
        <v>ADHI</v>
      </c>
      <c r="C7" t="str">
        <f>'Clean Yahoo'!AF201</f>
        <v>PT Adhi Karya (Persero) Tbk</v>
      </c>
      <c r="D7">
        <f>'Clean Yahoo'!AG201</f>
        <v>1185</v>
      </c>
      <c r="E7" s="10">
        <f>'Clean Yahoo'!AH201</f>
        <v>4220</v>
      </c>
      <c r="F7" t="str">
        <f>'Clean Yahoo'!AI201</f>
        <v>Mid Cap</v>
      </c>
    </row>
    <row r="8" spans="1:6" x14ac:dyDescent="0.25">
      <c r="A8">
        <f>'Clean Yahoo'!AD139</f>
        <v>138</v>
      </c>
      <c r="B8" t="str">
        <f>'Clean Yahoo'!AE139</f>
        <v>ADMF</v>
      </c>
      <c r="C8" t="str">
        <f>'Clean Yahoo'!AF139</f>
        <v>PT Adira Dinamika Multi Finance Tbk</v>
      </c>
      <c r="D8">
        <f>'Clean Yahoo'!AG139</f>
        <v>7975</v>
      </c>
      <c r="E8" s="10">
        <f>'Clean Yahoo'!AH139</f>
        <v>7975</v>
      </c>
      <c r="F8" t="str">
        <f>'Clean Yahoo'!AI139</f>
        <v>Mid Cap</v>
      </c>
    </row>
    <row r="9" spans="1:6" x14ac:dyDescent="0.25">
      <c r="A9">
        <f>'Clean Yahoo'!AD318</f>
        <v>317</v>
      </c>
      <c r="B9" t="str">
        <f>'Clean Yahoo'!AE318</f>
        <v>ADMG</v>
      </c>
      <c r="C9" t="str">
        <f>'Clean Yahoo'!AF318</f>
        <v>PT. Polychem Indonesia Tbk</v>
      </c>
      <c r="D9">
        <f>'Clean Yahoo'!AG318</f>
        <v>228</v>
      </c>
      <c r="E9" s="10">
        <f>'Clean Yahoo'!AH318</f>
        <v>886.73299999999995</v>
      </c>
      <c r="F9" t="str">
        <f>'Clean Yahoo'!AI318</f>
        <v>Small Cap</v>
      </c>
    </row>
    <row r="10" spans="1:6" x14ac:dyDescent="0.25">
      <c r="A10">
        <f>'Clean Yahoo'!AD27</f>
        <v>26</v>
      </c>
      <c r="B10" t="str">
        <f>'Clean Yahoo'!AE27</f>
        <v>ADRO</v>
      </c>
      <c r="C10" t="str">
        <f>'Clean Yahoo'!AF27</f>
        <v>PT Adaro Energy Tbk</v>
      </c>
      <c r="D10">
        <f>'Clean Yahoo'!AG27</f>
        <v>1860</v>
      </c>
      <c r="E10" s="10">
        <f>'Clean Yahoo'!AH27</f>
        <v>59494</v>
      </c>
      <c r="F10" t="str">
        <f>'Clean Yahoo'!AI27</f>
        <v>Big Cap</v>
      </c>
    </row>
    <row r="11" spans="1:6" x14ac:dyDescent="0.25">
      <c r="A11">
        <f>'Clean Yahoo'!AD419</f>
        <v>418</v>
      </c>
      <c r="B11" t="str">
        <f>'Clean Yahoo'!AE419</f>
        <v>AGAR</v>
      </c>
      <c r="C11" t="str">
        <f>'Clean Yahoo'!AF419</f>
        <v>PT Asia Sejahtera Mina Tbk</v>
      </c>
      <c r="D11">
        <f>'Clean Yahoo'!AG419</f>
        <v>346</v>
      </c>
      <c r="E11" s="10">
        <f>'Clean Yahoo'!AH419</f>
        <v>346</v>
      </c>
      <c r="F11" t="str">
        <f>'Clean Yahoo'!AI419</f>
        <v>Small Cap</v>
      </c>
    </row>
    <row r="12" spans="1:6" x14ac:dyDescent="0.25">
      <c r="A12">
        <f>'Clean Yahoo'!AD186</f>
        <v>185</v>
      </c>
      <c r="B12" t="str">
        <f>'Clean Yahoo'!AE186</f>
        <v>AGII</v>
      </c>
      <c r="C12" t="str">
        <f>'Clean Yahoo'!AF186</f>
        <v>PT Aneka Gas Industri Tbk</v>
      </c>
      <c r="D12">
        <f>'Clean Yahoo'!AG186</f>
        <v>1515</v>
      </c>
      <c r="E12" s="10">
        <f>'Clean Yahoo'!AH186</f>
        <v>4611</v>
      </c>
      <c r="F12" t="str">
        <f>'Clean Yahoo'!AI186</f>
        <v>Mid Cap</v>
      </c>
    </row>
    <row r="13" spans="1:6" x14ac:dyDescent="0.25">
      <c r="A13">
        <f>'Clean Yahoo'!AD40</f>
        <v>39</v>
      </c>
      <c r="B13" t="str">
        <f>'Clean Yahoo'!AE40</f>
        <v>AGRO</v>
      </c>
      <c r="C13" t="str">
        <f>'Clean Yahoo'!AF40</f>
        <v>PT Bank Rakyat Indonesia Agroniaga Tbk</v>
      </c>
      <c r="D13">
        <f>'Clean Yahoo'!AG40</f>
        <v>2010</v>
      </c>
      <c r="E13" s="10">
        <f>'Clean Yahoo'!AH40</f>
        <v>43167</v>
      </c>
      <c r="F13" t="str">
        <f>'Clean Yahoo'!AI40</f>
        <v>Big Cap</v>
      </c>
    </row>
    <row r="14" spans="1:6" x14ac:dyDescent="0.25">
      <c r="A14">
        <f>'Clean Yahoo'!AD486</f>
        <v>485</v>
      </c>
      <c r="B14" t="str">
        <f>'Clean Yahoo'!AE486</f>
        <v>AHAP</v>
      </c>
      <c r="C14" t="str">
        <f>'Clean Yahoo'!AF486</f>
        <v>PT Asuransi Harta Aman Pratama Tbk</v>
      </c>
      <c r="D14">
        <f>'Clean Yahoo'!AG486</f>
        <v>64</v>
      </c>
      <c r="E14" s="10">
        <f>'Clean Yahoo'!AH486</f>
        <v>188.16</v>
      </c>
      <c r="F14" t="str">
        <f>'Clean Yahoo'!AI486</f>
        <v>Small Cap</v>
      </c>
    </row>
    <row r="15" spans="1:6" x14ac:dyDescent="0.25">
      <c r="A15">
        <f>'Clean Yahoo'!AD554</f>
        <v>553</v>
      </c>
      <c r="B15" t="str">
        <f>'Clean Yahoo'!AE554</f>
        <v>AIMS</v>
      </c>
      <c r="C15" t="str">
        <f>'Clean Yahoo'!AF554</f>
        <v>PT Akbar Indo Makmur Stimec Tbk</v>
      </c>
      <c r="D15">
        <f>'Clean Yahoo'!AG554</f>
        <v>406</v>
      </c>
      <c r="E15" s="10">
        <f>'Clean Yahoo'!AH554</f>
        <v>89.32</v>
      </c>
      <c r="F15" t="str">
        <f>'Clean Yahoo'!AI554</f>
        <v>Small Cap</v>
      </c>
    </row>
    <row r="16" spans="1:6" x14ac:dyDescent="0.25">
      <c r="A16">
        <f>'Clean Yahoo'!AD314</f>
        <v>313</v>
      </c>
      <c r="B16" t="str">
        <f>'Clean Yahoo'!AE314</f>
        <v>AISA</v>
      </c>
      <c r="C16" t="str">
        <f>'Clean Yahoo'!AF314</f>
        <v>PT FKS Food Sejahtera Tbk</v>
      </c>
      <c r="D16">
        <f>'Clean Yahoo'!AG314</f>
        <v>240</v>
      </c>
      <c r="E16" s="10">
        <f>'Clean Yahoo'!AH314</f>
        <v>913.37300000000005</v>
      </c>
      <c r="F16" t="str">
        <f>'Clean Yahoo'!AI314</f>
        <v>Small Cap</v>
      </c>
    </row>
    <row r="17" spans="1:6" x14ac:dyDescent="0.25">
      <c r="A17">
        <f>'Clean Yahoo'!AD431</f>
        <v>430</v>
      </c>
      <c r="B17" t="str">
        <f>'Clean Yahoo'!AE431</f>
        <v>AKKU</v>
      </c>
      <c r="C17" t="str">
        <f>'Clean Yahoo'!AF431</f>
        <v>PT Anugerah Kagum Karya Utama Tbk</v>
      </c>
      <c r="D17">
        <f>'Clean Yahoo'!AG431</f>
        <v>50</v>
      </c>
      <c r="E17" s="10">
        <f>'Clean Yahoo'!AH431</f>
        <v>322.47300000000001</v>
      </c>
      <c r="F17" t="str">
        <f>'Clean Yahoo'!AI431</f>
        <v>Small Cap</v>
      </c>
    </row>
    <row r="18" spans="1:6" x14ac:dyDescent="0.25">
      <c r="A18">
        <f>'Clean Yahoo'!AD406</f>
        <v>405</v>
      </c>
      <c r="B18" t="str">
        <f>'Clean Yahoo'!AE406</f>
        <v>AKPI</v>
      </c>
      <c r="C18" t="str">
        <f>'Clean Yahoo'!AF406</f>
        <v>PT Argha Karya Prima Industry Tbk</v>
      </c>
      <c r="D18">
        <f>'Clean Yahoo'!AG406</f>
        <v>635</v>
      </c>
      <c r="E18" s="10">
        <f>'Clean Yahoo'!AH406</f>
        <v>388.77699999999999</v>
      </c>
      <c r="F18" t="str">
        <f>'Clean Yahoo'!AI406</f>
        <v>Small Cap</v>
      </c>
    </row>
    <row r="19" spans="1:6" x14ac:dyDescent="0.25">
      <c r="A19">
        <f>'Clean Yahoo'!AD79</f>
        <v>78</v>
      </c>
      <c r="B19" t="str">
        <f>'Clean Yahoo'!AE79</f>
        <v>AKRA</v>
      </c>
      <c r="C19" t="str">
        <f>'Clean Yahoo'!AF79</f>
        <v>PT AKR Corporindo Tbk</v>
      </c>
      <c r="D19">
        <f>'Clean Yahoo'!AG79</f>
        <v>4280</v>
      </c>
      <c r="E19" s="10">
        <f>'Clean Yahoo'!AH79</f>
        <v>16895</v>
      </c>
      <c r="F19" t="str">
        <f>'Clean Yahoo'!AI79</f>
        <v>Mid Cap</v>
      </c>
    </row>
    <row r="20" spans="1:6" x14ac:dyDescent="0.25">
      <c r="A20">
        <f>'Clean Yahoo'!AD440</f>
        <v>439</v>
      </c>
      <c r="B20" t="str">
        <f>'Clean Yahoo'!AE440</f>
        <v>AKSI</v>
      </c>
      <c r="C20" t="str">
        <f>'Clean Yahoo'!AF440</f>
        <v>PT Maming Enam Sembilan Mineral Tbk</v>
      </c>
      <c r="D20">
        <f>'Clean Yahoo'!AG440</f>
        <v>430</v>
      </c>
      <c r="E20" s="10">
        <f>'Clean Yahoo'!AH440</f>
        <v>309.60000000000002</v>
      </c>
      <c r="F20" t="str">
        <f>'Clean Yahoo'!AI440</f>
        <v>Small Cap</v>
      </c>
    </row>
    <row r="21" spans="1:6" x14ac:dyDescent="0.25">
      <c r="A21">
        <f>'Clean Yahoo'!AD331</f>
        <v>330</v>
      </c>
      <c r="B21" t="str">
        <f>'Clean Yahoo'!AE331</f>
        <v>ALDO</v>
      </c>
      <c r="C21" t="str">
        <f>'Clean Yahoo'!AF331</f>
        <v>PT Alkindo Naratama Tbk</v>
      </c>
      <c r="D21">
        <f>'Clean Yahoo'!AG331</f>
        <v>705</v>
      </c>
      <c r="E21" s="10">
        <f>'Clean Yahoo'!AH331</f>
        <v>764.41700000000003</v>
      </c>
      <c r="F21" t="str">
        <f>'Clean Yahoo'!AI331</f>
        <v>Small Cap</v>
      </c>
    </row>
    <row r="22" spans="1:6" x14ac:dyDescent="0.25">
      <c r="A22">
        <f>'Clean Yahoo'!AD535</f>
        <v>534</v>
      </c>
      <c r="B22" t="str">
        <f>'Clean Yahoo'!AE535</f>
        <v>ALKA</v>
      </c>
      <c r="C22" t="str">
        <f>'Clean Yahoo'!AF535</f>
        <v>PT Alakasa Industrindo Tbk</v>
      </c>
      <c r="D22">
        <f>'Clean Yahoo'!AG535</f>
        <v>234</v>
      </c>
      <c r="E22" s="10">
        <f>'Clean Yahoo'!AH535</f>
        <v>118.794</v>
      </c>
      <c r="F22" t="str">
        <f>'Clean Yahoo'!AI535</f>
        <v>Small Cap</v>
      </c>
    </row>
    <row r="23" spans="1:6" x14ac:dyDescent="0.25">
      <c r="A23">
        <f>'Clean Yahoo'!AD514</f>
        <v>513</v>
      </c>
      <c r="B23" t="str">
        <f>'Clean Yahoo'!AE514</f>
        <v>ALMI</v>
      </c>
      <c r="C23" t="str">
        <f>'Clean Yahoo'!AF514</f>
        <v>PT Alumindo Light Metal Industry Tbk</v>
      </c>
      <c r="D23">
        <f>'Clean Yahoo'!AG514</f>
        <v>234</v>
      </c>
      <c r="E23" s="10">
        <f>'Clean Yahoo'!AH514</f>
        <v>144.14400000000001</v>
      </c>
      <c r="F23" t="str">
        <f>'Clean Yahoo'!AI514</f>
        <v>Small Cap</v>
      </c>
    </row>
    <row r="24" spans="1:6" x14ac:dyDescent="0.25">
      <c r="A24">
        <f>'Clean Yahoo'!AD346</f>
        <v>345</v>
      </c>
      <c r="B24" t="str">
        <f>'Clean Yahoo'!AE346</f>
        <v>ALTO</v>
      </c>
      <c r="C24" t="str">
        <f>'Clean Yahoo'!AF346</f>
        <v>PT Tri Banyan Tirta Tbk</v>
      </c>
      <c r="D24">
        <f>'Clean Yahoo'!AG346</f>
        <v>308</v>
      </c>
      <c r="E24" s="10">
        <f>'Clean Yahoo'!AH346</f>
        <v>675.096</v>
      </c>
      <c r="F24" t="str">
        <f>'Clean Yahoo'!AI346</f>
        <v>Small Cap</v>
      </c>
    </row>
    <row r="25" spans="1:6" x14ac:dyDescent="0.25">
      <c r="A25">
        <f>'Clean Yahoo'!AD228</f>
        <v>227</v>
      </c>
      <c r="B25" t="str">
        <f>'Clean Yahoo'!AE228</f>
        <v>AMAG</v>
      </c>
      <c r="C25" t="str">
        <f>'Clean Yahoo'!AF228</f>
        <v>PT Asuransi Multi Artha Guna Tbk</v>
      </c>
      <c r="D25">
        <f>'Clean Yahoo'!AG228</f>
        <v>332</v>
      </c>
      <c r="E25" s="10">
        <f>'Clean Yahoo'!AH228</f>
        <v>1661</v>
      </c>
      <c r="F25" t="str">
        <f>'Clean Yahoo'!AI228</f>
        <v>Small Cap</v>
      </c>
    </row>
    <row r="26" spans="1:6" x14ac:dyDescent="0.25">
      <c r="A26">
        <f>'Clean Yahoo'!AD209</f>
        <v>208</v>
      </c>
      <c r="B26" t="str">
        <f>'Clean Yahoo'!AE209</f>
        <v>AMAN</v>
      </c>
      <c r="C26" t="str">
        <f>'Clean Yahoo'!AF209</f>
        <v>PT Makmur Berkah Amanda Tbk</v>
      </c>
      <c r="D26">
        <f>'Clean Yahoo'!AG209</f>
        <v>476</v>
      </c>
      <c r="E26" s="10">
        <f>'Clean Yahoo'!AH209</f>
        <v>1844</v>
      </c>
      <c r="F26" t="str">
        <f>'Clean Yahoo'!AI209</f>
        <v>Small Cap</v>
      </c>
    </row>
    <row r="27" spans="1:6" x14ac:dyDescent="0.25">
      <c r="A27">
        <f>'Clean Yahoo'!AD226</f>
        <v>225</v>
      </c>
      <c r="B27" t="str">
        <f>'Clean Yahoo'!AE226</f>
        <v>AMFG</v>
      </c>
      <c r="C27" t="str">
        <f>'Clean Yahoo'!AF226</f>
        <v>PT Asahimas Flat Glass Tbk</v>
      </c>
      <c r="D27">
        <f>'Clean Yahoo'!AG226</f>
        <v>3850</v>
      </c>
      <c r="E27" s="10">
        <f>'Clean Yahoo'!AH226</f>
        <v>1671</v>
      </c>
      <c r="F27" t="str">
        <f>'Clean Yahoo'!AI226</f>
        <v>Small Cap</v>
      </c>
    </row>
    <row r="28" spans="1:6" x14ac:dyDescent="0.25">
      <c r="A28">
        <f>'Clean Yahoo'!AD476</f>
        <v>475</v>
      </c>
      <c r="B28" t="str">
        <f>'Clean Yahoo'!AE476</f>
        <v>AMIN</v>
      </c>
      <c r="C28" t="str">
        <f>'Clean Yahoo'!AF476</f>
        <v>PT Ateliers Mecaniques D'Indonesie Tbk</v>
      </c>
      <c r="D28">
        <f>'Clean Yahoo'!AG476</f>
        <v>188</v>
      </c>
      <c r="E28" s="10">
        <f>'Clean Yahoo'!AH476</f>
        <v>203.04</v>
      </c>
      <c r="F28" t="str">
        <f>'Clean Yahoo'!AI476</f>
        <v>Small Cap</v>
      </c>
    </row>
    <row r="29" spans="1:6" x14ac:dyDescent="0.25">
      <c r="A29">
        <f>'Clean Yahoo'!AD200</f>
        <v>199</v>
      </c>
      <c r="B29" t="str">
        <f>'Clean Yahoo'!AE200</f>
        <v>AMOR</v>
      </c>
      <c r="C29" t="str">
        <f>'Clean Yahoo'!AF200</f>
        <v>PT Ashmore Asset Management Indonesia Tbk</v>
      </c>
      <c r="D29">
        <f>'Clean Yahoo'!AG200</f>
        <v>3820</v>
      </c>
      <c r="E29" s="10">
        <f>'Clean Yahoo'!AH200</f>
        <v>4244</v>
      </c>
      <c r="F29" t="str">
        <f>'Clean Yahoo'!AI200</f>
        <v>Mid Cap</v>
      </c>
    </row>
    <row r="30" spans="1:6" x14ac:dyDescent="0.25">
      <c r="A30">
        <f>'Clean Yahoo'!AD33</f>
        <v>32</v>
      </c>
      <c r="B30" t="str">
        <f>'Clean Yahoo'!AE33</f>
        <v>AMRT</v>
      </c>
      <c r="C30" t="str">
        <f>'Clean Yahoo'!AF33</f>
        <v>PT Sumber Alfaria Trijaya Tbk</v>
      </c>
      <c r="D30">
        <f>'Clean Yahoo'!AG33</f>
        <v>1265</v>
      </c>
      <c r="E30" s="10">
        <f>'Clean Yahoo'!AH33</f>
        <v>52528</v>
      </c>
      <c r="F30" t="str">
        <f>'Clean Yahoo'!AI33</f>
        <v>Big Cap</v>
      </c>
    </row>
    <row r="31" spans="1:6" x14ac:dyDescent="0.25">
      <c r="A31">
        <f>'Clean Yahoo'!AD386</f>
        <v>385</v>
      </c>
      <c r="B31" t="str">
        <f>'Clean Yahoo'!AE386</f>
        <v>ANDI</v>
      </c>
      <c r="C31" t="str">
        <f>'Clean Yahoo'!AF386</f>
        <v>PT. Andira Agro, Tbk</v>
      </c>
      <c r="D31">
        <f>'Clean Yahoo'!AG386</f>
        <v>50</v>
      </c>
      <c r="E31" s="10">
        <f>'Clean Yahoo'!AH386</f>
        <v>467.5</v>
      </c>
      <c r="F31" t="str">
        <f>'Clean Yahoo'!AI386</f>
        <v>Small Cap</v>
      </c>
    </row>
    <row r="32" spans="1:6" x14ac:dyDescent="0.25">
      <c r="A32">
        <f>'Clean Yahoo'!AD6</f>
        <v>5</v>
      </c>
      <c r="B32" t="str">
        <f>'Clean Yahoo'!AE6</f>
        <v>ANTM</v>
      </c>
      <c r="C32" t="str">
        <f>'Clean Yahoo'!AF6</f>
        <v>PT Aneka Tambang Tbk</v>
      </c>
      <c r="D32">
        <f>'Clean Yahoo'!AG6</f>
        <v>2470</v>
      </c>
      <c r="E32" s="10">
        <f>'Clean Yahoo'!AH6</f>
        <v>329688</v>
      </c>
      <c r="F32" t="str">
        <f>'Clean Yahoo'!AI6</f>
        <v>Big Cap</v>
      </c>
    </row>
    <row r="33" spans="1:6" x14ac:dyDescent="0.25">
      <c r="A33">
        <f>'Clean Yahoo'!AD246</f>
        <v>245</v>
      </c>
      <c r="B33" t="str">
        <f>'Clean Yahoo'!AE246</f>
        <v>APEX</v>
      </c>
      <c r="C33" t="str">
        <f>'Clean Yahoo'!AF246</f>
        <v>PT Apexindo Pratama Duta Tbk</v>
      </c>
      <c r="D33">
        <f>'Clean Yahoo'!AG246</f>
        <v>545</v>
      </c>
      <c r="E33" s="10">
        <f>'Clean Yahoo'!AH246</f>
        <v>1450</v>
      </c>
      <c r="F33" t="str">
        <f>'Clean Yahoo'!AI246</f>
        <v>Small Cap</v>
      </c>
    </row>
    <row r="34" spans="1:6" x14ac:dyDescent="0.25">
      <c r="A34">
        <f>'Clean Yahoo'!AD113</f>
        <v>112</v>
      </c>
      <c r="B34" t="str">
        <f>'Clean Yahoo'!AE113</f>
        <v>APIC</v>
      </c>
      <c r="C34" t="str">
        <f>'Clean Yahoo'!AF113</f>
        <v>PT Pacific Strategic Financial Tbk</v>
      </c>
      <c r="D34">
        <f>'Clean Yahoo'!AG113</f>
        <v>910</v>
      </c>
      <c r="E34" s="10">
        <f>'Clean Yahoo'!AH113</f>
        <v>10835</v>
      </c>
      <c r="F34" t="str">
        <f>'Clean Yahoo'!AI113</f>
        <v>Mid Cap</v>
      </c>
    </row>
    <row r="35" spans="1:6" x14ac:dyDescent="0.25">
      <c r="A35">
        <f>'Clean Yahoo'!AD483</f>
        <v>482</v>
      </c>
      <c r="B35" t="str">
        <f>'Clean Yahoo'!AE483</f>
        <v>APII</v>
      </c>
      <c r="C35" t="str">
        <f>'Clean Yahoo'!AF483</f>
        <v>PT Arita Prima Indonesia Tbk</v>
      </c>
      <c r="D35">
        <f>'Clean Yahoo'!AG483</f>
        <v>181</v>
      </c>
      <c r="E35" s="10">
        <f>'Clean Yahoo'!AH483</f>
        <v>194.71299999999999</v>
      </c>
      <c r="F35" t="str">
        <f>'Clean Yahoo'!AI483</f>
        <v>Small Cap</v>
      </c>
    </row>
    <row r="36" spans="1:6" x14ac:dyDescent="0.25">
      <c r="A36">
        <f>'Clean Yahoo'!AD452</f>
        <v>451</v>
      </c>
      <c r="B36" t="str">
        <f>'Clean Yahoo'!AE452</f>
        <v>APLI</v>
      </c>
      <c r="C36" t="str">
        <f>'Clean Yahoo'!AF452</f>
        <v>PT Asiaplast Industries Tbk</v>
      </c>
      <c r="D36">
        <f>'Clean Yahoo'!AG452</f>
        <v>202</v>
      </c>
      <c r="E36" s="10">
        <f>'Clean Yahoo'!AH452</f>
        <v>275.25900000000001</v>
      </c>
      <c r="F36" t="str">
        <f>'Clean Yahoo'!AI452</f>
        <v>Small Cap</v>
      </c>
    </row>
    <row r="37" spans="1:6" x14ac:dyDescent="0.25">
      <c r="A37">
        <f>'Clean Yahoo'!AD85</f>
        <v>84</v>
      </c>
      <c r="B37" t="str">
        <f>'Clean Yahoo'!AE85</f>
        <v>ARCI</v>
      </c>
      <c r="C37" t="str">
        <f>'Clean Yahoo'!AF85</f>
        <v>PT Archi Indonesia Tbk</v>
      </c>
      <c r="D37">
        <f>'Clean Yahoo'!AG85</f>
        <v>635</v>
      </c>
      <c r="E37" s="10">
        <f>'Clean Yahoo'!AH85</f>
        <v>15770</v>
      </c>
      <c r="F37" t="str">
        <f>'Clean Yahoo'!AI85</f>
        <v>Mid Cap</v>
      </c>
    </row>
    <row r="38" spans="1:6" x14ac:dyDescent="0.25">
      <c r="A38">
        <f>'Clean Yahoo'!AD362</f>
        <v>361</v>
      </c>
      <c r="B38" t="str">
        <f>'Clean Yahoo'!AE362</f>
        <v>ARGO</v>
      </c>
      <c r="C38" t="str">
        <f>'Clean Yahoo'!AF362</f>
        <v>PT Argo Pantes Tbk</v>
      </c>
      <c r="D38">
        <f>'Clean Yahoo'!AG362</f>
        <v>1705</v>
      </c>
      <c r="E38" s="10">
        <f>'Clean Yahoo'!AH362</f>
        <v>572.125</v>
      </c>
      <c r="F38" t="str">
        <f>'Clean Yahoo'!AI362</f>
        <v>Small Cap</v>
      </c>
    </row>
    <row r="39" spans="1:6" x14ac:dyDescent="0.25">
      <c r="A39">
        <f>'Clean Yahoo'!AD292</f>
        <v>291</v>
      </c>
      <c r="B39" t="str">
        <f>'Clean Yahoo'!AE292</f>
        <v>ARII</v>
      </c>
      <c r="C39" t="str">
        <f>'Clean Yahoo'!AF292</f>
        <v>PT Atlas Resources Tbk</v>
      </c>
      <c r="D39">
        <f>'Clean Yahoo'!AG292</f>
        <v>330</v>
      </c>
      <c r="E39" s="10">
        <f>'Clean Yahoo'!AH292</f>
        <v>1033</v>
      </c>
      <c r="F39" t="str">
        <f>'Clean Yahoo'!AI292</f>
        <v>Small Cap</v>
      </c>
    </row>
    <row r="40" spans="1:6" x14ac:dyDescent="0.25">
      <c r="A40">
        <f>'Clean Yahoo'!AD541</f>
        <v>540</v>
      </c>
      <c r="B40" t="str">
        <f>'Clean Yahoo'!AE541</f>
        <v>ARKA</v>
      </c>
      <c r="C40" t="str">
        <f>'Clean Yahoo'!AF541</f>
        <v>PT Arkha Jayanti Persada Tbk</v>
      </c>
      <c r="D40">
        <f>'Clean Yahoo'!AG541</f>
        <v>54</v>
      </c>
      <c r="E40" s="10">
        <f>'Clean Yahoo'!AH541</f>
        <v>108</v>
      </c>
      <c r="F40" t="str">
        <f>'Clean Yahoo'!AI541</f>
        <v>Small Cap</v>
      </c>
    </row>
    <row r="41" spans="1:6" x14ac:dyDescent="0.25">
      <c r="A41">
        <f>'Clean Yahoo'!AD177</f>
        <v>176</v>
      </c>
      <c r="B41" t="str">
        <f>'Clean Yahoo'!AE177</f>
        <v>ARNA</v>
      </c>
      <c r="C41" t="str">
        <f>'Clean Yahoo'!AF177</f>
        <v>PT Arwana Citramulia Tbk</v>
      </c>
      <c r="D41">
        <f>'Clean Yahoo'!AG177</f>
        <v>745</v>
      </c>
      <c r="E41" s="10">
        <f>'Clean Yahoo'!AH177</f>
        <v>5416</v>
      </c>
      <c r="F41" t="str">
        <f>'Clean Yahoo'!AI177</f>
        <v>Mid Cap</v>
      </c>
    </row>
    <row r="42" spans="1:6" x14ac:dyDescent="0.25">
      <c r="A42">
        <f>'Clean Yahoo'!AD332</f>
        <v>331</v>
      </c>
      <c r="B42" t="str">
        <f>'Clean Yahoo'!AE332</f>
        <v>ARTA</v>
      </c>
      <c r="C42" t="str">
        <f>'Clean Yahoo'!AF332</f>
        <v>PT Arthavest Tbk</v>
      </c>
      <c r="D42">
        <f>'Clean Yahoo'!AG332</f>
        <v>1710</v>
      </c>
      <c r="E42" s="10">
        <f>'Clean Yahoo'!AH332</f>
        <v>763.81299999999999</v>
      </c>
      <c r="F42" t="str">
        <f>'Clean Yahoo'!AI332</f>
        <v>Small Cap</v>
      </c>
    </row>
    <row r="43" spans="1:6" x14ac:dyDescent="0.25">
      <c r="A43">
        <f>'Clean Yahoo'!AD402</f>
        <v>401</v>
      </c>
      <c r="B43" t="str">
        <f>'Clean Yahoo'!AE402</f>
        <v>ARTI</v>
      </c>
      <c r="C43" t="str">
        <f>'Clean Yahoo'!AF402</f>
        <v>PT Ratu Prabu Energi Tbk</v>
      </c>
      <c r="D43">
        <f>'Clean Yahoo'!AG402</f>
        <v>50</v>
      </c>
      <c r="E43" s="10">
        <f>'Clean Yahoo'!AH402</f>
        <v>392</v>
      </c>
      <c r="F43" t="str">
        <f>'Clean Yahoo'!AI402</f>
        <v>Small Cap</v>
      </c>
    </row>
    <row r="44" spans="1:6" x14ac:dyDescent="0.25">
      <c r="A44">
        <f>'Clean Yahoo'!AD9</f>
        <v>8</v>
      </c>
      <c r="B44" t="str">
        <f>'Clean Yahoo'!AE9</f>
        <v>ARTO</v>
      </c>
      <c r="C44" t="str">
        <f>'Clean Yahoo'!AF9</f>
        <v>PT Bank Jago Tbk</v>
      </c>
      <c r="D44">
        <f>'Clean Yahoo'!AG9</f>
        <v>13125</v>
      </c>
      <c r="E44" s="10">
        <f>'Clean Yahoo'!AH9</f>
        <v>181863</v>
      </c>
      <c r="F44" t="str">
        <f>'Clean Yahoo'!AI9</f>
        <v>Big Cap</v>
      </c>
    </row>
    <row r="45" spans="1:6" x14ac:dyDescent="0.25">
      <c r="A45">
        <f>'Clean Yahoo'!AD547</f>
        <v>546</v>
      </c>
      <c r="B45" t="str">
        <f>'Clean Yahoo'!AE547</f>
        <v>ASBI</v>
      </c>
      <c r="C45" t="str">
        <f>'Clean Yahoo'!AF547</f>
        <v>PT Asuransi Bintang Tbk</v>
      </c>
      <c r="D45">
        <f>'Clean Yahoo'!AG547</f>
        <v>294</v>
      </c>
      <c r="E45" s="10">
        <f>'Clean Yahoo'!AH547</f>
        <v>102.425</v>
      </c>
      <c r="F45" t="str">
        <f>'Clean Yahoo'!AI547</f>
        <v>Small Cap</v>
      </c>
    </row>
    <row r="46" spans="1:6" x14ac:dyDescent="0.25">
      <c r="A46">
        <f>'Clean Yahoo'!AD493</f>
        <v>492</v>
      </c>
      <c r="B46" t="str">
        <f>'Clean Yahoo'!AE493</f>
        <v>ASDM</v>
      </c>
      <c r="C46" t="str">
        <f>'Clean Yahoo'!AF493</f>
        <v>PT Asuransi Dayin Mitra Tbk</v>
      </c>
      <c r="D46">
        <f>'Clean Yahoo'!AG493</f>
        <v>915</v>
      </c>
      <c r="E46" s="10">
        <f>'Clean Yahoo'!AH493</f>
        <v>175.68</v>
      </c>
      <c r="F46" t="str">
        <f>'Clean Yahoo'!AI493</f>
        <v>Small Cap</v>
      </c>
    </row>
    <row r="47" spans="1:6" x14ac:dyDescent="0.25">
      <c r="A47">
        <f>'Clean Yahoo'!AD308</f>
        <v>307</v>
      </c>
      <c r="B47" t="str">
        <f>'Clean Yahoo'!AE308</f>
        <v>ASGR</v>
      </c>
      <c r="C47" t="str">
        <f>'Clean Yahoo'!AF308</f>
        <v>PT Astra Graphia Tbk</v>
      </c>
      <c r="D47">
        <f>'Clean Yahoo'!AG308</f>
        <v>720</v>
      </c>
      <c r="E47" s="10">
        <f>'Clean Yahoo'!AH308</f>
        <v>971.12199999999996</v>
      </c>
      <c r="F47" t="str">
        <f>'Clean Yahoo'!AI308</f>
        <v>Small Cap</v>
      </c>
    </row>
    <row r="48" spans="1:6" x14ac:dyDescent="0.25">
      <c r="A48">
        <f>'Clean Yahoo'!AD7</f>
        <v>6</v>
      </c>
      <c r="B48" t="str">
        <f>'Clean Yahoo'!AE7</f>
        <v>ASII</v>
      </c>
      <c r="C48" t="str">
        <f>'Clean Yahoo'!AF7</f>
        <v>PT Astra International Tbk</v>
      </c>
      <c r="D48">
        <f>'Clean Yahoo'!AG7</f>
        <v>6250</v>
      </c>
      <c r="E48" s="10">
        <f>'Clean Yahoo'!AH7</f>
        <v>253022</v>
      </c>
      <c r="F48" t="str">
        <f>'Clean Yahoo'!AI7</f>
        <v>Big Cap</v>
      </c>
    </row>
    <row r="49" spans="1:6" x14ac:dyDescent="0.25">
      <c r="A49">
        <f>'Clean Yahoo'!AD534</f>
        <v>533</v>
      </c>
      <c r="B49" t="str">
        <f>'Clean Yahoo'!AE534</f>
        <v>ASJT</v>
      </c>
      <c r="C49" t="str">
        <f>'Clean Yahoo'!AF534</f>
        <v>PT Asuransi Jasa Tania Tbk</v>
      </c>
      <c r="D49">
        <f>'Clean Yahoo'!AG534</f>
        <v>152</v>
      </c>
      <c r="E49" s="10">
        <f>'Clean Yahoo'!AH534</f>
        <v>119.13800000000001</v>
      </c>
      <c r="F49" t="str">
        <f>'Clean Yahoo'!AI534</f>
        <v>Small Cap</v>
      </c>
    </row>
    <row r="50" spans="1:6" x14ac:dyDescent="0.25">
      <c r="A50">
        <f>'Clean Yahoo'!AD579</f>
        <v>578</v>
      </c>
      <c r="B50" t="str">
        <f>'Clean Yahoo'!AE579</f>
        <v>ASPI</v>
      </c>
      <c r="C50" t="str">
        <f>'Clean Yahoo'!AF579</f>
        <v>PT Andalan Sakti Primaindo, Tbk</v>
      </c>
      <c r="D50">
        <f>'Clean Yahoo'!AG579</f>
        <v>61</v>
      </c>
      <c r="E50" s="10">
        <f>'Clean Yahoo'!AH579</f>
        <v>41.588999999999999</v>
      </c>
      <c r="F50" t="str">
        <f>'Clean Yahoo'!AI579</f>
        <v>Small Cap</v>
      </c>
    </row>
    <row r="51" spans="1:6" x14ac:dyDescent="0.25">
      <c r="A51">
        <f>'Clean Yahoo'!AD368</f>
        <v>367</v>
      </c>
      <c r="B51" t="str">
        <f>'Clean Yahoo'!AE368</f>
        <v>ASRM</v>
      </c>
      <c r="C51" t="str">
        <f>'Clean Yahoo'!AF368</f>
        <v>PT Asuransi Ramayana Tbk</v>
      </c>
      <c r="D51">
        <f>'Clean Yahoo'!AG368</f>
        <v>1845</v>
      </c>
      <c r="E51" s="10">
        <f>'Clean Yahoo'!AH368</f>
        <v>561.404</v>
      </c>
      <c r="F51" t="str">
        <f>'Clean Yahoo'!AI368</f>
        <v>Small Cap</v>
      </c>
    </row>
    <row r="52" spans="1:6" x14ac:dyDescent="0.25">
      <c r="A52">
        <f>'Clean Yahoo'!AD104</f>
        <v>103</v>
      </c>
      <c r="B52" t="str">
        <f>'Clean Yahoo'!AE104</f>
        <v>ASSA</v>
      </c>
      <c r="C52" t="str">
        <f>'Clean Yahoo'!AF104</f>
        <v>PT Adi Sarana Armada Tbk</v>
      </c>
      <c r="D52">
        <f>'Clean Yahoo'!AG104</f>
        <v>3390</v>
      </c>
      <c r="E52" s="10">
        <f>'Clean Yahoo'!AH104</f>
        <v>12057</v>
      </c>
      <c r="F52" t="str">
        <f>'Clean Yahoo'!AI104</f>
        <v>Mid Cap</v>
      </c>
    </row>
    <row r="53" spans="1:6" x14ac:dyDescent="0.25">
      <c r="A53">
        <f>'Clean Yahoo'!AD530</f>
        <v>529</v>
      </c>
      <c r="B53" t="str">
        <f>'Clean Yahoo'!AE530</f>
        <v>ATAP</v>
      </c>
      <c r="C53" t="str">
        <f>'Clean Yahoo'!AF530</f>
        <v>PT Trimitra Prawara Goldland Tbk</v>
      </c>
      <c r="D53">
        <f>'Clean Yahoo'!AG530</f>
        <v>99</v>
      </c>
      <c r="E53" s="10">
        <f>'Clean Yahoo'!AH530</f>
        <v>123.75</v>
      </c>
      <c r="F53" t="str">
        <f>'Clean Yahoo'!AI530</f>
        <v>Small Cap</v>
      </c>
    </row>
    <row r="54" spans="1:6" x14ac:dyDescent="0.25">
      <c r="A54">
        <f>'Clean Yahoo'!AD244</f>
        <v>243</v>
      </c>
      <c r="B54" t="str">
        <f>'Clean Yahoo'!AE244</f>
        <v>ATIC</v>
      </c>
      <c r="C54" t="str">
        <f>'Clean Yahoo'!AF244</f>
        <v>PT Anabatic Technologies Tbk</v>
      </c>
      <c r="D54">
        <f>'Clean Yahoo'!AG244</f>
        <v>630</v>
      </c>
      <c r="E54" s="10">
        <f>'Clean Yahoo'!AH244</f>
        <v>1459</v>
      </c>
      <c r="F54" t="str">
        <f>'Clean Yahoo'!AI244</f>
        <v>Small Cap</v>
      </c>
    </row>
    <row r="55" spans="1:6" x14ac:dyDescent="0.25">
      <c r="A55">
        <f>'Clean Yahoo'!AD173</f>
        <v>172</v>
      </c>
      <c r="B55" t="str">
        <f>'Clean Yahoo'!AE173</f>
        <v>AUTO</v>
      </c>
      <c r="C55" t="str">
        <f>'Clean Yahoo'!AF173</f>
        <v>PT Astra Otoparts Tbk</v>
      </c>
      <c r="D55">
        <f>'Clean Yahoo'!AG173</f>
        <v>1140</v>
      </c>
      <c r="E55" s="10">
        <f>'Clean Yahoo'!AH173</f>
        <v>5494</v>
      </c>
      <c r="F55" t="str">
        <f>'Clean Yahoo'!AI173</f>
        <v>Mid Cap</v>
      </c>
    </row>
    <row r="56" spans="1:6" x14ac:dyDescent="0.25">
      <c r="A56">
        <f>'Clean Yahoo'!AD511</f>
        <v>510</v>
      </c>
      <c r="B56" t="str">
        <f>'Clean Yahoo'!AE511</f>
        <v>AYLS</v>
      </c>
      <c r="C56" t="str">
        <f>'Clean Yahoo'!AF511</f>
        <v>PT Agro Yasa Lestari Tbk</v>
      </c>
      <c r="D56">
        <f>'Clean Yahoo'!AG511</f>
        <v>181</v>
      </c>
      <c r="E56" s="10">
        <f>'Clean Yahoo'!AH511</f>
        <v>154.47</v>
      </c>
      <c r="F56" t="str">
        <f>'Clean Yahoo'!AI511</f>
        <v>Small Cap</v>
      </c>
    </row>
    <row r="57" spans="1:6" x14ac:dyDescent="0.25">
      <c r="A57">
        <f>'Clean Yahoo'!AD156</f>
        <v>155</v>
      </c>
      <c r="B57" t="str">
        <f>'Clean Yahoo'!AE156</f>
        <v>BABP</v>
      </c>
      <c r="C57" t="str">
        <f>'Clean Yahoo'!AF156</f>
        <v>PT Bank MNC Internasional Tbk</v>
      </c>
      <c r="D57">
        <f>'Clean Yahoo'!AG156</f>
        <v>244</v>
      </c>
      <c r="E57" s="10">
        <f>'Clean Yahoo'!AH156</f>
        <v>6454</v>
      </c>
      <c r="F57" t="str">
        <f>'Clean Yahoo'!AI156</f>
        <v>Mid Cap</v>
      </c>
    </row>
    <row r="58" spans="1:6" x14ac:dyDescent="0.25">
      <c r="A58">
        <f>'Clean Yahoo'!AD355</f>
        <v>354</v>
      </c>
      <c r="B58" t="str">
        <f>'Clean Yahoo'!AE355</f>
        <v>BAJA</v>
      </c>
      <c r="C58" t="str">
        <f>'Clean Yahoo'!AF355</f>
        <v>PT Saranacentral Bajatama Tbk</v>
      </c>
      <c r="D58">
        <f>'Clean Yahoo'!AG355</f>
        <v>332</v>
      </c>
      <c r="E58" s="10">
        <f>'Clean Yahoo'!AH355</f>
        <v>597.6</v>
      </c>
      <c r="F58" t="str">
        <f>'Clean Yahoo'!AI355</f>
        <v>Small Cap</v>
      </c>
    </row>
    <row r="59" spans="1:6" x14ac:dyDescent="0.25">
      <c r="A59">
        <f>'Clean Yahoo'!AD48</f>
        <v>47</v>
      </c>
      <c r="B59" t="str">
        <f>'Clean Yahoo'!AE48</f>
        <v>BANK</v>
      </c>
      <c r="C59" t="str">
        <f>'Clean Yahoo'!AF48</f>
        <v>PT Bank Aladin Syariah Tbk</v>
      </c>
      <c r="D59">
        <f>'Clean Yahoo'!AG48</f>
        <v>2360</v>
      </c>
      <c r="E59" s="10">
        <f>'Clean Yahoo'!AH48</f>
        <v>30938</v>
      </c>
      <c r="F59" t="str">
        <f>'Clean Yahoo'!AI48</f>
        <v>Big Cap</v>
      </c>
    </row>
    <row r="60" spans="1:6" x14ac:dyDescent="0.25">
      <c r="A60">
        <f>'Clean Yahoo'!AD582</f>
        <v>581</v>
      </c>
      <c r="B60" t="str">
        <f>'Clean Yahoo'!AE582</f>
        <v>BAPA</v>
      </c>
      <c r="C60" t="str">
        <f>'Clean Yahoo'!AF582</f>
        <v>PT Bekasi Asri Pemula Tbk</v>
      </c>
      <c r="D60">
        <f>'Clean Yahoo'!AG582</f>
        <v>52</v>
      </c>
      <c r="E60" s="10">
        <f>'Clean Yahoo'!AH582</f>
        <v>34.412999999999997</v>
      </c>
      <c r="F60" t="str">
        <f>'Clean Yahoo'!AI582</f>
        <v>Small Cap</v>
      </c>
    </row>
    <row r="61" spans="1:6" x14ac:dyDescent="0.25">
      <c r="A61">
        <f>'Clean Yahoo'!AD450</f>
        <v>449</v>
      </c>
      <c r="B61" t="str">
        <f>'Clean Yahoo'!AE450</f>
        <v>BAPI</v>
      </c>
      <c r="C61" t="str">
        <f>'Clean Yahoo'!AF450</f>
        <v>PT Bhakti Agung Propertindo Tbk</v>
      </c>
      <c r="D61">
        <f>'Clean Yahoo'!AG450</f>
        <v>50</v>
      </c>
      <c r="E61" s="10">
        <f>'Clean Yahoo'!AH450</f>
        <v>279.58699999999999</v>
      </c>
      <c r="F61" t="str">
        <f>'Clean Yahoo'!AI450</f>
        <v>Small Cap</v>
      </c>
    </row>
    <row r="62" spans="1:6" x14ac:dyDescent="0.25">
      <c r="A62">
        <f>'Clean Yahoo'!AD315</f>
        <v>314</v>
      </c>
      <c r="B62" t="str">
        <f>'Clean Yahoo'!AE315</f>
        <v>BATA</v>
      </c>
      <c r="C62" t="str">
        <f>'Clean Yahoo'!AF315</f>
        <v>PT Sepatu Bata Tbk.</v>
      </c>
      <c r="D62">
        <f>'Clean Yahoo'!AG315</f>
        <v>700</v>
      </c>
      <c r="E62" s="10">
        <f>'Clean Yahoo'!AH315</f>
        <v>910</v>
      </c>
      <c r="F62" t="str">
        <f>'Clean Yahoo'!AI315</f>
        <v>Small Cap</v>
      </c>
    </row>
    <row r="63" spans="1:6" x14ac:dyDescent="0.25">
      <c r="A63">
        <f>'Clean Yahoo'!AD416</f>
        <v>415</v>
      </c>
      <c r="B63" t="str">
        <f>'Clean Yahoo'!AE416</f>
        <v>BAYU</v>
      </c>
      <c r="C63" t="str">
        <f>'Clean Yahoo'!AF416</f>
        <v>PT Bayu Buana Tbk</v>
      </c>
      <c r="D63">
        <f>'Clean Yahoo'!AG416</f>
        <v>1005</v>
      </c>
      <c r="E63" s="10">
        <f>'Clean Yahoo'!AH416</f>
        <v>354.98700000000002</v>
      </c>
      <c r="F63" t="str">
        <f>'Clean Yahoo'!AI416</f>
        <v>Small Cap</v>
      </c>
    </row>
    <row r="64" spans="1:6" x14ac:dyDescent="0.25">
      <c r="A64" s="4">
        <f>'Clean Yahoo'!AD2</f>
        <v>1</v>
      </c>
      <c r="B64" s="4" t="str">
        <f>'Clean Yahoo'!AE2</f>
        <v>BBCA</v>
      </c>
      <c r="C64" s="4" t="str">
        <f>'Clean Yahoo'!AF2</f>
        <v>PT Bank Central Asia Tbk</v>
      </c>
      <c r="D64" s="4">
        <f>'Clean Yahoo'!AG2</f>
        <v>7650</v>
      </c>
      <c r="E64" s="13">
        <f>'Clean Yahoo'!AH2</f>
        <v>943054</v>
      </c>
      <c r="F64" s="4" t="str">
        <f>'Clean Yahoo'!AI2</f>
        <v>Big Cap</v>
      </c>
    </row>
    <row r="65" spans="1:6" x14ac:dyDescent="0.25">
      <c r="A65">
        <f>'Clean Yahoo'!AD32</f>
        <v>31</v>
      </c>
      <c r="B65" t="str">
        <f>'Clean Yahoo'!AE32</f>
        <v>BBHI</v>
      </c>
      <c r="C65" t="str">
        <f>'Clean Yahoo'!AF32</f>
        <v>PT Allo Bank Indonesia Tbk</v>
      </c>
      <c r="D65">
        <f>'Clean Yahoo'!AG32</f>
        <v>4900</v>
      </c>
      <c r="E65" s="10">
        <f>'Clean Yahoo'!AH32</f>
        <v>55131</v>
      </c>
      <c r="F65" t="str">
        <f>'Clean Yahoo'!AI32</f>
        <v>Big Cap</v>
      </c>
    </row>
    <row r="66" spans="1:6" x14ac:dyDescent="0.25">
      <c r="A66">
        <f>'Clean Yahoo'!AD98</f>
        <v>97</v>
      </c>
      <c r="B66" t="str">
        <f>'Clean Yahoo'!AE98</f>
        <v>BBKP</v>
      </c>
      <c r="C66" t="str">
        <f>'Clean Yahoo'!AF98</f>
        <v>PT Bank KB Bukopin Tbk</v>
      </c>
      <c r="D66">
        <f>'Clean Yahoo'!AG98</f>
        <v>424</v>
      </c>
      <c r="E66" s="10">
        <f>'Clean Yahoo'!AH98</f>
        <v>13575</v>
      </c>
      <c r="F66" t="str">
        <f>'Clean Yahoo'!AI98</f>
        <v>Mid Cap</v>
      </c>
    </row>
    <row r="67" spans="1:6" x14ac:dyDescent="0.25">
      <c r="A67">
        <f>'Clean Yahoo'!AD349</f>
        <v>348</v>
      </c>
      <c r="B67" t="str">
        <f>'Clean Yahoo'!AE349</f>
        <v>BBLD</v>
      </c>
      <c r="C67" t="str">
        <f>'Clean Yahoo'!AF349</f>
        <v>PT Buana Finance Tbk</v>
      </c>
      <c r="D67">
        <f>'Clean Yahoo'!AG349</f>
        <v>394</v>
      </c>
      <c r="E67" s="10">
        <f>'Clean Yahoo'!AH349</f>
        <v>648.44500000000005</v>
      </c>
      <c r="F67" t="str">
        <f>'Clean Yahoo'!AI349</f>
        <v>Small Cap</v>
      </c>
    </row>
    <row r="68" spans="1:6" x14ac:dyDescent="0.25">
      <c r="A68">
        <f>'Clean Yahoo'!AD128</f>
        <v>127</v>
      </c>
      <c r="B68" t="str">
        <f>'Clean Yahoo'!AE128</f>
        <v>BBMD</v>
      </c>
      <c r="C68" t="str">
        <f>'Clean Yahoo'!AF128</f>
        <v>PT Bank Mestika Dharma Tbk</v>
      </c>
      <c r="D68">
        <f>'Clean Yahoo'!AG128</f>
        <v>2190</v>
      </c>
      <c r="E68" s="10">
        <f>'Clean Yahoo'!AH128</f>
        <v>8819</v>
      </c>
      <c r="F68" t="str">
        <f>'Clean Yahoo'!AI128</f>
        <v>Mid Cap</v>
      </c>
    </row>
    <row r="69" spans="1:6" x14ac:dyDescent="0.25">
      <c r="A69">
        <f>'Clean Yahoo'!AD12</f>
        <v>11</v>
      </c>
      <c r="B69" t="str">
        <f>'Clean Yahoo'!AE12</f>
        <v>BBNI</v>
      </c>
      <c r="C69" t="str">
        <f>'Clean Yahoo'!AF12</f>
        <v>PT Bank Negara Indonesia (Persero) Tbk</v>
      </c>
      <c r="D69">
        <f>'Clean Yahoo'!AG12</f>
        <v>6750</v>
      </c>
      <c r="E69" s="10">
        <f>'Clean Yahoo'!AH12</f>
        <v>125614</v>
      </c>
      <c r="F69" t="str">
        <f>'Clean Yahoo'!AI12</f>
        <v>Big Cap</v>
      </c>
    </row>
    <row r="70" spans="1:6" x14ac:dyDescent="0.25">
      <c r="A70">
        <f>'Clean Yahoo'!AD3</f>
        <v>2</v>
      </c>
      <c r="B70" t="str">
        <f>'Clean Yahoo'!AE3</f>
        <v>BBRI</v>
      </c>
      <c r="C70" t="str">
        <f>'Clean Yahoo'!AF3</f>
        <v>PT Bank Rakyat Indonesia (Persero) Tbk</v>
      </c>
      <c r="D70">
        <f>'Clean Yahoo'!AG3</f>
        <v>4320</v>
      </c>
      <c r="E70" s="10">
        <f>'Clean Yahoo'!AH3</f>
        <v>648186</v>
      </c>
      <c r="F70" t="str">
        <f>'Clean Yahoo'!AI3</f>
        <v>Big Cap</v>
      </c>
    </row>
    <row r="71" spans="1:6" x14ac:dyDescent="0.25">
      <c r="A71">
        <f>'Clean Yahoo'!AD491</f>
        <v>490</v>
      </c>
      <c r="B71" t="str">
        <f>'Clean Yahoo'!AE491</f>
        <v>BBRM</v>
      </c>
      <c r="C71" t="str">
        <f>'Clean Yahoo'!AF491</f>
        <v>PT Pelayaran Nasional Bina Buana Raya Tbk</v>
      </c>
      <c r="D71">
        <f>'Clean Yahoo'!AG491</f>
        <v>50</v>
      </c>
      <c r="E71" s="10">
        <f>'Clean Yahoo'!AH491</f>
        <v>177.84399999999999</v>
      </c>
      <c r="F71" t="str">
        <f>'Clean Yahoo'!AI491</f>
        <v>Small Cap</v>
      </c>
    </row>
    <row r="72" spans="1:6" x14ac:dyDescent="0.25">
      <c r="A72">
        <f>'Clean Yahoo'!AD76</f>
        <v>75</v>
      </c>
      <c r="B72" t="str">
        <f>'Clean Yahoo'!AE76</f>
        <v>BBSI</v>
      </c>
      <c r="C72" t="str">
        <f>'Clean Yahoo'!AF76</f>
        <v>PT Bank Bisnis Internasional, Tbk</v>
      </c>
      <c r="D72">
        <f>'Clean Yahoo'!AG76</f>
        <v>5900</v>
      </c>
      <c r="E72" s="10">
        <f>'Clean Yahoo'!AH76</f>
        <v>17857</v>
      </c>
      <c r="F72" t="str">
        <f>'Clean Yahoo'!AI76</f>
        <v>Mid Cap</v>
      </c>
    </row>
    <row r="73" spans="1:6" x14ac:dyDescent="0.25">
      <c r="A73">
        <f>'Clean Yahoo'!AD436</f>
        <v>435</v>
      </c>
      <c r="B73" t="str">
        <f>'Clean Yahoo'!AE436</f>
        <v>BBSS</v>
      </c>
      <c r="C73" t="str">
        <f>'Clean Yahoo'!AF436</f>
        <v>PT Bumi Benowo Sukses Sejahtera Tbk</v>
      </c>
      <c r="D73">
        <f>'Clean Yahoo'!AG436</f>
        <v>66</v>
      </c>
      <c r="E73" s="10">
        <f>'Clean Yahoo'!AH436</f>
        <v>316.80099999999999</v>
      </c>
      <c r="F73" t="str">
        <f>'Clean Yahoo'!AI436</f>
        <v>Small Cap</v>
      </c>
    </row>
    <row r="74" spans="1:6" x14ac:dyDescent="0.25">
      <c r="A74">
        <f>'Clean Yahoo'!AD74</f>
        <v>73</v>
      </c>
      <c r="B74" t="str">
        <f>'Clean Yahoo'!AE74</f>
        <v>BBTN</v>
      </c>
      <c r="C74" t="str">
        <f>'Clean Yahoo'!AF74</f>
        <v>PT Bank Tabungan Negara (Persero) Tbk</v>
      </c>
      <c r="D74">
        <f>'Clean Yahoo'!AG74</f>
        <v>1710</v>
      </c>
      <c r="E74" s="10">
        <f>'Clean Yahoo'!AH74</f>
        <v>18109</v>
      </c>
      <c r="F74" t="str">
        <f>'Clean Yahoo'!AI74</f>
        <v>Mid Cap</v>
      </c>
    </row>
    <row r="75" spans="1:6" x14ac:dyDescent="0.25">
      <c r="A75">
        <f>'Clean Yahoo'!AD137</f>
        <v>136</v>
      </c>
      <c r="B75" t="str">
        <f>'Clean Yahoo'!AE137</f>
        <v>BBYB</v>
      </c>
      <c r="C75" t="str">
        <f>'Clean Yahoo'!AF137</f>
        <v>PT Bank Neo Commerce Tbk</v>
      </c>
      <c r="D75">
        <f>'Clean Yahoo'!AG137</f>
        <v>1225</v>
      </c>
      <c r="E75" s="10">
        <f>'Clean Yahoo'!AH137</f>
        <v>8161</v>
      </c>
      <c r="F75" t="str">
        <f>'Clean Yahoo'!AI137</f>
        <v>Mid Cap</v>
      </c>
    </row>
    <row r="76" spans="1:6" x14ac:dyDescent="0.25">
      <c r="A76">
        <f>'Clean Yahoo'!AD192</f>
        <v>191</v>
      </c>
      <c r="B76" t="str">
        <f>'Clean Yahoo'!AE192</f>
        <v>BCAP</v>
      </c>
      <c r="C76" t="str">
        <f>'Clean Yahoo'!AF192</f>
        <v>PT MNC Kapital Indonesia Tbk</v>
      </c>
      <c r="D76">
        <f>'Clean Yahoo'!AG192</f>
        <v>105</v>
      </c>
      <c r="E76" s="10">
        <f>'Clean Yahoo'!AH192</f>
        <v>4423</v>
      </c>
      <c r="F76" t="str">
        <f>'Clean Yahoo'!AI192</f>
        <v>Mid Cap</v>
      </c>
    </row>
    <row r="77" spans="1:6" x14ac:dyDescent="0.25">
      <c r="A77">
        <f>'Clean Yahoo'!AD249</f>
        <v>248</v>
      </c>
      <c r="B77" t="str">
        <f>'Clean Yahoo'!AE249</f>
        <v>BCIC</v>
      </c>
      <c r="C77" t="str">
        <f>'Clean Yahoo'!AF249</f>
        <v>PT Bank JTrust Indonesia Tbk.</v>
      </c>
      <c r="D77">
        <f>'Clean Yahoo'!AG249</f>
        <v>174</v>
      </c>
      <c r="E77" s="10">
        <f>'Clean Yahoo'!AH249</f>
        <v>1418</v>
      </c>
      <c r="F77" t="str">
        <f>'Clean Yahoo'!AI249</f>
        <v>Small Cap</v>
      </c>
    </row>
    <row r="78" spans="1:6" x14ac:dyDescent="0.25">
      <c r="A78">
        <f>'Clean Yahoo'!AD557</f>
        <v>556</v>
      </c>
      <c r="B78" t="str">
        <f>'Clean Yahoo'!AE557</f>
        <v>BCIP</v>
      </c>
      <c r="C78" t="str">
        <f>'Clean Yahoo'!AF557</f>
        <v>PT Bumi Citra Permai Tbk</v>
      </c>
      <c r="D78">
        <f>'Clean Yahoo'!AG557</f>
        <v>61</v>
      </c>
      <c r="E78" s="10">
        <f>'Clean Yahoo'!AH557</f>
        <v>87.224999999999994</v>
      </c>
      <c r="F78" t="str">
        <f>'Clean Yahoo'!AI557</f>
        <v>Small Cap</v>
      </c>
    </row>
    <row r="79" spans="1:6" x14ac:dyDescent="0.25">
      <c r="A79">
        <f>'Clean Yahoo'!AD53</f>
        <v>52</v>
      </c>
      <c r="B79" t="str">
        <f>'Clean Yahoo'!AE53</f>
        <v>BDMN</v>
      </c>
      <c r="C79" t="str">
        <f>'Clean Yahoo'!AF53</f>
        <v>PT Bank Danamon Indonesia Tbk</v>
      </c>
      <c r="D79">
        <f>'Clean Yahoo'!AG53</f>
        <v>2860</v>
      </c>
      <c r="E79" s="10">
        <f>'Clean Yahoo'!AH53</f>
        <v>27952</v>
      </c>
      <c r="F79" t="str">
        <f>'Clean Yahoo'!AI53</f>
        <v>Big Cap</v>
      </c>
    </row>
    <row r="80" spans="1:6" x14ac:dyDescent="0.25">
      <c r="A80">
        <f>'Clean Yahoo'!AD88</f>
        <v>87</v>
      </c>
      <c r="B80" t="str">
        <f>'Clean Yahoo'!AE88</f>
        <v>BEBS</v>
      </c>
      <c r="C80" t="str">
        <f>'Clean Yahoo'!AF88</f>
        <v>PT Berkah Beton Sadaya Tbk</v>
      </c>
      <c r="D80">
        <f>'Clean Yahoo'!AG88</f>
        <v>1695</v>
      </c>
      <c r="E80" s="10">
        <f>'Clean Yahoo'!AH88</f>
        <v>15255</v>
      </c>
      <c r="F80" t="str">
        <f>'Clean Yahoo'!AI88</f>
        <v>Mid Cap</v>
      </c>
    </row>
    <row r="81" spans="1:6" x14ac:dyDescent="0.25">
      <c r="A81">
        <f>'Clean Yahoo'!AD507</f>
        <v>506</v>
      </c>
      <c r="B81" t="str">
        <f>'Clean Yahoo'!AE507</f>
        <v>BEEF</v>
      </c>
      <c r="C81" t="str">
        <f>'Clean Yahoo'!AF507</f>
        <v>PT Estika Tata Tiara Tbk</v>
      </c>
      <c r="D81">
        <f>'Clean Yahoo'!AG507</f>
        <v>84</v>
      </c>
      <c r="E81" s="10">
        <f>'Clean Yahoo'!AH507</f>
        <v>158.28200000000001</v>
      </c>
      <c r="F81" t="str">
        <f>'Clean Yahoo'!AI507</f>
        <v>Small Cap</v>
      </c>
    </row>
    <row r="82" spans="1:6" x14ac:dyDescent="0.25">
      <c r="A82">
        <f>'Clean Yahoo'!AD369</f>
        <v>368</v>
      </c>
      <c r="B82" t="str">
        <f>'Clean Yahoo'!AE369</f>
        <v>BEKS</v>
      </c>
      <c r="C82" t="str">
        <f>'Clean Yahoo'!AF369</f>
        <v>PT. Bank Pembangunan Daerah Banten, Tbk</v>
      </c>
      <c r="D82">
        <f>'Clean Yahoo'!AG369</f>
        <v>79</v>
      </c>
      <c r="E82" s="10">
        <f>'Clean Yahoo'!AH369</f>
        <v>560.74400000000003</v>
      </c>
      <c r="F82" t="str">
        <f>'Clean Yahoo'!AI369</f>
        <v>Small Cap</v>
      </c>
    </row>
    <row r="83" spans="1:6" x14ac:dyDescent="0.25">
      <c r="A83">
        <f>'Clean Yahoo'!AD265</f>
        <v>264</v>
      </c>
      <c r="B83" t="str">
        <f>'Clean Yahoo'!AE265</f>
        <v>BELL</v>
      </c>
      <c r="C83" t="str">
        <f>'Clean Yahoo'!AF265</f>
        <v>PT Trisula Textile Industries Tbk</v>
      </c>
      <c r="D83">
        <f>'Clean Yahoo'!AG265</f>
        <v>170</v>
      </c>
      <c r="E83" s="10">
        <f>'Clean Yahoo'!AH265</f>
        <v>1233</v>
      </c>
      <c r="F83" t="str">
        <f>'Clean Yahoo'!AI265</f>
        <v>Small Cap</v>
      </c>
    </row>
    <row r="84" spans="1:6" x14ac:dyDescent="0.25">
      <c r="A84">
        <f>'Clean Yahoo'!AD179</f>
        <v>178</v>
      </c>
      <c r="B84" t="str">
        <f>'Clean Yahoo'!AE179</f>
        <v>BESS</v>
      </c>
      <c r="C84" t="str">
        <f>'Clean Yahoo'!AF179</f>
        <v>PT Batulicin Nusantara Maritim Tbk</v>
      </c>
      <c r="D84">
        <f>'Clean Yahoo'!AG179</f>
        <v>1580</v>
      </c>
      <c r="E84" s="10">
        <f>'Clean Yahoo'!AH179</f>
        <v>5388</v>
      </c>
      <c r="F84" t="str">
        <f>'Clean Yahoo'!AI179</f>
        <v>Mid Cap</v>
      </c>
    </row>
    <row r="85" spans="1:6" x14ac:dyDescent="0.25">
      <c r="A85">
        <f>'Clean Yahoo'!AD256</f>
        <v>255</v>
      </c>
      <c r="B85" t="str">
        <f>'Clean Yahoo'!AE256</f>
        <v>BEST</v>
      </c>
      <c r="C85" t="str">
        <f>'Clean Yahoo'!AF256</f>
        <v>PT Bekasi Fajar Industrial Estate Tbk</v>
      </c>
      <c r="D85">
        <f>'Clean Yahoo'!AG256</f>
        <v>138</v>
      </c>
      <c r="E85" s="10">
        <f>'Clean Yahoo'!AH256</f>
        <v>1331</v>
      </c>
      <c r="F85" t="str">
        <f>'Clean Yahoo'!AI256</f>
        <v>Small Cap</v>
      </c>
    </row>
    <row r="86" spans="1:6" x14ac:dyDescent="0.25">
      <c r="A86">
        <f>'Clean Yahoo'!AD92</f>
        <v>91</v>
      </c>
      <c r="B86" t="str">
        <f>'Clean Yahoo'!AE92</f>
        <v>BFIN</v>
      </c>
      <c r="C86" t="str">
        <f>'Clean Yahoo'!AF92</f>
        <v>PT BFI Finance Indonesia Tbk</v>
      </c>
      <c r="D86">
        <f>'Clean Yahoo'!AG92</f>
        <v>970</v>
      </c>
      <c r="E86" s="10">
        <f>'Clean Yahoo'!AH92</f>
        <v>14515</v>
      </c>
      <c r="F86" t="str">
        <f>'Clean Yahoo'!AI92</f>
        <v>Mid Cap</v>
      </c>
    </row>
    <row r="87" spans="1:6" x14ac:dyDescent="0.25">
      <c r="A87">
        <f>'Clean Yahoo'!AD205</f>
        <v>204</v>
      </c>
      <c r="B87" t="str">
        <f>'Clean Yahoo'!AE205</f>
        <v>BGTG</v>
      </c>
      <c r="C87" t="str">
        <f>'Clean Yahoo'!AF205</f>
        <v>PT Bank Ganesha Tbk</v>
      </c>
      <c r="D87">
        <f>'Clean Yahoo'!AG205</f>
        <v>172</v>
      </c>
      <c r="E87" s="10">
        <f>'Clean Yahoo'!AH205</f>
        <v>1922</v>
      </c>
      <c r="F87" t="str">
        <f>'Clean Yahoo'!AI205</f>
        <v>Small Cap</v>
      </c>
    </row>
    <row r="88" spans="1:6" x14ac:dyDescent="0.25">
      <c r="A88">
        <f>'Clean Yahoo'!AD194</f>
        <v>193</v>
      </c>
      <c r="B88" t="str">
        <f>'Clean Yahoo'!AE194</f>
        <v>BHAT</v>
      </c>
      <c r="C88" t="str">
        <f>'Clean Yahoo'!AF194</f>
        <v>PT Bhakti Multi Artha Tbk</v>
      </c>
      <c r="D88">
        <f>'Clean Yahoo'!AG194</f>
        <v>870</v>
      </c>
      <c r="E88" s="10">
        <f>'Clean Yahoo'!AH194</f>
        <v>4350</v>
      </c>
      <c r="F88" t="str">
        <f>'Clean Yahoo'!AI194</f>
        <v>Mid Cap</v>
      </c>
    </row>
    <row r="89" spans="1:6" x14ac:dyDescent="0.25">
      <c r="A89">
        <f>'Clean Yahoo'!AD165</f>
        <v>164</v>
      </c>
      <c r="B89" t="str">
        <f>'Clean Yahoo'!AE165</f>
        <v>BHIT</v>
      </c>
      <c r="C89" t="str">
        <f>'Clean Yahoo'!AF165</f>
        <v>PT MNC Investama Tbk</v>
      </c>
      <c r="D89">
        <f>'Clean Yahoo'!AG165</f>
        <v>69</v>
      </c>
      <c r="E89" s="10">
        <f>'Clean Yahoo'!AH165</f>
        <v>5939</v>
      </c>
      <c r="F89" t="str">
        <f>'Clean Yahoo'!AI165</f>
        <v>Mid Cap</v>
      </c>
    </row>
    <row r="90" spans="1:6" x14ac:dyDescent="0.25">
      <c r="A90">
        <f>'Clean Yahoo'!AD505</f>
        <v>504</v>
      </c>
      <c r="B90" t="str">
        <f>'Clean Yahoo'!AE505</f>
        <v>BIKA</v>
      </c>
      <c r="C90" t="str">
        <f>'Clean Yahoo'!AF505</f>
        <v>PT Binakarya Jaya Abadi Tbk</v>
      </c>
      <c r="D90">
        <f>'Clean Yahoo'!AG505</f>
        <v>272</v>
      </c>
      <c r="E90" s="10">
        <f>'Clean Yahoo'!AH505</f>
        <v>161.1</v>
      </c>
      <c r="F90" t="str">
        <f>'Clean Yahoo'!AI505</f>
        <v>Small Cap</v>
      </c>
    </row>
    <row r="91" spans="1:6" x14ac:dyDescent="0.25">
      <c r="A91">
        <f>'Clean Yahoo'!AD537</f>
        <v>536</v>
      </c>
      <c r="B91" t="str">
        <f>'Clean Yahoo'!AE537</f>
        <v>BIMA</v>
      </c>
      <c r="C91" t="str">
        <f>'Clean Yahoo'!AF537</f>
        <v>PT Primarindo Asia Infrastructure Tbk.</v>
      </c>
      <c r="D91">
        <f>'Clean Yahoo'!AG537</f>
        <v>192</v>
      </c>
      <c r="E91" s="10">
        <f>'Clean Yahoo'!AH537</f>
        <v>116.77</v>
      </c>
      <c r="F91" t="str">
        <f>'Clean Yahoo'!AI537</f>
        <v>Small Cap</v>
      </c>
    </row>
    <row r="92" spans="1:6" x14ac:dyDescent="0.25">
      <c r="A92">
        <f>'Clean Yahoo'!AD71</f>
        <v>70</v>
      </c>
      <c r="B92" t="str">
        <f>'Clean Yahoo'!AE71</f>
        <v>BINA</v>
      </c>
      <c r="C92" t="str">
        <f>'Clean Yahoo'!AF71</f>
        <v>PT Bank Ina Perdana Tbk</v>
      </c>
      <c r="D92">
        <f>'Clean Yahoo'!AG71</f>
        <v>3420</v>
      </c>
      <c r="E92" s="10">
        <f>'Clean Yahoo'!AH71</f>
        <v>19338</v>
      </c>
      <c r="F92" t="str">
        <f>'Clean Yahoo'!AI71</f>
        <v>Mid Cap</v>
      </c>
    </row>
    <row r="93" spans="1:6" x14ac:dyDescent="0.25">
      <c r="A93">
        <f>'Clean Yahoo'!AD456</f>
        <v>455</v>
      </c>
      <c r="B93" t="str">
        <f>'Clean Yahoo'!AE456</f>
        <v>BIPP</v>
      </c>
      <c r="C93" t="str">
        <f>'Clean Yahoo'!AF456</f>
        <v>PT Bhuwanatala Indah Permai Tbk</v>
      </c>
      <c r="D93">
        <f>'Clean Yahoo'!AG456</f>
        <v>53</v>
      </c>
      <c r="E93" s="10">
        <f>'Clean Yahoo'!AH456</f>
        <v>266.52</v>
      </c>
      <c r="F93" t="str">
        <f>'Clean Yahoo'!AI456</f>
        <v>Small Cap</v>
      </c>
    </row>
    <row r="94" spans="1:6" x14ac:dyDescent="0.25">
      <c r="A94">
        <f>'Clean Yahoo'!AD90</f>
        <v>89</v>
      </c>
      <c r="B94" t="str">
        <f>'Clean Yahoo'!AE90</f>
        <v>BJBR</v>
      </c>
      <c r="C94" t="str">
        <f>'Clean Yahoo'!AF90</f>
        <v>PT Bank Pembangunan Daerah Jawa Barat dan Banten Tbk</v>
      </c>
      <c r="D94">
        <f>'Clean Yahoo'!AG90</f>
        <v>1480</v>
      </c>
      <c r="E94" s="10">
        <f>'Clean Yahoo'!AH90</f>
        <v>14561</v>
      </c>
      <c r="F94" t="str">
        <f>'Clean Yahoo'!AI90</f>
        <v>Mid Cap</v>
      </c>
    </row>
    <row r="95" spans="1:6" x14ac:dyDescent="0.25">
      <c r="A95">
        <f>'Clean Yahoo'!AD106</f>
        <v>105</v>
      </c>
      <c r="B95" t="str">
        <f>'Clean Yahoo'!AE106</f>
        <v>BJTM</v>
      </c>
      <c r="C95" t="str">
        <f>'Clean Yahoo'!AF106</f>
        <v>PT Bank Pembangunan Daerah Jawa Timur Tbk</v>
      </c>
      <c r="D95">
        <f>'Clean Yahoo'!AG106</f>
        <v>775</v>
      </c>
      <c r="E95" s="10">
        <f>'Clean Yahoo'!AH106</f>
        <v>11637</v>
      </c>
      <c r="F95" t="str">
        <f>'Clean Yahoo'!AI106</f>
        <v>Mid Cap</v>
      </c>
    </row>
    <row r="96" spans="1:6" x14ac:dyDescent="0.25">
      <c r="A96">
        <f>'Clean Yahoo'!AD410</f>
        <v>409</v>
      </c>
      <c r="B96" t="str">
        <f>'Clean Yahoo'!AE410</f>
        <v>BKDP</v>
      </c>
      <c r="C96" t="str">
        <f>'Clean Yahoo'!AF410</f>
        <v>PT Bukit Darmo Property Tbk</v>
      </c>
      <c r="D96">
        <f>'Clean Yahoo'!AG410</f>
        <v>50</v>
      </c>
      <c r="E96" s="10">
        <f>'Clean Yahoo'!AH410</f>
        <v>375.7</v>
      </c>
      <c r="F96" t="str">
        <f>'Clean Yahoo'!AI410</f>
        <v>Small Cap</v>
      </c>
    </row>
    <row r="97" spans="1:6" x14ac:dyDescent="0.25">
      <c r="A97">
        <f>'Clean Yahoo'!AD259</f>
        <v>258</v>
      </c>
      <c r="B97" t="str">
        <f>'Clean Yahoo'!AE259</f>
        <v>BLTA</v>
      </c>
      <c r="C97" t="str">
        <f>'Clean Yahoo'!AF259</f>
        <v>PT Berlian Laju Tanker Tbk</v>
      </c>
      <c r="D97">
        <f>'Clean Yahoo'!AG259</f>
        <v>50</v>
      </c>
      <c r="E97" s="10">
        <f>'Clean Yahoo'!AH259</f>
        <v>1295</v>
      </c>
      <c r="F97" t="str">
        <f>'Clean Yahoo'!AI259</f>
        <v>Small Cap</v>
      </c>
    </row>
    <row r="98" spans="1:6" x14ac:dyDescent="0.25">
      <c r="A98">
        <f>'Clean Yahoo'!AD437</f>
        <v>436</v>
      </c>
      <c r="B98" t="str">
        <f>'Clean Yahoo'!AE437</f>
        <v>BLUE</v>
      </c>
      <c r="C98" t="str">
        <f>'Clean Yahoo'!AF437</f>
        <v>PT Berkah Prima Perkasa Tbk</v>
      </c>
      <c r="D98">
        <f>'Clean Yahoo'!AG437</f>
        <v>755</v>
      </c>
      <c r="E98" s="10">
        <f>'Clean Yahoo'!AH437</f>
        <v>315.58999999999997</v>
      </c>
      <c r="F98" t="str">
        <f>'Clean Yahoo'!AI437</f>
        <v>Small Cap</v>
      </c>
    </row>
    <row r="99" spans="1:6" x14ac:dyDescent="0.25">
      <c r="A99">
        <f>'Clean Yahoo'!AD168</f>
        <v>167</v>
      </c>
      <c r="B99" t="str">
        <f>'Clean Yahoo'!AE168</f>
        <v>BMAS</v>
      </c>
      <c r="C99" t="str">
        <f>'Clean Yahoo'!AF168</f>
        <v>PT Bank Maspion Indonesia Tbk</v>
      </c>
      <c r="D99">
        <f>'Clean Yahoo'!AG168</f>
        <v>1280</v>
      </c>
      <c r="E99" s="10">
        <f>'Clean Yahoo'!AH168</f>
        <v>5688</v>
      </c>
      <c r="F99" t="str">
        <f>'Clean Yahoo'!AI168</f>
        <v>Mid Cap</v>
      </c>
    </row>
    <row r="100" spans="1:6" x14ac:dyDescent="0.25">
      <c r="A100">
        <f>'Clean Yahoo'!AD132</f>
        <v>131</v>
      </c>
      <c r="B100" t="str">
        <f>'Clean Yahoo'!AE132</f>
        <v>BMHS</v>
      </c>
      <c r="C100" t="str">
        <f>'Clean Yahoo'!AF132</f>
        <v>PT Bundamedik Tbk</v>
      </c>
      <c r="D100">
        <f>'Clean Yahoo'!AG132</f>
        <v>980</v>
      </c>
      <c r="E100" s="10">
        <f>'Clean Yahoo'!AH132</f>
        <v>8431</v>
      </c>
      <c r="F100" t="str">
        <f>'Clean Yahoo'!AI132</f>
        <v>Mid Cap</v>
      </c>
    </row>
    <row r="101" spans="1:6" x14ac:dyDescent="0.25">
      <c r="A101">
        <f>'Clean Yahoo'!AD5</f>
        <v>4</v>
      </c>
      <c r="B101" t="str">
        <f>'Clean Yahoo'!AE5</f>
        <v>BMRI</v>
      </c>
      <c r="C101" t="str">
        <f>'Clean Yahoo'!AF5</f>
        <v>PT Bank Mandiri (Persero) Tbk</v>
      </c>
      <c r="D101">
        <f>'Clean Yahoo'!AG5</f>
        <v>7150</v>
      </c>
      <c r="E101" s="10">
        <f>'Clean Yahoo'!AH5</f>
        <v>333414</v>
      </c>
      <c r="F101" t="str">
        <f>'Clean Yahoo'!AI5</f>
        <v>Big Cap</v>
      </c>
    </row>
    <row r="102" spans="1:6" x14ac:dyDescent="0.25">
      <c r="A102">
        <f>'Clean Yahoo'!AD480</f>
        <v>479</v>
      </c>
      <c r="B102" t="str">
        <f>'Clean Yahoo'!AE480</f>
        <v>BMSR</v>
      </c>
      <c r="C102" t="str">
        <f>'Clean Yahoo'!AF480</f>
        <v>PT Bintang Mitra Semestaraya Tbk</v>
      </c>
      <c r="D102">
        <f>'Clean Yahoo'!AG480</f>
        <v>171</v>
      </c>
      <c r="E102" s="10">
        <f>'Clean Yahoo'!AH480</f>
        <v>198.22300000000001</v>
      </c>
      <c r="F102" t="str">
        <f>'Clean Yahoo'!AI480</f>
        <v>Small Cap</v>
      </c>
    </row>
    <row r="103" spans="1:6" x14ac:dyDescent="0.25">
      <c r="A103">
        <f>'Clean Yahoo'!AD191</f>
        <v>190</v>
      </c>
      <c r="B103" t="str">
        <f>'Clean Yahoo'!AE191</f>
        <v>BMTR</v>
      </c>
      <c r="C103" t="str">
        <f>'Clean Yahoo'!AF191</f>
        <v>PT. Global Mediacom Tbk</v>
      </c>
      <c r="D103">
        <f>'Clean Yahoo'!AG191</f>
        <v>272</v>
      </c>
      <c r="E103" s="10">
        <f>'Clean Yahoo'!AH191</f>
        <v>4448</v>
      </c>
      <c r="F103" t="str">
        <f>'Clean Yahoo'!AI191</f>
        <v>Mid Cap</v>
      </c>
    </row>
    <row r="104" spans="1:6" x14ac:dyDescent="0.25">
      <c r="A104">
        <f>'Clean Yahoo'!AD289</f>
        <v>288</v>
      </c>
      <c r="B104" t="str">
        <f>'Clean Yahoo'!AE289</f>
        <v>BNBR</v>
      </c>
      <c r="C104" t="str">
        <f>'Clean Yahoo'!AF289</f>
        <v>PT Bakrie &amp; Brothers Tbk</v>
      </c>
      <c r="D104">
        <f>'Clean Yahoo'!AG289</f>
        <v>50</v>
      </c>
      <c r="E104" s="10">
        <f>'Clean Yahoo'!AH289</f>
        <v>1058</v>
      </c>
      <c r="F104" t="str">
        <f>'Clean Yahoo'!AI289</f>
        <v>Small Cap</v>
      </c>
    </row>
    <row r="105" spans="1:6" x14ac:dyDescent="0.25">
      <c r="A105">
        <f>'Clean Yahoo'!AD54</f>
        <v>53</v>
      </c>
      <c r="B105" t="str">
        <f>'Clean Yahoo'!AE54</f>
        <v>BNGA</v>
      </c>
      <c r="C105" t="str">
        <f>'Clean Yahoo'!AF54</f>
        <v>PT Bank CIMB Niaga Tbk</v>
      </c>
      <c r="D105">
        <f>'Clean Yahoo'!AG54</f>
        <v>1085</v>
      </c>
      <c r="E105" s="10">
        <f>'Clean Yahoo'!AH54</f>
        <v>27127</v>
      </c>
      <c r="F105" t="str">
        <f>'Clean Yahoo'!AI54</f>
        <v>Big Cap</v>
      </c>
    </row>
    <row r="106" spans="1:6" x14ac:dyDescent="0.25">
      <c r="A106">
        <f>'Clean Yahoo'!AD56</f>
        <v>55</v>
      </c>
      <c r="B106" t="str">
        <f>'Clean Yahoo'!AE56</f>
        <v>BNII</v>
      </c>
      <c r="C106" t="str">
        <f>'Clean Yahoo'!AF56</f>
        <v>PT Bank Maybank Indonesia Tbk</v>
      </c>
      <c r="D106">
        <f>'Clean Yahoo'!AG56</f>
        <v>344</v>
      </c>
      <c r="E106" s="10">
        <f>'Clean Yahoo'!AH56</f>
        <v>26218</v>
      </c>
      <c r="F106" t="str">
        <f>'Clean Yahoo'!AI56</f>
        <v>Big Cap</v>
      </c>
    </row>
    <row r="107" spans="1:6" x14ac:dyDescent="0.25">
      <c r="A107">
        <f>'Clean Yahoo'!AD31</f>
        <v>30</v>
      </c>
      <c r="B107" t="str">
        <f>'Clean Yahoo'!AE31</f>
        <v>BNLI</v>
      </c>
      <c r="C107" t="str">
        <f>'Clean Yahoo'!AF31</f>
        <v>PT Bank Permata Tbk</v>
      </c>
      <c r="D107">
        <f>'Clean Yahoo'!AG31</f>
        <v>1775</v>
      </c>
      <c r="E107" s="10">
        <f>'Clean Yahoo'!AH31</f>
        <v>56742</v>
      </c>
      <c r="F107" t="str">
        <f>'Clean Yahoo'!AI31</f>
        <v>Big Cap</v>
      </c>
    </row>
    <row r="108" spans="1:6" x14ac:dyDescent="0.25">
      <c r="A108">
        <f>'Clean Yahoo'!AD170</f>
        <v>169</v>
      </c>
      <c r="B108" t="str">
        <f>'Clean Yahoo'!AE170</f>
        <v>BOGA</v>
      </c>
      <c r="C108" t="str">
        <f>'Clean Yahoo'!AF170</f>
        <v>PT Bintang Oto Global Tbk</v>
      </c>
      <c r="D108">
        <f>'Clean Yahoo'!AG170</f>
        <v>1485</v>
      </c>
      <c r="E108" s="10">
        <f>'Clean Yahoo'!AH170</f>
        <v>5648</v>
      </c>
      <c r="F108" t="str">
        <f>'Clean Yahoo'!AI170</f>
        <v>Mid Cap</v>
      </c>
    </row>
    <row r="109" spans="1:6" x14ac:dyDescent="0.25">
      <c r="A109">
        <f>'Clean Yahoo'!AD238</f>
        <v>237</v>
      </c>
      <c r="B109" t="str">
        <f>'Clean Yahoo'!AE238</f>
        <v>BOLT</v>
      </c>
      <c r="C109" t="str">
        <f>'Clean Yahoo'!AF238</f>
        <v>PT Garuda Metalindo Tbk</v>
      </c>
      <c r="D109">
        <f>'Clean Yahoo'!AG238</f>
        <v>660</v>
      </c>
      <c r="E109" s="10">
        <f>'Clean Yahoo'!AH238</f>
        <v>1547</v>
      </c>
      <c r="F109" t="str">
        <f>'Clean Yahoo'!AI238</f>
        <v>Small Cap</v>
      </c>
    </row>
    <row r="110" spans="1:6" x14ac:dyDescent="0.25">
      <c r="A110">
        <f>'Clean Yahoo'!AD522</f>
        <v>521</v>
      </c>
      <c r="B110" t="str">
        <f>'Clean Yahoo'!AE522</f>
        <v>BOSS</v>
      </c>
      <c r="C110" t="str">
        <f>'Clean Yahoo'!AF522</f>
        <v>PT. Borneo Olah Sarana Sukses Tbk</v>
      </c>
      <c r="D110">
        <f>'Clean Yahoo'!AG522</f>
        <v>95</v>
      </c>
      <c r="E110" s="10">
        <f>'Clean Yahoo'!AH522</f>
        <v>133</v>
      </c>
      <c r="F110" t="str">
        <f>'Clean Yahoo'!AI522</f>
        <v>Small Cap</v>
      </c>
    </row>
    <row r="111" spans="1:6" x14ac:dyDescent="0.25">
      <c r="A111">
        <f>'Clean Yahoo'!AD439</f>
        <v>438</v>
      </c>
      <c r="B111" t="str">
        <f>'Clean Yahoo'!AE439</f>
        <v>BPTR</v>
      </c>
      <c r="C111" t="str">
        <f>'Clean Yahoo'!AF439</f>
        <v>PT Batavia Prosperindo Trans Tbk</v>
      </c>
      <c r="D111">
        <f>'Clean Yahoo'!AG439</f>
        <v>200</v>
      </c>
      <c r="E111" s="10">
        <f>'Clean Yahoo'!AH439</f>
        <v>310</v>
      </c>
      <c r="F111" t="str">
        <f>'Clean Yahoo'!AI439</f>
        <v>Small Cap</v>
      </c>
    </row>
    <row r="112" spans="1:6" x14ac:dyDescent="0.25">
      <c r="A112">
        <f>'Clean Yahoo'!AD19</f>
        <v>18</v>
      </c>
      <c r="B112" t="str">
        <f>'Clean Yahoo'!AE19</f>
        <v>BRIS</v>
      </c>
      <c r="C112" t="str">
        <f>'Clean Yahoo'!AF19</f>
        <v>PT Bank Syariah Indonesia Tbk</v>
      </c>
      <c r="D112">
        <f>'Clean Yahoo'!AG19</f>
        <v>2130</v>
      </c>
      <c r="E112" s="10">
        <f>'Clean Yahoo'!AH19</f>
        <v>87396</v>
      </c>
      <c r="F112" t="str">
        <f>'Clean Yahoo'!AI19</f>
        <v>Big Cap</v>
      </c>
    </row>
    <row r="113" spans="1:6" x14ac:dyDescent="0.25">
      <c r="A113">
        <f>'Clean Yahoo'!AD123</f>
        <v>122</v>
      </c>
      <c r="B113" t="str">
        <f>'Clean Yahoo'!AE123</f>
        <v>BRMS</v>
      </c>
      <c r="C113" t="str">
        <f>'Clean Yahoo'!AF123</f>
        <v>PT Bumi Resources Minerals Tbk</v>
      </c>
      <c r="D113">
        <f>'Clean Yahoo'!AG123</f>
        <v>101</v>
      </c>
      <c r="E113" s="10">
        <f>'Clean Yahoo'!AH123</f>
        <v>9485</v>
      </c>
      <c r="F113" t="str">
        <f>'Clean Yahoo'!AI123</f>
        <v>Mid Cap</v>
      </c>
    </row>
    <row r="114" spans="1:6" x14ac:dyDescent="0.25">
      <c r="A114">
        <f>'Clean Yahoo'!AD273</f>
        <v>272</v>
      </c>
      <c r="B114" t="str">
        <f>'Clean Yahoo'!AE273</f>
        <v>BRNA</v>
      </c>
      <c r="C114" t="str">
        <f>'Clean Yahoo'!AF273</f>
        <v>PT Berlina Tbk</v>
      </c>
      <c r="D114">
        <f>'Clean Yahoo'!AG273</f>
        <v>1190</v>
      </c>
      <c r="E114" s="10">
        <f>'Clean Yahoo'!AH273</f>
        <v>1165</v>
      </c>
      <c r="F114" t="str">
        <f>'Clean Yahoo'!AI273</f>
        <v>Small Cap</v>
      </c>
    </row>
    <row r="115" spans="1:6" x14ac:dyDescent="0.25">
      <c r="A115">
        <f>'Clean Yahoo'!AD18</f>
        <v>17</v>
      </c>
      <c r="B115" t="str">
        <f>'Clean Yahoo'!AE18</f>
        <v>BRPT</v>
      </c>
      <c r="C115" t="str">
        <f>'Clean Yahoo'!AF18</f>
        <v>PT Barito Pacific Tbk</v>
      </c>
      <c r="D115">
        <f>'Clean Yahoo'!AG18</f>
        <v>945</v>
      </c>
      <c r="E115" s="10">
        <f>'Clean Yahoo'!AH18</f>
        <v>88062</v>
      </c>
      <c r="F115" t="str">
        <f>'Clean Yahoo'!AI18</f>
        <v>Big Cap</v>
      </c>
    </row>
    <row r="116" spans="1:6" x14ac:dyDescent="0.25">
      <c r="A116">
        <f>'Clean Yahoo'!AD62</f>
        <v>61</v>
      </c>
      <c r="B116" t="str">
        <f>'Clean Yahoo'!AE62</f>
        <v>BSDE</v>
      </c>
      <c r="C116" t="str">
        <f>'Clean Yahoo'!AF62</f>
        <v>PT Bumi Serpong Damai Tbk</v>
      </c>
      <c r="D116">
        <f>'Clean Yahoo'!AG62</f>
        <v>1145</v>
      </c>
      <c r="E116" s="10">
        <f>'Clean Yahoo'!AH62</f>
        <v>23946</v>
      </c>
      <c r="F116" t="str">
        <f>'Clean Yahoo'!AI62</f>
        <v>Big Cap</v>
      </c>
    </row>
    <row r="117" spans="1:6" x14ac:dyDescent="0.25">
      <c r="A117">
        <f>'Clean Yahoo'!AD81</f>
        <v>80</v>
      </c>
      <c r="B117" t="str">
        <f>'Clean Yahoo'!AE81</f>
        <v>BSIM</v>
      </c>
      <c r="C117" t="str">
        <f>'Clean Yahoo'!AF81</f>
        <v>PT Bank Sinarmas Tbk</v>
      </c>
      <c r="D117">
        <f>'Clean Yahoo'!AG81</f>
        <v>855</v>
      </c>
      <c r="E117" s="10">
        <f>'Clean Yahoo'!AH81</f>
        <v>16857</v>
      </c>
      <c r="F117" t="str">
        <f>'Clean Yahoo'!AI81</f>
        <v>Mid Cap</v>
      </c>
    </row>
    <row r="118" spans="1:6" x14ac:dyDescent="0.25">
      <c r="A118">
        <f>'Clean Yahoo'!AD149</f>
        <v>148</v>
      </c>
      <c r="B118" t="str">
        <f>'Clean Yahoo'!AE149</f>
        <v>BSSR</v>
      </c>
      <c r="C118" t="str">
        <f>'Clean Yahoo'!AF149</f>
        <v>PT Baramulti Suksessarana Tbk</v>
      </c>
      <c r="D118">
        <f>'Clean Yahoo'!AG149</f>
        <v>2630</v>
      </c>
      <c r="E118" s="10">
        <f>'Clean Yahoo'!AH149</f>
        <v>6881</v>
      </c>
      <c r="F118" t="str">
        <f>'Clean Yahoo'!AI149</f>
        <v>Mid Cap</v>
      </c>
    </row>
    <row r="119" spans="1:6" x14ac:dyDescent="0.25">
      <c r="A119">
        <f>'Clean Yahoo'!AD421</f>
        <v>420</v>
      </c>
      <c r="B119" t="str">
        <f>'Clean Yahoo'!AE421</f>
        <v>BTON</v>
      </c>
      <c r="C119" t="str">
        <f>'Clean Yahoo'!AF421</f>
        <v>PT Betonjaya Manunggal Tbk</v>
      </c>
      <c r="D119">
        <f>'Clean Yahoo'!AG421</f>
        <v>466</v>
      </c>
      <c r="E119" s="10">
        <f>'Clean Yahoo'!AH421</f>
        <v>335.52</v>
      </c>
      <c r="F119" t="str">
        <f>'Clean Yahoo'!AI421</f>
        <v>Small Cap</v>
      </c>
    </row>
    <row r="120" spans="1:6" x14ac:dyDescent="0.25">
      <c r="A120">
        <f>'Clean Yahoo'!AD64</f>
        <v>63</v>
      </c>
      <c r="B120" t="str">
        <f>'Clean Yahoo'!AE64</f>
        <v>BTPN</v>
      </c>
      <c r="C120" t="str">
        <f>'Clean Yahoo'!AF64</f>
        <v>PT Bank BTPN Tbk</v>
      </c>
      <c r="D120">
        <f>'Clean Yahoo'!AG64</f>
        <v>2870</v>
      </c>
      <c r="E120" s="10">
        <f>'Clean Yahoo'!AH64</f>
        <v>23115</v>
      </c>
      <c r="F120" t="str">
        <f>'Clean Yahoo'!AI64</f>
        <v>Big Cap</v>
      </c>
    </row>
    <row r="121" spans="1:6" x14ac:dyDescent="0.25">
      <c r="A121">
        <f>'Clean Yahoo'!AD50</f>
        <v>49</v>
      </c>
      <c r="B121" t="str">
        <f>'Clean Yahoo'!AE50</f>
        <v>BTPS</v>
      </c>
      <c r="C121" t="str">
        <f>'Clean Yahoo'!AF50</f>
        <v>PT Bank BTPN Syariah Tbk</v>
      </c>
      <c r="D121">
        <f>'Clean Yahoo'!AG50</f>
        <v>3830</v>
      </c>
      <c r="E121" s="10">
        <f>'Clean Yahoo'!AH50</f>
        <v>29497</v>
      </c>
      <c r="F121" t="str">
        <f>'Clean Yahoo'!AI50</f>
        <v>Big Cap</v>
      </c>
    </row>
    <row r="122" spans="1:6" x14ac:dyDescent="0.25">
      <c r="A122">
        <f>'Clean Yahoo'!AD325</f>
        <v>324</v>
      </c>
      <c r="B122" t="str">
        <f>'Clean Yahoo'!AE325</f>
        <v>BUDI</v>
      </c>
      <c r="C122" t="str">
        <f>'Clean Yahoo'!AF325</f>
        <v>PT Budi Starch &amp; Sweetener Tbk</v>
      </c>
      <c r="D122">
        <f>'Clean Yahoo'!AG325</f>
        <v>178</v>
      </c>
      <c r="E122" s="10">
        <f>'Clean Yahoo'!AH325</f>
        <v>800.822</v>
      </c>
      <c r="F122" t="str">
        <f>'Clean Yahoo'!AI325</f>
        <v>Small Cap</v>
      </c>
    </row>
    <row r="123" spans="1:6" x14ac:dyDescent="0.25">
      <c r="A123">
        <f>'Clean Yahoo'!AD20</f>
        <v>19</v>
      </c>
      <c r="B123" t="str">
        <f>'Clean Yahoo'!AE20</f>
        <v>BUKA</v>
      </c>
      <c r="C123" t="str">
        <f>'Clean Yahoo'!AF20</f>
        <v>PT Bukalapak.com Tbk</v>
      </c>
      <c r="D123">
        <f>'Clean Yahoo'!AG20</f>
        <v>730</v>
      </c>
      <c r="E123" s="10">
        <f>'Clean Yahoo'!AH20</f>
        <v>75235</v>
      </c>
      <c r="F123" t="str">
        <f>'Clean Yahoo'!AI20</f>
        <v>Big Cap</v>
      </c>
    </row>
    <row r="124" spans="1:6" x14ac:dyDescent="0.25">
      <c r="A124">
        <f>'Clean Yahoo'!AD155</f>
        <v>154</v>
      </c>
      <c r="B124" t="str">
        <f>'Clean Yahoo'!AE155</f>
        <v>BUMI</v>
      </c>
      <c r="C124" t="str">
        <f>'Clean Yahoo'!AF155</f>
        <v>PT Bumi Resources Tbk</v>
      </c>
      <c r="D124">
        <f>'Clean Yahoo'!AG155</f>
        <v>87</v>
      </c>
      <c r="E124" s="10">
        <f>'Clean Yahoo'!AH155</f>
        <v>6462</v>
      </c>
      <c r="F124" t="str">
        <f>'Clean Yahoo'!AI155</f>
        <v>Mid Cap</v>
      </c>
    </row>
    <row r="125" spans="1:6" x14ac:dyDescent="0.25">
      <c r="A125">
        <f>'Clean Yahoo'!AD269</f>
        <v>268</v>
      </c>
      <c r="B125" t="str">
        <f>'Clean Yahoo'!AE269</f>
        <v>BVIC</v>
      </c>
      <c r="C125" t="str">
        <f>'Clean Yahoo'!AF269</f>
        <v>PT Bank Victoria International Tbk</v>
      </c>
      <c r="D125">
        <f>'Clean Yahoo'!AG269</f>
        <v>134</v>
      </c>
      <c r="E125" s="10">
        <f>'Clean Yahoo'!AH269</f>
        <v>1200</v>
      </c>
      <c r="F125" t="str">
        <f>'Clean Yahoo'!AI269</f>
        <v>Small Cap</v>
      </c>
    </row>
    <row r="126" spans="1:6" x14ac:dyDescent="0.25">
      <c r="A126">
        <f>'Clean Yahoo'!AD17</f>
        <v>16</v>
      </c>
      <c r="B126" t="str">
        <f>'Clean Yahoo'!AE17</f>
        <v>BYAN</v>
      </c>
      <c r="C126" t="str">
        <f>'Clean Yahoo'!AF17</f>
        <v>PT Bayan Resources Tbk</v>
      </c>
      <c r="D126">
        <f>'Clean Yahoo'!AG17</f>
        <v>28350</v>
      </c>
      <c r="E126" s="10">
        <f>'Clean Yahoo'!AH17</f>
        <v>94500</v>
      </c>
      <c r="F126" t="str">
        <f>'Clean Yahoo'!AI17</f>
        <v>Big Cap</v>
      </c>
    </row>
    <row r="127" spans="1:6" x14ac:dyDescent="0.25">
      <c r="A127">
        <f>'Clean Yahoo'!AD549</f>
        <v>548</v>
      </c>
      <c r="B127" t="str">
        <f>'Clean Yahoo'!AE549</f>
        <v>CAKK</v>
      </c>
      <c r="C127" t="str">
        <f>'Clean Yahoo'!AF549</f>
        <v>PT Cahayaputra Asa Keramik Tbk</v>
      </c>
      <c r="D127">
        <f>'Clean Yahoo'!AG549</f>
        <v>84</v>
      </c>
      <c r="E127" s="10">
        <f>'Clean Yahoo'!AH549</f>
        <v>101.077</v>
      </c>
      <c r="F127" t="str">
        <f>'Clean Yahoo'!AI549</f>
        <v>Small Cap</v>
      </c>
    </row>
    <row r="128" spans="1:6" x14ac:dyDescent="0.25">
      <c r="A128">
        <f>'Clean Yahoo'!AD219</f>
        <v>218</v>
      </c>
      <c r="B128" t="str">
        <f>'Clean Yahoo'!AE219</f>
        <v>CAMP</v>
      </c>
      <c r="C128" t="str">
        <f>'Clean Yahoo'!AF219</f>
        <v>PT Campina Ice Cream Industry, Tbk.</v>
      </c>
      <c r="D128">
        <f>'Clean Yahoo'!AG219</f>
        <v>298</v>
      </c>
      <c r="E128" s="10">
        <f>'Clean Yahoo'!AH219</f>
        <v>1754</v>
      </c>
      <c r="F128" t="str">
        <f>'Clean Yahoo'!AI219</f>
        <v>Small Cap</v>
      </c>
    </row>
    <row r="129" spans="1:6" x14ac:dyDescent="0.25">
      <c r="A129">
        <f>'Clean Yahoo'!AD539</f>
        <v>538</v>
      </c>
      <c r="B129" t="str">
        <f>'Clean Yahoo'!AE539</f>
        <v>CANI</v>
      </c>
      <c r="C129" t="str">
        <f>'Clean Yahoo'!AF539</f>
        <v>PT Capitol Nusantara Indonesia Tbk</v>
      </c>
      <c r="D129">
        <f>'Clean Yahoo'!AG539</f>
        <v>135</v>
      </c>
      <c r="E129" s="10">
        <f>'Clean Yahoo'!AH539</f>
        <v>112.514</v>
      </c>
      <c r="F129" t="str">
        <f>'Clean Yahoo'!AI539</f>
        <v>Small Cap</v>
      </c>
    </row>
    <row r="130" spans="1:6" x14ac:dyDescent="0.25">
      <c r="A130">
        <f>'Clean Yahoo'!AD87</f>
        <v>86</v>
      </c>
      <c r="B130" t="str">
        <f>'Clean Yahoo'!AE87</f>
        <v>CARE</v>
      </c>
      <c r="C130" t="str">
        <f>'Clean Yahoo'!AF87</f>
        <v>PT Metro Healthcare Indonesia Tbk</v>
      </c>
      <c r="D130">
        <f>'Clean Yahoo'!AG87</f>
        <v>464</v>
      </c>
      <c r="E130" s="10">
        <f>'Clean Yahoo'!AH87</f>
        <v>15428</v>
      </c>
      <c r="F130" t="str">
        <f>'Clean Yahoo'!AI87</f>
        <v>Mid Cap</v>
      </c>
    </row>
    <row r="131" spans="1:6" x14ac:dyDescent="0.25">
      <c r="A131">
        <f>'Clean Yahoo'!AD335</f>
        <v>334</v>
      </c>
      <c r="B131" t="str">
        <f>'Clean Yahoo'!AE335</f>
        <v>CARS</v>
      </c>
      <c r="C131" t="str">
        <f>'Clean Yahoo'!AF335</f>
        <v>PT Industri dan Perdagangan Bintraco Dharma Tbk</v>
      </c>
      <c r="D131">
        <f>'Clean Yahoo'!AG335</f>
        <v>50</v>
      </c>
      <c r="E131" s="10">
        <f>'Clean Yahoo'!AH335</f>
        <v>750</v>
      </c>
      <c r="F131" t="str">
        <f>'Clean Yahoo'!AI335</f>
        <v>Small Cap</v>
      </c>
    </row>
    <row r="132" spans="1:6" x14ac:dyDescent="0.25">
      <c r="A132">
        <f>'Clean Yahoo'!AD65</f>
        <v>64</v>
      </c>
      <c r="B132" t="str">
        <f>'Clean Yahoo'!AE65</f>
        <v>CASA</v>
      </c>
      <c r="C132" t="str">
        <f>'Clean Yahoo'!AF65</f>
        <v>PT Capital Financial Indonesia Tbk</v>
      </c>
      <c r="D132">
        <f>'Clean Yahoo'!AG65</f>
        <v>392</v>
      </c>
      <c r="E132" s="10">
        <f>'Clean Yahoo'!AH65</f>
        <v>21355</v>
      </c>
      <c r="F132" t="str">
        <f>'Clean Yahoo'!AI65</f>
        <v>Big Cap</v>
      </c>
    </row>
    <row r="133" spans="1:6" x14ac:dyDescent="0.25">
      <c r="A133">
        <f>'Clean Yahoo'!AD468</f>
        <v>467</v>
      </c>
      <c r="B133" t="str">
        <f>'Clean Yahoo'!AE468</f>
        <v>CASH</v>
      </c>
      <c r="C133" t="str">
        <f>'Clean Yahoo'!AF468</f>
        <v>PT Cashlez Worldwide Indonesia Tbk</v>
      </c>
      <c r="D133">
        <f>'Clean Yahoo'!AG468</f>
        <v>169</v>
      </c>
      <c r="E133" s="10">
        <f>'Clean Yahoo'!AH468</f>
        <v>241.858</v>
      </c>
      <c r="F133" t="str">
        <f>'Clean Yahoo'!AI468</f>
        <v>Small Cap</v>
      </c>
    </row>
    <row r="134" spans="1:6" x14ac:dyDescent="0.25">
      <c r="A134">
        <f>'Clean Yahoo'!AD304</f>
        <v>303</v>
      </c>
      <c r="B134" t="str">
        <f>'Clean Yahoo'!AE304</f>
        <v>CASS</v>
      </c>
      <c r="C134" t="str">
        <f>'Clean Yahoo'!AF304</f>
        <v>PT Cardig Aero Services Tbk</v>
      </c>
      <c r="D134">
        <f>'Clean Yahoo'!AG304</f>
        <v>470</v>
      </c>
      <c r="E134" s="10">
        <f>'Clean Yahoo'!AH304</f>
        <v>980.86599999999999</v>
      </c>
      <c r="F134" t="str">
        <f>'Clean Yahoo'!AI304</f>
        <v>Small Cap</v>
      </c>
    </row>
    <row r="135" spans="1:6" x14ac:dyDescent="0.25">
      <c r="A135">
        <f>'Clean Yahoo'!AD516</f>
        <v>515</v>
      </c>
      <c r="B135" t="str">
        <f>'Clean Yahoo'!AE516</f>
        <v>CBMF</v>
      </c>
      <c r="C135" t="str">
        <f>'Clean Yahoo'!AF516</f>
        <v>PT Cahaya Bintang Medan Tbk</v>
      </c>
      <c r="D135">
        <f>'Clean Yahoo'!AG516</f>
        <v>76</v>
      </c>
      <c r="E135" s="10">
        <f>'Clean Yahoo'!AH516</f>
        <v>142.5</v>
      </c>
      <c r="F135" t="str">
        <f>'Clean Yahoo'!AI516</f>
        <v>Small Cap</v>
      </c>
    </row>
    <row r="136" spans="1:6" x14ac:dyDescent="0.25">
      <c r="A136">
        <f>'Clean Yahoo'!AD371</f>
        <v>370</v>
      </c>
      <c r="B136" t="str">
        <f>'Clean Yahoo'!AE371</f>
        <v>CCSI</v>
      </c>
      <c r="C136" t="str">
        <f>'Clean Yahoo'!AF371</f>
        <v>PT Communication Cable Systems Indonesia Tbk</v>
      </c>
      <c r="D136">
        <f>'Clean Yahoo'!AG371</f>
        <v>530</v>
      </c>
      <c r="E136" s="10">
        <f>'Clean Yahoo'!AH371</f>
        <v>530</v>
      </c>
      <c r="F136" t="str">
        <f>'Clean Yahoo'!AI371</f>
        <v>Small Cap</v>
      </c>
    </row>
    <row r="137" spans="1:6" x14ac:dyDescent="0.25">
      <c r="A137">
        <f>'Clean Yahoo'!AD124</f>
        <v>123</v>
      </c>
      <c r="B137" t="str">
        <f>'Clean Yahoo'!AE124</f>
        <v>CENT</v>
      </c>
      <c r="C137" t="str">
        <f>'Clean Yahoo'!AF124</f>
        <v>PT Centratama Telekomunikasi Indonesia Tbk</v>
      </c>
      <c r="D137">
        <f>'Clean Yahoo'!AG124</f>
        <v>300</v>
      </c>
      <c r="E137" s="10">
        <f>'Clean Yahoo'!AH124</f>
        <v>9355</v>
      </c>
      <c r="F137" t="str">
        <f>'Clean Yahoo'!AI124</f>
        <v>Mid Cap</v>
      </c>
    </row>
    <row r="138" spans="1:6" x14ac:dyDescent="0.25">
      <c r="A138">
        <f>'Clean Yahoo'!AD125</f>
        <v>124</v>
      </c>
      <c r="B138" t="str">
        <f>'Clean Yahoo'!AE125</f>
        <v>CENT</v>
      </c>
      <c r="C138" t="str">
        <f>'Clean Yahoo'!AF125</f>
        <v>PT Centratama Telekomunikasi Indonesia Tbk</v>
      </c>
      <c r="D138">
        <f>'Clean Yahoo'!AG125</f>
        <v>300</v>
      </c>
      <c r="E138" s="10">
        <f>'Clean Yahoo'!AH125</f>
        <v>9355</v>
      </c>
      <c r="F138" t="str">
        <f>'Clean Yahoo'!AI125</f>
        <v>Mid Cap</v>
      </c>
    </row>
    <row r="139" spans="1:6" x14ac:dyDescent="0.25">
      <c r="A139">
        <f>'Clean Yahoo'!AD288</f>
        <v>287</v>
      </c>
      <c r="B139" t="str">
        <f>'Clean Yahoo'!AE288</f>
        <v>CFIN</v>
      </c>
      <c r="C139" t="str">
        <f>'Clean Yahoo'!AF288</f>
        <v>PT. Clipan Finance Indonesia Tbk</v>
      </c>
      <c r="D139">
        <f>'Clean Yahoo'!AG288</f>
        <v>266</v>
      </c>
      <c r="E139" s="10">
        <f>'Clean Yahoo'!AH288</f>
        <v>1060</v>
      </c>
      <c r="F139" t="str">
        <f>'Clean Yahoo'!AI288</f>
        <v>Small Cap</v>
      </c>
    </row>
    <row r="140" spans="1:6" x14ac:dyDescent="0.25">
      <c r="A140">
        <f>'Clean Yahoo'!AD467</f>
        <v>466</v>
      </c>
      <c r="B140" t="str">
        <f>'Clean Yahoo'!AE467</f>
        <v>CINT</v>
      </c>
      <c r="C140" t="str">
        <f>'Clean Yahoo'!AF467</f>
        <v>PT Chitose Internasional Tbk</v>
      </c>
      <c r="D140">
        <f>'Clean Yahoo'!AG467</f>
        <v>242</v>
      </c>
      <c r="E140" s="10">
        <f>'Clean Yahoo'!AH467</f>
        <v>242</v>
      </c>
      <c r="F140" t="str">
        <f>'Clean Yahoo'!AI467</f>
        <v>Small Cap</v>
      </c>
    </row>
    <row r="141" spans="1:6" x14ac:dyDescent="0.25">
      <c r="A141">
        <f>'Clean Yahoo'!AD112</f>
        <v>111</v>
      </c>
      <c r="B141" t="str">
        <f>'Clean Yahoo'!AE112</f>
        <v>CITA</v>
      </c>
      <c r="C141" t="str">
        <f>'Clean Yahoo'!AF112</f>
        <v>PT Cita Mineral Investindo Tbk</v>
      </c>
      <c r="D141">
        <f>'Clean Yahoo'!AG112</f>
        <v>2750</v>
      </c>
      <c r="E141" s="10">
        <f>'Clean Yahoo'!AH112</f>
        <v>10891</v>
      </c>
      <c r="F141" t="str">
        <f>'Clean Yahoo'!AI112</f>
        <v>Mid Cap</v>
      </c>
    </row>
    <row r="142" spans="1:6" x14ac:dyDescent="0.25">
      <c r="A142">
        <f>'Clean Yahoo'!AD334</f>
        <v>333</v>
      </c>
      <c r="B142" t="str">
        <f>'Clean Yahoo'!AE334</f>
        <v>CITY</v>
      </c>
      <c r="C142" t="str">
        <f>'Clean Yahoo'!AF334</f>
        <v>PT Natura City Developments Tbk</v>
      </c>
      <c r="D142">
        <f>'Clean Yahoo'!AG334</f>
        <v>139</v>
      </c>
      <c r="E142" s="10">
        <f>'Clean Yahoo'!AH334</f>
        <v>751.32100000000003</v>
      </c>
      <c r="F142" t="str">
        <f>'Clean Yahoo'!AI334</f>
        <v>Small Cap</v>
      </c>
    </row>
    <row r="143" spans="1:6" x14ac:dyDescent="0.25">
      <c r="A143">
        <f>'Clean Yahoo'!AD169</f>
        <v>168</v>
      </c>
      <c r="B143" t="str">
        <f>'Clean Yahoo'!AE169</f>
        <v>CLEO</v>
      </c>
      <c r="C143" t="str">
        <f>'Clean Yahoo'!AF169</f>
        <v>PT Sariguna Primatirta Tbk</v>
      </c>
      <c r="D143">
        <f>'Clean Yahoo'!AG169</f>
        <v>472</v>
      </c>
      <c r="E143" s="10">
        <f>'Clean Yahoo'!AH169</f>
        <v>5661</v>
      </c>
      <c r="F143" t="str">
        <f>'Clean Yahoo'!AI169</f>
        <v>Mid Cap</v>
      </c>
    </row>
    <row r="144" spans="1:6" x14ac:dyDescent="0.25">
      <c r="A144">
        <f>'Clean Yahoo'!AD432</f>
        <v>431</v>
      </c>
      <c r="B144" t="str">
        <f>'Clean Yahoo'!AE432</f>
        <v>CLPI</v>
      </c>
      <c r="C144" t="str">
        <f>'Clean Yahoo'!AF432</f>
        <v>PT Colorpak Indonesia Tbk</v>
      </c>
      <c r="D144">
        <f>'Clean Yahoo'!AG432</f>
        <v>1040</v>
      </c>
      <c r="E144" s="10">
        <f>'Clean Yahoo'!AH432</f>
        <v>318.59199999999998</v>
      </c>
      <c r="F144" t="str">
        <f>'Clean Yahoo'!AI432</f>
        <v>Small Cap</v>
      </c>
    </row>
    <row r="145" spans="1:6" x14ac:dyDescent="0.25">
      <c r="A145">
        <f>'Clean Yahoo'!AD147</f>
        <v>146</v>
      </c>
      <c r="B145" t="str">
        <f>'Clean Yahoo'!AE147</f>
        <v>CMNP</v>
      </c>
      <c r="C145" t="str">
        <f>'Clean Yahoo'!AF147</f>
        <v>PT Citra Marga Nusaphala Persada Tbk</v>
      </c>
      <c r="D145">
        <f>'Clean Yahoo'!AG147</f>
        <v>1355</v>
      </c>
      <c r="E145" s="10">
        <f>'Clean Yahoo'!AH147</f>
        <v>7360</v>
      </c>
      <c r="F145" t="str">
        <f>'Clean Yahoo'!AI147</f>
        <v>Mid Cap</v>
      </c>
    </row>
    <row r="146" spans="1:6" x14ac:dyDescent="0.25">
      <c r="A146">
        <f>'Clean Yahoo'!AD84</f>
        <v>83</v>
      </c>
      <c r="B146" t="str">
        <f>'Clean Yahoo'!AE84</f>
        <v>CMNT</v>
      </c>
      <c r="C146" t="str">
        <f>'Clean Yahoo'!AF84</f>
        <v>PT Cemindo Gemilang Tbk</v>
      </c>
      <c r="D146">
        <f>'Clean Yahoo'!AG84</f>
        <v>945</v>
      </c>
      <c r="E146" s="10">
        <f>'Clean Yahoo'!AH84</f>
        <v>16184.000000000002</v>
      </c>
      <c r="F146" t="str">
        <f>'Clean Yahoo'!AI84</f>
        <v>Mid Cap</v>
      </c>
    </row>
    <row r="147" spans="1:6" x14ac:dyDescent="0.25">
      <c r="A147">
        <f>'Clean Yahoo'!AD388</f>
        <v>387</v>
      </c>
      <c r="B147" t="str">
        <f>'Clean Yahoo'!AE388</f>
        <v>CNKO</v>
      </c>
      <c r="C147" t="str">
        <f>'Clean Yahoo'!AF388</f>
        <v>PT Exploitasi Energi Indonesia Tbk</v>
      </c>
      <c r="D147">
        <f>'Clean Yahoo'!AG388</f>
        <v>50</v>
      </c>
      <c r="E147" s="10">
        <f>'Clean Yahoo'!AH388</f>
        <v>447.81799999999998</v>
      </c>
      <c r="F147" t="str">
        <f>'Clean Yahoo'!AI388</f>
        <v>Small Cap</v>
      </c>
    </row>
    <row r="148" spans="1:6" x14ac:dyDescent="0.25">
      <c r="A148">
        <f>'Clean Yahoo'!AD581</f>
        <v>580</v>
      </c>
      <c r="B148" t="str">
        <f>'Clean Yahoo'!AE581</f>
        <v>CNTX</v>
      </c>
      <c r="C148" t="str">
        <f>'Clean Yahoo'!AF581</f>
        <v>PT Century Textile Industry Tbk</v>
      </c>
      <c r="D148">
        <f>'Clean Yahoo'!AG581</f>
        <v>180</v>
      </c>
      <c r="E148" s="10">
        <f>'Clean Yahoo'!AH581</f>
        <v>36</v>
      </c>
      <c r="F148" t="str">
        <f>'Clean Yahoo'!AI581</f>
        <v>Small Cap</v>
      </c>
    </row>
    <row r="149" spans="1:6" x14ac:dyDescent="0.25">
      <c r="A149">
        <f>'Clean Yahoo'!AD515</f>
        <v>514</v>
      </c>
      <c r="B149" t="str">
        <f>'Clean Yahoo'!AE515</f>
        <v>COCO</v>
      </c>
      <c r="C149" t="str">
        <f>'Clean Yahoo'!AF515</f>
        <v>PT Wahana Interfood Nusantara Tbk</v>
      </c>
      <c r="D149">
        <f>'Clean Yahoo'!AG515</f>
        <v>256</v>
      </c>
      <c r="E149" s="10">
        <f>'Clean Yahoo'!AH515</f>
        <v>143.43299999999999</v>
      </c>
      <c r="F149" t="str">
        <f>'Clean Yahoo'!AI515</f>
        <v>Small Cap</v>
      </c>
    </row>
    <row r="150" spans="1:6" x14ac:dyDescent="0.25">
      <c r="A150">
        <f>'Clean Yahoo'!AD14</f>
        <v>13</v>
      </c>
      <c r="B150" t="str">
        <f>'Clean Yahoo'!AE14</f>
        <v>CPIN</v>
      </c>
      <c r="C150" t="str">
        <f>'Clean Yahoo'!AF14</f>
        <v>PT Charoen Pokphand Indonesia Tbk</v>
      </c>
      <c r="D150">
        <f>'Clean Yahoo'!AG14</f>
        <v>6350</v>
      </c>
      <c r="E150" s="10">
        <f>'Clean Yahoo'!AH14</f>
        <v>104127</v>
      </c>
      <c r="F150" t="str">
        <f>'Clean Yahoo'!AI14</f>
        <v>Big Cap</v>
      </c>
    </row>
    <row r="151" spans="1:6" x14ac:dyDescent="0.25">
      <c r="A151">
        <f>'Clean Yahoo'!AD528</f>
        <v>527</v>
      </c>
      <c r="B151" t="str">
        <f>'Clean Yahoo'!AE528</f>
        <v>CSIS</v>
      </c>
      <c r="C151" t="str">
        <f>'Clean Yahoo'!AF528</f>
        <v>PT Cahayasakti Investindo Sukses Tbk</v>
      </c>
      <c r="D151">
        <f>'Clean Yahoo'!AG528</f>
        <v>95</v>
      </c>
      <c r="E151" s="10">
        <f>'Clean Yahoo'!AH528</f>
        <v>124.16500000000001</v>
      </c>
      <c r="F151" t="str">
        <f>'Clean Yahoo'!AI528</f>
        <v>Small Cap</v>
      </c>
    </row>
    <row r="152" spans="1:6" x14ac:dyDescent="0.25">
      <c r="A152">
        <f>'Clean Yahoo'!AD329</f>
        <v>328</v>
      </c>
      <c r="B152" t="str">
        <f>'Clean Yahoo'!AE329</f>
        <v>CSRA</v>
      </c>
      <c r="C152" t="str">
        <f>'Clean Yahoo'!AF329</f>
        <v>PT Cisadane Sawit Raya Tbk</v>
      </c>
      <c r="D152">
        <f>'Clean Yahoo'!AG329</f>
        <v>376</v>
      </c>
      <c r="E152" s="10">
        <f>'Clean Yahoo'!AH329</f>
        <v>770.8</v>
      </c>
      <c r="F152" t="str">
        <f>'Clean Yahoo'!AI329</f>
        <v>Small Cap</v>
      </c>
    </row>
    <row r="153" spans="1:6" x14ac:dyDescent="0.25">
      <c r="A153">
        <f>'Clean Yahoo'!AD66</f>
        <v>65</v>
      </c>
      <c r="B153" t="str">
        <f>'Clean Yahoo'!AE66</f>
        <v>CTRA</v>
      </c>
      <c r="C153" t="str">
        <f>'Clean Yahoo'!AF66</f>
        <v>PT Ciputra Development Tbk</v>
      </c>
      <c r="D153">
        <f>'Clean Yahoo'!AG66</f>
        <v>1130</v>
      </c>
      <c r="E153" s="10">
        <f>'Clean Yahoo'!AH66</f>
        <v>20945</v>
      </c>
      <c r="F153" t="str">
        <f>'Clean Yahoo'!AI66</f>
        <v>Big Cap</v>
      </c>
    </row>
    <row r="154" spans="1:6" x14ac:dyDescent="0.25">
      <c r="A154">
        <f>'Clean Yahoo'!AD567</f>
        <v>566</v>
      </c>
      <c r="B154" t="str">
        <f>'Clean Yahoo'!AE567</f>
        <v>CTTH</v>
      </c>
      <c r="C154" t="str">
        <f>'Clean Yahoo'!AF567</f>
        <v>PT Citatah Tbk</v>
      </c>
      <c r="D154">
        <f>'Clean Yahoo'!AG567</f>
        <v>50</v>
      </c>
      <c r="E154" s="10">
        <f>'Clean Yahoo'!AH567</f>
        <v>61.542000000000002</v>
      </c>
      <c r="F154" t="str">
        <f>'Clean Yahoo'!AI567</f>
        <v>Small Cap</v>
      </c>
    </row>
    <row r="155" spans="1:6" x14ac:dyDescent="0.25">
      <c r="A155">
        <f>'Clean Yahoo'!AD414</f>
        <v>413</v>
      </c>
      <c r="B155" t="str">
        <f>'Clean Yahoo'!AE414</f>
        <v>DADA</v>
      </c>
      <c r="C155" t="str">
        <f>'Clean Yahoo'!AF414</f>
        <v>PT Diamond Citra Propertindo Tbk</v>
      </c>
      <c r="D155">
        <f>'Clean Yahoo'!AG414</f>
        <v>50</v>
      </c>
      <c r="E155" s="10">
        <f>'Clean Yahoo'!AH414</f>
        <v>358.90600000000001</v>
      </c>
      <c r="F155" t="str">
        <f>'Clean Yahoo'!AI414</f>
        <v>Small Cap</v>
      </c>
    </row>
    <row r="156" spans="1:6" x14ac:dyDescent="0.25">
      <c r="A156">
        <f>'Clean Yahoo'!AD327</f>
        <v>326</v>
      </c>
      <c r="B156" t="str">
        <f>'Clean Yahoo'!AE327</f>
        <v>DART</v>
      </c>
      <c r="C156" t="str">
        <f>'Clean Yahoo'!AF327</f>
        <v>PT Duta Anggada Realty Tbk.</v>
      </c>
      <c r="D156">
        <f>'Clean Yahoo'!AG327</f>
        <v>246</v>
      </c>
      <c r="E156" s="10">
        <f>'Clean Yahoo'!AH327</f>
        <v>772.78200000000004</v>
      </c>
      <c r="F156" t="str">
        <f>'Clean Yahoo'!AI327</f>
        <v>Small Cap</v>
      </c>
    </row>
    <row r="157" spans="1:6" x14ac:dyDescent="0.25">
      <c r="A157">
        <f>'Clean Yahoo'!AD353</f>
        <v>352</v>
      </c>
      <c r="B157" t="str">
        <f>'Clean Yahoo'!AE353</f>
        <v>DAYA</v>
      </c>
      <c r="C157" t="str">
        <f>'Clean Yahoo'!AF353</f>
        <v>PT Duta Intidaya Tbk</v>
      </c>
      <c r="D157">
        <f>'Clean Yahoo'!AG353</f>
        <v>250</v>
      </c>
      <c r="E157" s="10">
        <f>'Clean Yahoo'!AH353</f>
        <v>605.13699999999994</v>
      </c>
      <c r="F157" t="str">
        <f>'Clean Yahoo'!AI353</f>
        <v>Small Cap</v>
      </c>
    </row>
    <row r="158" spans="1:6" x14ac:dyDescent="0.25">
      <c r="A158">
        <f>'Clean Yahoo'!AD345</f>
        <v>344</v>
      </c>
      <c r="B158" t="str">
        <f>'Clean Yahoo'!AE345</f>
        <v>DEFI</v>
      </c>
      <c r="C158" t="str">
        <f>'Clean Yahoo'!AF345</f>
        <v>PT Danasupra Erapacific Tbk</v>
      </c>
      <c r="D158">
        <f>'Clean Yahoo'!AG345</f>
        <v>1000</v>
      </c>
      <c r="E158" s="10">
        <f>'Clean Yahoo'!AH345</f>
        <v>687.26700000000005</v>
      </c>
      <c r="F158" t="str">
        <f>'Clean Yahoo'!AI345</f>
        <v>Small Cap</v>
      </c>
    </row>
    <row r="159" spans="1:6" x14ac:dyDescent="0.25">
      <c r="A159">
        <f>'Clean Yahoo'!AD285</f>
        <v>284</v>
      </c>
      <c r="B159" t="str">
        <f>'Clean Yahoo'!AE285</f>
        <v>DEWA</v>
      </c>
      <c r="C159" t="str">
        <f>'Clean Yahoo'!AF285</f>
        <v>PT Darma Henwa Tbk</v>
      </c>
      <c r="D159">
        <f>'Clean Yahoo'!AG285</f>
        <v>50</v>
      </c>
      <c r="E159" s="10">
        <f>'Clean Yahoo'!AH285</f>
        <v>1093</v>
      </c>
      <c r="F159" t="str">
        <f>'Clean Yahoo'!AI285</f>
        <v>Small Cap</v>
      </c>
    </row>
    <row r="160" spans="1:6" x14ac:dyDescent="0.25">
      <c r="A160">
        <f>'Clean Yahoo'!AD341</f>
        <v>340</v>
      </c>
      <c r="B160" t="str">
        <f>'Clean Yahoo'!AE341</f>
        <v>DFAM</v>
      </c>
      <c r="C160" t="str">
        <f>'Clean Yahoo'!AF341</f>
        <v>PT Dafam Property Indonesia Tbk</v>
      </c>
      <c r="D160">
        <f>'Clean Yahoo'!AG341</f>
        <v>372</v>
      </c>
      <c r="E160" s="10">
        <f>'Clean Yahoo'!AH341</f>
        <v>706.74400000000003</v>
      </c>
      <c r="F160" t="str">
        <f>'Clean Yahoo'!AI341</f>
        <v>Small Cap</v>
      </c>
    </row>
    <row r="161" spans="1:6" x14ac:dyDescent="0.25">
      <c r="A161">
        <f>'Clean Yahoo'!AD359</f>
        <v>358</v>
      </c>
      <c r="B161" t="str">
        <f>'Clean Yahoo'!AE359</f>
        <v>DGIK</v>
      </c>
      <c r="C161" t="str">
        <f>'Clean Yahoo'!AF359</f>
        <v>PT Nusa Konstruksi Enjiniring Tbk</v>
      </c>
      <c r="D161">
        <f>'Clean Yahoo'!AG359</f>
        <v>105</v>
      </c>
      <c r="E161" s="10">
        <f>'Clean Yahoo'!AH359</f>
        <v>579.78200000000004</v>
      </c>
      <c r="F161" t="str">
        <f>'Clean Yahoo'!AI359</f>
        <v>Small Cap</v>
      </c>
    </row>
    <row r="162" spans="1:6" x14ac:dyDescent="0.25">
      <c r="A162">
        <f>'Clean Yahoo'!AD323</f>
        <v>322</v>
      </c>
      <c r="B162" t="str">
        <f>'Clean Yahoo'!AE323</f>
        <v>DIGI</v>
      </c>
      <c r="C162" t="str">
        <f>'Clean Yahoo'!AF323</f>
        <v>PT Arkadia Digital Media Tbk</v>
      </c>
      <c r="D162">
        <f>'Clean Yahoo'!AG323</f>
        <v>500</v>
      </c>
      <c r="E162" s="10">
        <f>'Clean Yahoo'!AH323</f>
        <v>812.5</v>
      </c>
      <c r="F162" t="str">
        <f>'Clean Yahoo'!AI323</f>
        <v>Small Cap</v>
      </c>
    </row>
    <row r="163" spans="1:6" x14ac:dyDescent="0.25">
      <c r="A163">
        <f>'Clean Yahoo'!AD203</f>
        <v>202</v>
      </c>
      <c r="B163" t="str">
        <f>'Clean Yahoo'!AE203</f>
        <v>DILD</v>
      </c>
      <c r="C163" t="str">
        <f>'Clean Yahoo'!AF203</f>
        <v>PT Intiland Development Tbk</v>
      </c>
      <c r="D163">
        <f>'Clean Yahoo'!AG203</f>
        <v>188</v>
      </c>
      <c r="E163" s="10">
        <f>'Clean Yahoo'!AH203</f>
        <v>1949</v>
      </c>
      <c r="F163" t="str">
        <f>'Clean Yahoo'!AI203</f>
        <v>Small Cap</v>
      </c>
    </row>
    <row r="164" spans="1:6" x14ac:dyDescent="0.25">
      <c r="A164">
        <f>'Clean Yahoo'!AD328</f>
        <v>327</v>
      </c>
      <c r="B164" t="str">
        <f>'Clean Yahoo'!AE328</f>
        <v>DKFT</v>
      </c>
      <c r="C164" t="str">
        <f>'Clean Yahoo'!AF328</f>
        <v>PT Central Omega Resources Tbk</v>
      </c>
      <c r="D164">
        <f>'Clean Yahoo'!AG328</f>
        <v>141</v>
      </c>
      <c r="E164" s="10">
        <f>'Clean Yahoo'!AH328</f>
        <v>771.76199999999994</v>
      </c>
      <c r="F164" t="str">
        <f>'Clean Yahoo'!AI328</f>
        <v>Small Cap</v>
      </c>
    </row>
    <row r="165" spans="1:6" x14ac:dyDescent="0.25">
      <c r="A165">
        <f>'Clean Yahoo'!AD116</f>
        <v>115</v>
      </c>
      <c r="B165" t="str">
        <f>'Clean Yahoo'!AE116</f>
        <v>DMAS</v>
      </c>
      <c r="C165" t="str">
        <f>'Clean Yahoo'!AF116</f>
        <v>PT Puradelta Lestari Tbk</v>
      </c>
      <c r="D165">
        <f>'Clean Yahoo'!AG116</f>
        <v>214</v>
      </c>
      <c r="E165" s="10">
        <f>'Clean Yahoo'!AH116</f>
        <v>10314</v>
      </c>
      <c r="F165" t="str">
        <f>'Clean Yahoo'!AI116</f>
        <v>Mid Cap</v>
      </c>
    </row>
    <row r="166" spans="1:6" x14ac:dyDescent="0.25">
      <c r="A166">
        <f>'Clean Yahoo'!AD75</f>
        <v>74</v>
      </c>
      <c r="B166" t="str">
        <f>'Clean Yahoo'!AE75</f>
        <v>DMMX</v>
      </c>
      <c r="C166" t="str">
        <f>'Clean Yahoo'!AF75</f>
        <v>PT Digital Mediatama Maxima Tbk</v>
      </c>
      <c r="D166">
        <f>'Clean Yahoo'!AG75</f>
        <v>2490</v>
      </c>
      <c r="E166" s="10">
        <f>'Clean Yahoo'!AH75</f>
        <v>18076</v>
      </c>
      <c r="F166" t="str">
        <f>'Clean Yahoo'!AI75</f>
        <v>Mid Cap</v>
      </c>
    </row>
    <row r="167" spans="1:6" x14ac:dyDescent="0.25">
      <c r="A167">
        <f>'Clean Yahoo'!AD130</f>
        <v>129</v>
      </c>
      <c r="B167" t="str">
        <f>'Clean Yahoo'!AE130</f>
        <v>DMND</v>
      </c>
      <c r="C167" t="str">
        <f>'Clean Yahoo'!AF130</f>
        <v>PT Diamond Food Indonesia Tbk</v>
      </c>
      <c r="D167">
        <f>'Clean Yahoo'!AG130</f>
        <v>905</v>
      </c>
      <c r="E167" s="10">
        <f>'Clean Yahoo'!AH130</f>
        <v>8569</v>
      </c>
      <c r="F167" t="str">
        <f>'Clean Yahoo'!AI130</f>
        <v>Mid Cap</v>
      </c>
    </row>
    <row r="168" spans="1:6" x14ac:dyDescent="0.25">
      <c r="A168">
        <f>'Clean Yahoo'!AD38</f>
        <v>37</v>
      </c>
      <c r="B168" t="str">
        <f>'Clean Yahoo'!AE38</f>
        <v>DNET</v>
      </c>
      <c r="C168" t="str">
        <f>'Clean Yahoo'!AF38</f>
        <v>PT Indoritel Makmur Internasional Tbk.</v>
      </c>
      <c r="D168">
        <f>'Clean Yahoo'!AG38</f>
        <v>3250</v>
      </c>
      <c r="E168" s="10">
        <f>'Clean Yahoo'!AH38</f>
        <v>46098</v>
      </c>
      <c r="F168" t="str">
        <f>'Clean Yahoo'!AI38</f>
        <v>Big Cap</v>
      </c>
    </row>
    <row r="169" spans="1:6" x14ac:dyDescent="0.25">
      <c r="A169">
        <f>'Clean Yahoo'!AD536</f>
        <v>535</v>
      </c>
      <c r="B169" t="str">
        <f>'Clean Yahoo'!AE536</f>
        <v>DPNS</v>
      </c>
      <c r="C169" t="str">
        <f>'Clean Yahoo'!AF536</f>
        <v>PT Duta Pertiwi Nusantara Tbk</v>
      </c>
      <c r="D169">
        <f>'Clean Yahoo'!AG536</f>
        <v>358</v>
      </c>
      <c r="E169" s="10">
        <f>'Clean Yahoo'!AH536</f>
        <v>118.545</v>
      </c>
      <c r="F169" t="str">
        <f>'Clean Yahoo'!AI536</f>
        <v>Small Cap</v>
      </c>
    </row>
    <row r="170" spans="1:6" x14ac:dyDescent="0.25">
      <c r="A170">
        <f>'Clean Yahoo'!AD490</f>
        <v>489</v>
      </c>
      <c r="B170" t="str">
        <f>'Clean Yahoo'!AE490</f>
        <v>DSFI</v>
      </c>
      <c r="C170" t="str">
        <f>'Clean Yahoo'!AF490</f>
        <v>PT Dharma Samudera Fishing Industries Tbk</v>
      </c>
      <c r="D170">
        <f>'Clean Yahoo'!AG490</f>
        <v>98</v>
      </c>
      <c r="E170" s="10">
        <f>'Clean Yahoo'!AH490</f>
        <v>182</v>
      </c>
      <c r="F170" t="str">
        <f>'Clean Yahoo'!AI490</f>
        <v>Small Cap</v>
      </c>
    </row>
    <row r="171" spans="1:6" x14ac:dyDescent="0.25">
      <c r="A171">
        <f>'Clean Yahoo'!AD158</f>
        <v>157</v>
      </c>
      <c r="B171" t="str">
        <f>'Clean Yahoo'!AE158</f>
        <v>DSNG</v>
      </c>
      <c r="C171" t="str">
        <f>'Clean Yahoo'!AF158</f>
        <v>PT Dharma Satya Nusantara Tbk</v>
      </c>
      <c r="D171">
        <f>'Clean Yahoo'!AG158</f>
        <v>615</v>
      </c>
      <c r="E171" s="10">
        <f>'Clean Yahoo'!AH158</f>
        <v>6432</v>
      </c>
      <c r="F171" t="str">
        <f>'Clean Yahoo'!AI158</f>
        <v>Mid Cap</v>
      </c>
    </row>
    <row r="172" spans="1:6" x14ac:dyDescent="0.25">
      <c r="A172">
        <f>'Clean Yahoo'!AD72</f>
        <v>71</v>
      </c>
      <c r="B172" t="str">
        <f>'Clean Yahoo'!AE72</f>
        <v>DSSA</v>
      </c>
      <c r="C172" t="str">
        <f>'Clean Yahoo'!AF72</f>
        <v>PT Dian Swastatika Sentosa Tbk</v>
      </c>
      <c r="D172">
        <f>'Clean Yahoo'!AG72</f>
        <v>24900</v>
      </c>
      <c r="E172" s="10">
        <f>'Clean Yahoo'!AH72</f>
        <v>19187</v>
      </c>
      <c r="F172" t="str">
        <f>'Clean Yahoo'!AI72</f>
        <v>Mid Cap</v>
      </c>
    </row>
    <row r="173" spans="1:6" x14ac:dyDescent="0.25">
      <c r="A173">
        <f>'Clean Yahoo'!AD157</f>
        <v>156</v>
      </c>
      <c r="B173" t="str">
        <f>'Clean Yahoo'!AE157</f>
        <v>DUTI</v>
      </c>
      <c r="C173" t="str">
        <f>'Clean Yahoo'!AF157</f>
        <v>PT Duta Pertiwi Tbk</v>
      </c>
      <c r="D173">
        <f>'Clean Yahoo'!AG157</f>
        <v>3480</v>
      </c>
      <c r="E173" s="10">
        <f>'Clean Yahoo'!AH157</f>
        <v>6438</v>
      </c>
      <c r="F173" t="str">
        <f>'Clean Yahoo'!AI157</f>
        <v>Mid Cap</v>
      </c>
    </row>
    <row r="174" spans="1:6" x14ac:dyDescent="0.25">
      <c r="A174">
        <f>'Clean Yahoo'!AD222</f>
        <v>221</v>
      </c>
      <c r="B174" t="str">
        <f>'Clean Yahoo'!AE222</f>
        <v>DWGL</v>
      </c>
      <c r="C174" t="str">
        <f>'Clean Yahoo'!AF222</f>
        <v>PT Dwi Guna Laksana Tbk</v>
      </c>
      <c r="D174">
        <f>'Clean Yahoo'!AG222</f>
        <v>197</v>
      </c>
      <c r="E174" s="10">
        <f>'Clean Yahoo'!AH222</f>
        <v>1716</v>
      </c>
      <c r="F174" t="str">
        <f>'Clean Yahoo'!AI222</f>
        <v>Small Cap</v>
      </c>
    </row>
    <row r="175" spans="1:6" x14ac:dyDescent="0.25">
      <c r="A175">
        <f>'Clean Yahoo'!AD424</f>
        <v>423</v>
      </c>
      <c r="B175" t="str">
        <f>'Clean Yahoo'!AE424</f>
        <v>DYAN</v>
      </c>
      <c r="C175" t="str">
        <f>'Clean Yahoo'!AF424</f>
        <v>PT Dyandra Media International Tbk</v>
      </c>
      <c r="D175">
        <f>'Clean Yahoo'!AG424</f>
        <v>78</v>
      </c>
      <c r="E175" s="10">
        <f>'Clean Yahoo'!AH424</f>
        <v>333.291</v>
      </c>
      <c r="F175" t="str">
        <f>'Clean Yahoo'!AI424</f>
        <v>Small Cap</v>
      </c>
    </row>
    <row r="176" spans="1:6" x14ac:dyDescent="0.25">
      <c r="A176">
        <f>'Clean Yahoo'!AD442</f>
        <v>441</v>
      </c>
      <c r="B176" t="str">
        <f>'Clean Yahoo'!AE442</f>
        <v>EAST</v>
      </c>
      <c r="C176" t="str">
        <f>'Clean Yahoo'!AF442</f>
        <v>PT Eastparc Hotel Tbk</v>
      </c>
      <c r="D176">
        <f>'Clean Yahoo'!AG442</f>
        <v>75</v>
      </c>
      <c r="E176" s="10">
        <f>'Clean Yahoo'!AH442</f>
        <v>307.49200000000002</v>
      </c>
      <c r="F176" t="str">
        <f>'Clean Yahoo'!AI442</f>
        <v>Small Cap</v>
      </c>
    </row>
    <row r="177" spans="1:6" x14ac:dyDescent="0.25">
      <c r="A177">
        <f>'Clean Yahoo'!AD275</f>
        <v>274</v>
      </c>
      <c r="B177" t="str">
        <f>'Clean Yahoo'!AE275</f>
        <v>ECII</v>
      </c>
      <c r="C177" t="str">
        <f>'Clean Yahoo'!AF275</f>
        <v>PT Electronic City Indonesia Tbk</v>
      </c>
      <c r="D177">
        <f>'Clean Yahoo'!AG275</f>
        <v>985</v>
      </c>
      <c r="E177" s="10">
        <f>'Clean Yahoo'!AH275</f>
        <v>1150</v>
      </c>
      <c r="F177" t="str">
        <f>'Clean Yahoo'!AI275</f>
        <v>Small Cap</v>
      </c>
    </row>
    <row r="178" spans="1:6" x14ac:dyDescent="0.25">
      <c r="A178">
        <f>'Clean Yahoo'!AD121</f>
        <v>120</v>
      </c>
      <c r="B178" t="str">
        <f>'Clean Yahoo'!AE121</f>
        <v>EDGE</v>
      </c>
      <c r="C178" t="str">
        <f>'Clean Yahoo'!AF121</f>
        <v>PT Indointernet Tbk.</v>
      </c>
      <c r="D178">
        <f>'Clean Yahoo'!AG121</f>
        <v>24525</v>
      </c>
      <c r="E178" s="10">
        <f>'Clean Yahoo'!AH121</f>
        <v>9909</v>
      </c>
      <c r="F178" t="str">
        <f>'Clean Yahoo'!AI121</f>
        <v>Mid Cap</v>
      </c>
    </row>
    <row r="179" spans="1:6" x14ac:dyDescent="0.25">
      <c r="A179">
        <f>'Clean Yahoo'!AD301</f>
        <v>300</v>
      </c>
      <c r="B179" t="str">
        <f>'Clean Yahoo'!AE301</f>
        <v>EKAD</v>
      </c>
      <c r="C179" t="str">
        <f>'Clean Yahoo'!AF301</f>
        <v>PT Ekadharma International Tbk</v>
      </c>
      <c r="D179">
        <f>'Clean Yahoo'!AG301</f>
        <v>1425</v>
      </c>
      <c r="E179" s="10">
        <f>'Clean Yahoo'!AH301</f>
        <v>995.75400000000002</v>
      </c>
      <c r="F179" t="str">
        <f>'Clean Yahoo'!AI301</f>
        <v>Small Cap</v>
      </c>
    </row>
    <row r="180" spans="1:6" x14ac:dyDescent="0.25">
      <c r="A180">
        <f>'Clean Yahoo'!AD348</f>
        <v>347</v>
      </c>
      <c r="B180" t="str">
        <f>'Clean Yahoo'!AE348</f>
        <v>EMDE</v>
      </c>
      <c r="C180" t="str">
        <f>'Clean Yahoo'!AF348</f>
        <v>PT Megapolitan Developments Tbk</v>
      </c>
      <c r="D180">
        <f>'Clean Yahoo'!AG348</f>
        <v>196</v>
      </c>
      <c r="E180" s="10">
        <f>'Clean Yahoo'!AH348</f>
        <v>656.6</v>
      </c>
      <c r="F180" t="str">
        <f>'Clean Yahoo'!AI348</f>
        <v>Small Cap</v>
      </c>
    </row>
    <row r="181" spans="1:6" x14ac:dyDescent="0.25">
      <c r="A181">
        <f>'Clean Yahoo'!AD15</f>
        <v>14</v>
      </c>
      <c r="B181" t="str">
        <f>'Clean Yahoo'!AE15</f>
        <v>EMTK</v>
      </c>
      <c r="C181" t="str">
        <f>'Clean Yahoo'!AF15</f>
        <v>PT Elang Mahkota Teknologi Tbk</v>
      </c>
      <c r="D181">
        <f>'Clean Yahoo'!AG15</f>
        <v>1660</v>
      </c>
      <c r="E181" s="10">
        <f>'Clean Yahoo'!AH15</f>
        <v>99465</v>
      </c>
      <c r="F181" t="str">
        <f>'Clean Yahoo'!AI15</f>
        <v>Big Cap</v>
      </c>
    </row>
    <row r="182" spans="1:6" x14ac:dyDescent="0.25">
      <c r="A182">
        <f>'Clean Yahoo'!AD264</f>
        <v>263</v>
      </c>
      <c r="B182" t="str">
        <f>'Clean Yahoo'!AE264</f>
        <v>ENRG</v>
      </c>
      <c r="C182" t="str">
        <f>'Clean Yahoo'!AF264</f>
        <v>PT Energi Mega Persada Tbk</v>
      </c>
      <c r="D182">
        <f>'Clean Yahoo'!AG264</f>
        <v>121</v>
      </c>
      <c r="E182" s="10">
        <f>'Clean Yahoo'!AH264</f>
        <v>1251</v>
      </c>
      <c r="F182" t="str">
        <f>'Clean Yahoo'!AI264</f>
        <v>Small Cap</v>
      </c>
    </row>
    <row r="183" spans="1:6" x14ac:dyDescent="0.25">
      <c r="A183">
        <f>'Clean Yahoo'!AD540</f>
        <v>539</v>
      </c>
      <c r="B183" t="str">
        <f>'Clean Yahoo'!AE540</f>
        <v>ENZO</v>
      </c>
      <c r="C183" t="str">
        <f>'Clean Yahoo'!AF540</f>
        <v>PT Morenzo Abadi Perkasa Tbk</v>
      </c>
      <c r="D183">
        <f>'Clean Yahoo'!AG540</f>
        <v>50</v>
      </c>
      <c r="E183" s="10">
        <f>'Clean Yahoo'!AH540</f>
        <v>108.128</v>
      </c>
      <c r="F183" t="str">
        <f>'Clean Yahoo'!AI540</f>
        <v>Small Cap</v>
      </c>
    </row>
    <row r="184" spans="1:6" x14ac:dyDescent="0.25">
      <c r="A184">
        <f>'Clean Yahoo'!AD497</f>
        <v>496</v>
      </c>
      <c r="B184" t="str">
        <f>'Clean Yahoo'!AE497</f>
        <v>EPAC</v>
      </c>
      <c r="C184" t="str">
        <f>'Clean Yahoo'!AF497</f>
        <v>PT Megalestari Epack Sentosaraya Tbk</v>
      </c>
      <c r="D184">
        <f>'Clean Yahoo'!AG497</f>
        <v>51</v>
      </c>
      <c r="E184" s="10">
        <f>'Clean Yahoo'!AH497</f>
        <v>168.47300000000001</v>
      </c>
      <c r="F184" t="str">
        <f>'Clean Yahoo'!AI497</f>
        <v>Small Cap</v>
      </c>
    </row>
    <row r="185" spans="1:6" x14ac:dyDescent="0.25">
      <c r="A185">
        <f>'Clean Yahoo'!AD162</f>
        <v>161</v>
      </c>
      <c r="B185" t="str">
        <f>'Clean Yahoo'!AE162</f>
        <v>EPMT</v>
      </c>
      <c r="C185" t="str">
        <f>'Clean Yahoo'!AF162</f>
        <v>PT Enseval Putera Megatrading Tbk.</v>
      </c>
      <c r="D185">
        <f>'Clean Yahoo'!AG162</f>
        <v>2270</v>
      </c>
      <c r="E185" s="10">
        <f>'Clean Yahoo'!AH162</f>
        <v>6149</v>
      </c>
      <c r="F185" t="str">
        <f>'Clean Yahoo'!AI162</f>
        <v>Mid Cap</v>
      </c>
    </row>
    <row r="186" spans="1:6" x14ac:dyDescent="0.25">
      <c r="A186">
        <f>'Clean Yahoo'!AD122</f>
        <v>121</v>
      </c>
      <c r="B186" t="str">
        <f>'Clean Yahoo'!AE122</f>
        <v>ERAA</v>
      </c>
      <c r="C186" t="str">
        <f>'Clean Yahoo'!AF122</f>
        <v>PT Erajaya Swasembada Tbk</v>
      </c>
      <c r="D186">
        <f>'Clean Yahoo'!AG122</f>
        <v>600</v>
      </c>
      <c r="E186" s="10">
        <f>'Clean Yahoo'!AH122</f>
        <v>9539</v>
      </c>
      <c r="F186" t="str">
        <f>'Clean Yahoo'!AI122</f>
        <v>Mid Cap</v>
      </c>
    </row>
    <row r="187" spans="1:6" x14ac:dyDescent="0.25">
      <c r="A187">
        <f>'Clean Yahoo'!AD469</f>
        <v>468</v>
      </c>
      <c r="B187" t="str">
        <f>'Clean Yahoo'!AE469</f>
        <v>ERTX</v>
      </c>
      <c r="C187" t="str">
        <f>'Clean Yahoo'!AF469</f>
        <v>PT Eratex Djaja Tbk</v>
      </c>
      <c r="D187">
        <f>'Clean Yahoo'!AG469</f>
        <v>185</v>
      </c>
      <c r="E187" s="10">
        <f>'Clean Yahoo'!AH469</f>
        <v>238.01</v>
      </c>
      <c r="F187" t="str">
        <f>'Clean Yahoo'!AI469</f>
        <v>Small Cap</v>
      </c>
    </row>
    <row r="188" spans="1:6" x14ac:dyDescent="0.25">
      <c r="A188">
        <f>'Clean Yahoo'!AD576</f>
        <v>575</v>
      </c>
      <c r="B188" t="str">
        <f>'Clean Yahoo'!AE576</f>
        <v>ESIP</v>
      </c>
      <c r="C188" t="str">
        <f>'Clean Yahoo'!AF576</f>
        <v>PT Sinergi Inti Plastindo Tbk</v>
      </c>
      <c r="D188">
        <f>'Clean Yahoo'!AG576</f>
        <v>75</v>
      </c>
      <c r="E188" s="10">
        <f>'Clean Yahoo'!AH576</f>
        <v>48</v>
      </c>
      <c r="F188" t="str">
        <f>'Clean Yahoo'!AI576</f>
        <v>Small Cap</v>
      </c>
    </row>
    <row r="189" spans="1:6" x14ac:dyDescent="0.25">
      <c r="A189">
        <f>'Clean Yahoo'!AD171</f>
        <v>170</v>
      </c>
      <c r="B189" t="str">
        <f>'Clean Yahoo'!AE171</f>
        <v>ESSA</v>
      </c>
      <c r="C189" t="str">
        <f>'Clean Yahoo'!AF171</f>
        <v>PT Surya Esa Perkasa Tbk</v>
      </c>
      <c r="D189">
        <f>'Clean Yahoo'!AG171</f>
        <v>360</v>
      </c>
      <c r="E189" s="10">
        <f>'Clean Yahoo'!AH171</f>
        <v>5638</v>
      </c>
      <c r="F189" t="str">
        <f>'Clean Yahoo'!AI171</f>
        <v>Mid Cap</v>
      </c>
    </row>
    <row r="190" spans="1:6" x14ac:dyDescent="0.25">
      <c r="A190">
        <f>'Clean Yahoo'!AD555</f>
        <v>554</v>
      </c>
      <c r="B190" t="str">
        <f>'Clean Yahoo'!AE555</f>
        <v>ESTA</v>
      </c>
      <c r="C190" t="str">
        <f>'Clean Yahoo'!AF555</f>
        <v>PT Esta Multi Usaha Tbk</v>
      </c>
      <c r="D190">
        <f>'Clean Yahoo'!AG555</f>
        <v>140</v>
      </c>
      <c r="E190" s="10">
        <f>'Clean Yahoo'!AH555</f>
        <v>88.2</v>
      </c>
      <c r="F190" t="str">
        <f>'Clean Yahoo'!AI555</f>
        <v>Small Cap</v>
      </c>
    </row>
    <row r="191" spans="1:6" x14ac:dyDescent="0.25">
      <c r="A191">
        <f>'Clean Yahoo'!AD459</f>
        <v>458</v>
      </c>
      <c r="B191" t="str">
        <f>'Clean Yahoo'!AE459</f>
        <v>ESTI</v>
      </c>
      <c r="C191" t="str">
        <f>'Clean Yahoo'!AF459</f>
        <v>PT Ever Shine Tex Tbk</v>
      </c>
      <c r="D191">
        <f>'Clean Yahoo'!AG459</f>
        <v>126</v>
      </c>
      <c r="E191" s="10">
        <f>'Clean Yahoo'!AH459</f>
        <v>253.916</v>
      </c>
      <c r="F191" t="str">
        <f>'Clean Yahoo'!AI459</f>
        <v>Small Cap</v>
      </c>
    </row>
    <row r="192" spans="1:6" x14ac:dyDescent="0.25">
      <c r="A192">
        <f>'Clean Yahoo'!AD44</f>
        <v>43</v>
      </c>
      <c r="B192" t="str">
        <f>'Clean Yahoo'!AE44</f>
        <v>EXCL</v>
      </c>
      <c r="C192" t="str">
        <f>'Clean Yahoo'!AF44</f>
        <v>PT XL Axiata Tbk</v>
      </c>
      <c r="D192">
        <f>'Clean Yahoo'!AG44</f>
        <v>3150</v>
      </c>
      <c r="E192" s="10">
        <f>'Clean Yahoo'!AH44</f>
        <v>33605</v>
      </c>
      <c r="F192" t="str">
        <f>'Clean Yahoo'!AI44</f>
        <v>Big Cap</v>
      </c>
    </row>
    <row r="193" spans="1:6" x14ac:dyDescent="0.25">
      <c r="A193">
        <f>'Clean Yahoo'!AD108</f>
        <v>107</v>
      </c>
      <c r="B193" t="str">
        <f>'Clean Yahoo'!AE108</f>
        <v>FAPA</v>
      </c>
      <c r="C193" t="str">
        <f>'Clean Yahoo'!AF108</f>
        <v>PT FAP Agri Tbk</v>
      </c>
      <c r="D193">
        <f>'Clean Yahoo'!AG108</f>
        <v>3100</v>
      </c>
      <c r="E193" s="10">
        <f>'Clean Yahoo'!AH108</f>
        <v>11251</v>
      </c>
      <c r="F193" t="str">
        <f>'Clean Yahoo'!AI108</f>
        <v>Mid Cap</v>
      </c>
    </row>
    <row r="194" spans="1:6" x14ac:dyDescent="0.25">
      <c r="A194">
        <f>'Clean Yahoo'!AD300</f>
        <v>299</v>
      </c>
      <c r="B194" t="str">
        <f>'Clean Yahoo'!AE300</f>
        <v>FIRE</v>
      </c>
      <c r="C194" t="str">
        <f>'Clean Yahoo'!AF300</f>
        <v>PT Alfa Energi Investama Tbk</v>
      </c>
      <c r="D194">
        <f>'Clean Yahoo'!AG300</f>
        <v>685</v>
      </c>
      <c r="E194" s="10">
        <f>'Clean Yahoo'!AH300</f>
        <v>1008</v>
      </c>
      <c r="F194" t="str">
        <f>'Clean Yahoo'!AI300</f>
        <v>Small Cap</v>
      </c>
    </row>
    <row r="195" spans="1:6" x14ac:dyDescent="0.25">
      <c r="A195">
        <f>'Clean Yahoo'!AD189</f>
        <v>188</v>
      </c>
      <c r="B195" t="str">
        <f>'Clean Yahoo'!AE189</f>
        <v>FISH</v>
      </c>
      <c r="C195" t="str">
        <f>'Clean Yahoo'!AF189</f>
        <v>PT FKS Multi Agro Tbk</v>
      </c>
      <c r="D195">
        <f>'Clean Yahoo'!AG189</f>
        <v>9350</v>
      </c>
      <c r="E195" s="10">
        <f>'Clean Yahoo'!AH189</f>
        <v>4488</v>
      </c>
      <c r="F195" t="str">
        <f>'Clean Yahoo'!AI189</f>
        <v>Mid Cap</v>
      </c>
    </row>
    <row r="196" spans="1:6" x14ac:dyDescent="0.25">
      <c r="A196">
        <f>'Clean Yahoo'!AD494</f>
        <v>493</v>
      </c>
      <c r="B196" t="str">
        <f>'Clean Yahoo'!AE494</f>
        <v>FITT</v>
      </c>
      <c r="C196" t="str">
        <f>'Clean Yahoo'!AF494</f>
        <v>PT Hotel Fitra International Tbk</v>
      </c>
      <c r="D196">
        <f>'Clean Yahoo'!AG494</f>
        <v>292</v>
      </c>
      <c r="E196" s="10">
        <f>'Clean Yahoo'!AH494</f>
        <v>175.20699999999999</v>
      </c>
      <c r="F196" t="str">
        <f>'Clean Yahoo'!AI494</f>
        <v>Small Cap</v>
      </c>
    </row>
    <row r="197" spans="1:6" x14ac:dyDescent="0.25">
      <c r="A197">
        <f>'Clean Yahoo'!AD472</f>
        <v>471</v>
      </c>
      <c r="B197" t="str">
        <f>'Clean Yahoo'!AE472</f>
        <v>FLMC</v>
      </c>
      <c r="C197" t="str">
        <f>'Clean Yahoo'!AF472</f>
        <v>PT Falmaco Nonwoven Industri Tbk</v>
      </c>
      <c r="D197">
        <f>'Clean Yahoo'!AG472</f>
        <v>298</v>
      </c>
      <c r="E197" s="10">
        <f>'Clean Yahoo'!AH472</f>
        <v>232.81200000000001</v>
      </c>
      <c r="F197" t="str">
        <f>'Clean Yahoo'!AI472</f>
        <v>Small Cap</v>
      </c>
    </row>
    <row r="198" spans="1:6" x14ac:dyDescent="0.25">
      <c r="A198">
        <f>'Clean Yahoo'!AD280</f>
        <v>279</v>
      </c>
      <c r="B198" t="str">
        <f>'Clean Yahoo'!AE280</f>
        <v>FMII</v>
      </c>
      <c r="C198" t="str">
        <f>'Clean Yahoo'!AF280</f>
        <v>PT Fortune Mate Indonesia Tbk</v>
      </c>
      <c r="D198">
        <f>'Clean Yahoo'!AG280</f>
        <v>408</v>
      </c>
      <c r="E198" s="10">
        <f>'Clean Yahoo'!AH280</f>
        <v>1110</v>
      </c>
      <c r="F198" t="str">
        <f>'Clean Yahoo'!AI280</f>
        <v>Small Cap</v>
      </c>
    </row>
    <row r="199" spans="1:6" x14ac:dyDescent="0.25">
      <c r="A199">
        <f>'Clean Yahoo'!AD281</f>
        <v>280</v>
      </c>
      <c r="B199" t="str">
        <f>'Clean Yahoo'!AE281</f>
        <v>FMII</v>
      </c>
      <c r="C199" t="str">
        <f>'Clean Yahoo'!AF281</f>
        <v>PT Fortune Mate Indonesia Tbk</v>
      </c>
      <c r="D199">
        <f>'Clean Yahoo'!AG281</f>
        <v>408</v>
      </c>
      <c r="E199" s="10">
        <f>'Clean Yahoo'!AH281</f>
        <v>1110</v>
      </c>
      <c r="F199" t="str">
        <f>'Clean Yahoo'!AI281</f>
        <v>Small Cap</v>
      </c>
    </row>
    <row r="200" spans="1:6" x14ac:dyDescent="0.25">
      <c r="A200">
        <f>'Clean Yahoo'!AD566</f>
        <v>565</v>
      </c>
      <c r="B200" t="str">
        <f>'Clean Yahoo'!AE566</f>
        <v>FOOD</v>
      </c>
      <c r="C200" t="str">
        <f>'Clean Yahoo'!AF566</f>
        <v>PT Sentra Food Indonesia Tbk</v>
      </c>
      <c r="D200">
        <f>'Clean Yahoo'!AG566</f>
        <v>95</v>
      </c>
      <c r="E200" s="10">
        <f>'Clean Yahoo'!AH566</f>
        <v>61.75</v>
      </c>
      <c r="F200" t="str">
        <f>'Clean Yahoo'!AI566</f>
        <v>Small Cap</v>
      </c>
    </row>
    <row r="201" spans="1:6" x14ac:dyDescent="0.25">
      <c r="A201">
        <f>'Clean Yahoo'!AD563</f>
        <v>562</v>
      </c>
      <c r="B201" t="str">
        <f>'Clean Yahoo'!AE563</f>
        <v>FORU</v>
      </c>
      <c r="C201" t="str">
        <f>'Clean Yahoo'!AF563</f>
        <v>PT Fortune Indonesia Tbk</v>
      </c>
      <c r="D201">
        <f>'Clean Yahoo'!AG563</f>
        <v>147</v>
      </c>
      <c r="E201" s="10">
        <f>'Clean Yahoo'!AH563</f>
        <v>68.388000000000005</v>
      </c>
      <c r="F201" t="str">
        <f>'Clean Yahoo'!AI563</f>
        <v>Small Cap</v>
      </c>
    </row>
    <row r="202" spans="1:6" x14ac:dyDescent="0.25">
      <c r="A202">
        <f>'Clean Yahoo'!AD257</f>
        <v>256</v>
      </c>
      <c r="B202" t="str">
        <f>'Clean Yahoo'!AE257</f>
        <v>FPNI</v>
      </c>
      <c r="C202" t="str">
        <f>'Clean Yahoo'!AF257</f>
        <v>PT Lotte Chemical Titan Tbk</v>
      </c>
      <c r="D202">
        <f>'Clean Yahoo'!AG257</f>
        <v>236</v>
      </c>
      <c r="E202" s="10">
        <f>'Clean Yahoo'!AH257</f>
        <v>1314</v>
      </c>
      <c r="F202" t="str">
        <f>'Clean Yahoo'!AI257</f>
        <v>Small Cap</v>
      </c>
    </row>
    <row r="203" spans="1:6" x14ac:dyDescent="0.25">
      <c r="A203">
        <f>'Clean Yahoo'!AD51</f>
        <v>50</v>
      </c>
      <c r="B203" t="str">
        <f>'Clean Yahoo'!AE51</f>
        <v>FREN</v>
      </c>
      <c r="C203" t="str">
        <f>'Clean Yahoo'!AF51</f>
        <v>PT Smartfren Telecom Tbk</v>
      </c>
      <c r="D203">
        <f>'Clean Yahoo'!AG51</f>
        <v>95</v>
      </c>
      <c r="E203" s="10">
        <f>'Clean Yahoo'!AH51</f>
        <v>29267</v>
      </c>
      <c r="F203" t="str">
        <f>'Clean Yahoo'!AI51</f>
        <v>Big Cap</v>
      </c>
    </row>
    <row r="204" spans="1:6" x14ac:dyDescent="0.25">
      <c r="A204">
        <f>'Clean Yahoo'!AD399</f>
        <v>398</v>
      </c>
      <c r="B204" t="str">
        <f>'Clean Yahoo'!AE399</f>
        <v>FUJI</v>
      </c>
      <c r="C204" t="str">
        <f>'Clean Yahoo'!AF399</f>
        <v>PT Fuji Finance Indonesia Tbk</v>
      </c>
      <c r="D204">
        <f>'Clean Yahoo'!AG399</f>
        <v>308</v>
      </c>
      <c r="E204" s="10">
        <f>'Clean Yahoo'!AH399</f>
        <v>400.4</v>
      </c>
      <c r="F204" t="str">
        <f>'Clean Yahoo'!AI399</f>
        <v>Small Cap</v>
      </c>
    </row>
    <row r="205" spans="1:6" x14ac:dyDescent="0.25">
      <c r="A205">
        <f>'Clean Yahoo'!AD383</f>
        <v>382</v>
      </c>
      <c r="B205" t="str">
        <f>'Clean Yahoo'!AE383</f>
        <v>GAMA</v>
      </c>
      <c r="C205" t="str">
        <f>'Clean Yahoo'!AF383</f>
        <v>PT Aksara Global Development Tbk</v>
      </c>
      <c r="D205">
        <f>'Clean Yahoo'!AG383</f>
        <v>50</v>
      </c>
      <c r="E205" s="10">
        <f>'Clean Yahoo'!AH383</f>
        <v>500.55</v>
      </c>
      <c r="F205" t="str">
        <f>'Clean Yahoo'!AI383</f>
        <v>Small Cap</v>
      </c>
    </row>
    <row r="206" spans="1:6" x14ac:dyDescent="0.25">
      <c r="A206">
        <f>'Clean Yahoo'!AD319</f>
        <v>318</v>
      </c>
      <c r="B206" t="str">
        <f>'Clean Yahoo'!AE319</f>
        <v>GDST</v>
      </c>
      <c r="C206" t="str">
        <f>'Clean Yahoo'!AF319</f>
        <v>PT Gunawan Dianjaya Steel Tbk</v>
      </c>
      <c r="D206">
        <f>'Clean Yahoo'!AG319</f>
        <v>101</v>
      </c>
      <c r="E206" s="10">
        <f>'Clean Yahoo'!AH319</f>
        <v>858.07799999999997</v>
      </c>
      <c r="F206" t="str">
        <f>'Clean Yahoo'!AI319</f>
        <v>Small Cap</v>
      </c>
    </row>
    <row r="207" spans="1:6" x14ac:dyDescent="0.25">
      <c r="A207">
        <f>'Clean Yahoo'!AD356</f>
        <v>355</v>
      </c>
      <c r="B207" t="str">
        <f>'Clean Yahoo'!AE356</f>
        <v>GDYR</v>
      </c>
      <c r="C207" t="str">
        <f>'Clean Yahoo'!AF356</f>
        <v>PT Goodyear Indonesia Tbk</v>
      </c>
      <c r="D207">
        <f>'Clean Yahoo'!AG356</f>
        <v>1450</v>
      </c>
      <c r="E207" s="10">
        <f>'Clean Yahoo'!AH356</f>
        <v>594.5</v>
      </c>
      <c r="F207" t="str">
        <f>'Clean Yahoo'!AI356</f>
        <v>Small Cap</v>
      </c>
    </row>
    <row r="208" spans="1:6" x14ac:dyDescent="0.25">
      <c r="A208">
        <f>'Clean Yahoo'!AD364</f>
        <v>363</v>
      </c>
      <c r="B208" t="str">
        <f>'Clean Yahoo'!AE364</f>
        <v>GEMA</v>
      </c>
      <c r="C208" t="str">
        <f>'Clean Yahoo'!AF364</f>
        <v>PT Gema Grahasarana Tbk</v>
      </c>
      <c r="D208">
        <f>'Clean Yahoo'!AG364</f>
        <v>356</v>
      </c>
      <c r="E208" s="10">
        <f>'Clean Yahoo'!AH364</f>
        <v>569.6</v>
      </c>
      <c r="F208" t="str">
        <f>'Clean Yahoo'!AI364</f>
        <v>Small Cap</v>
      </c>
    </row>
    <row r="209" spans="1:6" x14ac:dyDescent="0.25">
      <c r="A209">
        <f>'Clean Yahoo'!AD59</f>
        <v>58</v>
      </c>
      <c r="B209" t="str">
        <f>'Clean Yahoo'!AE59</f>
        <v>GEMS</v>
      </c>
      <c r="C209" t="str">
        <f>'Clean Yahoo'!AF59</f>
        <v>PT Golden Energy Mines Tbk</v>
      </c>
      <c r="D209">
        <f>'Clean Yahoo'!AG59</f>
        <v>4270</v>
      </c>
      <c r="E209" s="10">
        <f>'Clean Yahoo'!AH59</f>
        <v>25118</v>
      </c>
      <c r="F209" t="str">
        <f>'Clean Yahoo'!AI59</f>
        <v>Big Cap</v>
      </c>
    </row>
    <row r="210" spans="1:6" x14ac:dyDescent="0.25">
      <c r="A210">
        <f>'Clean Yahoo'!AD24</f>
        <v>23</v>
      </c>
      <c r="B210" t="str">
        <f>'Clean Yahoo'!AE24</f>
        <v>GGRM</v>
      </c>
      <c r="C210" t="str">
        <f>'Clean Yahoo'!AF24</f>
        <v>PT Gudang Garam Tbk</v>
      </c>
      <c r="D210">
        <f>'Clean Yahoo'!AG24</f>
        <v>34400</v>
      </c>
      <c r="E210" s="10">
        <f>'Clean Yahoo'!AH24</f>
        <v>66189</v>
      </c>
      <c r="F210" t="str">
        <f>'Clean Yahoo'!AI24</f>
        <v>Big Cap</v>
      </c>
    </row>
    <row r="211" spans="1:6" x14ac:dyDescent="0.25">
      <c r="A211">
        <f>'Clean Yahoo'!AD167</f>
        <v>166</v>
      </c>
      <c r="B211" t="str">
        <f>'Clean Yahoo'!AE167</f>
        <v>GGRP</v>
      </c>
      <c r="C211" t="str">
        <f>'Clean Yahoo'!AF167</f>
        <v>PT Gunung Raja Paksi Tbk</v>
      </c>
      <c r="D211">
        <f>'Clean Yahoo'!AG167</f>
        <v>480</v>
      </c>
      <c r="E211" s="10">
        <f>'Clean Yahoo'!AH167</f>
        <v>5813</v>
      </c>
      <c r="F211" t="str">
        <f>'Clean Yahoo'!AI167</f>
        <v>Mid Cap</v>
      </c>
    </row>
    <row r="212" spans="1:6" x14ac:dyDescent="0.25">
      <c r="A212">
        <f>'Clean Yahoo'!AD270</f>
        <v>269</v>
      </c>
      <c r="B212" t="str">
        <f>'Clean Yahoo'!AE270</f>
        <v>GHON</v>
      </c>
      <c r="C212" t="str">
        <f>'Clean Yahoo'!AF270</f>
        <v>PT Gihon Telekomunikasi Indonesia Tbk</v>
      </c>
      <c r="D212">
        <f>'Clean Yahoo'!AG270</f>
        <v>2180</v>
      </c>
      <c r="E212" s="10">
        <f>'Clean Yahoo'!AH270</f>
        <v>1199</v>
      </c>
      <c r="F212" t="str">
        <f>'Clean Yahoo'!AI270</f>
        <v>Small Cap</v>
      </c>
    </row>
    <row r="213" spans="1:6" x14ac:dyDescent="0.25">
      <c r="A213">
        <f>'Clean Yahoo'!AD479</f>
        <v>478</v>
      </c>
      <c r="B213" t="str">
        <f>'Clean Yahoo'!AE479</f>
        <v>GLOB</v>
      </c>
      <c r="C213" t="str">
        <f>'Clean Yahoo'!AF479</f>
        <v>PT Global Teleshop Tbk</v>
      </c>
      <c r="D213">
        <f>'Clean Yahoo'!AG479</f>
        <v>179</v>
      </c>
      <c r="E213" s="10">
        <f>'Clean Yahoo'!AH479</f>
        <v>198.88900000000001</v>
      </c>
      <c r="F213" t="str">
        <f>'Clean Yahoo'!AI479</f>
        <v>Small Cap</v>
      </c>
    </row>
    <row r="214" spans="1:6" x14ac:dyDescent="0.25">
      <c r="A214">
        <f>'Clean Yahoo'!AD398</f>
        <v>397</v>
      </c>
      <c r="B214" t="str">
        <f>'Clean Yahoo'!AE398</f>
        <v>GLVA</v>
      </c>
      <c r="C214" t="str">
        <f>'Clean Yahoo'!AF398</f>
        <v>PT Galva Technologies Tbk</v>
      </c>
      <c r="D214">
        <f>'Clean Yahoo'!AG398</f>
        <v>270</v>
      </c>
      <c r="E214" s="10">
        <f>'Clean Yahoo'!AH398</f>
        <v>405</v>
      </c>
      <c r="F214" t="str">
        <f>'Clean Yahoo'!AI398</f>
        <v>Small Cap</v>
      </c>
    </row>
    <row r="215" spans="1:6" x14ac:dyDescent="0.25">
      <c r="A215">
        <f>'Clean Yahoo'!AD360</f>
        <v>359</v>
      </c>
      <c r="B215" t="str">
        <f>'Clean Yahoo'!AE360</f>
        <v>GOLD</v>
      </c>
      <c r="C215" t="str">
        <f>'Clean Yahoo'!AF360</f>
        <v>PT Visi Telekomunikasi Infrastruktur Tbk</v>
      </c>
      <c r="D215">
        <f>'Clean Yahoo'!AG360</f>
        <v>450</v>
      </c>
      <c r="E215" s="10">
        <f>'Clean Yahoo'!AH360</f>
        <v>574.77599999999995</v>
      </c>
      <c r="F215" t="str">
        <f>'Clean Yahoo'!AI360</f>
        <v>Small Cap</v>
      </c>
    </row>
    <row r="216" spans="1:6" x14ac:dyDescent="0.25">
      <c r="A216">
        <f>'Clean Yahoo'!AD73</f>
        <v>72</v>
      </c>
      <c r="B216" t="str">
        <f>'Clean Yahoo'!AE73</f>
        <v>GOOD</v>
      </c>
      <c r="C216" t="str">
        <f>'Clean Yahoo'!AF73</f>
        <v>PT Garudafood Putra Putri Jaya Tbk</v>
      </c>
      <c r="D216">
        <f>'Clean Yahoo'!AG73</f>
        <v>498</v>
      </c>
      <c r="E216" s="10">
        <f>'Clean Yahoo'!AH73</f>
        <v>18239</v>
      </c>
      <c r="F216" t="str">
        <f>'Clean Yahoo'!AI73</f>
        <v>Mid Cap</v>
      </c>
    </row>
    <row r="217" spans="1:6" x14ac:dyDescent="0.25">
      <c r="A217">
        <f>'Clean Yahoo'!AD428</f>
        <v>427</v>
      </c>
      <c r="B217" t="str">
        <f>'Clean Yahoo'!AE428</f>
        <v>GPRA</v>
      </c>
      <c r="C217" t="str">
        <f>'Clean Yahoo'!AF428</f>
        <v>PT Perdana Gapuraprima Tbk</v>
      </c>
      <c r="D217">
        <f>'Clean Yahoo'!AG428</f>
        <v>77</v>
      </c>
      <c r="E217" s="10">
        <f>'Clean Yahoo'!AH428</f>
        <v>329.303</v>
      </c>
      <c r="F217" t="str">
        <f>'Clean Yahoo'!AI428</f>
        <v>Small Cap</v>
      </c>
    </row>
    <row r="218" spans="1:6" x14ac:dyDescent="0.25">
      <c r="A218">
        <f>'Clean Yahoo'!AD267</f>
        <v>266</v>
      </c>
      <c r="B218" t="str">
        <f>'Clean Yahoo'!AE267</f>
        <v>GTSI</v>
      </c>
      <c r="C218" t="str">
        <f>'Clean Yahoo'!AF267</f>
        <v>PT GTS Internasional Tbk</v>
      </c>
      <c r="D218">
        <f>'Clean Yahoo'!AG267</f>
        <v>76</v>
      </c>
      <c r="E218" s="10">
        <f>'Clean Yahoo'!AH267</f>
        <v>1202</v>
      </c>
      <c r="F218" t="str">
        <f>'Clean Yahoo'!AI267</f>
        <v>Small Cap</v>
      </c>
    </row>
    <row r="219" spans="1:6" x14ac:dyDescent="0.25">
      <c r="A219">
        <f>'Clean Yahoo'!AD268</f>
        <v>267</v>
      </c>
      <c r="B219" t="str">
        <f>'Clean Yahoo'!AE268</f>
        <v>GTSI</v>
      </c>
      <c r="C219" t="str">
        <f>'Clean Yahoo'!AF268</f>
        <v>PT GTS Internasional Tbk</v>
      </c>
      <c r="D219">
        <f>'Clean Yahoo'!AG268</f>
        <v>76</v>
      </c>
      <c r="E219" s="10">
        <f>'Clean Yahoo'!AH268</f>
        <v>1202</v>
      </c>
      <c r="F219" t="str">
        <f>'Clean Yahoo'!AI268</f>
        <v>Small Cap</v>
      </c>
    </row>
    <row r="220" spans="1:6" x14ac:dyDescent="0.25">
      <c r="A220">
        <f>'Clean Yahoo'!AD293</f>
        <v>292</v>
      </c>
      <c r="B220" t="str">
        <f>'Clean Yahoo'!AE293</f>
        <v>GWSA</v>
      </c>
      <c r="C220" t="str">
        <f>'Clean Yahoo'!AF293</f>
        <v>PT Greenwood Sejahtera Tbk</v>
      </c>
      <c r="D220">
        <f>'Clean Yahoo'!AG293</f>
        <v>132</v>
      </c>
      <c r="E220" s="10">
        <f>'Clean Yahoo'!AH293</f>
        <v>1030</v>
      </c>
      <c r="F220" t="str">
        <f>'Clean Yahoo'!AI293</f>
        <v>Small Cap</v>
      </c>
    </row>
    <row r="221" spans="1:6" x14ac:dyDescent="0.25">
      <c r="A221">
        <f>'Clean Yahoo'!AD543</f>
        <v>542</v>
      </c>
      <c r="B221" t="str">
        <f>'Clean Yahoo'!AE543</f>
        <v>HADE</v>
      </c>
      <c r="C221" t="str">
        <f>'Clean Yahoo'!AF543</f>
        <v>PT Himalaya Energi Perkasa Tbk</v>
      </c>
      <c r="D221">
        <f>'Clean Yahoo'!AG543</f>
        <v>50</v>
      </c>
      <c r="E221" s="10">
        <f>'Clean Yahoo'!AH543</f>
        <v>106</v>
      </c>
      <c r="F221" t="str">
        <f>'Clean Yahoo'!AI543</f>
        <v>Small Cap</v>
      </c>
    </row>
    <row r="222" spans="1:6" x14ac:dyDescent="0.25">
      <c r="A222">
        <f>'Clean Yahoo'!AD274</f>
        <v>273</v>
      </c>
      <c r="B222" t="str">
        <f>'Clean Yahoo'!AE274</f>
        <v>HDFA</v>
      </c>
      <c r="C222" t="str">
        <f>'Clean Yahoo'!AF274</f>
        <v>PT Radana Bhaskara Finance Tbk</v>
      </c>
      <c r="D222">
        <f>'Clean Yahoo'!AG274</f>
        <v>190</v>
      </c>
      <c r="E222" s="10">
        <f>'Clean Yahoo'!AH274</f>
        <v>1158</v>
      </c>
      <c r="F222" t="str">
        <f>'Clean Yahoo'!AI274</f>
        <v>Small Cap</v>
      </c>
    </row>
    <row r="223" spans="1:6" x14ac:dyDescent="0.25">
      <c r="A223">
        <f>'Clean Yahoo'!AD378</f>
        <v>377</v>
      </c>
      <c r="B223" t="str">
        <f>'Clean Yahoo'!AE378</f>
        <v>HDIT</v>
      </c>
      <c r="C223" t="str">
        <f>'Clean Yahoo'!AF378</f>
        <v>PT Hensel Davest Indonesia Tbk</v>
      </c>
      <c r="D223">
        <f>'Clean Yahoo'!AG378</f>
        <v>334</v>
      </c>
      <c r="E223" s="10">
        <f>'Clean Yahoo'!AH378</f>
        <v>509.24299999999999</v>
      </c>
      <c r="F223" t="str">
        <f>'Clean Yahoo'!AI378</f>
        <v>Small Cap</v>
      </c>
    </row>
    <row r="224" spans="1:6" x14ac:dyDescent="0.25">
      <c r="A224">
        <f>'Clean Yahoo'!AD80</f>
        <v>79</v>
      </c>
      <c r="B224" t="str">
        <f>'Clean Yahoo'!AE80</f>
        <v>HEAL</v>
      </c>
      <c r="C224" t="str">
        <f>'Clean Yahoo'!AF80</f>
        <v>PT Medikaloka Hermina Tbk</v>
      </c>
      <c r="D224">
        <f>'Clean Yahoo'!AG80</f>
        <v>1140</v>
      </c>
      <c r="E224" s="10">
        <f>'Clean Yahoo'!AH80</f>
        <v>16872</v>
      </c>
      <c r="F224" t="str">
        <f>'Clean Yahoo'!AI80</f>
        <v>Mid Cap</v>
      </c>
    </row>
    <row r="225" spans="1:6" x14ac:dyDescent="0.25">
      <c r="A225">
        <f>'Clean Yahoo'!AD446</f>
        <v>445</v>
      </c>
      <c r="B225" t="str">
        <f>'Clean Yahoo'!AE446</f>
        <v>HELI</v>
      </c>
      <c r="C225" t="str">
        <f>'Clean Yahoo'!AF446</f>
        <v>PT Jaya Trishindo Tbk</v>
      </c>
      <c r="D225">
        <f>'Clean Yahoo'!AG446</f>
        <v>358</v>
      </c>
      <c r="E225" s="10">
        <f>'Clean Yahoo'!AH446</f>
        <v>298.16500000000002</v>
      </c>
      <c r="F225" t="str">
        <f>'Clean Yahoo'!AI446</f>
        <v>Small Cap</v>
      </c>
    </row>
    <row r="226" spans="1:6" x14ac:dyDescent="0.25">
      <c r="A226">
        <f>'Clean Yahoo'!AD146</f>
        <v>145</v>
      </c>
      <c r="B226" t="str">
        <f>'Clean Yahoo'!AE146</f>
        <v>HERO</v>
      </c>
      <c r="C226" t="str">
        <f>'Clean Yahoo'!AF146</f>
        <v>PT Hero Supermarket Tbk</v>
      </c>
      <c r="D226">
        <f>'Clean Yahoo'!AG146</f>
        <v>1810</v>
      </c>
      <c r="E226" s="10">
        <f>'Clean Yahoo'!AH146</f>
        <v>7572</v>
      </c>
      <c r="F226" t="str">
        <f>'Clean Yahoo'!AI146</f>
        <v>Mid Cap</v>
      </c>
    </row>
    <row r="227" spans="1:6" x14ac:dyDescent="0.25">
      <c r="A227">
        <f>'Clean Yahoo'!AD500</f>
        <v>499</v>
      </c>
      <c r="B227" t="str">
        <f>'Clean Yahoo'!AE500</f>
        <v>HKMU</v>
      </c>
      <c r="C227" t="str">
        <f>'Clean Yahoo'!AF500</f>
        <v>PT HK Metals Utama Tbk</v>
      </c>
      <c r="D227">
        <f>'Clean Yahoo'!AG500</f>
        <v>52</v>
      </c>
      <c r="E227" s="10">
        <f>'Clean Yahoo'!AH500</f>
        <v>167.53100000000001</v>
      </c>
      <c r="F227" t="str">
        <f>'Clean Yahoo'!AI500</f>
        <v>Small Cap</v>
      </c>
    </row>
    <row r="228" spans="1:6" x14ac:dyDescent="0.25">
      <c r="A228">
        <f>'Clean Yahoo'!AD11</f>
        <v>10</v>
      </c>
      <c r="B228" t="str">
        <f>'Clean Yahoo'!AE11</f>
        <v>HMSP</v>
      </c>
      <c r="C228" t="str">
        <f>'Clean Yahoo'!AF11</f>
        <v>PT Hanjaya Mandala Sampoerna Tbk</v>
      </c>
      <c r="D228">
        <f>'Clean Yahoo'!AG11</f>
        <v>1140</v>
      </c>
      <c r="E228" s="10">
        <f>'Clean Yahoo'!AH11</f>
        <v>132603</v>
      </c>
      <c r="F228" t="str">
        <f>'Clean Yahoo'!AI11</f>
        <v>Big Cap</v>
      </c>
    </row>
    <row r="229" spans="1:6" x14ac:dyDescent="0.25">
      <c r="A229">
        <f>'Clean Yahoo'!AD204</f>
        <v>203</v>
      </c>
      <c r="B229" t="str">
        <f>'Clean Yahoo'!AE204</f>
        <v>HOKI</v>
      </c>
      <c r="C229" t="str">
        <f>'Clean Yahoo'!AF204</f>
        <v>PT Buyung Poetra Sembada Tbk</v>
      </c>
      <c r="D229">
        <f>'Clean Yahoo'!AG204</f>
        <v>199</v>
      </c>
      <c r="E229" s="10">
        <f>'Clean Yahoo'!AH204</f>
        <v>1926</v>
      </c>
      <c r="F229" t="str">
        <f>'Clean Yahoo'!AI204</f>
        <v>Small Cap</v>
      </c>
    </row>
    <row r="230" spans="1:6" x14ac:dyDescent="0.25">
      <c r="A230">
        <f>'Clean Yahoo'!AD255</f>
        <v>254</v>
      </c>
      <c r="B230" t="str">
        <f>'Clean Yahoo'!AE255</f>
        <v>HOMI</v>
      </c>
      <c r="C230" t="str">
        <f>'Clean Yahoo'!AF255</f>
        <v>PT Grand House Mulia Tbk</v>
      </c>
      <c r="D230">
        <f>'Clean Yahoo'!AG255</f>
        <v>1710</v>
      </c>
      <c r="E230" s="10">
        <f>'Clean Yahoo'!AH255</f>
        <v>1347</v>
      </c>
      <c r="F230" t="str">
        <f>'Clean Yahoo'!AI255</f>
        <v>Small Cap</v>
      </c>
    </row>
    <row r="231" spans="1:6" x14ac:dyDescent="0.25">
      <c r="A231">
        <f>'Clean Yahoo'!AD473</f>
        <v>472</v>
      </c>
      <c r="B231" t="str">
        <f>'Clean Yahoo'!AE473</f>
        <v>HOPE</v>
      </c>
      <c r="C231" t="str">
        <f>'Clean Yahoo'!AF473</f>
        <v>PT Harapan Duta Pertiwi Tbk</v>
      </c>
      <c r="D231">
        <f>'Clean Yahoo'!AG473</f>
        <v>104</v>
      </c>
      <c r="E231" s="10">
        <f>'Clean Yahoo'!AH473</f>
        <v>221.434</v>
      </c>
      <c r="F231" t="str">
        <f>'Clean Yahoo'!AI473</f>
        <v>Small Cap</v>
      </c>
    </row>
    <row r="232" spans="1:6" x14ac:dyDescent="0.25">
      <c r="A232">
        <f>'Clean Yahoo'!AD492</f>
        <v>491</v>
      </c>
      <c r="B232" t="str">
        <f>'Clean Yahoo'!AE492</f>
        <v>HOTL</v>
      </c>
      <c r="C232" t="str">
        <f>'Clean Yahoo'!AF492</f>
        <v>PT. Saraswati Griya Lestari Tbk</v>
      </c>
      <c r="D232">
        <f>'Clean Yahoo'!AG492</f>
        <v>50</v>
      </c>
      <c r="E232" s="10">
        <f>'Clean Yahoo'!AH492</f>
        <v>177.5</v>
      </c>
      <c r="F232" t="str">
        <f>'Clean Yahoo'!AI492</f>
        <v>Small Cap</v>
      </c>
    </row>
    <row r="233" spans="1:6" x14ac:dyDescent="0.25">
      <c r="A233">
        <f>'Clean Yahoo'!AD423</f>
        <v>422</v>
      </c>
      <c r="B233" t="str">
        <f>'Clean Yahoo'!AE423</f>
        <v>HRME</v>
      </c>
      <c r="C233" t="str">
        <f>'Clean Yahoo'!AF423</f>
        <v>PT Menteng Heritage Realty Tbk</v>
      </c>
      <c r="D233">
        <f>'Clean Yahoo'!AG423</f>
        <v>56</v>
      </c>
      <c r="E233" s="10">
        <f>'Clean Yahoo'!AH423</f>
        <v>333.69</v>
      </c>
      <c r="F233" t="str">
        <f>'Clean Yahoo'!AI423</f>
        <v>Small Cap</v>
      </c>
    </row>
    <row r="234" spans="1:6" x14ac:dyDescent="0.25">
      <c r="A234">
        <f>'Clean Yahoo'!AD297</f>
        <v>296</v>
      </c>
      <c r="B234" t="str">
        <f>'Clean Yahoo'!AE297</f>
        <v>HRTA</v>
      </c>
      <c r="C234" t="str">
        <f>'Clean Yahoo'!AF297</f>
        <v>PT Hartadinata Abadi Tbk</v>
      </c>
      <c r="D234">
        <f>'Clean Yahoo'!AG297</f>
        <v>220</v>
      </c>
      <c r="E234" s="10">
        <f>'Clean Yahoo'!AH297</f>
        <v>1012.9999999999999</v>
      </c>
      <c r="F234" t="str">
        <f>'Clean Yahoo'!AI297</f>
        <v>Small Cap</v>
      </c>
    </row>
    <row r="235" spans="1:6" x14ac:dyDescent="0.25">
      <c r="A235">
        <f>'Clean Yahoo'!AD67</f>
        <v>66</v>
      </c>
      <c r="B235" t="str">
        <f>'Clean Yahoo'!AE67</f>
        <v>HRUM</v>
      </c>
      <c r="C235" t="str">
        <f>'Clean Yahoo'!AF67</f>
        <v>PT Harum Energy Tbk</v>
      </c>
      <c r="D235">
        <f>'Clean Yahoo'!AG67</f>
        <v>8175</v>
      </c>
      <c r="E235" s="10">
        <f>'Clean Yahoo'!AH67</f>
        <v>20652</v>
      </c>
      <c r="F235" t="str">
        <f>'Clean Yahoo'!AI67</f>
        <v>Big Cap</v>
      </c>
    </row>
    <row r="236" spans="1:6" x14ac:dyDescent="0.25">
      <c r="A236">
        <f>'Clean Yahoo'!AD370</f>
        <v>369</v>
      </c>
      <c r="B236" t="str">
        <f>'Clean Yahoo'!AE370</f>
        <v>IATA</v>
      </c>
      <c r="C236" t="str">
        <f>'Clean Yahoo'!AF370</f>
        <v>PT Indonesia Transport &amp; Infrastructure Tbk</v>
      </c>
      <c r="D236">
        <f>'Clean Yahoo'!AG370</f>
        <v>50</v>
      </c>
      <c r="E236" s="10">
        <f>'Clean Yahoo'!AH370</f>
        <v>534.88499999999999</v>
      </c>
      <c r="F236" t="str">
        <f>'Clean Yahoo'!AI370</f>
        <v>Small Cap</v>
      </c>
    </row>
    <row r="237" spans="1:6" x14ac:dyDescent="0.25">
      <c r="A237">
        <f>'Clean Yahoo'!AD512</f>
        <v>511</v>
      </c>
      <c r="B237" t="str">
        <f>'Clean Yahoo'!AE512</f>
        <v>IBFN</v>
      </c>
      <c r="C237" t="str">
        <f>'Clean Yahoo'!AF512</f>
        <v>PT Intan Baruprana Finance Tbk</v>
      </c>
      <c r="D237">
        <f>'Clean Yahoo'!AG512</f>
        <v>100</v>
      </c>
      <c r="E237" s="10">
        <f>'Clean Yahoo'!AH512</f>
        <v>151.733</v>
      </c>
      <c r="F237" t="str">
        <f>'Clean Yahoo'!AI512</f>
        <v>Small Cap</v>
      </c>
    </row>
    <row r="238" spans="1:6" x14ac:dyDescent="0.25">
      <c r="A238">
        <f>'Clean Yahoo'!AD13</f>
        <v>12</v>
      </c>
      <c r="B238" t="str">
        <f>'Clean Yahoo'!AE13</f>
        <v>ICBP</v>
      </c>
      <c r="C238" t="str">
        <f>'Clean Yahoo'!AF13</f>
        <v>PT Indofood CBP Sukses Makmur Tbk</v>
      </c>
      <c r="D238">
        <f>'Clean Yahoo'!AG13</f>
        <v>9275</v>
      </c>
      <c r="E238" s="10">
        <f>'Clean Yahoo'!AH13</f>
        <v>108164</v>
      </c>
      <c r="F238" t="str">
        <f>'Clean Yahoo'!AI13</f>
        <v>Big Cap</v>
      </c>
    </row>
    <row r="239" spans="1:6" x14ac:dyDescent="0.25">
      <c r="A239">
        <f>'Clean Yahoo'!AD544</f>
        <v>543</v>
      </c>
      <c r="B239" t="str">
        <f>'Clean Yahoo'!AE544</f>
        <v>ICON</v>
      </c>
      <c r="C239" t="str">
        <f>'Clean Yahoo'!AF544</f>
        <v>PT Island Concepts Indonesia Tbk</v>
      </c>
      <c r="D239">
        <f>'Clean Yahoo'!AG544</f>
        <v>97</v>
      </c>
      <c r="E239" s="10">
        <f>'Clean Yahoo'!AH544</f>
        <v>105.706</v>
      </c>
      <c r="F239" t="str">
        <f>'Clean Yahoo'!AI544</f>
        <v>Small Cap</v>
      </c>
    </row>
    <row r="240" spans="1:6" x14ac:dyDescent="0.25">
      <c r="A240">
        <f>'Clean Yahoo'!AD495</f>
        <v>494</v>
      </c>
      <c r="B240" t="str">
        <f>'Clean Yahoo'!AE495</f>
        <v>IDEA</v>
      </c>
      <c r="C240" t="str">
        <f>'Clean Yahoo'!AF495</f>
        <v>PT Idea Indonesia Akademi Tbk</v>
      </c>
      <c r="D240">
        <f>'Clean Yahoo'!AG495</f>
        <v>160</v>
      </c>
      <c r="E240" s="10">
        <f>'Clean Yahoo'!AH495</f>
        <v>169.99</v>
      </c>
      <c r="F240" t="str">
        <f>'Clean Yahoo'!AI495</f>
        <v>Small Cap</v>
      </c>
    </row>
    <row r="241" spans="1:6" x14ac:dyDescent="0.25">
      <c r="A241">
        <f>'Clean Yahoo'!AD391</f>
        <v>390</v>
      </c>
      <c r="B241" t="str">
        <f>'Clean Yahoo'!AE391</f>
        <v>IDPR</v>
      </c>
      <c r="C241" t="str">
        <f>'Clean Yahoo'!AF391</f>
        <v>PT Indonesia Pondasi Raya Tbk</v>
      </c>
      <c r="D241">
        <f>'Clean Yahoo'!AG391</f>
        <v>212</v>
      </c>
      <c r="E241" s="10">
        <f>'Clean Yahoo'!AH391</f>
        <v>424.63600000000002</v>
      </c>
      <c r="F241" t="str">
        <f>'Clean Yahoo'!AI391</f>
        <v>Small Cap</v>
      </c>
    </row>
    <row r="242" spans="1:6" x14ac:dyDescent="0.25">
      <c r="A242">
        <f>'Clean Yahoo'!AD247</f>
        <v>246</v>
      </c>
      <c r="B242" t="str">
        <f>'Clean Yahoo'!AE247</f>
        <v>IFII</v>
      </c>
      <c r="C242" t="str">
        <f>'Clean Yahoo'!AF247</f>
        <v>PT Indonesia Fibreboard Industry Tbk</v>
      </c>
      <c r="D242">
        <f>'Clean Yahoo'!AG247</f>
        <v>153</v>
      </c>
      <c r="E242" s="10">
        <f>'Clean Yahoo'!AH247</f>
        <v>1440</v>
      </c>
      <c r="F242" t="str">
        <f>'Clean Yahoo'!AI247</f>
        <v>Small Cap</v>
      </c>
    </row>
    <row r="243" spans="1:6" x14ac:dyDescent="0.25">
      <c r="A243">
        <f>'Clean Yahoo'!AD393</f>
        <v>392</v>
      </c>
      <c r="B243" t="str">
        <f>'Clean Yahoo'!AE393</f>
        <v>IGAR</v>
      </c>
      <c r="C243" t="str">
        <f>'Clean Yahoo'!AF393</f>
        <v>PT Champion Pacific Indonesia Tbk</v>
      </c>
      <c r="D243">
        <f>'Clean Yahoo'!AG393</f>
        <v>426</v>
      </c>
      <c r="E243" s="10">
        <f>'Clean Yahoo'!AH393</f>
        <v>414.15899999999999</v>
      </c>
      <c r="F243" t="str">
        <f>'Clean Yahoo'!AI393</f>
        <v>Small Cap</v>
      </c>
    </row>
    <row r="244" spans="1:6" x14ac:dyDescent="0.25">
      <c r="A244">
        <f>'Clean Yahoo'!AD347</f>
        <v>346</v>
      </c>
      <c r="B244" t="str">
        <f>'Clean Yahoo'!AE347</f>
        <v>IKAI</v>
      </c>
      <c r="C244" t="str">
        <f>'Clean Yahoo'!AF347</f>
        <v>PT Intikeramik Alamasri Industri Tbk</v>
      </c>
      <c r="D244">
        <f>'Clean Yahoo'!AG347</f>
        <v>50</v>
      </c>
      <c r="E244" s="10">
        <f>'Clean Yahoo'!AH347</f>
        <v>665.29</v>
      </c>
      <c r="F244" t="str">
        <f>'Clean Yahoo'!AI347</f>
        <v>Small Cap</v>
      </c>
    </row>
    <row r="245" spans="1:6" x14ac:dyDescent="0.25">
      <c r="A245">
        <f>'Clean Yahoo'!AD556</f>
        <v>555</v>
      </c>
      <c r="B245" t="str">
        <f>'Clean Yahoo'!AE556</f>
        <v>IKAN</v>
      </c>
      <c r="C245" t="str">
        <f>'Clean Yahoo'!AF556</f>
        <v>PT Era Mandiri Cemerlang Tbk</v>
      </c>
      <c r="D245">
        <f>'Clean Yahoo'!AG556</f>
        <v>105</v>
      </c>
      <c r="E245" s="10">
        <f>'Clean Yahoo'!AH556</f>
        <v>87.5</v>
      </c>
      <c r="F245" t="str">
        <f>'Clean Yahoo'!AI556</f>
        <v>Small Cap</v>
      </c>
    </row>
    <row r="246" spans="1:6" x14ac:dyDescent="0.25">
      <c r="A246">
        <f>'Clean Yahoo'!AD438</f>
        <v>437</v>
      </c>
      <c r="B246" t="str">
        <f>'Clean Yahoo'!AE438</f>
        <v>IKBI</v>
      </c>
      <c r="C246" t="str">
        <f>'Clean Yahoo'!AF438</f>
        <v>PT Sumi Indo Kabel Tbk</v>
      </c>
      <c r="D246">
        <f>'Clean Yahoo'!AG438</f>
        <v>256</v>
      </c>
      <c r="E246" s="10">
        <f>'Clean Yahoo'!AH438</f>
        <v>313.34399999999999</v>
      </c>
      <c r="F246" t="str">
        <f>'Clean Yahoo'!AI438</f>
        <v>Small Cap</v>
      </c>
    </row>
    <row r="247" spans="1:6" x14ac:dyDescent="0.25">
      <c r="A247">
        <f>'Clean Yahoo'!AD199</f>
        <v>198</v>
      </c>
      <c r="B247" t="str">
        <f>'Clean Yahoo'!AE199</f>
        <v>IMAS</v>
      </c>
      <c r="C247" t="str">
        <f>'Clean Yahoo'!AF199</f>
        <v>PT Indomobil Sukses Internasional Tbk</v>
      </c>
      <c r="D247">
        <f>'Clean Yahoo'!AG199</f>
        <v>1065</v>
      </c>
      <c r="E247" s="10">
        <f>'Clean Yahoo'!AH199</f>
        <v>4254</v>
      </c>
      <c r="F247" t="str">
        <f>'Clean Yahoo'!AI199</f>
        <v>Mid Cap</v>
      </c>
    </row>
    <row r="248" spans="1:6" x14ac:dyDescent="0.25">
      <c r="A248">
        <f>'Clean Yahoo'!AD109</f>
        <v>108</v>
      </c>
      <c r="B248" t="str">
        <f>'Clean Yahoo'!AE109</f>
        <v>IMPC</v>
      </c>
      <c r="C248" t="str">
        <f>'Clean Yahoo'!AF109</f>
        <v>PT Impack Pratama Industri Tbk</v>
      </c>
      <c r="D248">
        <f>'Clean Yahoo'!AG109</f>
        <v>2300</v>
      </c>
      <c r="E248" s="10">
        <f>'Clean Yahoo'!AH109</f>
        <v>11117</v>
      </c>
      <c r="F248" t="str">
        <f>'Clean Yahoo'!AI109</f>
        <v>Mid Cap</v>
      </c>
    </row>
    <row r="249" spans="1:6" x14ac:dyDescent="0.25">
      <c r="A249">
        <f>'Clean Yahoo'!AD145</f>
        <v>144</v>
      </c>
      <c r="B249" t="str">
        <f>'Clean Yahoo'!AE145</f>
        <v>INAF</v>
      </c>
      <c r="C249" t="str">
        <f>'Clean Yahoo'!AF145</f>
        <v>PT Indofarma Tbk</v>
      </c>
      <c r="D249">
        <f>'Clean Yahoo'!AG145</f>
        <v>2480</v>
      </c>
      <c r="E249" s="10">
        <f>'Clean Yahoo'!AH145</f>
        <v>7686</v>
      </c>
      <c r="F249" t="str">
        <f>'Clean Yahoo'!AI145</f>
        <v>Mid Cap</v>
      </c>
    </row>
    <row r="250" spans="1:6" x14ac:dyDescent="0.25">
      <c r="A250">
        <f>'Clean Yahoo'!AD485</f>
        <v>484</v>
      </c>
      <c r="B250" t="str">
        <f>'Clean Yahoo'!AE485</f>
        <v>INAI</v>
      </c>
      <c r="C250" t="str">
        <f>'Clean Yahoo'!AF485</f>
        <v>PT Indal Aluminium Industry Tbk</v>
      </c>
      <c r="D250">
        <f>'Clean Yahoo'!AG485</f>
        <v>298</v>
      </c>
      <c r="E250" s="10">
        <f>'Clean Yahoo'!AH485</f>
        <v>188.81299999999999</v>
      </c>
      <c r="F250" t="str">
        <f>'Clean Yahoo'!AI485</f>
        <v>Small Cap</v>
      </c>
    </row>
    <row r="251" spans="1:6" x14ac:dyDescent="0.25">
      <c r="A251">
        <f>'Clean Yahoo'!AD385</f>
        <v>384</v>
      </c>
      <c r="B251" t="str">
        <f>'Clean Yahoo'!AE385</f>
        <v>INCF</v>
      </c>
      <c r="C251" t="str">
        <f>'Clean Yahoo'!AF385</f>
        <v>PT Indo Komoditi Korpora Tbk</v>
      </c>
      <c r="D251">
        <f>'Clean Yahoo'!AG385</f>
        <v>340</v>
      </c>
      <c r="E251" s="10">
        <f>'Clean Yahoo'!AH385</f>
        <v>489.04599999999999</v>
      </c>
      <c r="F251" t="str">
        <f>'Clean Yahoo'!AI385</f>
        <v>Small Cap</v>
      </c>
    </row>
    <row r="252" spans="1:6" x14ac:dyDescent="0.25">
      <c r="A252">
        <f>'Clean Yahoo'!AD533</f>
        <v>532</v>
      </c>
      <c r="B252" t="str">
        <f>'Clean Yahoo'!AE533</f>
        <v>INCI</v>
      </c>
      <c r="C252" t="str">
        <f>'Clean Yahoo'!AF533</f>
        <v>PT Intanwijaya Internasional Tbk</v>
      </c>
      <c r="D252">
        <f>'Clean Yahoo'!AG533</f>
        <v>615</v>
      </c>
      <c r="E252" s="10">
        <f>'Clean Yahoo'!AH533</f>
        <v>120.614</v>
      </c>
      <c r="F252" t="str">
        <f>'Clean Yahoo'!AI533</f>
        <v>Small Cap</v>
      </c>
    </row>
    <row r="253" spans="1:6" x14ac:dyDescent="0.25">
      <c r="A253">
        <f>'Clean Yahoo'!AD35</f>
        <v>34</v>
      </c>
      <c r="B253" t="str">
        <f>'Clean Yahoo'!AE35</f>
        <v>INCO</v>
      </c>
      <c r="C253" t="str">
        <f>'Clean Yahoo'!AF35</f>
        <v>PT Vale Indonesia Tbk</v>
      </c>
      <c r="D253">
        <f>'Clean Yahoo'!AG35</f>
        <v>5100</v>
      </c>
      <c r="E253" s="10">
        <f>'Clean Yahoo'!AH35</f>
        <v>50675</v>
      </c>
      <c r="F253" t="str">
        <f>'Clean Yahoo'!AI35</f>
        <v>Big Cap</v>
      </c>
    </row>
    <row r="254" spans="1:6" x14ac:dyDescent="0.25">
      <c r="A254">
        <f>'Clean Yahoo'!AD28</f>
        <v>27</v>
      </c>
      <c r="B254" t="str">
        <f>'Clean Yahoo'!AE28</f>
        <v>INDF</v>
      </c>
      <c r="C254" t="str">
        <f>'Clean Yahoo'!AF28</f>
        <v>PT Indofood Sukses Makmur Tbk</v>
      </c>
      <c r="D254">
        <f>'Clean Yahoo'!AG28</f>
        <v>6775</v>
      </c>
      <c r="E254" s="10">
        <f>'Clean Yahoo'!AH28</f>
        <v>59487</v>
      </c>
      <c r="F254" t="str">
        <f>'Clean Yahoo'!AI28</f>
        <v>Big Cap</v>
      </c>
    </row>
    <row r="255" spans="1:6" x14ac:dyDescent="0.25">
      <c r="A255">
        <f>'Clean Yahoo'!AD338</f>
        <v>337</v>
      </c>
      <c r="B255" t="str">
        <f>'Clean Yahoo'!AE338</f>
        <v>INDO</v>
      </c>
      <c r="C255" t="str">
        <f>'Clean Yahoo'!AF338</f>
        <v>PT Royalindo Investa Wijaya Tbk</v>
      </c>
      <c r="D255">
        <f>'Clean Yahoo'!AG338</f>
        <v>168</v>
      </c>
      <c r="E255" s="10">
        <f>'Clean Yahoo'!AH338</f>
        <v>724.92</v>
      </c>
      <c r="F255" t="str">
        <f>'Clean Yahoo'!AI338</f>
        <v>Small Cap</v>
      </c>
    </row>
    <row r="256" spans="1:6" x14ac:dyDescent="0.25">
      <c r="A256">
        <f>'Clean Yahoo'!AD262</f>
        <v>261</v>
      </c>
      <c r="B256" t="str">
        <f>'Clean Yahoo'!AE262</f>
        <v>INDS</v>
      </c>
      <c r="C256" t="str">
        <f>'Clean Yahoo'!AF262</f>
        <v>PT Indospring Tbk</v>
      </c>
      <c r="D256">
        <f>'Clean Yahoo'!AG262</f>
        <v>1915</v>
      </c>
      <c r="E256" s="10">
        <f>'Clean Yahoo'!AH262</f>
        <v>1257</v>
      </c>
      <c r="F256" t="str">
        <f>'Clean Yahoo'!AI262</f>
        <v>Small Cap</v>
      </c>
    </row>
    <row r="257" spans="1:6" x14ac:dyDescent="0.25">
      <c r="A257">
        <f>'Clean Yahoo'!AD578</f>
        <v>577</v>
      </c>
      <c r="B257" t="str">
        <f>'Clean Yahoo'!AE578</f>
        <v>INDX</v>
      </c>
      <c r="C257" t="str">
        <f>'Clean Yahoo'!AF578</f>
        <v>PT Tanah Laut Tbk</v>
      </c>
      <c r="D257">
        <f>'Clean Yahoo'!AG578</f>
        <v>99</v>
      </c>
      <c r="E257" s="10">
        <f>'Clean Yahoo'!AH578</f>
        <v>43.353000000000002</v>
      </c>
      <c r="F257" t="str">
        <f>'Clean Yahoo'!AI578</f>
        <v>Small Cap</v>
      </c>
    </row>
    <row r="258" spans="1:6" x14ac:dyDescent="0.25">
      <c r="A258">
        <f>'Clean Yahoo'!AD105</f>
        <v>104</v>
      </c>
      <c r="B258" t="str">
        <f>'Clean Yahoo'!AE105</f>
        <v>INDY</v>
      </c>
      <c r="C258" t="str">
        <f>'Clean Yahoo'!AF105</f>
        <v>PT. Indika Energy Tbk</v>
      </c>
      <c r="D258">
        <f>'Clean Yahoo'!AG105</f>
        <v>2280</v>
      </c>
      <c r="E258" s="10">
        <f>'Clean Yahoo'!AH105</f>
        <v>11841</v>
      </c>
      <c r="F258" t="str">
        <f>'Clean Yahoo'!AI105</f>
        <v>Mid Cap</v>
      </c>
    </row>
    <row r="259" spans="1:6" x14ac:dyDescent="0.25">
      <c r="A259">
        <f>'Clean Yahoo'!AD36</f>
        <v>35</v>
      </c>
      <c r="B259" t="str">
        <f>'Clean Yahoo'!AE36</f>
        <v>INKP</v>
      </c>
      <c r="C259" t="str">
        <f>'Clean Yahoo'!AF36</f>
        <v>PT Indah Kiat Pulp &amp; Paper Tbk</v>
      </c>
      <c r="D259">
        <f>'Clean Yahoo'!AG36</f>
        <v>9025</v>
      </c>
      <c r="E259" s="10">
        <f>'Clean Yahoo'!AH36</f>
        <v>49376</v>
      </c>
      <c r="F259" t="str">
        <f>'Clean Yahoo'!AI36</f>
        <v>Big Cap</v>
      </c>
    </row>
    <row r="260" spans="1:6" x14ac:dyDescent="0.25">
      <c r="A260">
        <f>'Clean Yahoo'!AD405</f>
        <v>404</v>
      </c>
      <c r="B260" t="str">
        <f>'Clean Yahoo'!AE405</f>
        <v>INOV</v>
      </c>
      <c r="C260" t="str">
        <f>'Clean Yahoo'!AF405</f>
        <v>PT Inocycle Technology Group Tbk</v>
      </c>
      <c r="D260">
        <f>'Clean Yahoo'!AG405</f>
        <v>216</v>
      </c>
      <c r="E260" s="10">
        <f>'Clean Yahoo'!AH405</f>
        <v>390.57600000000002</v>
      </c>
      <c r="F260" t="str">
        <f>'Clean Yahoo'!AI405</f>
        <v>Small Cap</v>
      </c>
    </row>
    <row r="261" spans="1:6" x14ac:dyDescent="0.25">
      <c r="A261">
        <f>'Clean Yahoo'!AD141</f>
        <v>140</v>
      </c>
      <c r="B261" t="str">
        <f>'Clean Yahoo'!AE141</f>
        <v>INPP</v>
      </c>
      <c r="C261" t="str">
        <f>'Clean Yahoo'!AF141</f>
        <v>PT Indonesian Paradise Property Tbk</v>
      </c>
      <c r="D261">
        <f>'Clean Yahoo'!AG141</f>
        <v>705</v>
      </c>
      <c r="E261" s="10">
        <f>'Clean Yahoo'!AH141</f>
        <v>7883</v>
      </c>
      <c r="F261" t="str">
        <f>'Clean Yahoo'!AI141</f>
        <v>Mid Cap</v>
      </c>
    </row>
    <row r="262" spans="1:6" x14ac:dyDescent="0.25">
      <c r="A262">
        <f>'Clean Yahoo'!AD291</f>
        <v>290</v>
      </c>
      <c r="B262" t="str">
        <f>'Clean Yahoo'!AE291</f>
        <v>INRU</v>
      </c>
      <c r="C262" t="str">
        <f>'Clean Yahoo'!AF291</f>
        <v>PT Toba Pulp Lestari Tbk</v>
      </c>
      <c r="D262">
        <f>'Clean Yahoo'!AG291</f>
        <v>745</v>
      </c>
      <c r="E262" s="10">
        <f>'Clean Yahoo'!AH291</f>
        <v>1035</v>
      </c>
      <c r="F262" t="str">
        <f>'Clean Yahoo'!AI291</f>
        <v>Small Cap</v>
      </c>
    </row>
    <row r="263" spans="1:6" x14ac:dyDescent="0.25">
      <c r="A263">
        <f>'Clean Yahoo'!AD427</f>
        <v>426</v>
      </c>
      <c r="B263" t="str">
        <f>'Clean Yahoo'!AE427</f>
        <v>INTA</v>
      </c>
      <c r="C263" t="str">
        <f>'Clean Yahoo'!AF427</f>
        <v>PT Intraco Penta Tbk</v>
      </c>
      <c r="D263">
        <f>'Clean Yahoo'!AG427</f>
        <v>99</v>
      </c>
      <c r="E263" s="10">
        <f>'Clean Yahoo'!AH427</f>
        <v>331.04899999999998</v>
      </c>
      <c r="F263" t="str">
        <f>'Clean Yahoo'!AI427</f>
        <v>Small Cap</v>
      </c>
    </row>
    <row r="264" spans="1:6" x14ac:dyDescent="0.25">
      <c r="A264">
        <f>'Clean Yahoo'!AD550</f>
        <v>549</v>
      </c>
      <c r="B264" t="str">
        <f>'Clean Yahoo'!AE550</f>
        <v>INTD</v>
      </c>
      <c r="C264" t="str">
        <f>'Clean Yahoo'!AF550</f>
        <v>PT Inter Delta Tbk</v>
      </c>
      <c r="D264">
        <f>'Clean Yahoo'!AG550</f>
        <v>169</v>
      </c>
      <c r="E264" s="10">
        <f>'Clean Yahoo'!AH550</f>
        <v>100.01900000000001</v>
      </c>
      <c r="F264" t="str">
        <f>'Clean Yahoo'!AI550</f>
        <v>Small Cap</v>
      </c>
    </row>
    <row r="265" spans="1:6" x14ac:dyDescent="0.25">
      <c r="A265">
        <f>'Clean Yahoo'!AD41</f>
        <v>40</v>
      </c>
      <c r="B265" t="str">
        <f>'Clean Yahoo'!AE41</f>
        <v>INTP</v>
      </c>
      <c r="C265" t="str">
        <f>'Clean Yahoo'!AF41</f>
        <v>PT Indocement Tunggal Prakarsa Tbk</v>
      </c>
      <c r="D265">
        <f>'Clean Yahoo'!AG41</f>
        <v>11350</v>
      </c>
      <c r="E265" s="10">
        <f>'Clean Yahoo'!AH41</f>
        <v>41782</v>
      </c>
      <c r="F265" t="str">
        <f>'Clean Yahoo'!AI41</f>
        <v>Big Cap</v>
      </c>
    </row>
    <row r="266" spans="1:6" x14ac:dyDescent="0.25">
      <c r="A266">
        <f>'Clean Yahoo'!AD531</f>
        <v>530</v>
      </c>
      <c r="B266" t="str">
        <f>'Clean Yahoo'!AE531</f>
        <v>IPAC</v>
      </c>
      <c r="C266" t="str">
        <f>'Clean Yahoo'!AF531</f>
        <v>PT Era Graharealty Tbk</v>
      </c>
      <c r="D266">
        <f>'Clean Yahoo'!AG531</f>
        <v>130</v>
      </c>
      <c r="E266" s="10">
        <f>'Clean Yahoo'!AH531</f>
        <v>123.483</v>
      </c>
      <c r="F266" t="str">
        <f>'Clean Yahoo'!AI531</f>
        <v>Small Cap</v>
      </c>
    </row>
    <row r="267" spans="1:6" x14ac:dyDescent="0.25">
      <c r="A267">
        <f>'Clean Yahoo'!AD296</f>
        <v>295</v>
      </c>
      <c r="B267" t="str">
        <f>'Clean Yahoo'!AE296</f>
        <v>IPCC</v>
      </c>
      <c r="C267" t="str">
        <f>'Clean Yahoo'!AF296</f>
        <v>PT Indonesia Kendaraan Terminal Tbk</v>
      </c>
      <c r="D267">
        <f>'Clean Yahoo'!AG296</f>
        <v>560</v>
      </c>
      <c r="E267" s="10">
        <f>'Clean Yahoo'!AH296</f>
        <v>1018</v>
      </c>
      <c r="F267" t="str">
        <f>'Clean Yahoo'!AI296</f>
        <v>Small Cap</v>
      </c>
    </row>
    <row r="268" spans="1:6" x14ac:dyDescent="0.25">
      <c r="A268">
        <f>'Clean Yahoo'!AD210</f>
        <v>209</v>
      </c>
      <c r="B268" t="str">
        <f>'Clean Yahoo'!AE210</f>
        <v>IPCM</v>
      </c>
      <c r="C268" t="str">
        <f>'Clean Yahoo'!AF210</f>
        <v>PT Jasa Armada Indonesia Tbk</v>
      </c>
      <c r="D268">
        <f>'Clean Yahoo'!AG210</f>
        <v>348</v>
      </c>
      <c r="E268" s="10">
        <f>'Clean Yahoo'!AH210</f>
        <v>1836</v>
      </c>
      <c r="F268" t="str">
        <f>'Clean Yahoo'!AI210</f>
        <v>Small Cap</v>
      </c>
    </row>
    <row r="269" spans="1:6" x14ac:dyDescent="0.25">
      <c r="A269">
        <f>'Clean Yahoo'!AD290</f>
        <v>289</v>
      </c>
      <c r="B269" t="str">
        <f>'Clean Yahoo'!AE290</f>
        <v>IPOL</v>
      </c>
      <c r="C269" t="str">
        <f>'Clean Yahoo'!AF290</f>
        <v>PT Indopoly Swakarsa Industry Tbk</v>
      </c>
      <c r="D269">
        <f>'Clean Yahoo'!AG290</f>
        <v>163</v>
      </c>
      <c r="E269" s="10">
        <f>'Clean Yahoo'!AH290</f>
        <v>1050</v>
      </c>
      <c r="F269" t="str">
        <f>'Clean Yahoo'!AI290</f>
        <v>Small Cap</v>
      </c>
    </row>
    <row r="270" spans="1:6" x14ac:dyDescent="0.25">
      <c r="A270">
        <f>'Clean Yahoo'!AD119</f>
        <v>118</v>
      </c>
      <c r="B270" t="str">
        <f>'Clean Yahoo'!AE119</f>
        <v>IPTV</v>
      </c>
      <c r="C270" t="str">
        <f>'Clean Yahoo'!AF119</f>
        <v>PT MNC Vision Networks Tbk</v>
      </c>
      <c r="D270">
        <f>'Clean Yahoo'!AG119</f>
        <v>244</v>
      </c>
      <c r="E270" s="10">
        <f>'Clean Yahoo'!AH119</f>
        <v>10126</v>
      </c>
      <c r="F270" t="str">
        <f>'Clean Yahoo'!AI119</f>
        <v>Mid Cap</v>
      </c>
    </row>
    <row r="271" spans="1:6" x14ac:dyDescent="0.25">
      <c r="A271">
        <f>'Clean Yahoo'!AD43</f>
        <v>42</v>
      </c>
      <c r="B271" t="str">
        <f>'Clean Yahoo'!AE43</f>
        <v>ISAT</v>
      </c>
      <c r="C271" t="str">
        <f>'Clean Yahoo'!AF43</f>
        <v>PT Indosat Tbk</v>
      </c>
      <c r="D271">
        <f>'Clean Yahoo'!AG43</f>
        <v>6500</v>
      </c>
      <c r="E271" s="10">
        <f>'Clean Yahoo'!AH43</f>
        <v>35321</v>
      </c>
      <c r="F271" t="str">
        <f>'Clean Yahoo'!AI43</f>
        <v>Big Cap</v>
      </c>
    </row>
    <row r="272" spans="1:6" x14ac:dyDescent="0.25">
      <c r="A272">
        <f>'Clean Yahoo'!AD444</f>
        <v>443</v>
      </c>
      <c r="B272" t="str">
        <f>'Clean Yahoo'!AE444</f>
        <v>ITIC</v>
      </c>
      <c r="C272" t="str">
        <f>'Clean Yahoo'!AF444</f>
        <v>PT Indonesian Tobacco Tbk</v>
      </c>
      <c r="D272">
        <f>'Clean Yahoo'!AG444</f>
        <v>322</v>
      </c>
      <c r="E272" s="10">
        <f>'Clean Yahoo'!AH444</f>
        <v>302.91199999999998</v>
      </c>
      <c r="F272" t="str">
        <f>'Clean Yahoo'!AI444</f>
        <v>Small Cap</v>
      </c>
    </row>
    <row r="273" spans="1:6" x14ac:dyDescent="0.25">
      <c r="A273">
        <f>'Clean Yahoo'!AD384</f>
        <v>383</v>
      </c>
      <c r="B273" t="str">
        <f>'Clean Yahoo'!AE384</f>
        <v>ITMA</v>
      </c>
      <c r="C273" t="str">
        <f>'Clean Yahoo'!AF384</f>
        <v>PT Sumber Energi Andalan Tbk</v>
      </c>
      <c r="D273">
        <f>'Clean Yahoo'!AG384</f>
        <v>570</v>
      </c>
      <c r="E273" s="10">
        <f>'Clean Yahoo'!AH384</f>
        <v>496.3</v>
      </c>
      <c r="F273" t="str">
        <f>'Clean Yahoo'!AI384</f>
        <v>Small Cap</v>
      </c>
    </row>
    <row r="274" spans="1:6" x14ac:dyDescent="0.25">
      <c r="A274">
        <f>'Clean Yahoo'!AD52</f>
        <v>51</v>
      </c>
      <c r="B274" t="str">
        <f>'Clean Yahoo'!AE52</f>
        <v>ITMG</v>
      </c>
      <c r="C274" t="str">
        <f>'Clean Yahoo'!AF52</f>
        <v>PT Indo Tambangraya Megah Tbk</v>
      </c>
      <c r="D274">
        <f>'Clean Yahoo'!AG52</f>
        <v>26000</v>
      </c>
      <c r="E274" s="10">
        <f>'Clean Yahoo'!AH52</f>
        <v>28511</v>
      </c>
      <c r="F274" t="str">
        <f>'Clean Yahoo'!AI52</f>
        <v>Big Cap</v>
      </c>
    </row>
    <row r="275" spans="1:6" x14ac:dyDescent="0.25">
      <c r="A275">
        <f>'Clean Yahoo'!AD527</f>
        <v>526</v>
      </c>
      <c r="B275" t="str">
        <f>'Clean Yahoo'!AE527</f>
        <v>JAST</v>
      </c>
      <c r="C275" t="str">
        <f>'Clean Yahoo'!AF527</f>
        <v>PT. Jasnita Telekomindo Tbk</v>
      </c>
      <c r="D275">
        <f>'Clean Yahoo'!AG527</f>
        <v>153</v>
      </c>
      <c r="E275" s="10">
        <f>'Clean Yahoo'!AH527</f>
        <v>124.485</v>
      </c>
      <c r="F275" t="str">
        <f>'Clean Yahoo'!AI527</f>
        <v>Small Cap</v>
      </c>
    </row>
    <row r="276" spans="1:6" x14ac:dyDescent="0.25">
      <c r="A276">
        <f>'Clean Yahoo'!AD358</f>
        <v>357</v>
      </c>
      <c r="B276" t="str">
        <f>'Clean Yahoo'!AE358</f>
        <v>JAWA</v>
      </c>
      <c r="C276" t="str">
        <f>'Clean Yahoo'!AF358</f>
        <v>PT Jaya Agra Wattie Tbk</v>
      </c>
      <c r="D276">
        <f>'Clean Yahoo'!AG358</f>
        <v>155</v>
      </c>
      <c r="E276" s="10">
        <f>'Clean Yahoo'!AH358</f>
        <v>585.077</v>
      </c>
      <c r="F276" t="str">
        <f>'Clean Yahoo'!AI358</f>
        <v>Small Cap</v>
      </c>
    </row>
    <row r="277" spans="1:6" x14ac:dyDescent="0.25">
      <c r="A277">
        <f>'Clean Yahoo'!AD577</f>
        <v>576</v>
      </c>
      <c r="B277" t="str">
        <f>'Clean Yahoo'!AE577</f>
        <v>JAYA</v>
      </c>
      <c r="C277" t="str">
        <f>'Clean Yahoo'!AF577</f>
        <v>PT Armada Berjaya Trans Tbk</v>
      </c>
      <c r="D277">
        <f>'Clean Yahoo'!AG577</f>
        <v>122</v>
      </c>
      <c r="E277" s="10">
        <f>'Clean Yahoo'!AH577</f>
        <v>45.75</v>
      </c>
      <c r="F277" t="str">
        <f>'Clean Yahoo'!AI577</f>
        <v>Small Cap</v>
      </c>
    </row>
    <row r="278" spans="1:6" x14ac:dyDescent="0.25">
      <c r="A278">
        <f>'Clean Yahoo'!AD299</f>
        <v>298</v>
      </c>
      <c r="B278" t="str">
        <f>'Clean Yahoo'!AE299</f>
        <v>JECC</v>
      </c>
      <c r="C278" t="str">
        <f>'Clean Yahoo'!AF299</f>
        <v>PT Jembo Cable Company Tbk</v>
      </c>
      <c r="D278">
        <f>'Clean Yahoo'!AG299</f>
        <v>6675</v>
      </c>
      <c r="E278" s="10">
        <f>'Clean Yahoo'!AH299</f>
        <v>1008.9999999999999</v>
      </c>
      <c r="F278" t="str">
        <f>'Clean Yahoo'!AI299</f>
        <v>Small Cap</v>
      </c>
    </row>
    <row r="279" spans="1:6" x14ac:dyDescent="0.25">
      <c r="A279">
        <f>'Clean Yahoo'!AD277</f>
        <v>276</v>
      </c>
      <c r="B279" t="str">
        <f>'Clean Yahoo'!AE277</f>
        <v>JGLE</v>
      </c>
      <c r="C279" t="str">
        <f>'Clean Yahoo'!AF277</f>
        <v>PT Graha Andrasentra Propertindo Tbk.</v>
      </c>
      <c r="D279">
        <f>'Clean Yahoo'!AG277</f>
        <v>50</v>
      </c>
      <c r="E279" s="10">
        <f>'Clean Yahoo'!AH277</f>
        <v>1129</v>
      </c>
      <c r="F279" t="str">
        <f>'Clean Yahoo'!AI277</f>
        <v>Small Cap</v>
      </c>
    </row>
    <row r="280" spans="1:6" x14ac:dyDescent="0.25">
      <c r="A280">
        <f>'Clean Yahoo'!AD294</f>
        <v>293</v>
      </c>
      <c r="B280" t="str">
        <f>'Clean Yahoo'!AE294</f>
        <v>JIHD</v>
      </c>
      <c r="C280" t="str">
        <f>'Clean Yahoo'!AF294</f>
        <v>PT Jakarta International Hotels &amp; Development Tbk</v>
      </c>
      <c r="D280">
        <f>'Clean Yahoo'!AG294</f>
        <v>442</v>
      </c>
      <c r="E280" s="10">
        <f>'Clean Yahoo'!AH294</f>
        <v>1029</v>
      </c>
      <c r="F280" t="str">
        <f>'Clean Yahoo'!AI294</f>
        <v>Small Cap</v>
      </c>
    </row>
    <row r="281" spans="1:6" x14ac:dyDescent="0.25">
      <c r="A281">
        <f>'Clean Yahoo'!AD508</f>
        <v>507</v>
      </c>
      <c r="B281" t="str">
        <f>'Clean Yahoo'!AE508</f>
        <v>JMAS</v>
      </c>
      <c r="C281" t="str">
        <f>'Clean Yahoo'!AF508</f>
        <v>PT Asuransi Jiwa Syariah Jasa Mitra Abadi Tbk</v>
      </c>
      <c r="D281">
        <f>'Clean Yahoo'!AG508</f>
        <v>158</v>
      </c>
      <c r="E281" s="10">
        <f>'Clean Yahoo'!AH508</f>
        <v>158</v>
      </c>
      <c r="F281" t="str">
        <f>'Clean Yahoo'!AI508</f>
        <v>Small Cap</v>
      </c>
    </row>
    <row r="282" spans="1:6" x14ac:dyDescent="0.25">
      <c r="A282">
        <f>'Clean Yahoo'!AD77</f>
        <v>76</v>
      </c>
      <c r="B282" t="str">
        <f>'Clean Yahoo'!AE77</f>
        <v>JPFA</v>
      </c>
      <c r="C282" t="str">
        <f>'Clean Yahoo'!AF77</f>
        <v>PT Japfa Comfeed Indonesia Tbk</v>
      </c>
      <c r="D282">
        <f>'Clean Yahoo'!AG77</f>
        <v>1860</v>
      </c>
      <c r="E282" s="10">
        <f>'Clean Yahoo'!AH77</f>
        <v>17281</v>
      </c>
      <c r="F282" t="str">
        <f>'Clean Yahoo'!AI77</f>
        <v>Mid Cap</v>
      </c>
    </row>
    <row r="283" spans="1:6" x14ac:dyDescent="0.25">
      <c r="A283">
        <f>'Clean Yahoo'!AD150</f>
        <v>149</v>
      </c>
      <c r="B283" t="str">
        <f>'Clean Yahoo'!AE150</f>
        <v>JRPT</v>
      </c>
      <c r="C283" t="str">
        <f>'Clean Yahoo'!AF150</f>
        <v>PT Jaya Real Property, Tbk.</v>
      </c>
      <c r="D283">
        <f>'Clean Yahoo'!AG150</f>
        <v>494</v>
      </c>
      <c r="E283" s="10">
        <f>'Clean Yahoo'!AH150</f>
        <v>6692</v>
      </c>
      <c r="F283" t="str">
        <f>'Clean Yahoo'!AI150</f>
        <v>Mid Cap</v>
      </c>
    </row>
    <row r="284" spans="1:6" x14ac:dyDescent="0.25">
      <c r="A284">
        <f>'Clean Yahoo'!AD465</f>
        <v>464</v>
      </c>
      <c r="B284" t="str">
        <f>'Clean Yahoo'!AE465</f>
        <v>JSKY</v>
      </c>
      <c r="C284" t="str">
        <f>'Clean Yahoo'!AF465</f>
        <v>PT Sky Energy Indonesia Tbk</v>
      </c>
      <c r="D284">
        <f>'Clean Yahoo'!AG465</f>
        <v>120</v>
      </c>
      <c r="E284" s="10">
        <f>'Clean Yahoo'!AH465</f>
        <v>243.905</v>
      </c>
      <c r="F284" t="str">
        <f>'Clean Yahoo'!AI465</f>
        <v>Small Cap</v>
      </c>
    </row>
    <row r="285" spans="1:6" x14ac:dyDescent="0.25">
      <c r="A285">
        <f>'Clean Yahoo'!AD46</f>
        <v>45</v>
      </c>
      <c r="B285" t="str">
        <f>'Clean Yahoo'!AE46</f>
        <v>JSMR</v>
      </c>
      <c r="C285" t="str">
        <f>'Clean Yahoo'!AF46</f>
        <v>PT Jasa Marga (Persero) Tbk</v>
      </c>
      <c r="D285">
        <f>'Clean Yahoo'!AG46</f>
        <v>4430</v>
      </c>
      <c r="E285" s="10">
        <f>'Clean Yahoo'!AH46</f>
        <v>32152</v>
      </c>
      <c r="F285" t="str">
        <f>'Clean Yahoo'!AI46</f>
        <v>Big Cap</v>
      </c>
    </row>
    <row r="286" spans="1:6" x14ac:dyDescent="0.25">
      <c r="A286">
        <f>'Clean Yahoo'!AD216</f>
        <v>215</v>
      </c>
      <c r="B286" t="str">
        <f>'Clean Yahoo'!AE216</f>
        <v>JSPT</v>
      </c>
      <c r="C286" t="str">
        <f>'Clean Yahoo'!AF216</f>
        <v>PT Jakarta Setiabudi Internasional Tbk</v>
      </c>
      <c r="D286">
        <f>'Clean Yahoo'!AG216</f>
        <v>775</v>
      </c>
      <c r="E286" s="10">
        <f>'Clean Yahoo'!AH216</f>
        <v>1797</v>
      </c>
      <c r="F286" t="str">
        <f>'Clean Yahoo'!AI216</f>
        <v>Small Cap</v>
      </c>
    </row>
    <row r="287" spans="1:6" x14ac:dyDescent="0.25">
      <c r="A287">
        <f>'Clean Yahoo'!AD211</f>
        <v>210</v>
      </c>
      <c r="B287" t="str">
        <f>'Clean Yahoo'!AE211</f>
        <v>JTPE</v>
      </c>
      <c r="C287" t="str">
        <f>'Clean Yahoo'!AF211</f>
        <v>PT Jasuindo Tiga Perkasa Tbk</v>
      </c>
      <c r="D287">
        <f>'Clean Yahoo'!AG211</f>
        <v>1070</v>
      </c>
      <c r="E287" s="10">
        <f>'Clean Yahoo'!AH211</f>
        <v>1833</v>
      </c>
      <c r="F287" t="str">
        <f>'Clean Yahoo'!AI211</f>
        <v>Small Cap</v>
      </c>
    </row>
    <row r="288" spans="1:6" x14ac:dyDescent="0.25">
      <c r="A288">
        <f>'Clean Yahoo'!AD93</f>
        <v>92</v>
      </c>
      <c r="B288" t="str">
        <f>'Clean Yahoo'!AE93</f>
        <v>KAEF</v>
      </c>
      <c r="C288" t="str">
        <f>'Clean Yahoo'!AF93</f>
        <v>PT Kimia Farma (Persero) Tbk</v>
      </c>
      <c r="D288">
        <f>'Clean Yahoo'!AG93</f>
        <v>2610</v>
      </c>
      <c r="E288" s="10">
        <f>'Clean Yahoo'!AH93</f>
        <v>14496</v>
      </c>
      <c r="F288" t="str">
        <f>'Clean Yahoo'!AI93</f>
        <v>Mid Cap</v>
      </c>
    </row>
    <row r="289" spans="1:6" x14ac:dyDescent="0.25">
      <c r="A289">
        <f>'Clean Yahoo'!AD575</f>
        <v>574</v>
      </c>
      <c r="B289" t="str">
        <f>'Clean Yahoo'!AE575</f>
        <v>KARW</v>
      </c>
      <c r="C289" t="str">
        <f>'Clean Yahoo'!AF575</f>
        <v>PT ICTSI Jasa Prima Tbk</v>
      </c>
      <c r="D289">
        <f>'Clean Yahoo'!AG575</f>
        <v>89</v>
      </c>
      <c r="E289" s="10">
        <f>'Clean Yahoo'!AH575</f>
        <v>52.256999999999998</v>
      </c>
      <c r="F289" t="str">
        <f>'Clean Yahoo'!AI575</f>
        <v>Small Cap</v>
      </c>
    </row>
    <row r="290" spans="1:6" x14ac:dyDescent="0.25">
      <c r="A290">
        <f>'Clean Yahoo'!AD580</f>
        <v>579</v>
      </c>
      <c r="B290" t="str">
        <f>'Clean Yahoo'!AE580</f>
        <v>KAYU</v>
      </c>
      <c r="C290" t="str">
        <f>'Clean Yahoo'!AF580</f>
        <v>PT Darmi Bersaudara Tbk</v>
      </c>
      <c r="D290">
        <f>'Clean Yahoo'!AG580</f>
        <v>62</v>
      </c>
      <c r="E290" s="10">
        <f>'Clean Yahoo'!AH580</f>
        <v>41.23</v>
      </c>
      <c r="F290" t="str">
        <f>'Clean Yahoo'!AI580</f>
        <v>Small Cap</v>
      </c>
    </row>
    <row r="291" spans="1:6" x14ac:dyDescent="0.25">
      <c r="A291">
        <f>'Clean Yahoo'!AD396</f>
        <v>395</v>
      </c>
      <c r="B291" t="str">
        <f>'Clean Yahoo'!AE396</f>
        <v>KBAG</v>
      </c>
      <c r="C291" t="str">
        <f>'Clean Yahoo'!AF396</f>
        <v>PT Karya Bersama Anugerah Tbk</v>
      </c>
      <c r="D291">
        <f>'Clean Yahoo'!AG396</f>
        <v>57</v>
      </c>
      <c r="E291" s="10">
        <f>'Clean Yahoo'!AH396</f>
        <v>407.55</v>
      </c>
      <c r="F291" t="str">
        <f>'Clean Yahoo'!AI396</f>
        <v>Small Cap</v>
      </c>
    </row>
    <row r="292" spans="1:6" x14ac:dyDescent="0.25">
      <c r="A292">
        <f>'Clean Yahoo'!AD471</f>
        <v>470</v>
      </c>
      <c r="B292" t="str">
        <f>'Clean Yahoo'!AE471</f>
        <v>KBLM</v>
      </c>
      <c r="C292" t="str">
        <f>'Clean Yahoo'!AF471</f>
        <v>PT Kabelindo Murni Tbk</v>
      </c>
      <c r="D292">
        <f>'Clean Yahoo'!AG471</f>
        <v>208</v>
      </c>
      <c r="E292" s="10">
        <f>'Clean Yahoo'!AH471</f>
        <v>232.96</v>
      </c>
      <c r="F292" t="str">
        <f>'Clean Yahoo'!AI471</f>
        <v>Small Cap</v>
      </c>
    </row>
    <row r="293" spans="1:6" x14ac:dyDescent="0.25">
      <c r="A293">
        <f>'Clean Yahoo'!AD263</f>
        <v>262</v>
      </c>
      <c r="B293" t="str">
        <f>'Clean Yahoo'!AE263</f>
        <v>KBLV</v>
      </c>
      <c r="C293" t="str">
        <f>'Clean Yahoo'!AF263</f>
        <v>PT First Media Tbk</v>
      </c>
      <c r="D293">
        <f>'Clean Yahoo'!AG263</f>
        <v>720</v>
      </c>
      <c r="E293" s="10">
        <f>'Clean Yahoo'!AH263</f>
        <v>1254</v>
      </c>
      <c r="F293" t="str">
        <f>'Clean Yahoo'!AI263</f>
        <v>Small Cap</v>
      </c>
    </row>
    <row r="294" spans="1:6" x14ac:dyDescent="0.25">
      <c r="A294">
        <f>'Clean Yahoo'!AD412</f>
        <v>411</v>
      </c>
      <c r="B294" t="str">
        <f>'Clean Yahoo'!AE412</f>
        <v>KDSI</v>
      </c>
      <c r="C294" t="str">
        <f>'Clean Yahoo'!AF412</f>
        <v>PT Kedawung Setia Industrial Tbk</v>
      </c>
      <c r="D294">
        <f>'Clean Yahoo'!AG412</f>
        <v>895</v>
      </c>
      <c r="E294" s="10">
        <f>'Clean Yahoo'!AH412</f>
        <v>362.47500000000002</v>
      </c>
      <c r="F294" t="str">
        <f>'Clean Yahoo'!AI412</f>
        <v>Small Cap</v>
      </c>
    </row>
    <row r="295" spans="1:6" x14ac:dyDescent="0.25">
      <c r="A295">
        <f>'Clean Yahoo'!AD234</f>
        <v>233</v>
      </c>
      <c r="B295" t="str">
        <f>'Clean Yahoo'!AE234</f>
        <v>KEEN</v>
      </c>
      <c r="C295" t="str">
        <f>'Clean Yahoo'!AF234</f>
        <v>PT Kencana Energi Lestari Tbk</v>
      </c>
      <c r="D295">
        <f>'Clean Yahoo'!AG234</f>
        <v>432</v>
      </c>
      <c r="E295" s="10">
        <f>'Clean Yahoo'!AH234</f>
        <v>1584</v>
      </c>
      <c r="F295" t="str">
        <f>'Clean Yahoo'!AI234</f>
        <v>Small Cap</v>
      </c>
    </row>
    <row r="296" spans="1:6" x14ac:dyDescent="0.25">
      <c r="A296">
        <f>'Clean Yahoo'!AD212</f>
        <v>211</v>
      </c>
      <c r="B296" t="str">
        <f>'Clean Yahoo'!AE212</f>
        <v>KEJU</v>
      </c>
      <c r="C296" t="str">
        <f>'Clean Yahoo'!AF212</f>
        <v>PT Mulia Boga Raya Tbk</v>
      </c>
      <c r="D296">
        <f>'Clean Yahoo'!AG212</f>
        <v>1220</v>
      </c>
      <c r="E296" s="10">
        <f>'Clean Yahoo'!AH212</f>
        <v>1830</v>
      </c>
      <c r="F296" t="str">
        <f>'Clean Yahoo'!AI212</f>
        <v>Small Cap</v>
      </c>
    </row>
    <row r="297" spans="1:6" x14ac:dyDescent="0.25">
      <c r="A297">
        <f>'Clean Yahoo'!AD336</f>
        <v>335</v>
      </c>
      <c r="B297" t="str">
        <f>'Clean Yahoo'!AE336</f>
        <v>KIAS</v>
      </c>
      <c r="C297" t="str">
        <f>'Clean Yahoo'!AF336</f>
        <v>PT Keramika Indonesia Assosiasi Tbk</v>
      </c>
      <c r="D297">
        <f>'Clean Yahoo'!AG336</f>
        <v>50</v>
      </c>
      <c r="E297" s="10">
        <f>'Clean Yahoo'!AH336</f>
        <v>746.45500000000004</v>
      </c>
      <c r="F297" t="str">
        <f>'Clean Yahoo'!AI336</f>
        <v>Small Cap</v>
      </c>
    </row>
    <row r="298" spans="1:6" x14ac:dyDescent="0.25">
      <c r="A298">
        <f>'Clean Yahoo'!AD564</f>
        <v>563</v>
      </c>
      <c r="B298" t="str">
        <f>'Clean Yahoo'!AE564</f>
        <v>KICI</v>
      </c>
      <c r="C298" t="str">
        <f>'Clean Yahoo'!AF564</f>
        <v>PT Kedaung Indah Can Tbk</v>
      </c>
      <c r="D298">
        <f>'Clean Yahoo'!AG564</f>
        <v>236</v>
      </c>
      <c r="E298" s="10">
        <f>'Clean Yahoo'!AH564</f>
        <v>65.135999999999996</v>
      </c>
      <c r="F298" t="str">
        <f>'Clean Yahoo'!AI564</f>
        <v>Small Cap</v>
      </c>
    </row>
    <row r="299" spans="1:6" x14ac:dyDescent="0.25">
      <c r="A299">
        <f>'Clean Yahoo'!AD382</f>
        <v>381</v>
      </c>
      <c r="B299" t="str">
        <f>'Clean Yahoo'!AE382</f>
        <v>KIOS</v>
      </c>
      <c r="C299" t="str">
        <f>'Clean Yahoo'!AF382</f>
        <v>PT Kioson Komersial Indonesia Tbk</v>
      </c>
      <c r="D299">
        <f>'Clean Yahoo'!AG382</f>
        <v>700</v>
      </c>
      <c r="E299" s="10">
        <f>'Clean Yahoo'!AH382</f>
        <v>502.06799999999998</v>
      </c>
      <c r="F299" t="str">
        <f>'Clean Yahoo'!AI382</f>
        <v>Small Cap</v>
      </c>
    </row>
    <row r="300" spans="1:6" x14ac:dyDescent="0.25">
      <c r="A300">
        <f>'Clean Yahoo'!AD464</f>
        <v>463</v>
      </c>
      <c r="B300" t="str">
        <f>'Clean Yahoo'!AE464</f>
        <v>KJEN</v>
      </c>
      <c r="C300" t="str">
        <f>'Clean Yahoo'!AF464</f>
        <v>PT Krida Jaringan Nusantara Tbk</v>
      </c>
      <c r="D300">
        <f>'Clean Yahoo'!AG464</f>
        <v>490</v>
      </c>
      <c r="E300" s="10">
        <f>'Clean Yahoo'!AH464</f>
        <v>245</v>
      </c>
      <c r="F300" t="str">
        <f>'Clean Yahoo'!AI464</f>
        <v>Small Cap</v>
      </c>
    </row>
    <row r="301" spans="1:6" x14ac:dyDescent="0.25">
      <c r="A301">
        <f>'Clean Yahoo'!AD242</f>
        <v>241</v>
      </c>
      <c r="B301" t="str">
        <f>'Clean Yahoo'!AE242</f>
        <v>KKGI</v>
      </c>
      <c r="C301" t="str">
        <f>'Clean Yahoo'!AF242</f>
        <v>PT Resource Alam Indonesia Tbk</v>
      </c>
      <c r="D301">
        <f>'Clean Yahoo'!AG242</f>
        <v>316</v>
      </c>
      <c r="E301" s="10">
        <f>'Clean Yahoo'!AH242</f>
        <v>1483</v>
      </c>
      <c r="F301" t="str">
        <f>'Clean Yahoo'!AI242</f>
        <v>Small Cap</v>
      </c>
    </row>
    <row r="302" spans="1:6" x14ac:dyDescent="0.25">
      <c r="A302">
        <f>'Clean Yahoo'!AD23</f>
        <v>22</v>
      </c>
      <c r="B302" t="str">
        <f>'Clean Yahoo'!AE23</f>
        <v>KLBF</v>
      </c>
      <c r="C302" t="str">
        <f>'Clean Yahoo'!AF23</f>
        <v>PT Kalbe Farma Tbk.</v>
      </c>
      <c r="D302">
        <f>'Clean Yahoo'!AG23</f>
        <v>1445</v>
      </c>
      <c r="E302" s="10">
        <f>'Clean Yahoo'!AH23</f>
        <v>67731</v>
      </c>
      <c r="F302" t="str">
        <f>'Clean Yahoo'!AI23</f>
        <v>Big Cap</v>
      </c>
    </row>
    <row r="303" spans="1:6" x14ac:dyDescent="0.25">
      <c r="A303">
        <f>'Clean Yahoo'!AD400</f>
        <v>399</v>
      </c>
      <c r="B303" t="str">
        <f>'Clean Yahoo'!AE400</f>
        <v>KMDS</v>
      </c>
      <c r="C303" t="str">
        <f>'Clean Yahoo'!AF400</f>
        <v>PT Kurniamitra Duta Sentosa, Tbk</v>
      </c>
      <c r="D303">
        <f>'Clean Yahoo'!AG400</f>
        <v>496</v>
      </c>
      <c r="E303" s="10">
        <f>'Clean Yahoo'!AH400</f>
        <v>396.8</v>
      </c>
      <c r="F303" t="str">
        <f>'Clean Yahoo'!AI400</f>
        <v>Small Cap</v>
      </c>
    </row>
    <row r="304" spans="1:6" x14ac:dyDescent="0.25">
      <c r="A304">
        <f>'Clean Yahoo'!AD403</f>
        <v>402</v>
      </c>
      <c r="B304" t="str">
        <f>'Clean Yahoo'!AE403</f>
        <v>KOBX</v>
      </c>
      <c r="C304" t="str">
        <f>'Clean Yahoo'!AF403</f>
        <v>PT Kobexindo Tractors Tbk</v>
      </c>
      <c r="D304">
        <f>'Clean Yahoo'!AG403</f>
        <v>172</v>
      </c>
      <c r="E304" s="10">
        <f>'Clean Yahoo'!AH403</f>
        <v>390.87</v>
      </c>
      <c r="F304" t="str">
        <f>'Clean Yahoo'!AI403</f>
        <v>Small Cap</v>
      </c>
    </row>
    <row r="305" spans="1:6" x14ac:dyDescent="0.25">
      <c r="A305">
        <f>'Clean Yahoo'!AD506</f>
        <v>505</v>
      </c>
      <c r="B305" t="str">
        <f>'Clean Yahoo'!AE506</f>
        <v>KOIN</v>
      </c>
      <c r="C305" t="str">
        <f>'Clean Yahoo'!AF506</f>
        <v>PT Kokoh Inti Arebama Tbk</v>
      </c>
      <c r="D305">
        <f>'Clean Yahoo'!AG506</f>
        <v>164</v>
      </c>
      <c r="E305" s="10">
        <f>'Clean Yahoo'!AH506</f>
        <v>160.858</v>
      </c>
      <c r="F305" t="str">
        <f>'Clean Yahoo'!AI506</f>
        <v>Small Cap</v>
      </c>
    </row>
    <row r="306" spans="1:6" x14ac:dyDescent="0.25">
      <c r="A306">
        <f>'Clean Yahoo'!AD526</f>
        <v>525</v>
      </c>
      <c r="B306" t="str">
        <f>'Clean Yahoo'!AE526</f>
        <v>KONI</v>
      </c>
      <c r="C306" t="str">
        <f>'Clean Yahoo'!AF526</f>
        <v>PT Perdana Bangun Pusaka Tbk</v>
      </c>
      <c r="D306">
        <f>'Clean Yahoo'!AG526</f>
        <v>820</v>
      </c>
      <c r="E306" s="10">
        <f>'Clean Yahoo'!AH526</f>
        <v>124.64</v>
      </c>
      <c r="F306" t="str">
        <f>'Clean Yahoo'!AI526</f>
        <v>Small Cap</v>
      </c>
    </row>
    <row r="307" spans="1:6" x14ac:dyDescent="0.25">
      <c r="A307">
        <f>'Clean Yahoo'!AD390</f>
        <v>389</v>
      </c>
      <c r="B307" t="str">
        <f>'Clean Yahoo'!AE390</f>
        <v>KOPI</v>
      </c>
      <c r="C307" t="str">
        <f>'Clean Yahoo'!AF390</f>
        <v>PT Mitra Energi Persada Tbk</v>
      </c>
      <c r="D307">
        <f>'Clean Yahoo'!AG390</f>
        <v>610</v>
      </c>
      <c r="E307" s="10">
        <f>'Clean Yahoo'!AH390</f>
        <v>425.33300000000003</v>
      </c>
      <c r="F307" t="str">
        <f>'Clean Yahoo'!AI390</f>
        <v>Small Cap</v>
      </c>
    </row>
    <row r="308" spans="1:6" x14ac:dyDescent="0.25">
      <c r="A308">
        <f>'Clean Yahoo'!AD225</f>
        <v>224</v>
      </c>
      <c r="B308" t="str">
        <f>'Clean Yahoo'!AE225</f>
        <v>KOTA</v>
      </c>
      <c r="C308" t="str">
        <f>'Clean Yahoo'!AF225</f>
        <v>PT DMS Propertindo Tbk</v>
      </c>
      <c r="D308">
        <f>'Clean Yahoo'!AG225</f>
        <v>159</v>
      </c>
      <c r="E308" s="10">
        <f>'Clean Yahoo'!AH225</f>
        <v>1677</v>
      </c>
      <c r="F308" t="str">
        <f>'Clean Yahoo'!AI225</f>
        <v>Small Cap</v>
      </c>
    </row>
    <row r="309" spans="1:6" x14ac:dyDescent="0.25">
      <c r="A309">
        <f>'Clean Yahoo'!AD134</f>
        <v>133</v>
      </c>
      <c r="B309" t="str">
        <f>'Clean Yahoo'!AE134</f>
        <v>KPIG</v>
      </c>
      <c r="C309" t="str">
        <f>'Clean Yahoo'!AF134</f>
        <v>PT MNC Land Tbk</v>
      </c>
      <c r="D309">
        <f>'Clean Yahoo'!AG134</f>
        <v>103</v>
      </c>
      <c r="E309" s="10">
        <f>'Clean Yahoo'!AH134</f>
        <v>8304</v>
      </c>
      <c r="F309" t="str">
        <f>'Clean Yahoo'!AI134</f>
        <v>Mid Cap</v>
      </c>
    </row>
    <row r="310" spans="1:6" x14ac:dyDescent="0.25">
      <c r="A310">
        <f>'Clean Yahoo'!AD115</f>
        <v>114</v>
      </c>
      <c r="B310" t="str">
        <f>'Clean Yahoo'!AE115</f>
        <v>KRAS</v>
      </c>
      <c r="C310" t="str">
        <f>'Clean Yahoo'!AF115</f>
        <v>PT Krakatau Steel (Persero) Tbk</v>
      </c>
      <c r="D310">
        <f>'Clean Yahoo'!AG115</f>
        <v>550</v>
      </c>
      <c r="E310" s="10">
        <f>'Clean Yahoo'!AH115</f>
        <v>10641</v>
      </c>
      <c r="F310" t="str">
        <f>'Clean Yahoo'!AI115</f>
        <v>Mid Cap</v>
      </c>
    </row>
    <row r="311" spans="1:6" x14ac:dyDescent="0.25">
      <c r="A311">
        <f>'Clean Yahoo'!AD460</f>
        <v>459</v>
      </c>
      <c r="B311" t="str">
        <f>'Clean Yahoo'!AE460</f>
        <v>LAND</v>
      </c>
      <c r="C311" t="str">
        <f>'Clean Yahoo'!AF460</f>
        <v>PT Trimitra Propertindo Tbk</v>
      </c>
      <c r="D311">
        <f>'Clean Yahoo'!AG460</f>
        <v>90</v>
      </c>
      <c r="E311" s="10">
        <f>'Clean Yahoo'!AH460</f>
        <v>251.33600000000001</v>
      </c>
      <c r="F311" t="str">
        <f>'Clean Yahoo'!AI460</f>
        <v>Small Cap</v>
      </c>
    </row>
    <row r="312" spans="1:6" x14ac:dyDescent="0.25">
      <c r="A312">
        <f>'Clean Yahoo'!AD433</f>
        <v>432</v>
      </c>
      <c r="B312" t="str">
        <f>'Clean Yahoo'!AE433</f>
        <v>LCKM</v>
      </c>
      <c r="C312" t="str">
        <f>'Clean Yahoo'!AF433</f>
        <v>PT LCK Global Kedaton Tbk</v>
      </c>
      <c r="D312">
        <f>'Clean Yahoo'!AG433</f>
        <v>318</v>
      </c>
      <c r="E312" s="10">
        <f>'Clean Yahoo'!AH433</f>
        <v>318</v>
      </c>
      <c r="F312" t="str">
        <f>'Clean Yahoo'!AI433</f>
        <v>Small Cap</v>
      </c>
    </row>
    <row r="313" spans="1:6" x14ac:dyDescent="0.25">
      <c r="A313">
        <f>'Clean Yahoo'!AD434</f>
        <v>433</v>
      </c>
      <c r="B313" t="str">
        <f>'Clean Yahoo'!AE434</f>
        <v>LCKM</v>
      </c>
      <c r="C313" t="str">
        <f>'Clean Yahoo'!AF434</f>
        <v>PT LCK Global Kedaton Tbk</v>
      </c>
      <c r="D313">
        <f>'Clean Yahoo'!AG434</f>
        <v>318</v>
      </c>
      <c r="E313" s="10">
        <f>'Clean Yahoo'!AH434</f>
        <v>318</v>
      </c>
      <c r="F313" t="str">
        <f>'Clean Yahoo'!AI434</f>
        <v>Small Cap</v>
      </c>
    </row>
    <row r="314" spans="1:6" x14ac:dyDescent="0.25">
      <c r="A314">
        <f>'Clean Yahoo'!AD435</f>
        <v>434</v>
      </c>
      <c r="B314" t="str">
        <f>'Clean Yahoo'!AE435</f>
        <v>LCKM</v>
      </c>
      <c r="C314" t="str">
        <f>'Clean Yahoo'!AF435</f>
        <v>PT LCK Global Kedaton Tbk</v>
      </c>
      <c r="D314">
        <f>'Clean Yahoo'!AG435</f>
        <v>318</v>
      </c>
      <c r="E314" s="10">
        <f>'Clean Yahoo'!AH435</f>
        <v>318</v>
      </c>
      <c r="F314" t="str">
        <f>'Clean Yahoo'!AI435</f>
        <v>Small Cap</v>
      </c>
    </row>
    <row r="315" spans="1:6" x14ac:dyDescent="0.25">
      <c r="A315">
        <f>'Clean Yahoo'!AD477</f>
        <v>476</v>
      </c>
      <c r="B315" t="str">
        <f>'Clean Yahoo'!AE477</f>
        <v>LEAD</v>
      </c>
      <c r="C315" t="str">
        <f>'Clean Yahoo'!AF477</f>
        <v>PT Logindo Samudramakmur Tbk.</v>
      </c>
      <c r="D315">
        <f>'Clean Yahoo'!AG477</f>
        <v>50</v>
      </c>
      <c r="E315" s="10">
        <f>'Clean Yahoo'!AH477</f>
        <v>201.68700000000001</v>
      </c>
      <c r="F315" t="str">
        <f>'Clean Yahoo'!AI477</f>
        <v>Small Cap</v>
      </c>
    </row>
    <row r="316" spans="1:6" x14ac:dyDescent="0.25">
      <c r="A316">
        <f>'Clean Yahoo'!AD546</f>
        <v>545</v>
      </c>
      <c r="B316" t="str">
        <f>'Clean Yahoo'!AE546</f>
        <v>LFLO</v>
      </c>
      <c r="C316" t="str">
        <f>'Clean Yahoo'!AF546</f>
        <v>PT Imago Mulia Persada Tbk</v>
      </c>
      <c r="D316">
        <f>'Clean Yahoo'!AG546</f>
        <v>79</v>
      </c>
      <c r="E316" s="10">
        <f>'Clean Yahoo'!AH546</f>
        <v>102.7</v>
      </c>
      <c r="F316" t="str">
        <f>'Clean Yahoo'!AI546</f>
        <v>Small Cap</v>
      </c>
    </row>
    <row r="317" spans="1:6" x14ac:dyDescent="0.25">
      <c r="A317">
        <f>'Clean Yahoo'!AD110</f>
        <v>109</v>
      </c>
      <c r="B317" t="str">
        <f>'Clean Yahoo'!AE110</f>
        <v>LINK</v>
      </c>
      <c r="C317" t="str">
        <f>'Clean Yahoo'!AF110</f>
        <v>PT Link Net Tbk</v>
      </c>
      <c r="D317">
        <f>'Clean Yahoo'!AG110</f>
        <v>4000</v>
      </c>
      <c r="E317" s="10">
        <f>'Clean Yahoo'!AH110</f>
        <v>11006</v>
      </c>
      <c r="F317" t="str">
        <f>'Clean Yahoo'!AI110</f>
        <v>Mid Cap</v>
      </c>
    </row>
    <row r="318" spans="1:6" x14ac:dyDescent="0.25">
      <c r="A318">
        <f>'Clean Yahoo'!AD489</f>
        <v>488</v>
      </c>
      <c r="B318" t="str">
        <f>'Clean Yahoo'!AE489</f>
        <v>LION</v>
      </c>
      <c r="C318" t="str">
        <f>'Clean Yahoo'!AF489</f>
        <v>PT Lion Metal Works Tbk</v>
      </c>
      <c r="D318">
        <f>'Clean Yahoo'!AG489</f>
        <v>350</v>
      </c>
      <c r="E318" s="10">
        <f>'Clean Yahoo'!AH489</f>
        <v>182.05600000000001</v>
      </c>
      <c r="F318" t="str">
        <f>'Clean Yahoo'!AI489</f>
        <v>Small Cap</v>
      </c>
    </row>
    <row r="319" spans="1:6" x14ac:dyDescent="0.25">
      <c r="A319">
        <f>'Clean Yahoo'!AD487</f>
        <v>486</v>
      </c>
      <c r="B319" t="str">
        <f>'Clean Yahoo'!AE487</f>
        <v>LMPI</v>
      </c>
      <c r="C319" t="str">
        <f>'Clean Yahoo'!AF487</f>
        <v>PT Langgeng Makmur Industri Tbk</v>
      </c>
      <c r="D319">
        <f>'Clean Yahoo'!AG487</f>
        <v>185</v>
      </c>
      <c r="E319" s="10">
        <f>'Clean Yahoo'!AH487</f>
        <v>186.57599999999999</v>
      </c>
      <c r="F319" t="str">
        <f>'Clean Yahoo'!AI487</f>
        <v>Small Cap</v>
      </c>
    </row>
    <row r="320" spans="1:6" x14ac:dyDescent="0.25">
      <c r="A320">
        <f>'Clean Yahoo'!AD561</f>
        <v>560</v>
      </c>
      <c r="B320" t="str">
        <f>'Clean Yahoo'!AE561</f>
        <v>LMSH</v>
      </c>
      <c r="C320" t="str">
        <f>'Clean Yahoo'!AF561</f>
        <v>PT Lionmesh Prima Tbk</v>
      </c>
      <c r="D320">
        <f>'Clean Yahoo'!AG561</f>
        <v>750</v>
      </c>
      <c r="E320" s="10">
        <f>'Clean Yahoo'!AH561</f>
        <v>72</v>
      </c>
      <c r="F320" t="str">
        <f>'Clean Yahoo'!AI561</f>
        <v>Small Cap</v>
      </c>
    </row>
    <row r="321" spans="1:6" x14ac:dyDescent="0.25">
      <c r="A321">
        <f>'Clean Yahoo'!AD363</f>
        <v>362</v>
      </c>
      <c r="B321" t="str">
        <f>'Clean Yahoo'!AE363</f>
        <v>LPGI</v>
      </c>
      <c r="C321" t="str">
        <f>'Clean Yahoo'!AF363</f>
        <v>PT Lippo General Insurance Tbk</v>
      </c>
      <c r="D321">
        <f>'Clean Yahoo'!AG363</f>
        <v>3800</v>
      </c>
      <c r="E321" s="10">
        <f>'Clean Yahoo'!AH363</f>
        <v>570</v>
      </c>
      <c r="F321" t="str">
        <f>'Clean Yahoo'!AI363</f>
        <v>Small Cap</v>
      </c>
    </row>
    <row r="322" spans="1:6" x14ac:dyDescent="0.25">
      <c r="A322">
        <f>'Clean Yahoo'!AD504</f>
        <v>503</v>
      </c>
      <c r="B322" t="str">
        <f>'Clean Yahoo'!AE504</f>
        <v>LPIN</v>
      </c>
      <c r="C322" t="str">
        <f>'Clean Yahoo'!AF504</f>
        <v>PT Multi Prima Sejahtera Tbk</v>
      </c>
      <c r="D322">
        <f>'Clean Yahoo'!AG504</f>
        <v>380</v>
      </c>
      <c r="E322" s="10">
        <f>'Clean Yahoo'!AH504</f>
        <v>161.5</v>
      </c>
      <c r="F322" t="str">
        <f>'Clean Yahoo'!AI504</f>
        <v>Small Cap</v>
      </c>
    </row>
    <row r="323" spans="1:6" x14ac:dyDescent="0.25">
      <c r="A323">
        <f>'Clean Yahoo'!AD107</f>
        <v>106</v>
      </c>
      <c r="B323" t="str">
        <f>'Clean Yahoo'!AE107</f>
        <v>LPKR</v>
      </c>
      <c r="C323" t="str">
        <f>'Clean Yahoo'!AF107</f>
        <v>PT Lippo Karawaci Tbk</v>
      </c>
      <c r="D323">
        <f>'Clean Yahoo'!AG107</f>
        <v>161</v>
      </c>
      <c r="E323" s="10">
        <f>'Clean Yahoo'!AH107</f>
        <v>11404</v>
      </c>
      <c r="F323" t="str">
        <f>'Clean Yahoo'!AI107</f>
        <v>Mid Cap</v>
      </c>
    </row>
    <row r="324" spans="1:6" x14ac:dyDescent="0.25">
      <c r="A324">
        <f>'Clean Yahoo'!AD443</f>
        <v>442</v>
      </c>
      <c r="B324" t="str">
        <f>'Clean Yahoo'!AE443</f>
        <v>LPLI</v>
      </c>
      <c r="C324" t="str">
        <f>'Clean Yahoo'!AF443</f>
        <v>PT Star Pacific Tbk</v>
      </c>
      <c r="D324">
        <f>'Clean Yahoo'!AG443</f>
        <v>260</v>
      </c>
      <c r="E324" s="10">
        <f>'Clean Yahoo'!AH443</f>
        <v>304.31200000000001</v>
      </c>
      <c r="F324" t="str">
        <f>'Clean Yahoo'!AI443</f>
        <v>Small Cap</v>
      </c>
    </row>
    <row r="325" spans="1:6" x14ac:dyDescent="0.25">
      <c r="A325">
        <f>'Clean Yahoo'!AD148</f>
        <v>147</v>
      </c>
      <c r="B325" t="str">
        <f>'Clean Yahoo'!AE148</f>
        <v>LPPF</v>
      </c>
      <c r="C325" t="str">
        <f>'Clean Yahoo'!AF148</f>
        <v>PT Matahari Department Store Tbk</v>
      </c>
      <c r="D325">
        <f>'Clean Yahoo'!AG148</f>
        <v>2680</v>
      </c>
      <c r="E325" s="10">
        <f>'Clean Yahoo'!AH148</f>
        <v>7038</v>
      </c>
      <c r="F325" t="str">
        <f>'Clean Yahoo'!AI148</f>
        <v>Mid Cap</v>
      </c>
    </row>
    <row r="326" spans="1:6" x14ac:dyDescent="0.25">
      <c r="A326">
        <f>'Clean Yahoo'!AD451</f>
        <v>450</v>
      </c>
      <c r="B326" t="str">
        <f>'Clean Yahoo'!AE451</f>
        <v>LPPS</v>
      </c>
      <c r="C326" t="str">
        <f>'Clean Yahoo'!AF451</f>
        <v>PT Lenox Pasifik Investama Tbk</v>
      </c>
      <c r="D326">
        <f>'Clean Yahoo'!AG451</f>
        <v>108</v>
      </c>
      <c r="E326" s="10">
        <f>'Clean Yahoo'!AH451</f>
        <v>279.53100000000001</v>
      </c>
      <c r="F326" t="str">
        <f>'Clean Yahoo'!AI451</f>
        <v>Small Cap</v>
      </c>
    </row>
    <row r="327" spans="1:6" x14ac:dyDescent="0.25">
      <c r="A327">
        <f>'Clean Yahoo'!AD568</f>
        <v>567</v>
      </c>
      <c r="B327" t="str">
        <f>'Clean Yahoo'!AE568</f>
        <v>LRNA</v>
      </c>
      <c r="C327" t="str">
        <f>'Clean Yahoo'!AF568</f>
        <v>PT Eka Sari Lorena Transport Tbk</v>
      </c>
      <c r="D327">
        <f>'Clean Yahoo'!AG568</f>
        <v>175</v>
      </c>
      <c r="E327" s="10">
        <f>'Clean Yahoo'!AH568</f>
        <v>61.25</v>
      </c>
      <c r="F327" t="str">
        <f>'Clean Yahoo'!AI568</f>
        <v>Small Cap</v>
      </c>
    </row>
    <row r="328" spans="1:6" x14ac:dyDescent="0.25">
      <c r="A328">
        <f>'Clean Yahoo'!AD120</f>
        <v>119</v>
      </c>
      <c r="B328" t="str">
        <f>'Clean Yahoo'!AE120</f>
        <v>LSIP</v>
      </c>
      <c r="C328" t="str">
        <f>'Clean Yahoo'!AF120</f>
        <v>PT Perusahaan Perkebunan London Sumatra Indonesia Tbk</v>
      </c>
      <c r="D328">
        <f>'Clean Yahoo'!AG120</f>
        <v>1460</v>
      </c>
      <c r="E328" s="10">
        <f>'Clean Yahoo'!AH120</f>
        <v>9957</v>
      </c>
      <c r="F328" t="str">
        <f>'Clean Yahoo'!AI120</f>
        <v>Mid Cap</v>
      </c>
    </row>
    <row r="329" spans="1:6" x14ac:dyDescent="0.25">
      <c r="A329">
        <f>'Clean Yahoo'!AD311</f>
        <v>310</v>
      </c>
      <c r="B329" t="str">
        <f>'Clean Yahoo'!AE311</f>
        <v>LTLS</v>
      </c>
      <c r="C329" t="str">
        <f>'Clean Yahoo'!AF311</f>
        <v>PT Lautan Luas Tbk</v>
      </c>
      <c r="D329">
        <f>'Clean Yahoo'!AG311</f>
        <v>615</v>
      </c>
      <c r="E329" s="10">
        <f>'Clean Yahoo'!AH311</f>
        <v>941.87300000000005</v>
      </c>
      <c r="F329" t="str">
        <f>'Clean Yahoo'!AI311</f>
        <v>Small Cap</v>
      </c>
    </row>
    <row r="330" spans="1:6" x14ac:dyDescent="0.25">
      <c r="A330">
        <f>'Clean Yahoo'!AD510</f>
        <v>509</v>
      </c>
      <c r="B330" t="str">
        <f>'Clean Yahoo'!AE510</f>
        <v>LUCK</v>
      </c>
      <c r="C330" t="str">
        <f>'Clean Yahoo'!AF510</f>
        <v>PT Sentral Mitra Informatika Tbk</v>
      </c>
      <c r="D330">
        <f>'Clean Yahoo'!AG510</f>
        <v>218</v>
      </c>
      <c r="E330" s="10">
        <f>'Clean Yahoo'!AH510</f>
        <v>156.03299999999999</v>
      </c>
      <c r="F330" t="str">
        <f>'Clean Yahoo'!AI510</f>
        <v>Small Cap</v>
      </c>
    </row>
    <row r="331" spans="1:6" x14ac:dyDescent="0.25">
      <c r="A331">
        <f>'Clean Yahoo'!AD573</f>
        <v>572</v>
      </c>
      <c r="B331" t="str">
        <f>'Clean Yahoo'!AE573</f>
        <v>LUCY</v>
      </c>
      <c r="C331" t="str">
        <f>'Clean Yahoo'!AF573</f>
        <v>PT Lima Dua Lima Tiga Tbk</v>
      </c>
      <c r="D331">
        <f>'Clean Yahoo'!AG573</f>
        <v>51</v>
      </c>
      <c r="E331" s="10">
        <f>'Clean Yahoo'!AH573</f>
        <v>52.784999999999997</v>
      </c>
      <c r="F331" t="str">
        <f>'Clean Yahoo'!AI573</f>
        <v>Small Cap</v>
      </c>
    </row>
    <row r="332" spans="1:6" x14ac:dyDescent="0.25">
      <c r="A332">
        <f>'Clean Yahoo'!AD387</f>
        <v>386</v>
      </c>
      <c r="B332" t="str">
        <f>'Clean Yahoo'!AE387</f>
        <v>MAGP</v>
      </c>
      <c r="C332" t="str">
        <f>'Clean Yahoo'!AF387</f>
        <v>PT Multi Agro Gemilang Plantation Tbk</v>
      </c>
      <c r="D332">
        <f>'Clean Yahoo'!AG387</f>
        <v>50</v>
      </c>
      <c r="E332" s="10">
        <f>'Clean Yahoo'!AH387</f>
        <v>450</v>
      </c>
      <c r="F332" t="str">
        <f>'Clean Yahoo'!AI387</f>
        <v>Small Cap</v>
      </c>
    </row>
    <row r="333" spans="1:6" x14ac:dyDescent="0.25">
      <c r="A333">
        <f>'Clean Yahoo'!AD214</f>
        <v>213</v>
      </c>
      <c r="B333" t="str">
        <f>'Clean Yahoo'!AE214</f>
        <v>MAIN</v>
      </c>
      <c r="C333" t="str">
        <f>'Clean Yahoo'!AF214</f>
        <v>PT Malindo Feedmill Tbk</v>
      </c>
      <c r="D333">
        <f>'Clean Yahoo'!AG214</f>
        <v>810</v>
      </c>
      <c r="E333" s="10">
        <f>'Clean Yahoo'!AH214</f>
        <v>1813</v>
      </c>
      <c r="F333" t="str">
        <f>'Clean Yahoo'!AI214</f>
        <v>Small Cap</v>
      </c>
    </row>
    <row r="334" spans="1:6" x14ac:dyDescent="0.25">
      <c r="A334">
        <f>'Clean Yahoo'!AD142</f>
        <v>141</v>
      </c>
      <c r="B334" t="str">
        <f>'Clean Yahoo'!AE142</f>
        <v>MAPA</v>
      </c>
      <c r="C334" t="str">
        <f>'Clean Yahoo'!AF142</f>
        <v>PT Map Aktif Adiperkasa Tbk</v>
      </c>
      <c r="D334">
        <f>'Clean Yahoo'!AG142</f>
        <v>2720</v>
      </c>
      <c r="E334" s="10">
        <f>'Clean Yahoo'!AH142</f>
        <v>7753</v>
      </c>
      <c r="F334" t="str">
        <f>'Clean Yahoo'!AI142</f>
        <v>Mid Cap</v>
      </c>
    </row>
    <row r="335" spans="1:6" x14ac:dyDescent="0.25">
      <c r="A335">
        <f>'Clean Yahoo'!AD91</f>
        <v>90</v>
      </c>
      <c r="B335" t="str">
        <f>'Clean Yahoo'!AE91</f>
        <v>MAPI</v>
      </c>
      <c r="C335" t="str">
        <f>'Clean Yahoo'!AF91</f>
        <v>PT. Mitra Adiperkasa Tbk</v>
      </c>
      <c r="D335">
        <f>'Clean Yahoo'!AG91</f>
        <v>880</v>
      </c>
      <c r="E335" s="10">
        <f>'Clean Yahoo'!AH91</f>
        <v>14555</v>
      </c>
      <c r="F335" t="str">
        <f>'Clean Yahoo'!AI91</f>
        <v>Mid Cap</v>
      </c>
    </row>
    <row r="336" spans="1:6" x14ac:dyDescent="0.25">
      <c r="A336">
        <f>'Clean Yahoo'!AD39</f>
        <v>38</v>
      </c>
      <c r="B336" t="str">
        <f>'Clean Yahoo'!AE39</f>
        <v>MASA</v>
      </c>
      <c r="C336" t="str">
        <f>'Clean Yahoo'!AF39</f>
        <v>PT Multistrada Arah Sarana Tbk</v>
      </c>
      <c r="D336">
        <f>'Clean Yahoo'!AG39</f>
        <v>4920</v>
      </c>
      <c r="E336" s="10">
        <f>'Clean Yahoo'!AH39</f>
        <v>45180</v>
      </c>
      <c r="F336" t="str">
        <f>'Clean Yahoo'!AI39</f>
        <v>Big Cap</v>
      </c>
    </row>
    <row r="337" spans="1:6" x14ac:dyDescent="0.25">
      <c r="A337">
        <f>'Clean Yahoo'!AD197</f>
        <v>196</v>
      </c>
      <c r="B337" t="str">
        <f>'Clean Yahoo'!AE197</f>
        <v>MASB</v>
      </c>
      <c r="C337" t="str">
        <f>'Clean Yahoo'!AF197</f>
        <v>PT Bank Multiarta Sentosa</v>
      </c>
      <c r="D337">
        <f>'Clean Yahoo'!AG197</f>
        <v>3490</v>
      </c>
      <c r="E337" s="10">
        <f>'Clean Yahoo'!AH197</f>
        <v>4332</v>
      </c>
      <c r="F337" t="str">
        <f>'Clean Yahoo'!AI197</f>
        <v>Mid Cap</v>
      </c>
    </row>
    <row r="338" spans="1:6" x14ac:dyDescent="0.25">
      <c r="A338">
        <f>'Clean Yahoo'!AD133</f>
        <v>132</v>
      </c>
      <c r="B338" t="str">
        <f>'Clean Yahoo'!AE133</f>
        <v>MAYA</v>
      </c>
      <c r="C338" t="str">
        <f>'Clean Yahoo'!AF133</f>
        <v>PT Bank Mayapada Internasional Tbk</v>
      </c>
      <c r="D338">
        <f>'Clean Yahoo'!AG133</f>
        <v>710</v>
      </c>
      <c r="E338" s="10">
        <f>'Clean Yahoo'!AH133</f>
        <v>8401</v>
      </c>
      <c r="F338" t="str">
        <f>'Clean Yahoo'!AI133</f>
        <v>Mid Cap</v>
      </c>
    </row>
    <row r="339" spans="1:6" x14ac:dyDescent="0.25">
      <c r="A339">
        <f>'Clean Yahoo'!AD184</f>
        <v>183</v>
      </c>
      <c r="B339" t="str">
        <f>'Clean Yahoo'!AE184</f>
        <v>MBAP</v>
      </c>
      <c r="C339" t="str">
        <f>'Clean Yahoo'!AF184</f>
        <v>PT Mitrabara Adiperdana Tbk</v>
      </c>
      <c r="D339">
        <f>'Clean Yahoo'!AG184</f>
        <v>3840</v>
      </c>
      <c r="E339" s="10">
        <f>'Clean Yahoo'!AH184</f>
        <v>4713</v>
      </c>
      <c r="F339" t="str">
        <f>'Clean Yahoo'!AI184</f>
        <v>Mid Cap</v>
      </c>
    </row>
    <row r="340" spans="1:6" x14ac:dyDescent="0.25">
      <c r="A340">
        <f>'Clean Yahoo'!AD236</f>
        <v>235</v>
      </c>
      <c r="B340" t="str">
        <f>'Clean Yahoo'!AE236</f>
        <v>MBSS</v>
      </c>
      <c r="C340" t="str">
        <f>'Clean Yahoo'!AF236</f>
        <v>PT Mitrabahtera Segara Sejati Tbk</v>
      </c>
      <c r="D340">
        <f>'Clean Yahoo'!AG236</f>
        <v>885</v>
      </c>
      <c r="E340" s="10">
        <f>'Clean Yahoo'!AH236</f>
        <v>1549</v>
      </c>
      <c r="F340" t="str">
        <f>'Clean Yahoo'!AI236</f>
        <v>Small Cap</v>
      </c>
    </row>
    <row r="341" spans="1:6" x14ac:dyDescent="0.25">
      <c r="A341">
        <f>'Clean Yahoo'!AD524</f>
        <v>523</v>
      </c>
      <c r="B341" t="str">
        <f>'Clean Yahoo'!AE524</f>
        <v>MBTO</v>
      </c>
      <c r="C341" t="str">
        <f>'Clean Yahoo'!AF524</f>
        <v>PT Martina Berto Tbk</v>
      </c>
      <c r="D341">
        <f>'Clean Yahoo'!AG524</f>
        <v>124</v>
      </c>
      <c r="E341" s="10">
        <f>'Clean Yahoo'!AH524</f>
        <v>132.68</v>
      </c>
      <c r="F341" t="str">
        <f>'Clean Yahoo'!AI524</f>
        <v>Small Cap</v>
      </c>
    </row>
    <row r="342" spans="1:6" x14ac:dyDescent="0.25">
      <c r="A342">
        <f>'Clean Yahoo'!AD111</f>
        <v>110</v>
      </c>
      <c r="B342" t="str">
        <f>'Clean Yahoo'!AE111</f>
        <v>MCAS</v>
      </c>
      <c r="C342" t="str">
        <f>'Clean Yahoo'!AF111</f>
        <v>PT M Cash Integrasi Tbk</v>
      </c>
      <c r="D342">
        <f>'Clean Yahoo'!AG111</f>
        <v>12575</v>
      </c>
      <c r="E342" s="10">
        <f>'Clean Yahoo'!AH111</f>
        <v>10914</v>
      </c>
      <c r="F342" t="str">
        <f>'Clean Yahoo'!AI111</f>
        <v>Mid Cap</v>
      </c>
    </row>
    <row r="343" spans="1:6" x14ac:dyDescent="0.25">
      <c r="A343">
        <f>'Clean Yahoo'!AD160</f>
        <v>159</v>
      </c>
      <c r="B343" t="str">
        <f>'Clean Yahoo'!AE160</f>
        <v>MCOL</v>
      </c>
      <c r="C343" t="str">
        <f>'Clean Yahoo'!AF160</f>
        <v>PT Prima Andalan Mandiri Tbk</v>
      </c>
      <c r="D343">
        <f>'Clean Yahoo'!AG160</f>
        <v>1785</v>
      </c>
      <c r="E343" s="10">
        <f>'Clean Yahoo'!AH160</f>
        <v>6347</v>
      </c>
      <c r="F343" t="str">
        <f>'Clean Yahoo'!AI160</f>
        <v>Mid Cap</v>
      </c>
    </row>
    <row r="344" spans="1:6" x14ac:dyDescent="0.25">
      <c r="A344">
        <f>'Clean Yahoo'!AD181</f>
        <v>180</v>
      </c>
      <c r="B344" t="str">
        <f>'Clean Yahoo'!AE181</f>
        <v>MCOR</v>
      </c>
      <c r="C344" t="str">
        <f>'Clean Yahoo'!AF181</f>
        <v>PT Bank China Construction Bank Indonesia Tbk</v>
      </c>
      <c r="D344">
        <f>'Clean Yahoo'!AG181</f>
        <v>132</v>
      </c>
      <c r="E344" s="10">
        <f>'Clean Yahoo'!AH181</f>
        <v>5005</v>
      </c>
      <c r="F344" t="str">
        <f>'Clean Yahoo'!AI181</f>
        <v>Mid Cap</v>
      </c>
    </row>
    <row r="345" spans="1:6" x14ac:dyDescent="0.25">
      <c r="A345">
        <f>'Clean Yahoo'!AD202</f>
        <v>201</v>
      </c>
      <c r="B345" t="str">
        <f>'Clean Yahoo'!AE202</f>
        <v>MDIA</v>
      </c>
      <c r="C345" t="str">
        <f>'Clean Yahoo'!AF202</f>
        <v>PT Intermedia Capital Tbk</v>
      </c>
      <c r="D345">
        <f>'Clean Yahoo'!AG202</f>
        <v>50</v>
      </c>
      <c r="E345" s="10">
        <f>'Clean Yahoo'!AH202</f>
        <v>1961</v>
      </c>
      <c r="F345" t="str">
        <f>'Clean Yahoo'!AI202</f>
        <v>Small Cap</v>
      </c>
    </row>
    <row r="346" spans="1:6" x14ac:dyDescent="0.25">
      <c r="A346">
        <f>'Clean Yahoo'!AD21</f>
        <v>20</v>
      </c>
      <c r="B346" t="str">
        <f>'Clean Yahoo'!AE21</f>
        <v>MDKA</v>
      </c>
      <c r="C346" t="str">
        <f>'Clean Yahoo'!AF21</f>
        <v>PT Merdeka Copper Gold Tbk</v>
      </c>
      <c r="D346">
        <f>'Clean Yahoo'!AG21</f>
        <v>3250</v>
      </c>
      <c r="E346" s="10">
        <f>'Clean Yahoo'!AH21</f>
        <v>74441</v>
      </c>
      <c r="F346" t="str">
        <f>'Clean Yahoo'!AI21</f>
        <v>Big Cap</v>
      </c>
    </row>
    <row r="347" spans="1:6" x14ac:dyDescent="0.25">
      <c r="A347">
        <f>'Clean Yahoo'!AD374</f>
        <v>373</v>
      </c>
      <c r="B347" t="str">
        <f>'Clean Yahoo'!AE374</f>
        <v>MDKI</v>
      </c>
      <c r="C347" t="str">
        <f>'Clean Yahoo'!AF374</f>
        <v>PT Emdeki Utama Tbk</v>
      </c>
      <c r="D347">
        <f>'Clean Yahoo'!AG374</f>
        <v>206</v>
      </c>
      <c r="E347" s="10">
        <f>'Clean Yahoo'!AH374</f>
        <v>521.21100000000001</v>
      </c>
      <c r="F347" t="str">
        <f>'Clean Yahoo'!AI374</f>
        <v>Small Cap</v>
      </c>
    </row>
    <row r="348" spans="1:6" x14ac:dyDescent="0.25">
      <c r="A348">
        <f>'Clean Yahoo'!AD407</f>
        <v>406</v>
      </c>
      <c r="B348" t="str">
        <f>'Clean Yahoo'!AE407</f>
        <v>MDRN</v>
      </c>
      <c r="C348" t="str">
        <f>'Clean Yahoo'!AF407</f>
        <v>PT Modern Internasional Tbk</v>
      </c>
      <c r="D348">
        <f>'Clean Yahoo'!AG407</f>
        <v>50</v>
      </c>
      <c r="E348" s="10">
        <f>'Clean Yahoo'!AH407</f>
        <v>381.608</v>
      </c>
      <c r="F348" t="str">
        <f>'Clean Yahoo'!AI407</f>
        <v>Small Cap</v>
      </c>
    </row>
    <row r="349" spans="1:6" x14ac:dyDescent="0.25">
      <c r="A349">
        <f>'Clean Yahoo'!AD86</f>
        <v>85</v>
      </c>
      <c r="B349" t="str">
        <f>'Clean Yahoo'!AE86</f>
        <v>MEDC</v>
      </c>
      <c r="C349" t="str">
        <f>'Clean Yahoo'!AF86</f>
        <v>PT Medco Energi Internasional Tbk</v>
      </c>
      <c r="D349">
        <f>'Clean Yahoo'!AG86</f>
        <v>625</v>
      </c>
      <c r="E349" s="10">
        <f>'Clean Yahoo'!AH86</f>
        <v>15685</v>
      </c>
      <c r="F349" t="str">
        <f>'Clean Yahoo'!AI86</f>
        <v>Mid Cap</v>
      </c>
    </row>
    <row r="350" spans="1:6" x14ac:dyDescent="0.25">
      <c r="A350">
        <f>'Clean Yahoo'!AD29</f>
        <v>28</v>
      </c>
      <c r="B350" t="str">
        <f>'Clean Yahoo'!AE29</f>
        <v>MEGA</v>
      </c>
      <c r="C350" t="str">
        <f>'Clean Yahoo'!AF29</f>
        <v>PT Bank Mega Tbk</v>
      </c>
      <c r="D350">
        <f>'Clean Yahoo'!AG29</f>
        <v>8500</v>
      </c>
      <c r="E350" s="10">
        <f>'Clean Yahoo'!AH29</f>
        <v>59192</v>
      </c>
      <c r="F350" t="str">
        <f>'Clean Yahoo'!AI29</f>
        <v>Big Cap</v>
      </c>
    </row>
    <row r="351" spans="1:6" x14ac:dyDescent="0.25">
      <c r="A351">
        <f>'Clean Yahoo'!AD235</f>
        <v>234</v>
      </c>
      <c r="B351" t="str">
        <f>'Clean Yahoo'!AE235</f>
        <v>MERK</v>
      </c>
      <c r="C351" t="str">
        <f>'Clean Yahoo'!AF235</f>
        <v>PT Merck Tbk</v>
      </c>
      <c r="D351">
        <f>'Clean Yahoo'!AG235</f>
        <v>3500</v>
      </c>
      <c r="E351" s="10">
        <f>'Clean Yahoo'!AH235</f>
        <v>1568</v>
      </c>
      <c r="F351" t="str">
        <f>'Clean Yahoo'!AI235</f>
        <v>Small Cap</v>
      </c>
    </row>
    <row r="352" spans="1:6" x14ac:dyDescent="0.25">
      <c r="A352">
        <f>'Clean Yahoo'!AD350</f>
        <v>349</v>
      </c>
      <c r="B352" t="str">
        <f>'Clean Yahoo'!AE350</f>
        <v>MFMI</v>
      </c>
      <c r="C352" t="str">
        <f>'Clean Yahoo'!AF350</f>
        <v>PT Multifiling Mitra Indonesia Tbk</v>
      </c>
      <c r="D352">
        <f>'Clean Yahoo'!AG350</f>
        <v>845</v>
      </c>
      <c r="E352" s="10">
        <f>'Clean Yahoo'!AH350</f>
        <v>640.15599999999995</v>
      </c>
      <c r="F352" t="str">
        <f>'Clean Yahoo'!AI350</f>
        <v>Small Cap</v>
      </c>
    </row>
    <row r="353" spans="1:6" x14ac:dyDescent="0.25">
      <c r="A353">
        <f>'Clean Yahoo'!AD397</f>
        <v>396</v>
      </c>
      <c r="B353" t="str">
        <f>'Clean Yahoo'!AE397</f>
        <v>MGLV</v>
      </c>
      <c r="C353" t="str">
        <f>'Clean Yahoo'!AF397</f>
        <v>PT Panca Anugrah Wisesa Tbk</v>
      </c>
      <c r="D353">
        <f>'Clean Yahoo'!AG397</f>
        <v>214</v>
      </c>
      <c r="E353" s="10">
        <f>'Clean Yahoo'!AH397</f>
        <v>406.6</v>
      </c>
      <c r="F353" t="str">
        <f>'Clean Yahoo'!AI397</f>
        <v>Small Cap</v>
      </c>
    </row>
    <row r="354" spans="1:6" x14ac:dyDescent="0.25">
      <c r="A354">
        <f>'Clean Yahoo'!AD474</f>
        <v>473</v>
      </c>
      <c r="B354" t="str">
        <f>'Clean Yahoo'!AE474</f>
        <v>MICE</v>
      </c>
      <c r="C354" t="str">
        <f>'Clean Yahoo'!AF474</f>
        <v>PT Multi Indocitra Tbk</v>
      </c>
      <c r="D354">
        <f>'Clean Yahoo'!AG474</f>
        <v>368</v>
      </c>
      <c r="E354" s="10">
        <f>'Clean Yahoo'!AH474</f>
        <v>217.821</v>
      </c>
      <c r="F354" t="str">
        <f>'Clean Yahoo'!AI474</f>
        <v>Small Cap</v>
      </c>
    </row>
    <row r="355" spans="1:6" x14ac:dyDescent="0.25">
      <c r="A355">
        <f>'Clean Yahoo'!AD161</f>
        <v>160</v>
      </c>
      <c r="B355" t="str">
        <f>'Clean Yahoo'!AE161</f>
        <v>MIDI</v>
      </c>
      <c r="C355" t="str">
        <f>'Clean Yahoo'!AF161</f>
        <v>PT Midi Utama Indonesia Tbk</v>
      </c>
      <c r="D355">
        <f>'Clean Yahoo'!AG161</f>
        <v>2180</v>
      </c>
      <c r="E355" s="10">
        <f>'Clean Yahoo'!AH161</f>
        <v>6284</v>
      </c>
      <c r="F355" t="str">
        <f>'Clean Yahoo'!AI161</f>
        <v>Mid Cap</v>
      </c>
    </row>
    <row r="356" spans="1:6" x14ac:dyDescent="0.25">
      <c r="A356">
        <f>'Clean Yahoo'!AD45</f>
        <v>44</v>
      </c>
      <c r="B356" t="str">
        <f>'Clean Yahoo'!AE45</f>
        <v>MIKA</v>
      </c>
      <c r="C356" t="str">
        <f>'Clean Yahoo'!AF45</f>
        <v>PT Mitra Keluarga Karyasehat Tbk</v>
      </c>
      <c r="D356">
        <f>'Clean Yahoo'!AG45</f>
        <v>2270</v>
      </c>
      <c r="E356" s="10">
        <f>'Clean Yahoo'!AH45</f>
        <v>32902</v>
      </c>
      <c r="F356" t="str">
        <f>'Clean Yahoo'!AI45</f>
        <v>Big Cap</v>
      </c>
    </row>
    <row r="357" spans="1:6" x14ac:dyDescent="0.25">
      <c r="A357">
        <f>'Clean Yahoo'!AD422</f>
        <v>421</v>
      </c>
      <c r="B357" t="str">
        <f>'Clean Yahoo'!AE422</f>
        <v>MINA</v>
      </c>
      <c r="C357" t="str">
        <f>'Clean Yahoo'!AF422</f>
        <v>PT Sanurhasta Mitra Tbk</v>
      </c>
      <c r="D357">
        <f>'Clean Yahoo'!AG422</f>
        <v>51</v>
      </c>
      <c r="E357" s="10">
        <f>'Clean Yahoo'!AH422</f>
        <v>334.68799999999999</v>
      </c>
      <c r="F357" t="str">
        <f>'Clean Yahoo'!AI422</f>
        <v>Small Cap</v>
      </c>
    </row>
    <row r="358" spans="1:6" x14ac:dyDescent="0.25">
      <c r="A358">
        <f>'Clean Yahoo'!AD481</f>
        <v>480</v>
      </c>
      <c r="B358" t="str">
        <f>'Clean Yahoo'!AE481</f>
        <v>MIRA</v>
      </c>
      <c r="C358" t="str">
        <f>'Clean Yahoo'!AF481</f>
        <v>PT Mitra International Resources Tbk</v>
      </c>
      <c r="D358">
        <f>'Clean Yahoo'!AG481</f>
        <v>50</v>
      </c>
      <c r="E358" s="10">
        <f>'Clean Yahoo'!AH481</f>
        <v>198.07300000000001</v>
      </c>
      <c r="F358" t="str">
        <f>'Clean Yahoo'!AI481</f>
        <v>Small Cap</v>
      </c>
    </row>
    <row r="359" spans="1:6" x14ac:dyDescent="0.25">
      <c r="A359">
        <f>'Clean Yahoo'!AD455</f>
        <v>454</v>
      </c>
      <c r="B359" t="str">
        <f>'Clean Yahoo'!AE455</f>
        <v>MITI</v>
      </c>
      <c r="C359" t="str">
        <f>'Clean Yahoo'!AF455</f>
        <v>PT Mitra Investindo Tbk</v>
      </c>
      <c r="D359">
        <f>'Clean Yahoo'!AG455</f>
        <v>110</v>
      </c>
      <c r="E359" s="10">
        <f>'Clean Yahoo'!AH455</f>
        <v>268.72899999999998</v>
      </c>
      <c r="F359" t="str">
        <f>'Clean Yahoo'!AI455</f>
        <v>Small Cap</v>
      </c>
    </row>
    <row r="360" spans="1:6" x14ac:dyDescent="0.25">
      <c r="A360">
        <f>'Clean Yahoo'!AD462</f>
        <v>461</v>
      </c>
      <c r="B360" t="str">
        <f>'Clean Yahoo'!AE462</f>
        <v>MKNT</v>
      </c>
      <c r="C360" t="str">
        <f>'Clean Yahoo'!AF462</f>
        <v>PT Mitra Komunikasi Nusantara Tbk</v>
      </c>
      <c r="D360">
        <f>'Clean Yahoo'!AG462</f>
        <v>50</v>
      </c>
      <c r="E360" s="10">
        <f>'Clean Yahoo'!AH462</f>
        <v>250</v>
      </c>
      <c r="F360" t="str">
        <f>'Clean Yahoo'!AI462</f>
        <v>Small Cap</v>
      </c>
    </row>
    <row r="361" spans="1:6" x14ac:dyDescent="0.25">
      <c r="A361">
        <f>'Clean Yahoo'!AD70</f>
        <v>69</v>
      </c>
      <c r="B361" t="str">
        <f>'Clean Yahoo'!AE70</f>
        <v>MLBI</v>
      </c>
      <c r="C361" t="str">
        <f>'Clean Yahoo'!AF70</f>
        <v>PT Multi Bintang Indonesia Tbk</v>
      </c>
      <c r="D361">
        <f>'Clean Yahoo'!AG70</f>
        <v>9225</v>
      </c>
      <c r="E361" s="10">
        <f>'Clean Yahoo'!AH70</f>
        <v>19437</v>
      </c>
      <c r="F361" t="str">
        <f>'Clean Yahoo'!AI70</f>
        <v>Mid Cap</v>
      </c>
    </row>
    <row r="362" spans="1:6" x14ac:dyDescent="0.25">
      <c r="A362">
        <f>'Clean Yahoo'!AD175</f>
        <v>174</v>
      </c>
      <c r="B362" t="str">
        <f>'Clean Yahoo'!AE175</f>
        <v>MLPL</v>
      </c>
      <c r="C362" t="str">
        <f>'Clean Yahoo'!AF175</f>
        <v>PT Multipolar Tbk</v>
      </c>
      <c r="D362">
        <f>'Clean Yahoo'!AG175</f>
        <v>372</v>
      </c>
      <c r="E362" s="10">
        <f>'Clean Yahoo'!AH175</f>
        <v>5446</v>
      </c>
      <c r="F362" t="str">
        <f>'Clean Yahoo'!AI175</f>
        <v>Mid Cap</v>
      </c>
    </row>
    <row r="363" spans="1:6" x14ac:dyDescent="0.25">
      <c r="A363">
        <f>'Clean Yahoo'!AD176</f>
        <v>175</v>
      </c>
      <c r="B363" t="str">
        <f>'Clean Yahoo'!AE176</f>
        <v>MLPT</v>
      </c>
      <c r="C363" t="str">
        <f>'Clean Yahoo'!AF176</f>
        <v>PT Multipolar Technology Tbk</v>
      </c>
      <c r="D363">
        <f>'Clean Yahoo'!AG176</f>
        <v>2890</v>
      </c>
      <c r="E363" s="10">
        <f>'Clean Yahoo'!AH176</f>
        <v>5419</v>
      </c>
      <c r="F363" t="str">
        <f>'Clean Yahoo'!AI176</f>
        <v>Mid Cap</v>
      </c>
    </row>
    <row r="364" spans="1:6" x14ac:dyDescent="0.25">
      <c r="A364">
        <f>'Clean Yahoo'!AD103</f>
        <v>102</v>
      </c>
      <c r="B364" t="str">
        <f>'Clean Yahoo'!AE103</f>
        <v>MNCN</v>
      </c>
      <c r="C364" t="str">
        <f>'Clean Yahoo'!AF103</f>
        <v>PT. Media Nusantara Citra Tbk</v>
      </c>
      <c r="D364">
        <f>'Clean Yahoo'!AG103</f>
        <v>925</v>
      </c>
      <c r="E364" s="10">
        <f>'Clean Yahoo'!AH103</f>
        <v>12235</v>
      </c>
      <c r="F364" t="str">
        <f>'Clean Yahoo'!AI103</f>
        <v>Mid Cap</v>
      </c>
    </row>
    <row r="365" spans="1:6" x14ac:dyDescent="0.25">
      <c r="A365">
        <f>'Clean Yahoo'!AD224</f>
        <v>223</v>
      </c>
      <c r="B365" t="str">
        <f>'Clean Yahoo'!AE224</f>
        <v>MOLI</v>
      </c>
      <c r="C365" t="str">
        <f>'Clean Yahoo'!AF224</f>
        <v>PT Madusari Murni Indah Tbk</v>
      </c>
      <c r="D365">
        <f>'Clean Yahoo'!AG224</f>
        <v>620</v>
      </c>
      <c r="E365" s="10">
        <f>'Clean Yahoo'!AH224</f>
        <v>1689</v>
      </c>
      <c r="F365" t="str">
        <f>'Clean Yahoo'!AI224</f>
        <v>Small Cap</v>
      </c>
    </row>
    <row r="366" spans="1:6" x14ac:dyDescent="0.25">
      <c r="A366">
        <f>'Clean Yahoo'!AD548</f>
        <v>547</v>
      </c>
      <c r="B366" t="str">
        <f>'Clean Yahoo'!AE548</f>
        <v>MPOW</v>
      </c>
      <c r="C366" t="str">
        <f>'Clean Yahoo'!AF548</f>
        <v>PT Megapower Makmur Tbk</v>
      </c>
      <c r="D366">
        <f>'Clean Yahoo'!AG548</f>
        <v>124</v>
      </c>
      <c r="E366" s="10">
        <f>'Clean Yahoo'!AH548</f>
        <v>101.30800000000001</v>
      </c>
      <c r="F366" t="str">
        <f>'Clean Yahoo'!AI548</f>
        <v>Small Cap</v>
      </c>
    </row>
    <row r="367" spans="1:6" x14ac:dyDescent="0.25">
      <c r="A367">
        <f>'Clean Yahoo'!AD182</f>
        <v>181</v>
      </c>
      <c r="B367" t="str">
        <f>'Clean Yahoo'!AE182</f>
        <v>MPPA</v>
      </c>
      <c r="C367" t="str">
        <f>'Clean Yahoo'!AF182</f>
        <v>PT Matahari Putra Prima Tbk</v>
      </c>
      <c r="D367">
        <f>'Clean Yahoo'!AG182</f>
        <v>630</v>
      </c>
      <c r="E367" s="10">
        <f>'Clean Yahoo'!AH182</f>
        <v>4743</v>
      </c>
      <c r="F367" t="str">
        <f>'Clean Yahoo'!AI182</f>
        <v>Mid Cap</v>
      </c>
    </row>
    <row r="368" spans="1:6" x14ac:dyDescent="0.25">
      <c r="A368">
        <f>'Clean Yahoo'!AD129</f>
        <v>128</v>
      </c>
      <c r="B368" t="str">
        <f>'Clean Yahoo'!AE129</f>
        <v>MPRO</v>
      </c>
      <c r="C368" t="str">
        <f>'Clean Yahoo'!AF129</f>
        <v>PT Maha Properti Indonesia Tbk</v>
      </c>
      <c r="D368">
        <f>'Clean Yahoo'!AG129</f>
        <v>885</v>
      </c>
      <c r="E368" s="10">
        <f>'Clean Yahoo'!AH129</f>
        <v>8799</v>
      </c>
      <c r="F368" t="str">
        <f>'Clean Yahoo'!AI129</f>
        <v>Mid Cap</v>
      </c>
    </row>
    <row r="369" spans="1:6" x14ac:dyDescent="0.25">
      <c r="A369">
        <f>'Clean Yahoo'!AD538</f>
        <v>537</v>
      </c>
      <c r="B369" t="str">
        <f>'Clean Yahoo'!AE538</f>
        <v>MRAT</v>
      </c>
      <c r="C369" t="str">
        <f>'Clean Yahoo'!AF538</f>
        <v>PT Mustika Ratu Tbk</v>
      </c>
      <c r="D369">
        <f>'Clean Yahoo'!AG538</f>
        <v>266</v>
      </c>
      <c r="E369" s="10">
        <f>'Clean Yahoo'!AH538</f>
        <v>113.848</v>
      </c>
      <c r="F369" t="str">
        <f>'Clean Yahoo'!AI538</f>
        <v>Small Cap</v>
      </c>
    </row>
    <row r="370" spans="1:6" x14ac:dyDescent="0.25">
      <c r="A370">
        <f>'Clean Yahoo'!AD172</f>
        <v>171</v>
      </c>
      <c r="B370" t="str">
        <f>'Clean Yahoo'!AE172</f>
        <v>MSIN</v>
      </c>
      <c r="C370" t="str">
        <f>'Clean Yahoo'!AF172</f>
        <v>PT. MNC Studios International Tbk.</v>
      </c>
      <c r="D370">
        <f>'Clean Yahoo'!AG172</f>
        <v>496</v>
      </c>
      <c r="E370" s="10">
        <f>'Clean Yahoo'!AH172</f>
        <v>5616</v>
      </c>
      <c r="F370" t="str">
        <f>'Clean Yahoo'!AI172</f>
        <v>Mid Cap</v>
      </c>
    </row>
    <row r="371" spans="1:6" x14ac:dyDescent="0.25">
      <c r="A371">
        <f>'Clean Yahoo'!AD140</f>
        <v>139</v>
      </c>
      <c r="B371" t="str">
        <f>'Clean Yahoo'!AE140</f>
        <v>MTDL</v>
      </c>
      <c r="C371" t="str">
        <f>'Clean Yahoo'!AF140</f>
        <v>PT Metrodata Electronics Tbk</v>
      </c>
      <c r="D371">
        <f>'Clean Yahoo'!AG140</f>
        <v>3220</v>
      </c>
      <c r="E371" s="10">
        <f>'Clean Yahoo'!AH140</f>
        <v>7906</v>
      </c>
      <c r="F371" t="str">
        <f>'Clean Yahoo'!AI140</f>
        <v>Mid Cap</v>
      </c>
    </row>
    <row r="372" spans="1:6" x14ac:dyDescent="0.25">
      <c r="A372">
        <f>'Clean Yahoo'!AD233</f>
        <v>232</v>
      </c>
      <c r="B372" t="str">
        <f>'Clean Yahoo'!AE233</f>
        <v>MTFN</v>
      </c>
      <c r="C372" t="str">
        <f>'Clean Yahoo'!AF233</f>
        <v>PT Capitalinc Investment Tbk</v>
      </c>
      <c r="D372">
        <f>'Clean Yahoo'!AG233</f>
        <v>50</v>
      </c>
      <c r="E372" s="10">
        <f>'Clean Yahoo'!AH233</f>
        <v>1592</v>
      </c>
      <c r="F372" t="str">
        <f>'Clean Yahoo'!AI233</f>
        <v>Small Cap</v>
      </c>
    </row>
    <row r="373" spans="1:6" x14ac:dyDescent="0.25">
      <c r="A373">
        <f>'Clean Yahoo'!AD454</f>
        <v>453</v>
      </c>
      <c r="B373" t="str">
        <f>'Clean Yahoo'!AE454</f>
        <v>MTPS</v>
      </c>
      <c r="C373" t="str">
        <f>'Clean Yahoo'!AF454</f>
        <v>PT Meta Epsi Tbk.</v>
      </c>
      <c r="D373">
        <f>'Clean Yahoo'!AG454</f>
        <v>130</v>
      </c>
      <c r="E373" s="10">
        <f>'Clean Yahoo'!AH454</f>
        <v>271.03100000000001</v>
      </c>
      <c r="F373" t="str">
        <f>'Clean Yahoo'!AI454</f>
        <v>Small Cap</v>
      </c>
    </row>
    <row r="374" spans="1:6" x14ac:dyDescent="0.25">
      <c r="A374">
        <f>'Clean Yahoo'!AD584</f>
        <v>583</v>
      </c>
      <c r="B374" t="str">
        <f>'Clean Yahoo'!AE584</f>
        <v>MTSM</v>
      </c>
      <c r="C374" t="str">
        <f>'Clean Yahoo'!AF584</f>
        <v>PT Metro Realty Tbk</v>
      </c>
      <c r="D374">
        <f>'Clean Yahoo'!AG584</f>
        <v>141</v>
      </c>
      <c r="E374" s="10">
        <f>'Clean Yahoo'!AH584</f>
        <v>32.832000000000001</v>
      </c>
      <c r="F374" t="str">
        <f>'Clean Yahoo'!AI584</f>
        <v>Small Cap</v>
      </c>
    </row>
    <row r="375" spans="1:6" x14ac:dyDescent="0.25">
      <c r="A375">
        <f>'Clean Yahoo'!AD499</f>
        <v>498</v>
      </c>
      <c r="B375" t="str">
        <f>'Clean Yahoo'!AE499</f>
        <v>MTWI</v>
      </c>
      <c r="C375" t="str">
        <f>'Clean Yahoo'!AF499</f>
        <v>PT Malacca Trust Wuwungan Insurance Tbk</v>
      </c>
      <c r="D375">
        <f>'Clean Yahoo'!AG499</f>
        <v>110</v>
      </c>
      <c r="E375" s="10">
        <f>'Clean Yahoo'!AH499</f>
        <v>167.84</v>
      </c>
      <c r="F375" t="str">
        <f>'Clean Yahoo'!AI499</f>
        <v>Small Cap</v>
      </c>
    </row>
    <row r="376" spans="1:6" x14ac:dyDescent="0.25">
      <c r="A376">
        <f>'Clean Yahoo'!AD30</f>
        <v>29</v>
      </c>
      <c r="B376" t="str">
        <f>'Clean Yahoo'!AE30</f>
        <v>MYOR</v>
      </c>
      <c r="C376" t="str">
        <f>'Clean Yahoo'!AF30</f>
        <v>PT Mayora Indah Tbk</v>
      </c>
      <c r="D376">
        <f>'Clean Yahoo'!AG30</f>
        <v>2570</v>
      </c>
      <c r="E376" s="10">
        <f>'Clean Yahoo'!AH30</f>
        <v>57462</v>
      </c>
      <c r="F376" t="str">
        <f>'Clean Yahoo'!AI30</f>
        <v>Big Cap</v>
      </c>
    </row>
    <row r="377" spans="1:6" x14ac:dyDescent="0.25">
      <c r="A377">
        <f>'Clean Yahoo'!AD366</f>
        <v>365</v>
      </c>
      <c r="B377" t="str">
        <f>'Clean Yahoo'!AE366</f>
        <v>MYTX</v>
      </c>
      <c r="C377" t="str">
        <f>'Clean Yahoo'!AF366</f>
        <v>PT Asia Pacific Investama Tbk</v>
      </c>
      <c r="D377">
        <f>'Clean Yahoo'!AG366</f>
        <v>73</v>
      </c>
      <c r="E377" s="10">
        <f>'Clean Yahoo'!AH366</f>
        <v>565.55100000000004</v>
      </c>
      <c r="F377" t="str">
        <f>'Clean Yahoo'!AI366</f>
        <v>Small Cap</v>
      </c>
    </row>
    <row r="378" spans="1:6" x14ac:dyDescent="0.25">
      <c r="A378">
        <f>'Clean Yahoo'!AD333</f>
        <v>332</v>
      </c>
      <c r="B378" t="str">
        <f>'Clean Yahoo'!AE333</f>
        <v>NASA</v>
      </c>
      <c r="C378" t="str">
        <f>'Clean Yahoo'!AF333</f>
        <v>PT Ayana Land International Tbk</v>
      </c>
      <c r="D378">
        <f>'Clean Yahoo'!AG333</f>
        <v>69</v>
      </c>
      <c r="E378" s="10">
        <f>'Clean Yahoo'!AH333</f>
        <v>759.33799999999997</v>
      </c>
      <c r="F378" t="str">
        <f>'Clean Yahoo'!AI333</f>
        <v>Small Cap</v>
      </c>
    </row>
    <row r="379" spans="1:6" x14ac:dyDescent="0.25">
      <c r="A379">
        <f>'Clean Yahoo'!AD187</f>
        <v>186</v>
      </c>
      <c r="B379" t="str">
        <f>'Clean Yahoo'!AE187</f>
        <v>NATO</v>
      </c>
      <c r="C379" t="str">
        <f>'Clean Yahoo'!AF187</f>
        <v>PT Surya Permata Andalan Tbk</v>
      </c>
      <c r="D379">
        <f>'Clean Yahoo'!AG187</f>
        <v>575</v>
      </c>
      <c r="E379" s="10">
        <f>'Clean Yahoo'!AH187</f>
        <v>4601</v>
      </c>
      <c r="F379" t="str">
        <f>'Clean Yahoo'!AI187</f>
        <v>Mid Cap</v>
      </c>
    </row>
    <row r="380" spans="1:6" x14ac:dyDescent="0.25">
      <c r="A380">
        <f>'Clean Yahoo'!AD380</f>
        <v>379</v>
      </c>
      <c r="B380" t="str">
        <f>'Clean Yahoo'!AE380</f>
        <v>NELY</v>
      </c>
      <c r="C380" t="str">
        <f>'Clean Yahoo'!AF380</f>
        <v>PT Pelayaran Nelly Dwi Putri Tbk</v>
      </c>
      <c r="D380">
        <f>'Clean Yahoo'!AG380</f>
        <v>216</v>
      </c>
      <c r="E380" s="10">
        <f>'Clean Yahoo'!AH380</f>
        <v>507.6</v>
      </c>
      <c r="F380" t="str">
        <f>'Clean Yahoo'!AI380</f>
        <v>Small Cap</v>
      </c>
    </row>
    <row r="381" spans="1:6" x14ac:dyDescent="0.25">
      <c r="A381">
        <f>'Clean Yahoo'!AD151</f>
        <v>150</v>
      </c>
      <c r="B381" t="str">
        <f>'Clean Yahoo'!AE151</f>
        <v>NFCX</v>
      </c>
      <c r="C381" t="str">
        <f>'Clean Yahoo'!AF151</f>
        <v>PT NFC Indonesia Tbk</v>
      </c>
      <c r="D381">
        <f>'Clean Yahoo'!AG151</f>
        <v>9950</v>
      </c>
      <c r="E381" s="10">
        <f>'Clean Yahoo'!AH151</f>
        <v>6591</v>
      </c>
      <c r="F381" t="str">
        <f>'Clean Yahoo'!AI151</f>
        <v>Mid Cap</v>
      </c>
    </row>
    <row r="382" spans="1:6" x14ac:dyDescent="0.25">
      <c r="A382">
        <f>'Clean Yahoo'!AD449</f>
        <v>448</v>
      </c>
      <c r="B382" t="str">
        <f>'Clean Yahoo'!AE449</f>
        <v>NICK</v>
      </c>
      <c r="C382" t="str">
        <f>'Clean Yahoo'!AF449</f>
        <v>PT Charnic Capital Tbk</v>
      </c>
      <c r="D382">
        <f>'Clean Yahoo'!AG449</f>
        <v>434</v>
      </c>
      <c r="E382" s="10">
        <f>'Clean Yahoo'!AH449</f>
        <v>282.59899999999999</v>
      </c>
      <c r="F382" t="str">
        <f>'Clean Yahoo'!AI449</f>
        <v>Small Cap</v>
      </c>
    </row>
    <row r="383" spans="1:6" x14ac:dyDescent="0.25">
      <c r="A383">
        <f>'Clean Yahoo'!AD340</f>
        <v>339</v>
      </c>
      <c r="B383" t="str">
        <f>'Clean Yahoo'!AE340</f>
        <v>NICL</v>
      </c>
      <c r="C383" t="str">
        <f>'Clean Yahoo'!AF340</f>
        <v>PT PAM Mineral Tbk</v>
      </c>
      <c r="D383">
        <f>'Clean Yahoo'!AG340</f>
        <v>74</v>
      </c>
      <c r="E383" s="10">
        <f>'Clean Yahoo'!AH340</f>
        <v>715.02499999999998</v>
      </c>
      <c r="F383" t="str">
        <f>'Clean Yahoo'!AI340</f>
        <v>Small Cap</v>
      </c>
    </row>
    <row r="384" spans="1:6" x14ac:dyDescent="0.25">
      <c r="A384">
        <f>'Clean Yahoo'!AD82</f>
        <v>81</v>
      </c>
      <c r="B384" t="str">
        <f>'Clean Yahoo'!AE82</f>
        <v>NISP</v>
      </c>
      <c r="C384" t="str">
        <f>'Clean Yahoo'!AF82</f>
        <v>PT Bank OCBC NISP Tbk</v>
      </c>
      <c r="D384">
        <f>'Clean Yahoo'!AG82</f>
        <v>725</v>
      </c>
      <c r="E384" s="10">
        <f>'Clean Yahoo'!AH82</f>
        <v>16635</v>
      </c>
      <c r="F384" t="str">
        <f>'Clean Yahoo'!AI82</f>
        <v>Mid Cap</v>
      </c>
    </row>
    <row r="385" spans="1:6" x14ac:dyDescent="0.25">
      <c r="A385">
        <f>'Clean Yahoo'!AD193</f>
        <v>192</v>
      </c>
      <c r="B385" t="str">
        <f>'Clean Yahoo'!AE193</f>
        <v>NOBU</v>
      </c>
      <c r="C385" t="str">
        <f>'Clean Yahoo'!AF193</f>
        <v>PT Bank Nationalnobu Tbk</v>
      </c>
      <c r="D385">
        <f>'Clean Yahoo'!AG193</f>
        <v>995</v>
      </c>
      <c r="E385" s="10">
        <f>'Clean Yahoo'!AH193</f>
        <v>4416</v>
      </c>
      <c r="F385" t="str">
        <f>'Clean Yahoo'!AI193</f>
        <v>Mid Cap</v>
      </c>
    </row>
    <row r="386" spans="1:6" x14ac:dyDescent="0.25">
      <c r="A386">
        <f>'Clean Yahoo'!AD429</f>
        <v>428</v>
      </c>
      <c r="B386" t="str">
        <f>'Clean Yahoo'!AE429</f>
        <v>NPGF</v>
      </c>
      <c r="C386" t="str">
        <f>'Clean Yahoo'!AF429</f>
        <v>PT Nusa Palapa Gemilang Tbk</v>
      </c>
      <c r="D386">
        <f>'Clean Yahoo'!AG429</f>
        <v>101</v>
      </c>
      <c r="E386" s="10">
        <f>'Clean Yahoo'!AH429</f>
        <v>327.26400000000001</v>
      </c>
      <c r="F386" t="str">
        <f>'Clean Yahoo'!AI429</f>
        <v>Small Cap</v>
      </c>
    </row>
    <row r="387" spans="1:6" x14ac:dyDescent="0.25">
      <c r="A387">
        <f>'Clean Yahoo'!AD337</f>
        <v>336</v>
      </c>
      <c r="B387" t="str">
        <f>'Clean Yahoo'!AE337</f>
        <v>NRCA</v>
      </c>
      <c r="C387" t="str">
        <f>'Clean Yahoo'!AF337</f>
        <v>PT Nusa Raya Cipta Tbk</v>
      </c>
      <c r="D387">
        <f>'Clean Yahoo'!AG337</f>
        <v>300</v>
      </c>
      <c r="E387" s="10">
        <f>'Clean Yahoo'!AH337</f>
        <v>725.12400000000002</v>
      </c>
      <c r="F387" t="str">
        <f>'Clean Yahoo'!AI337</f>
        <v>Small Cap</v>
      </c>
    </row>
    <row r="388" spans="1:6" x14ac:dyDescent="0.25">
      <c r="A388">
        <f>'Clean Yahoo'!AD413</f>
        <v>412</v>
      </c>
      <c r="B388" t="str">
        <f>'Clean Yahoo'!AE413</f>
        <v>NZIA</v>
      </c>
      <c r="C388" t="str">
        <f>'Clean Yahoo'!AF413</f>
        <v>PT Nusantara Almazia, Tbk.</v>
      </c>
      <c r="D388">
        <f>'Clean Yahoo'!AG413</f>
        <v>164</v>
      </c>
      <c r="E388" s="10">
        <f>'Clean Yahoo'!AH413</f>
        <v>360.39699999999999</v>
      </c>
      <c r="F388" t="str">
        <f>'Clean Yahoo'!AI413</f>
        <v>Small Cap</v>
      </c>
    </row>
    <row r="389" spans="1:6" x14ac:dyDescent="0.25">
      <c r="A389">
        <f>'Clean Yahoo'!AD562</f>
        <v>561</v>
      </c>
      <c r="B389" t="str">
        <f>'Clean Yahoo'!AE562</f>
        <v>OASA</v>
      </c>
      <c r="C389" t="str">
        <f>'Clean Yahoo'!AF562</f>
        <v>PT Protech Mitra Perkasa Tbk</v>
      </c>
      <c r="D389">
        <f>'Clean Yahoo'!AG562</f>
        <v>200</v>
      </c>
      <c r="E389" s="10">
        <f>'Clean Yahoo'!AH562</f>
        <v>71.72</v>
      </c>
      <c r="F389" t="str">
        <f>'Clean Yahoo'!AI562</f>
        <v>Small Cap</v>
      </c>
    </row>
    <row r="390" spans="1:6" x14ac:dyDescent="0.25">
      <c r="A390">
        <f>'Clean Yahoo'!AD517</f>
        <v>516</v>
      </c>
      <c r="B390" t="str">
        <f>'Clean Yahoo'!AE517</f>
        <v>OKAS</v>
      </c>
      <c r="C390" t="str">
        <f>'Clean Yahoo'!AF517</f>
        <v>PT Ancora Indonesia Resources Tbk</v>
      </c>
      <c r="D390">
        <f>'Clean Yahoo'!AG517</f>
        <v>79</v>
      </c>
      <c r="E390" s="10">
        <f>'Clean Yahoo'!AH517</f>
        <v>141.41900000000001</v>
      </c>
      <c r="F390" t="str">
        <f>'Clean Yahoo'!AI517</f>
        <v>Small Cap</v>
      </c>
    </row>
    <row r="391" spans="1:6" x14ac:dyDescent="0.25">
      <c r="A391">
        <f>'Clean Yahoo'!AD232</f>
        <v>231</v>
      </c>
      <c r="B391" t="str">
        <f>'Clean Yahoo'!AE232</f>
        <v>OMRE</v>
      </c>
      <c r="C391" t="str">
        <f>'Clean Yahoo'!AF232</f>
        <v>PT Indonesia Prima Property Tbk</v>
      </c>
      <c r="D391">
        <f>'Clean Yahoo'!AG232</f>
        <v>915</v>
      </c>
      <c r="E391" s="10">
        <f>'Clean Yahoo'!AH232</f>
        <v>1597</v>
      </c>
      <c r="F391" t="str">
        <f>'Clean Yahoo'!AI232</f>
        <v>Small Cap</v>
      </c>
    </row>
    <row r="392" spans="1:6" x14ac:dyDescent="0.25">
      <c r="A392">
        <f>'Clean Yahoo'!AD520</f>
        <v>519</v>
      </c>
      <c r="B392" t="str">
        <f>'Clean Yahoo'!AE520</f>
        <v>OPMS</v>
      </c>
      <c r="C392" t="str">
        <f>'Clean Yahoo'!AF520</f>
        <v>PT Optima Prima Metal Sinergi Tbk</v>
      </c>
      <c r="D392">
        <f>'Clean Yahoo'!AG520</f>
        <v>134</v>
      </c>
      <c r="E392" s="10">
        <f>'Clean Yahoo'!AH520</f>
        <v>134</v>
      </c>
      <c r="F392" t="str">
        <f>'Clean Yahoo'!AI520</f>
        <v>Small Cap</v>
      </c>
    </row>
    <row r="393" spans="1:6" x14ac:dyDescent="0.25">
      <c r="A393">
        <f>'Clean Yahoo'!AD367</f>
        <v>366</v>
      </c>
      <c r="B393" t="str">
        <f>'Clean Yahoo'!AE367</f>
        <v>PADI</v>
      </c>
      <c r="C393" t="str">
        <f>'Clean Yahoo'!AF367</f>
        <v>PT Minna Padi Investama Sekuritas Tbk</v>
      </c>
      <c r="D393">
        <f>'Clean Yahoo'!AG367</f>
        <v>50</v>
      </c>
      <c r="E393" s="10">
        <f>'Clean Yahoo'!AH367</f>
        <v>565.36</v>
      </c>
      <c r="F393" t="str">
        <f>'Clean Yahoo'!AI367</f>
        <v>Small Cap</v>
      </c>
    </row>
    <row r="394" spans="1:6" x14ac:dyDescent="0.25">
      <c r="A394">
        <f>'Clean Yahoo'!AD457</f>
        <v>456</v>
      </c>
      <c r="B394" t="str">
        <f>'Clean Yahoo'!AE457</f>
        <v>PAMG</v>
      </c>
      <c r="C394" t="str">
        <f>'Clean Yahoo'!AF457</f>
        <v>PT Bima Sakti Pertiwi Tbk</v>
      </c>
      <c r="D394">
        <f>'Clean Yahoo'!AG457</f>
        <v>84</v>
      </c>
      <c r="E394" s="10">
        <f>'Clean Yahoo'!AH457</f>
        <v>266.096</v>
      </c>
      <c r="F394" t="str">
        <f>'Clean Yahoo'!AI457</f>
        <v>Small Cap</v>
      </c>
    </row>
    <row r="395" spans="1:6" x14ac:dyDescent="0.25">
      <c r="A395">
        <f>'Clean Yahoo'!AD401</f>
        <v>400</v>
      </c>
      <c r="B395" t="str">
        <f>'Clean Yahoo'!AE401</f>
        <v>PANI</v>
      </c>
      <c r="C395" t="str">
        <f>'Clean Yahoo'!AF401</f>
        <v>PT Pratama Abadi Nusa Industri Tbk</v>
      </c>
      <c r="D395">
        <f>'Clean Yahoo'!AG401</f>
        <v>940</v>
      </c>
      <c r="E395" s="10">
        <f>'Clean Yahoo'!AH401</f>
        <v>392.88299999999998</v>
      </c>
      <c r="F395" t="str">
        <f>'Clean Yahoo'!AI401</f>
        <v>Small Cap</v>
      </c>
    </row>
    <row r="396" spans="1:6" x14ac:dyDescent="0.25">
      <c r="A396">
        <f>'Clean Yahoo'!AD415</f>
        <v>414</v>
      </c>
      <c r="B396" t="str">
        <f>'Clean Yahoo'!AE415</f>
        <v>PANR</v>
      </c>
      <c r="C396" t="str">
        <f>'Clean Yahoo'!AF415</f>
        <v>PT Panorama Sentrawisata Tbk</v>
      </c>
      <c r="D396">
        <f>'Clean Yahoo'!AG415</f>
        <v>298</v>
      </c>
      <c r="E396" s="10">
        <f>'Clean Yahoo'!AH415</f>
        <v>357.6</v>
      </c>
      <c r="F396" t="str">
        <f>'Clean Yahoo'!AI415</f>
        <v>Small Cap</v>
      </c>
    </row>
    <row r="397" spans="1:6" x14ac:dyDescent="0.25">
      <c r="A397">
        <f>'Clean Yahoo'!AD310</f>
        <v>309</v>
      </c>
      <c r="B397" t="str">
        <f>'Clean Yahoo'!AE310</f>
        <v>PANS</v>
      </c>
      <c r="C397" t="str">
        <f>'Clean Yahoo'!AF310</f>
        <v>PT Panin Sekuritas Tbk</v>
      </c>
      <c r="D397">
        <f>'Clean Yahoo'!AG310</f>
        <v>1320</v>
      </c>
      <c r="E397" s="10">
        <f>'Clean Yahoo'!AH310</f>
        <v>943.24699999999996</v>
      </c>
      <c r="F397" t="str">
        <f>'Clean Yahoo'!AI310</f>
        <v>Small Cap</v>
      </c>
    </row>
    <row r="398" spans="1:6" x14ac:dyDescent="0.25">
      <c r="A398">
        <f>'Clean Yahoo'!AD320</f>
        <v>319</v>
      </c>
      <c r="B398" t="str">
        <f>'Clean Yahoo'!AE320</f>
        <v>PBRX</v>
      </c>
      <c r="C398" t="str">
        <f>'Clean Yahoo'!AF320</f>
        <v>PT Pan Brothers Tbk</v>
      </c>
      <c r="D398">
        <f>'Clean Yahoo'!AG320</f>
        <v>128</v>
      </c>
      <c r="E398" s="10">
        <f>'Clean Yahoo'!AH320</f>
        <v>829.22199999999998</v>
      </c>
      <c r="F398" t="str">
        <f>'Clean Yahoo'!AI320</f>
        <v>Small Cap</v>
      </c>
    </row>
    <row r="399" spans="1:6" x14ac:dyDescent="0.25">
      <c r="A399">
        <f>'Clean Yahoo'!AD306</f>
        <v>305</v>
      </c>
      <c r="B399" t="str">
        <f>'Clean Yahoo'!AE306</f>
        <v>PBSA</v>
      </c>
      <c r="C399" t="str">
        <f>'Clean Yahoo'!AF306</f>
        <v>PT Paramita Bangun Sarana Tbk</v>
      </c>
      <c r="D399">
        <f>'Clean Yahoo'!AG306</f>
        <v>650</v>
      </c>
      <c r="E399" s="10">
        <f>'Clean Yahoo'!AH306</f>
        <v>975</v>
      </c>
      <c r="F399" t="str">
        <f>'Clean Yahoo'!AI306</f>
        <v>Small Cap</v>
      </c>
    </row>
    <row r="400" spans="1:6" x14ac:dyDescent="0.25">
      <c r="A400">
        <f>'Clean Yahoo'!AD307</f>
        <v>306</v>
      </c>
      <c r="B400" t="str">
        <f>'Clean Yahoo'!AE307</f>
        <v>PBSA</v>
      </c>
      <c r="C400" t="str">
        <f>'Clean Yahoo'!AF307</f>
        <v>PT Paramita Bangun Sarana Tbk</v>
      </c>
      <c r="D400">
        <f>'Clean Yahoo'!AG307</f>
        <v>650</v>
      </c>
      <c r="E400" s="10">
        <f>'Clean Yahoo'!AH307</f>
        <v>975</v>
      </c>
      <c r="F400" t="str">
        <f>'Clean Yahoo'!AI307</f>
        <v>Small Cap</v>
      </c>
    </row>
    <row r="401" spans="1:6" x14ac:dyDescent="0.25">
      <c r="A401">
        <f>'Clean Yahoo'!AD420</f>
        <v>419</v>
      </c>
      <c r="B401" t="str">
        <f>'Clean Yahoo'!AE420</f>
        <v>PCAR</v>
      </c>
      <c r="C401" t="str">
        <f>'Clean Yahoo'!AF420</f>
        <v>PT Prima Cakrawala Abadi Tbk</v>
      </c>
      <c r="D401">
        <f>'Clean Yahoo'!AG420</f>
        <v>296</v>
      </c>
      <c r="E401" s="10">
        <f>'Clean Yahoo'!AH420</f>
        <v>345.334</v>
      </c>
      <c r="F401" t="str">
        <f>'Clean Yahoo'!AI420</f>
        <v>Small Cap</v>
      </c>
    </row>
    <row r="402" spans="1:6" x14ac:dyDescent="0.25">
      <c r="A402">
        <f>'Clean Yahoo'!AD466</f>
        <v>465</v>
      </c>
      <c r="B402" t="str">
        <f>'Clean Yahoo'!AE466</f>
        <v>PDES</v>
      </c>
      <c r="C402" t="str">
        <f>'Clean Yahoo'!AF466</f>
        <v>PT Destinasi Tirta Nusantara Tbk</v>
      </c>
      <c r="D402">
        <f>'Clean Yahoo'!AG466</f>
        <v>340</v>
      </c>
      <c r="E402" s="10">
        <f>'Clean Yahoo'!AH466</f>
        <v>243.1</v>
      </c>
      <c r="F402" t="str">
        <f>'Clean Yahoo'!AI466</f>
        <v>Small Cap</v>
      </c>
    </row>
    <row r="403" spans="1:6" x14ac:dyDescent="0.25">
      <c r="A403">
        <f>'Clean Yahoo'!AD198</f>
        <v>197</v>
      </c>
      <c r="B403" t="str">
        <f>'Clean Yahoo'!AE198</f>
        <v>PEGE</v>
      </c>
      <c r="C403" t="str">
        <f>'Clean Yahoo'!AF198</f>
        <v>PT Panca Global Kapital Tbk</v>
      </c>
      <c r="D403">
        <f>'Clean Yahoo'!AG198</f>
        <v>1505</v>
      </c>
      <c r="E403" s="10">
        <f>'Clean Yahoo'!AH198</f>
        <v>4264</v>
      </c>
      <c r="F403" t="str">
        <f>'Clean Yahoo'!AI198</f>
        <v>Mid Cap</v>
      </c>
    </row>
    <row r="404" spans="1:6" x14ac:dyDescent="0.25">
      <c r="A404">
        <f>'Clean Yahoo'!AD305</f>
        <v>304</v>
      </c>
      <c r="B404" t="str">
        <f>'Clean Yahoo'!AE305</f>
        <v>PEHA</v>
      </c>
      <c r="C404" t="str">
        <f>'Clean Yahoo'!AF305</f>
        <v>PT Phapros, Tbk</v>
      </c>
      <c r="D404">
        <f>'Clean Yahoo'!AG305</f>
        <v>1165</v>
      </c>
      <c r="E404" s="10">
        <f>'Clean Yahoo'!AH305</f>
        <v>978.6</v>
      </c>
      <c r="F404" t="str">
        <f>'Clean Yahoo'!AI305</f>
        <v>Small Cap</v>
      </c>
    </row>
    <row r="405" spans="1:6" x14ac:dyDescent="0.25">
      <c r="A405">
        <f>'Clean Yahoo'!AD42</f>
        <v>41</v>
      </c>
      <c r="B405" t="str">
        <f>'Clean Yahoo'!AE42</f>
        <v>PGAS</v>
      </c>
      <c r="C405" t="str">
        <f>'Clean Yahoo'!AF42</f>
        <v>PT Perusahaan Gas Negara Tbk</v>
      </c>
      <c r="D405">
        <f>'Clean Yahoo'!AG42</f>
        <v>1525</v>
      </c>
      <c r="E405" s="10">
        <f>'Clean Yahoo'!AH42</f>
        <v>36968</v>
      </c>
      <c r="F405" t="str">
        <f>'Clean Yahoo'!AI42</f>
        <v>Big Cap</v>
      </c>
    </row>
    <row r="406" spans="1:6" x14ac:dyDescent="0.25">
      <c r="A406">
        <f>'Clean Yahoo'!AD570</f>
        <v>569</v>
      </c>
      <c r="B406" t="str">
        <f>'Clean Yahoo'!AE570</f>
        <v>PGJO</v>
      </c>
      <c r="C406" t="str">
        <f>'Clean Yahoo'!AF570</f>
        <v>PT Tourindo Guide Indonesia Tbk</v>
      </c>
      <c r="D406">
        <f>'Clean Yahoo'!AG570</f>
        <v>83</v>
      </c>
      <c r="E406" s="10">
        <f>'Clean Yahoo'!AH570</f>
        <v>60.08</v>
      </c>
      <c r="F406" t="str">
        <f>'Clean Yahoo'!AI570</f>
        <v>Small Cap</v>
      </c>
    </row>
    <row r="407" spans="1:6" x14ac:dyDescent="0.25">
      <c r="A407">
        <f>'Clean Yahoo'!AD551</f>
        <v>550</v>
      </c>
      <c r="B407" t="str">
        <f>'Clean Yahoo'!AE551</f>
        <v>PGLI</v>
      </c>
      <c r="C407" t="str">
        <f>'Clean Yahoo'!AF551</f>
        <v>PT Pembangunan Graha Lestari Indah Tbk</v>
      </c>
      <c r="D407">
        <f>'Clean Yahoo'!AG551</f>
        <v>195</v>
      </c>
      <c r="E407" s="10">
        <f>'Clean Yahoo'!AH551</f>
        <v>95.16</v>
      </c>
      <c r="F407" t="str">
        <f>'Clean Yahoo'!AI551</f>
        <v>Small Cap</v>
      </c>
    </row>
    <row r="408" spans="1:6" x14ac:dyDescent="0.25">
      <c r="A408">
        <f>'Clean Yahoo'!AD239</f>
        <v>238</v>
      </c>
      <c r="B408" t="str">
        <f>'Clean Yahoo'!AE239</f>
        <v>PGUN</v>
      </c>
      <c r="C408" t="str">
        <f>'Clean Yahoo'!AF239</f>
        <v>PT Pradiksi Gunatama Tbk</v>
      </c>
      <c r="D408">
        <f>'Clean Yahoo'!AG239</f>
        <v>308</v>
      </c>
      <c r="E408" s="10">
        <f>'Clean Yahoo'!AH239</f>
        <v>1539</v>
      </c>
      <c r="F408" t="str">
        <f>'Clean Yahoo'!AI239</f>
        <v>Small Cap</v>
      </c>
    </row>
    <row r="409" spans="1:6" x14ac:dyDescent="0.25">
      <c r="A409">
        <f>'Clean Yahoo'!AD565</f>
        <v>564</v>
      </c>
      <c r="B409" t="str">
        <f>'Clean Yahoo'!AE565</f>
        <v>PICO</v>
      </c>
      <c r="C409" t="str">
        <f>'Clean Yahoo'!AF565</f>
        <v>PT Pelangi Indah Canindo Tbk</v>
      </c>
      <c r="D409">
        <f>'Clean Yahoo'!AG565</f>
        <v>113</v>
      </c>
      <c r="E409" s="10">
        <f>'Clean Yahoo'!AH565</f>
        <v>64.225999999999999</v>
      </c>
      <c r="F409" t="str">
        <f>'Clean Yahoo'!AI565</f>
        <v>Small Cap</v>
      </c>
    </row>
    <row r="410" spans="1:6" x14ac:dyDescent="0.25">
      <c r="A410">
        <f>'Clean Yahoo'!AD309</f>
        <v>308</v>
      </c>
      <c r="B410" t="str">
        <f>'Clean Yahoo'!AE309</f>
        <v>PJAA</v>
      </c>
      <c r="C410" t="str">
        <f>'Clean Yahoo'!AF309</f>
        <v>PT Pembangunan Jaya Ancol Tbk</v>
      </c>
      <c r="D410">
        <f>'Clean Yahoo'!AG309</f>
        <v>595</v>
      </c>
      <c r="E410" s="10">
        <f>'Clean Yahoo'!AH309</f>
        <v>952</v>
      </c>
      <c r="F410" t="str">
        <f>'Clean Yahoo'!AI309</f>
        <v>Small Cap</v>
      </c>
    </row>
    <row r="411" spans="1:6" x14ac:dyDescent="0.25">
      <c r="A411">
        <f>'Clean Yahoo'!AD559</f>
        <v>558</v>
      </c>
      <c r="B411" t="str">
        <f>'Clean Yahoo'!AE559</f>
        <v>PKPK</v>
      </c>
      <c r="C411" t="str">
        <f>'Clean Yahoo'!AF559</f>
        <v>PT Perdana Karya Perkasa Tbk</v>
      </c>
      <c r="D411">
        <f>'Clean Yahoo'!AG559</f>
        <v>135</v>
      </c>
      <c r="E411" s="10">
        <f>'Clean Yahoo'!AH559</f>
        <v>72.814999999999998</v>
      </c>
      <c r="F411" t="str">
        <f>'Clean Yahoo'!AI559</f>
        <v>Small Cap</v>
      </c>
    </row>
    <row r="412" spans="1:6" x14ac:dyDescent="0.25">
      <c r="A412">
        <f>'Clean Yahoo'!AD583</f>
        <v>582</v>
      </c>
      <c r="B412" t="str">
        <f>'Clean Yahoo'!AE583</f>
        <v>PLAN</v>
      </c>
      <c r="C412" t="str">
        <f>'Clean Yahoo'!AF583</f>
        <v>PT Planet Properindo Jaya Tbk</v>
      </c>
      <c r="D412">
        <f>'Clean Yahoo'!AG583</f>
        <v>37</v>
      </c>
      <c r="E412" s="10">
        <f>'Clean Yahoo'!AH583</f>
        <v>33.036000000000001</v>
      </c>
      <c r="F412" t="str">
        <f>'Clean Yahoo'!AI583</f>
        <v>Small Cap</v>
      </c>
    </row>
    <row r="413" spans="1:6" x14ac:dyDescent="0.25">
      <c r="A413">
        <f>'Clean Yahoo'!AD223</f>
        <v>222</v>
      </c>
      <c r="B413" t="str">
        <f>'Clean Yahoo'!AE223</f>
        <v>PMJS</v>
      </c>
      <c r="C413" t="str">
        <f>'Clean Yahoo'!AF223</f>
        <v>PT Putra Mandiri Jembar Tbk</v>
      </c>
      <c r="D413">
        <f>'Clean Yahoo'!AG223</f>
        <v>124</v>
      </c>
      <c r="E413" s="10">
        <f>'Clean Yahoo'!AH223</f>
        <v>1706</v>
      </c>
      <c r="F413" t="str">
        <f>'Clean Yahoo'!AI223</f>
        <v>Small Cap</v>
      </c>
    </row>
    <row r="414" spans="1:6" x14ac:dyDescent="0.25">
      <c r="A414">
        <f>'Clean Yahoo'!AD295</f>
        <v>294</v>
      </c>
      <c r="B414" t="str">
        <f>'Clean Yahoo'!AE295</f>
        <v>PMMP</v>
      </c>
      <c r="C414" t="str">
        <f>'Clean Yahoo'!AF295</f>
        <v>PT Panca Mitra Multiperdana Tbk</v>
      </c>
      <c r="D414">
        <f>'Clean Yahoo'!AG295</f>
        <v>436</v>
      </c>
      <c r="E414" s="10">
        <f>'Clean Yahoo'!AH295</f>
        <v>1026</v>
      </c>
      <c r="F414" t="str">
        <f>'Clean Yahoo'!AI295</f>
        <v>Small Cap</v>
      </c>
    </row>
    <row r="415" spans="1:6" x14ac:dyDescent="0.25">
      <c r="A415">
        <f>'Clean Yahoo'!AD69</f>
        <v>68</v>
      </c>
      <c r="B415" t="str">
        <f>'Clean Yahoo'!AE69</f>
        <v>PNBN</v>
      </c>
      <c r="C415" t="str">
        <f>'Clean Yahoo'!AF69</f>
        <v>P.T. Bank Pan Indonesia Tbk</v>
      </c>
      <c r="D415">
        <f>'Clean Yahoo'!AG69</f>
        <v>820</v>
      </c>
      <c r="E415" s="10">
        <f>'Clean Yahoo'!AH69</f>
        <v>19747</v>
      </c>
      <c r="F415" t="str">
        <f>'Clean Yahoo'!AI69</f>
        <v>Mid Cap</v>
      </c>
    </row>
    <row r="416" spans="1:6" x14ac:dyDescent="0.25">
      <c r="A416">
        <f>'Clean Yahoo'!AD271</f>
        <v>270</v>
      </c>
      <c r="B416" t="str">
        <f>'Clean Yahoo'!AE271</f>
        <v>PNGO</v>
      </c>
      <c r="C416" t="str">
        <f>'Clean Yahoo'!AF271</f>
        <v>PT PINAGO UTAMA Tbk</v>
      </c>
      <c r="D416">
        <f>'Clean Yahoo'!AG271</f>
        <v>1500</v>
      </c>
      <c r="E416" s="10">
        <f>'Clean Yahoo'!AH271</f>
        <v>1172</v>
      </c>
      <c r="F416" t="str">
        <f>'Clean Yahoo'!AI271</f>
        <v>Small Cap</v>
      </c>
    </row>
    <row r="417" spans="1:6" x14ac:dyDescent="0.25">
      <c r="A417">
        <f>'Clean Yahoo'!AD166</f>
        <v>165</v>
      </c>
      <c r="B417" t="str">
        <f>'Clean Yahoo'!AE166</f>
        <v>PNLF</v>
      </c>
      <c r="C417" t="str">
        <f>'Clean Yahoo'!AF166</f>
        <v>PT Panin Financial Tbk</v>
      </c>
      <c r="D417">
        <f>'Clean Yahoo'!AG166</f>
        <v>185</v>
      </c>
      <c r="E417" s="10">
        <f>'Clean Yahoo'!AH166</f>
        <v>5924</v>
      </c>
      <c r="F417" t="str">
        <f>'Clean Yahoo'!AI166</f>
        <v>Mid Cap</v>
      </c>
    </row>
    <row r="418" spans="1:6" x14ac:dyDescent="0.25">
      <c r="A418">
        <f>'Clean Yahoo'!AD377</f>
        <v>376</v>
      </c>
      <c r="B418" t="str">
        <f>'Clean Yahoo'!AE377</f>
        <v>PNSE</v>
      </c>
      <c r="C418" t="str">
        <f>'Clean Yahoo'!AF377</f>
        <v>PT Pudjiadi and Sons Tbk</v>
      </c>
      <c r="D418">
        <f>'Clean Yahoo'!AG377</f>
        <v>640</v>
      </c>
      <c r="E418" s="10">
        <f>'Clean Yahoo'!AH377</f>
        <v>510.601</v>
      </c>
      <c r="F418" t="str">
        <f>'Clean Yahoo'!AI377</f>
        <v>Small Cap</v>
      </c>
    </row>
    <row r="419" spans="1:6" x14ac:dyDescent="0.25">
      <c r="A419">
        <f>'Clean Yahoo'!AD379</f>
        <v>378</v>
      </c>
      <c r="B419" t="str">
        <f>'Clean Yahoo'!AE379</f>
        <v>POLA</v>
      </c>
      <c r="C419" t="str">
        <f>'Clean Yahoo'!AF379</f>
        <v>PT Pool Advista Finance Tbk</v>
      </c>
      <c r="D419">
        <f>'Clean Yahoo'!AG379</f>
        <v>152</v>
      </c>
      <c r="E419" s="10">
        <f>'Clean Yahoo'!AH379</f>
        <v>509.13600000000002</v>
      </c>
      <c r="F419" t="str">
        <f>'Clean Yahoo'!AI379</f>
        <v>Small Cap</v>
      </c>
    </row>
    <row r="420" spans="1:6" x14ac:dyDescent="0.25">
      <c r="A420">
        <f>'Clean Yahoo'!AD58</f>
        <v>57</v>
      </c>
      <c r="B420" t="str">
        <f>'Clean Yahoo'!AE58</f>
        <v>POLL</v>
      </c>
      <c r="C420" t="str">
        <f>'Clean Yahoo'!AF58</f>
        <v>PT Pollux Properti Indonesia Tbk</v>
      </c>
      <c r="D420">
        <f>'Clean Yahoo'!AG58</f>
        <v>3050</v>
      </c>
      <c r="E420" s="10">
        <f>'Clean Yahoo'!AH58</f>
        <v>25372</v>
      </c>
      <c r="F420" t="str">
        <f>'Clean Yahoo'!AI58</f>
        <v>Big Cap</v>
      </c>
    </row>
    <row r="421" spans="1:6" x14ac:dyDescent="0.25">
      <c r="A421">
        <f>'Clean Yahoo'!AD482</f>
        <v>481</v>
      </c>
      <c r="B421" t="str">
        <f>'Clean Yahoo'!AE482</f>
        <v>POLU</v>
      </c>
      <c r="C421" t="str">
        <f>'Clean Yahoo'!AF482</f>
        <v>PT Golden Flower, Tbk</v>
      </c>
      <c r="D421">
        <f>'Clean Yahoo'!AG482</f>
        <v>262</v>
      </c>
      <c r="E421" s="10">
        <f>'Clean Yahoo'!AH482</f>
        <v>196.5</v>
      </c>
      <c r="F421" t="str">
        <f>'Clean Yahoo'!AI482</f>
        <v>Small Cap</v>
      </c>
    </row>
    <row r="422" spans="1:6" x14ac:dyDescent="0.25">
      <c r="A422">
        <f>'Clean Yahoo'!AD519</f>
        <v>518</v>
      </c>
      <c r="B422" t="str">
        <f>'Clean Yahoo'!AE519</f>
        <v>POLY</v>
      </c>
      <c r="C422" t="str">
        <f>'Clean Yahoo'!AF519</f>
        <v>PT Asia Pacific Fibers Tbk</v>
      </c>
      <c r="D422">
        <f>'Clean Yahoo'!AG519</f>
        <v>54</v>
      </c>
      <c r="E422" s="10">
        <f>'Clean Yahoo'!AH519</f>
        <v>134.77000000000001</v>
      </c>
      <c r="F422" t="str">
        <f>'Clean Yahoo'!AI519</f>
        <v>Small Cap</v>
      </c>
    </row>
    <row r="423" spans="1:6" x14ac:dyDescent="0.25">
      <c r="A423">
        <f>'Clean Yahoo'!AD221</f>
        <v>220</v>
      </c>
      <c r="B423" t="str">
        <f>'Clean Yahoo'!AE221</f>
        <v>PORT</v>
      </c>
      <c r="C423" t="str">
        <f>'Clean Yahoo'!AF221</f>
        <v>PT Nusantara Pelabuhan Handal Tbk</v>
      </c>
      <c r="D423">
        <f>'Clean Yahoo'!AG221</f>
        <v>610</v>
      </c>
      <c r="E423" s="10">
        <f>'Clean Yahoo'!AH221</f>
        <v>1717</v>
      </c>
      <c r="F423" t="str">
        <f>'Clean Yahoo'!AI221</f>
        <v>Small Cap</v>
      </c>
    </row>
    <row r="424" spans="1:6" x14ac:dyDescent="0.25">
      <c r="A424">
        <f>'Clean Yahoo'!AD118</f>
        <v>117</v>
      </c>
      <c r="B424" t="str">
        <f>'Clean Yahoo'!AE118</f>
        <v>POWR</v>
      </c>
      <c r="C424" t="str">
        <f>'Clean Yahoo'!AF118</f>
        <v>PT Cikarang Listrindo Tbk</v>
      </c>
      <c r="D424">
        <f>'Clean Yahoo'!AG118</f>
        <v>645</v>
      </c>
      <c r="E424" s="10">
        <f>'Clean Yahoo'!AH118</f>
        <v>10164</v>
      </c>
      <c r="F424" t="str">
        <f>'Clean Yahoo'!AI118</f>
        <v>Mid Cap</v>
      </c>
    </row>
    <row r="425" spans="1:6" x14ac:dyDescent="0.25">
      <c r="A425">
        <f>'Clean Yahoo'!AD560</f>
        <v>559</v>
      </c>
      <c r="B425" t="str">
        <f>'Clean Yahoo'!AE560</f>
        <v>PPGL</v>
      </c>
      <c r="C425" t="str">
        <f>'Clean Yahoo'!AF560</f>
        <v>PT Prima Globalindo Logistik Tbk</v>
      </c>
      <c r="D425">
        <f>'Clean Yahoo'!AG560</f>
        <v>96</v>
      </c>
      <c r="E425" s="10">
        <f>'Clean Yahoo'!AH560</f>
        <v>72.001999999999995</v>
      </c>
      <c r="F425" t="str">
        <f>'Clean Yahoo'!AI560</f>
        <v>Small Cap</v>
      </c>
    </row>
    <row r="426" spans="1:6" x14ac:dyDescent="0.25">
      <c r="A426">
        <f>'Clean Yahoo'!AD185</f>
        <v>184</v>
      </c>
      <c r="B426" t="str">
        <f>'Clean Yahoo'!AE185</f>
        <v>PPRO</v>
      </c>
      <c r="C426" t="str">
        <f>'Clean Yahoo'!AF185</f>
        <v>PT Pembangunan Perumahan Properti Tbk</v>
      </c>
      <c r="D426">
        <f>'Clean Yahoo'!AG185</f>
        <v>76</v>
      </c>
      <c r="E426" s="10">
        <f>'Clean Yahoo'!AH185</f>
        <v>4687</v>
      </c>
      <c r="F426" t="str">
        <f>'Clean Yahoo'!AI185</f>
        <v>Mid Cap</v>
      </c>
    </row>
    <row r="427" spans="1:6" x14ac:dyDescent="0.25">
      <c r="A427">
        <f>'Clean Yahoo'!AD501</f>
        <v>500</v>
      </c>
      <c r="B427" t="str">
        <f>'Clean Yahoo'!AE501</f>
        <v>PRAS</v>
      </c>
      <c r="C427" t="str">
        <f>'Clean Yahoo'!AF501</f>
        <v>PT. Prima Alloy Steel Universal Tbk.</v>
      </c>
      <c r="D427">
        <f>'Clean Yahoo'!AG501</f>
        <v>238</v>
      </c>
      <c r="E427" s="10">
        <f>'Clean Yahoo'!AH501</f>
        <v>166.84800000000001</v>
      </c>
      <c r="F427" t="str">
        <f>'Clean Yahoo'!AI501</f>
        <v>Small Cap</v>
      </c>
    </row>
    <row r="428" spans="1:6" x14ac:dyDescent="0.25">
      <c r="A428">
        <f>'Clean Yahoo'!AD164</f>
        <v>163</v>
      </c>
      <c r="B428" t="str">
        <f>'Clean Yahoo'!AE164</f>
        <v>PRDA</v>
      </c>
      <c r="C428" t="str">
        <f>'Clean Yahoo'!AF164</f>
        <v>PT Prodia Widyahusada Tbk</v>
      </c>
      <c r="D428">
        <f>'Clean Yahoo'!AG164</f>
        <v>6375</v>
      </c>
      <c r="E428" s="10">
        <f>'Clean Yahoo'!AH164</f>
        <v>5977</v>
      </c>
      <c r="F428" t="str">
        <f>'Clean Yahoo'!AI164</f>
        <v>Mid Cap</v>
      </c>
    </row>
    <row r="429" spans="1:6" x14ac:dyDescent="0.25">
      <c r="A429">
        <f>'Clean Yahoo'!AD287</f>
        <v>286</v>
      </c>
      <c r="B429" t="str">
        <f>'Clean Yahoo'!AE287</f>
        <v>PRIM</v>
      </c>
      <c r="C429" t="str">
        <f>'Clean Yahoo'!AF287</f>
        <v>PT Royal Prima Tbk</v>
      </c>
      <c r="D429">
        <f>'Clean Yahoo'!AG287</f>
        <v>314</v>
      </c>
      <c r="E429" s="10">
        <f>'Clean Yahoo'!AH287</f>
        <v>1066</v>
      </c>
      <c r="F429" t="str">
        <f>'Clean Yahoo'!AI287</f>
        <v>Small Cap</v>
      </c>
    </row>
    <row r="430" spans="1:6" x14ac:dyDescent="0.25">
      <c r="A430">
        <f>'Clean Yahoo'!AD195</f>
        <v>194</v>
      </c>
      <c r="B430" t="str">
        <f>'Clean Yahoo'!AE195</f>
        <v>PSAB</v>
      </c>
      <c r="C430" t="str">
        <f>'Clean Yahoo'!AF195</f>
        <v>PT J Resources Asia Pasifik Tbk</v>
      </c>
      <c r="D430">
        <f>'Clean Yahoo'!AG195</f>
        <v>164</v>
      </c>
      <c r="E430" s="10">
        <f>'Clean Yahoo'!AH195</f>
        <v>4339</v>
      </c>
      <c r="F430" t="str">
        <f>'Clean Yahoo'!AI195</f>
        <v>Mid Cap</v>
      </c>
    </row>
    <row r="431" spans="1:6" x14ac:dyDescent="0.25">
      <c r="A431">
        <f>'Clean Yahoo'!AD196</f>
        <v>195</v>
      </c>
      <c r="B431" t="str">
        <f>'Clean Yahoo'!AE196</f>
        <v>PSAB</v>
      </c>
      <c r="C431" t="str">
        <f>'Clean Yahoo'!AF196</f>
        <v>PT J Resources Asia Pasifik Tbk</v>
      </c>
      <c r="D431">
        <f>'Clean Yahoo'!AG196</f>
        <v>164</v>
      </c>
      <c r="E431" s="10">
        <f>'Clean Yahoo'!AH196</f>
        <v>4339</v>
      </c>
      <c r="F431" t="str">
        <f>'Clean Yahoo'!AI196</f>
        <v>Mid Cap</v>
      </c>
    </row>
    <row r="432" spans="1:6" x14ac:dyDescent="0.25">
      <c r="A432">
        <f>'Clean Yahoo'!AD458</f>
        <v>457</v>
      </c>
      <c r="B432" t="str">
        <f>'Clean Yahoo'!AE458</f>
        <v>PSDN</v>
      </c>
      <c r="C432" t="str">
        <f>'Clean Yahoo'!AF458</f>
        <v>PT Prasidha Aneka Niaga Tbk</v>
      </c>
      <c r="D432">
        <f>'Clean Yahoo'!AG458</f>
        <v>179</v>
      </c>
      <c r="E432" s="10">
        <f>'Clean Yahoo'!AH458</f>
        <v>257.76</v>
      </c>
      <c r="F432" t="str">
        <f>'Clean Yahoo'!AI458</f>
        <v>Small Cap</v>
      </c>
    </row>
    <row r="433" spans="1:6" x14ac:dyDescent="0.25">
      <c r="A433">
        <f>'Clean Yahoo'!AD375</f>
        <v>374</v>
      </c>
      <c r="B433" t="str">
        <f>'Clean Yahoo'!AE375</f>
        <v>PSKT</v>
      </c>
      <c r="C433" t="str">
        <f>'Clean Yahoo'!AF375</f>
        <v>PT Red Planet Indonesia Tbk</v>
      </c>
      <c r="D433">
        <f>'Clean Yahoo'!AG375</f>
        <v>50</v>
      </c>
      <c r="E433" s="10">
        <f>'Clean Yahoo'!AH375</f>
        <v>517.55999999999995</v>
      </c>
      <c r="F433" t="str">
        <f>'Clean Yahoo'!AI375</f>
        <v>Small Cap</v>
      </c>
    </row>
    <row r="434" spans="1:6" x14ac:dyDescent="0.25">
      <c r="A434">
        <f>'Clean Yahoo'!AD220</f>
        <v>219</v>
      </c>
      <c r="B434" t="str">
        <f>'Clean Yahoo'!AE220</f>
        <v>PSSI</v>
      </c>
      <c r="C434" t="str">
        <f>'Clean Yahoo'!AF220</f>
        <v>PT Pelita Samudera Shipping Tbk</v>
      </c>
      <c r="D434">
        <f>'Clean Yahoo'!AG220</f>
        <v>318</v>
      </c>
      <c r="E434" s="10">
        <f>'Clean Yahoo'!AH220</f>
        <v>1735</v>
      </c>
      <c r="F434" t="str">
        <f>'Clean Yahoo'!AI220</f>
        <v>Small Cap</v>
      </c>
    </row>
    <row r="435" spans="1:6" x14ac:dyDescent="0.25">
      <c r="A435">
        <f>'Clean Yahoo'!AD47</f>
        <v>46</v>
      </c>
      <c r="B435" t="str">
        <f>'Clean Yahoo'!AE47</f>
        <v>PTBA</v>
      </c>
      <c r="C435" t="str">
        <f>'Clean Yahoo'!AF47</f>
        <v>PT Bukit Asam Tbk</v>
      </c>
      <c r="D435">
        <f>'Clean Yahoo'!AG47</f>
        <v>2830</v>
      </c>
      <c r="E435" s="10">
        <f>'Clean Yahoo'!AH47</f>
        <v>31651</v>
      </c>
      <c r="F435" t="str">
        <f>'Clean Yahoo'!AI47</f>
        <v>Big Cap</v>
      </c>
    </row>
    <row r="436" spans="1:6" x14ac:dyDescent="0.25">
      <c r="A436">
        <f>'Clean Yahoo'!AD448</f>
        <v>447</v>
      </c>
      <c r="B436" t="str">
        <f>'Clean Yahoo'!AE448</f>
        <v>PTDU</v>
      </c>
      <c r="C436" t="str">
        <f>'Clean Yahoo'!AF448</f>
        <v>PT Djasa Ubersakti Tbk</v>
      </c>
      <c r="D436">
        <f>'Clean Yahoo'!AG448</f>
        <v>194</v>
      </c>
      <c r="E436" s="10">
        <f>'Clean Yahoo'!AH448</f>
        <v>291</v>
      </c>
      <c r="F436" t="str">
        <f>'Clean Yahoo'!AI448</f>
        <v>Small Cap</v>
      </c>
    </row>
    <row r="437" spans="1:6" x14ac:dyDescent="0.25">
      <c r="A437">
        <f>'Clean Yahoo'!AD484</f>
        <v>483</v>
      </c>
      <c r="B437" t="str">
        <f>'Clean Yahoo'!AE484</f>
        <v>PTIS</v>
      </c>
      <c r="C437" t="str">
        <f>'Clean Yahoo'!AF484</f>
        <v>PT Indo Straits Tbk</v>
      </c>
      <c r="D437">
        <f>'Clean Yahoo'!AG484</f>
        <v>352</v>
      </c>
      <c r="E437" s="10">
        <f>'Clean Yahoo'!AH484</f>
        <v>193.65799999999999</v>
      </c>
      <c r="F437" t="str">
        <f>'Clean Yahoo'!AI484</f>
        <v>Small Cap</v>
      </c>
    </row>
    <row r="438" spans="1:6" x14ac:dyDescent="0.25">
      <c r="A438">
        <f>'Clean Yahoo'!AD136</f>
        <v>135</v>
      </c>
      <c r="B438" t="str">
        <f>'Clean Yahoo'!AE136</f>
        <v>PTPP</v>
      </c>
      <c r="C438" t="str">
        <f>'Clean Yahoo'!AF136</f>
        <v>PT PP (Persero) Tbk</v>
      </c>
      <c r="D438">
        <f>'Clean Yahoo'!AG136</f>
        <v>1330</v>
      </c>
      <c r="E438" s="10">
        <f>'Clean Yahoo'!AH136</f>
        <v>8227</v>
      </c>
      <c r="F438" t="str">
        <f>'Clean Yahoo'!AI136</f>
        <v>Mid Cap</v>
      </c>
    </row>
    <row r="439" spans="1:6" x14ac:dyDescent="0.25">
      <c r="A439">
        <f>'Clean Yahoo'!AD326</f>
        <v>325</v>
      </c>
      <c r="B439" t="str">
        <f>'Clean Yahoo'!AE326</f>
        <v>PTPW</v>
      </c>
      <c r="C439" t="str">
        <f>'Clean Yahoo'!AF326</f>
        <v>PT Pratama Widya Tbk</v>
      </c>
      <c r="D439">
        <f>'Clean Yahoo'!AG326</f>
        <v>910</v>
      </c>
      <c r="E439" s="10">
        <f>'Clean Yahoo'!AH326</f>
        <v>799.15099999999995</v>
      </c>
      <c r="F439" t="str">
        <f>'Clean Yahoo'!AI326</f>
        <v>Small Cap</v>
      </c>
    </row>
    <row r="440" spans="1:6" x14ac:dyDescent="0.25">
      <c r="A440">
        <f>'Clean Yahoo'!AD252</f>
        <v>251</v>
      </c>
      <c r="B440" t="str">
        <f>'Clean Yahoo'!AE252</f>
        <v>PTSN</v>
      </c>
      <c r="C440" t="str">
        <f>'Clean Yahoo'!AF252</f>
        <v>PT Sat Nusapersada Tbk</v>
      </c>
      <c r="D440">
        <f>'Clean Yahoo'!AG252</f>
        <v>262</v>
      </c>
      <c r="E440" s="10">
        <f>'Clean Yahoo'!AH252</f>
        <v>1392</v>
      </c>
      <c r="F440" t="str">
        <f>'Clean Yahoo'!AI252</f>
        <v>Small Cap</v>
      </c>
    </row>
    <row r="441" spans="1:6" x14ac:dyDescent="0.25">
      <c r="A441">
        <f>'Clean Yahoo'!AD303</f>
        <v>302</v>
      </c>
      <c r="B441" t="str">
        <f>'Clean Yahoo'!AE303</f>
        <v>PTSP</v>
      </c>
      <c r="C441" t="str">
        <f>'Clean Yahoo'!AF303</f>
        <v>PT Pioneerindo Gourmet International Tbk</v>
      </c>
      <c r="D441">
        <f>'Clean Yahoo'!AG303</f>
        <v>4450</v>
      </c>
      <c r="E441" s="10">
        <f>'Clean Yahoo'!AH303</f>
        <v>982.596</v>
      </c>
      <c r="F441" t="str">
        <f>'Clean Yahoo'!AI303</f>
        <v>Small Cap</v>
      </c>
    </row>
    <row r="442" spans="1:6" x14ac:dyDescent="0.25">
      <c r="A442">
        <f>'Clean Yahoo'!AD521</f>
        <v>520</v>
      </c>
      <c r="B442" t="str">
        <f>'Clean Yahoo'!AE521</f>
        <v>PUDP</v>
      </c>
      <c r="C442" t="str">
        <f>'Clean Yahoo'!AF521</f>
        <v>PT Pudjiadi Prestige Tbk</v>
      </c>
      <c r="D442">
        <f>'Clean Yahoo'!AG521</f>
        <v>404</v>
      </c>
      <c r="E442" s="10">
        <f>'Clean Yahoo'!AH521</f>
        <v>133.142</v>
      </c>
      <c r="F442" t="str">
        <f>'Clean Yahoo'!AI521</f>
        <v>Small Cap</v>
      </c>
    </row>
    <row r="443" spans="1:6" x14ac:dyDescent="0.25">
      <c r="A443">
        <f>'Clean Yahoo'!AD441</f>
        <v>440</v>
      </c>
      <c r="B443" t="str">
        <f>'Clean Yahoo'!AE441</f>
        <v>PURA</v>
      </c>
      <c r="C443" t="str">
        <f>'Clean Yahoo'!AF441</f>
        <v>PT Putra Rajawali Kencana Tbk</v>
      </c>
      <c r="D443">
        <f>'Clean Yahoo'!AG441</f>
        <v>53</v>
      </c>
      <c r="E443" s="10">
        <f>'Clean Yahoo'!AH441</f>
        <v>308.69499999999999</v>
      </c>
      <c r="F443" t="str">
        <f>'Clean Yahoo'!AI441</f>
        <v>Small Cap</v>
      </c>
    </row>
    <row r="444" spans="1:6" x14ac:dyDescent="0.25">
      <c r="A444">
        <f>'Clean Yahoo'!AD518</f>
        <v>517</v>
      </c>
      <c r="B444" t="str">
        <f>'Clean Yahoo'!AE518</f>
        <v>PURE</v>
      </c>
      <c r="C444" t="str">
        <f>'Clean Yahoo'!AF518</f>
        <v>PT Trinitan Metals and Minerals Tbk</v>
      </c>
      <c r="D444">
        <f>'Clean Yahoo'!AG518</f>
        <v>99</v>
      </c>
      <c r="E444" s="10">
        <f>'Clean Yahoo'!AH518</f>
        <v>136.143</v>
      </c>
      <c r="F444" t="str">
        <f>'Clean Yahoo'!AI518</f>
        <v>Small Cap</v>
      </c>
    </row>
    <row r="445" spans="1:6" x14ac:dyDescent="0.25">
      <c r="A445">
        <f>'Clean Yahoo'!AD409</f>
        <v>408</v>
      </c>
      <c r="B445" t="str">
        <f>'Clean Yahoo'!AE409</f>
        <v>PURI</v>
      </c>
      <c r="C445" t="str">
        <f>'Clean Yahoo'!AF409</f>
        <v>PT Puri Global Sukses Tbk</v>
      </c>
      <c r="D445">
        <f>'Clean Yahoo'!AG409</f>
        <v>380</v>
      </c>
      <c r="E445" s="10">
        <f>'Clean Yahoo'!AH409</f>
        <v>380</v>
      </c>
      <c r="F445" t="str">
        <f>'Clean Yahoo'!AI409</f>
        <v>Small Cap</v>
      </c>
    </row>
    <row r="446" spans="1:6" x14ac:dyDescent="0.25">
      <c r="A446">
        <f>'Clean Yahoo'!AD57</f>
        <v>56</v>
      </c>
      <c r="B446" t="str">
        <f>'Clean Yahoo'!AE57</f>
        <v>PWON</v>
      </c>
      <c r="C446" t="str">
        <f>'Clean Yahoo'!AF57</f>
        <v>PT Pakuwon Jati Tbk</v>
      </c>
      <c r="D446">
        <f>'Clean Yahoo'!AG57</f>
        <v>530</v>
      </c>
      <c r="E446" s="10">
        <f>'Clean Yahoo'!AH57</f>
        <v>25525</v>
      </c>
      <c r="F446" t="str">
        <f>'Clean Yahoo'!AI57</f>
        <v>Big Cap</v>
      </c>
    </row>
    <row r="447" spans="1:6" x14ac:dyDescent="0.25">
      <c r="A447">
        <f>'Clean Yahoo'!AD361</f>
        <v>360</v>
      </c>
      <c r="B447" t="str">
        <f>'Clean Yahoo'!AE361</f>
        <v>PYFA</v>
      </c>
      <c r="C447" t="str">
        <f>'Clean Yahoo'!AF361</f>
        <v>PT Pyridam Farma Tbk</v>
      </c>
      <c r="D447">
        <f>'Clean Yahoo'!AG361</f>
        <v>1070</v>
      </c>
      <c r="E447" s="10">
        <f>'Clean Yahoo'!AH361</f>
        <v>572.53599999999994</v>
      </c>
      <c r="F447" t="str">
        <f>'Clean Yahoo'!AI361</f>
        <v>Small Cap</v>
      </c>
    </row>
    <row r="448" spans="1:6" x14ac:dyDescent="0.25">
      <c r="A448">
        <f>'Clean Yahoo'!AD312</f>
        <v>311</v>
      </c>
      <c r="B448" t="str">
        <f>'Clean Yahoo'!AE312</f>
        <v>RAJA</v>
      </c>
      <c r="C448" t="str">
        <f>'Clean Yahoo'!AF312</f>
        <v>PT Rukun Raharja Tbk</v>
      </c>
      <c r="D448">
        <f>'Clean Yahoo'!AG312</f>
        <v>222</v>
      </c>
      <c r="E448" s="10">
        <f>'Clean Yahoo'!AH312</f>
        <v>938.41200000000003</v>
      </c>
      <c r="F448" t="str">
        <f>'Clean Yahoo'!AI312</f>
        <v>Small Cap</v>
      </c>
    </row>
    <row r="449" spans="1:6" x14ac:dyDescent="0.25">
      <c r="A449">
        <f>'Clean Yahoo'!AD180</f>
        <v>179</v>
      </c>
      <c r="B449" t="str">
        <f>'Clean Yahoo'!AE180</f>
        <v>RALS</v>
      </c>
      <c r="C449" t="str">
        <f>'Clean Yahoo'!AF180</f>
        <v>PT Ramayana Lestari Sentosa Tbk</v>
      </c>
      <c r="D449">
        <f>'Clean Yahoo'!AG180</f>
        <v>800</v>
      </c>
      <c r="E449" s="10">
        <f>'Clean Yahoo'!AH180</f>
        <v>5153</v>
      </c>
      <c r="F449" t="str">
        <f>'Clean Yahoo'!AI180</f>
        <v>Mid Cap</v>
      </c>
    </row>
    <row r="450" spans="1:6" x14ac:dyDescent="0.25">
      <c r="A450">
        <f>'Clean Yahoo'!AD523</f>
        <v>522</v>
      </c>
      <c r="B450" t="str">
        <f>'Clean Yahoo'!AE523</f>
        <v>RBMS</v>
      </c>
      <c r="C450" t="str">
        <f>'Clean Yahoo'!AF523</f>
        <v>PT Ristia Bintang Mahkotasejati Tbk</v>
      </c>
      <c r="D450">
        <f>'Clean Yahoo'!AG523</f>
        <v>50</v>
      </c>
      <c r="E450" s="10">
        <f>'Clean Yahoo'!AH523</f>
        <v>132.81</v>
      </c>
      <c r="F450" t="str">
        <f>'Clean Yahoo'!AI523</f>
        <v>Small Cap</v>
      </c>
    </row>
    <row r="451" spans="1:6" x14ac:dyDescent="0.25">
      <c r="A451">
        <f>'Clean Yahoo'!AD213</f>
        <v>212</v>
      </c>
      <c r="B451" t="str">
        <f>'Clean Yahoo'!AE213</f>
        <v>RDTX</v>
      </c>
      <c r="C451" t="str">
        <f>'Clean Yahoo'!AF213</f>
        <v>PT Roda Vivatex Tbk</v>
      </c>
      <c r="D451">
        <f>'Clean Yahoo'!AG213</f>
        <v>6800</v>
      </c>
      <c r="E451" s="10">
        <f>'Clean Yahoo'!AH213</f>
        <v>1828</v>
      </c>
      <c r="F451" t="str">
        <f>'Clean Yahoo'!AI213</f>
        <v>Small Cap</v>
      </c>
    </row>
    <row r="452" spans="1:6" x14ac:dyDescent="0.25">
      <c r="A452">
        <f>'Clean Yahoo'!AD343</f>
        <v>342</v>
      </c>
      <c r="B452" t="str">
        <f>'Clean Yahoo'!AE343</f>
        <v>REAL</v>
      </c>
      <c r="C452" t="str">
        <f>'Clean Yahoo'!AF343</f>
        <v>PT Repower Asia Indonesia Tbk</v>
      </c>
      <c r="D452">
        <f>'Clean Yahoo'!AG343</f>
        <v>105</v>
      </c>
      <c r="E452" s="10">
        <f>'Clean Yahoo'!AH343</f>
        <v>696.529</v>
      </c>
      <c r="F452" t="str">
        <f>'Clean Yahoo'!AI343</f>
        <v>Small Cap</v>
      </c>
    </row>
    <row r="453" spans="1:6" x14ac:dyDescent="0.25">
      <c r="A453">
        <f>'Clean Yahoo'!AD339</f>
        <v>338</v>
      </c>
      <c r="B453" t="str">
        <f>'Clean Yahoo'!AE339</f>
        <v>RELI</v>
      </c>
      <c r="C453" t="str">
        <f>'Clean Yahoo'!AF339</f>
        <v>PT Reliance Sekuritas Indonesia Tbk</v>
      </c>
      <c r="D453">
        <f>'Clean Yahoo'!AG339</f>
        <v>398</v>
      </c>
      <c r="E453" s="10">
        <f>'Clean Yahoo'!AH339</f>
        <v>716.4</v>
      </c>
      <c r="F453" t="str">
        <f>'Clean Yahoo'!AI339</f>
        <v>Small Cap</v>
      </c>
    </row>
    <row r="454" spans="1:6" x14ac:dyDescent="0.25">
      <c r="A454">
        <f>'Clean Yahoo'!AD571</f>
        <v>570</v>
      </c>
      <c r="B454" t="str">
        <f>'Clean Yahoo'!AE571</f>
        <v>RICY</v>
      </c>
      <c r="C454" t="str">
        <f>'Clean Yahoo'!AF571</f>
        <v>PT Ricky Putra Globalindo Tbk</v>
      </c>
      <c r="D454">
        <f>'Clean Yahoo'!AG571</f>
        <v>91</v>
      </c>
      <c r="E454" s="10">
        <f>'Clean Yahoo'!AH571</f>
        <v>58.396000000000001</v>
      </c>
      <c r="F454" t="str">
        <f>'Clean Yahoo'!AI571</f>
        <v>Small Cap</v>
      </c>
    </row>
    <row r="455" spans="1:6" x14ac:dyDescent="0.25">
      <c r="A455">
        <f>'Clean Yahoo'!AD496</f>
        <v>495</v>
      </c>
      <c r="B455" t="str">
        <f>'Clean Yahoo'!AE496</f>
        <v>RIGS</v>
      </c>
      <c r="C455" t="str">
        <f>'Clean Yahoo'!AF496</f>
        <v>PT Rig Tenders Indonesia Tbk</v>
      </c>
      <c r="D455">
        <f>'Clean Yahoo'!AG496</f>
        <v>278</v>
      </c>
      <c r="E455" s="10">
        <f>'Clean Yahoo'!AH496</f>
        <v>169.33799999999999</v>
      </c>
      <c r="F455" t="str">
        <f>'Clean Yahoo'!AI496</f>
        <v>Small Cap</v>
      </c>
    </row>
    <row r="456" spans="1:6" x14ac:dyDescent="0.25">
      <c r="A456">
        <f>'Clean Yahoo'!AD317</f>
        <v>316</v>
      </c>
      <c r="B456" t="str">
        <f>'Clean Yahoo'!AE317</f>
        <v>ROCK</v>
      </c>
      <c r="C456" t="str">
        <f>'Clean Yahoo'!AF317</f>
        <v>PT Rockfields Properti Indonesia Tbk.</v>
      </c>
      <c r="D456">
        <f>'Clean Yahoo'!AG317</f>
        <v>620</v>
      </c>
      <c r="E456" s="10">
        <f>'Clean Yahoo'!AH317</f>
        <v>889.81799999999998</v>
      </c>
      <c r="F456" t="str">
        <f>'Clean Yahoo'!AI317</f>
        <v>Small Cap</v>
      </c>
    </row>
    <row r="457" spans="1:6" x14ac:dyDescent="0.25">
      <c r="A457">
        <f>'Clean Yahoo'!AD250</f>
        <v>249</v>
      </c>
      <c r="B457" t="str">
        <f>'Clean Yahoo'!AE250</f>
        <v>RODA</v>
      </c>
      <c r="C457" t="str">
        <f>'Clean Yahoo'!AF250</f>
        <v>PT Pikko Land Development Tbk</v>
      </c>
      <c r="D457">
        <f>'Clean Yahoo'!AG250</f>
        <v>103</v>
      </c>
      <c r="E457" s="10">
        <f>'Clean Yahoo'!AH250</f>
        <v>1400</v>
      </c>
      <c r="F457" t="str">
        <f>'Clean Yahoo'!AI250</f>
        <v>Small Cap</v>
      </c>
    </row>
    <row r="458" spans="1:6" x14ac:dyDescent="0.25">
      <c r="A458">
        <f>'Clean Yahoo'!AD425</f>
        <v>424</v>
      </c>
      <c r="B458" t="str">
        <f>'Clean Yahoo'!AE425</f>
        <v>RONY</v>
      </c>
      <c r="C458" t="str">
        <f>'Clean Yahoo'!AF425</f>
        <v>PT Aesler Grup Internasional Tbk</v>
      </c>
      <c r="D458">
        <f>'Clean Yahoo'!AG425</f>
        <v>266</v>
      </c>
      <c r="E458" s="10">
        <f>'Clean Yahoo'!AH425</f>
        <v>332.5</v>
      </c>
      <c r="F458" t="str">
        <f>'Clean Yahoo'!AI425</f>
        <v>Small Cap</v>
      </c>
    </row>
    <row r="459" spans="1:6" x14ac:dyDescent="0.25">
      <c r="A459">
        <f>'Clean Yahoo'!AD138</f>
        <v>137</v>
      </c>
      <c r="B459" t="str">
        <f>'Clean Yahoo'!AE138</f>
        <v>ROTI</v>
      </c>
      <c r="C459" t="str">
        <f>'Clean Yahoo'!AF138</f>
        <v>PT Nippon Indosari Corpindo Tbk</v>
      </c>
      <c r="D459">
        <f>'Clean Yahoo'!AG138</f>
        <v>1305</v>
      </c>
      <c r="E459" s="10">
        <f>'Clean Yahoo'!AH138</f>
        <v>7983</v>
      </c>
      <c r="F459" t="str">
        <f>'Clean Yahoo'!AI138</f>
        <v>Mid Cap</v>
      </c>
    </row>
    <row r="460" spans="1:6" x14ac:dyDescent="0.25">
      <c r="A460">
        <f>'Clean Yahoo'!AD237</f>
        <v>236</v>
      </c>
      <c r="B460" t="str">
        <f>'Clean Yahoo'!AE237</f>
        <v>RSGK</v>
      </c>
      <c r="C460" t="str">
        <f>'Clean Yahoo'!AF237</f>
        <v>PT Kedoya Adyaraya Tbk</v>
      </c>
      <c r="D460">
        <f>'Clean Yahoo'!AG237</f>
        <v>1665</v>
      </c>
      <c r="E460" s="10">
        <f>'Clean Yahoo'!AH237</f>
        <v>1548</v>
      </c>
      <c r="F460" t="str">
        <f>'Clean Yahoo'!AI237</f>
        <v>Small Cap</v>
      </c>
    </row>
    <row r="461" spans="1:6" x14ac:dyDescent="0.25">
      <c r="A461">
        <f>'Clean Yahoo'!AD509</f>
        <v>508</v>
      </c>
      <c r="B461" t="str">
        <f>'Clean Yahoo'!AE509</f>
        <v>RUIS</v>
      </c>
      <c r="C461" t="str">
        <f>'Clean Yahoo'!AF509</f>
        <v>PT Radiant Utama Interinsco Tbk</v>
      </c>
      <c r="D461">
        <f>'Clean Yahoo'!AG509</f>
        <v>204</v>
      </c>
      <c r="E461" s="10">
        <f>'Clean Yahoo'!AH509</f>
        <v>157.08000000000001</v>
      </c>
      <c r="F461" t="str">
        <f>'Clean Yahoo'!AI509</f>
        <v>Small Cap</v>
      </c>
    </row>
    <row r="462" spans="1:6" x14ac:dyDescent="0.25">
      <c r="A462">
        <f>'Clean Yahoo'!AD418</f>
        <v>417</v>
      </c>
      <c r="B462" t="str">
        <f>'Clean Yahoo'!AE418</f>
        <v>RUNS</v>
      </c>
      <c r="C462" t="str">
        <f>'Clean Yahoo'!AF418</f>
        <v>PT Global Sukses Solusi Tbk</v>
      </c>
      <c r="D462">
        <f>'Clean Yahoo'!AG418</f>
        <v>356</v>
      </c>
      <c r="E462" s="10">
        <f>'Clean Yahoo'!AH418</f>
        <v>350.14699999999999</v>
      </c>
      <c r="F462" t="str">
        <f>'Clean Yahoo'!AI418</f>
        <v>Small Cap</v>
      </c>
    </row>
    <row r="463" spans="1:6" x14ac:dyDescent="0.25">
      <c r="A463">
        <f>'Clean Yahoo'!AD532</f>
        <v>531</v>
      </c>
      <c r="B463" t="str">
        <f>'Clean Yahoo'!AE532</f>
        <v>SAFE</v>
      </c>
      <c r="C463" t="str">
        <f>'Clean Yahoo'!AF532</f>
        <v>PT Steady Safe Tbk</v>
      </c>
      <c r="D463">
        <f>'Clean Yahoo'!AG532</f>
        <v>197</v>
      </c>
      <c r="E463" s="10">
        <f>'Clean Yahoo'!AH532</f>
        <v>121.184</v>
      </c>
      <c r="F463" t="str">
        <f>'Clean Yahoo'!AI532</f>
        <v>Small Cap</v>
      </c>
    </row>
    <row r="464" spans="1:6" x14ac:dyDescent="0.25">
      <c r="A464">
        <f>'Clean Yahoo'!AD163</f>
        <v>162</v>
      </c>
      <c r="B464" t="str">
        <f>'Clean Yahoo'!AE163</f>
        <v>SAME</v>
      </c>
      <c r="C464" t="str">
        <f>'Clean Yahoo'!AF163</f>
        <v>PT Sarana Meditama Metropolitan Tbk</v>
      </c>
      <c r="D464">
        <f>'Clean Yahoo'!AG163</f>
        <v>450</v>
      </c>
      <c r="E464" s="10">
        <f>'Clean Yahoo'!AH163</f>
        <v>6064</v>
      </c>
      <c r="F464" t="str">
        <f>'Clean Yahoo'!AI163</f>
        <v>Mid Cap</v>
      </c>
    </row>
    <row r="465" spans="1:6" x14ac:dyDescent="0.25">
      <c r="A465">
        <f>'Clean Yahoo'!AD316</f>
        <v>315</v>
      </c>
      <c r="B465" t="str">
        <f>'Clean Yahoo'!AE316</f>
        <v>SAPX</v>
      </c>
      <c r="C465" t="str">
        <f>'Clean Yahoo'!AF316</f>
        <v>PT Satria Antaran Prima Tbk</v>
      </c>
      <c r="D465">
        <f>'Clean Yahoo'!AG316</f>
        <v>1080</v>
      </c>
      <c r="E465" s="10">
        <f>'Clean Yahoo'!AH316</f>
        <v>900</v>
      </c>
      <c r="F465" t="str">
        <f>'Clean Yahoo'!AI316</f>
        <v>Small Cap</v>
      </c>
    </row>
    <row r="466" spans="1:6" x14ac:dyDescent="0.25">
      <c r="A466">
        <f>'Clean Yahoo'!AD545</f>
        <v>544</v>
      </c>
      <c r="B466" t="str">
        <f>'Clean Yahoo'!AE545</f>
        <v>SATU</v>
      </c>
      <c r="C466" t="str">
        <f>'Clean Yahoo'!AF545</f>
        <v>PT Kota Satu Properti Tbk</v>
      </c>
      <c r="D466">
        <f>'Clean Yahoo'!AG545</f>
        <v>75</v>
      </c>
      <c r="E466" s="10">
        <f>'Clean Yahoo'!AH545</f>
        <v>103.125</v>
      </c>
      <c r="F466" t="str">
        <f>'Clean Yahoo'!AI545</f>
        <v>Small Cap</v>
      </c>
    </row>
    <row r="467" spans="1:6" x14ac:dyDescent="0.25">
      <c r="A467">
        <f>'Clean Yahoo'!AD542</f>
        <v>541</v>
      </c>
      <c r="B467" t="str">
        <f>'Clean Yahoo'!AE542</f>
        <v>SBAT</v>
      </c>
      <c r="C467" t="str">
        <f>'Clean Yahoo'!AF542</f>
        <v>PT Sejahtera Bintang Abadi Textile Tbk</v>
      </c>
      <c r="D467">
        <f>'Clean Yahoo'!AG542</f>
        <v>50</v>
      </c>
      <c r="E467" s="10">
        <f>'Clean Yahoo'!AH542</f>
        <v>107.44499999999999</v>
      </c>
      <c r="F467" t="str">
        <f>'Clean Yahoo'!AI542</f>
        <v>Small Cap</v>
      </c>
    </row>
    <row r="468" spans="1:6" x14ac:dyDescent="0.25">
      <c r="A468">
        <f>'Clean Yahoo'!AD411</f>
        <v>410</v>
      </c>
      <c r="B468" t="str">
        <f>'Clean Yahoo'!AE411</f>
        <v>SBMA</v>
      </c>
      <c r="C468" t="str">
        <f>'Clean Yahoo'!AF411</f>
        <v>PT Surya Biru Murni Acetylene Tbk</v>
      </c>
      <c r="D468">
        <f>'Clean Yahoo'!AG411</f>
        <v>400</v>
      </c>
      <c r="E468" s="10">
        <f>'Clean Yahoo'!AH411</f>
        <v>371.36</v>
      </c>
      <c r="F468" t="str">
        <f>'Clean Yahoo'!AI411</f>
        <v>Small Cap</v>
      </c>
    </row>
    <row r="469" spans="1:6" x14ac:dyDescent="0.25">
      <c r="A469">
        <f>'Clean Yahoo'!AD60</f>
        <v>59</v>
      </c>
      <c r="B469" t="str">
        <f>'Clean Yahoo'!AE60</f>
        <v>SCMA</v>
      </c>
      <c r="C469" t="str">
        <f>'Clean Yahoo'!AF60</f>
        <v>PT Surya Citra Media Tbk</v>
      </c>
      <c r="D469">
        <f>'Clean Yahoo'!AG60</f>
        <v>1930</v>
      </c>
      <c r="E469" s="10">
        <f>'Clean Yahoo'!AH60</f>
        <v>24408</v>
      </c>
      <c r="F469" t="str">
        <f>'Clean Yahoo'!AI60</f>
        <v>Big Cap</v>
      </c>
    </row>
    <row r="470" spans="1:6" x14ac:dyDescent="0.25">
      <c r="A470">
        <f>'Clean Yahoo'!AD357</f>
        <v>356</v>
      </c>
      <c r="B470" t="str">
        <f>'Clean Yahoo'!AE357</f>
        <v>SCNP</v>
      </c>
      <c r="C470" t="str">
        <f>'Clean Yahoo'!AF357</f>
        <v>PT Selaras Citra Nusantara Perkasa Tbk</v>
      </c>
      <c r="D470">
        <f>'Clean Yahoo'!AG357</f>
        <v>236</v>
      </c>
      <c r="E470" s="10">
        <f>'Clean Yahoo'!AH357</f>
        <v>590</v>
      </c>
      <c r="F470" t="str">
        <f>'Clean Yahoo'!AI357</f>
        <v>Small Cap</v>
      </c>
    </row>
    <row r="471" spans="1:6" x14ac:dyDescent="0.25">
      <c r="A471">
        <f>'Clean Yahoo'!AD572</f>
        <v>571</v>
      </c>
      <c r="B471" t="str">
        <f>'Clean Yahoo'!AE572</f>
        <v>SDMU</v>
      </c>
      <c r="C471" t="str">
        <f>'Clean Yahoo'!AF572</f>
        <v>PT Sidomulyo Selaras Tbk</v>
      </c>
      <c r="D471">
        <f>'Clean Yahoo'!AG572</f>
        <v>50</v>
      </c>
      <c r="E471" s="10">
        <f>'Clean Yahoo'!AH572</f>
        <v>56.761000000000003</v>
      </c>
      <c r="F471" t="str">
        <f>'Clean Yahoo'!AI572</f>
        <v>Small Cap</v>
      </c>
    </row>
    <row r="472" spans="1:6" x14ac:dyDescent="0.25">
      <c r="A472">
        <f>'Clean Yahoo'!AD498</f>
        <v>497</v>
      </c>
      <c r="B472" t="str">
        <f>'Clean Yahoo'!AE498</f>
        <v>SDPC</v>
      </c>
      <c r="C472" t="str">
        <f>'Clean Yahoo'!AF498</f>
        <v>PT Millennium Pharmacon International Tbk</v>
      </c>
      <c r="D472">
        <f>'Clean Yahoo'!AG498</f>
        <v>132</v>
      </c>
      <c r="E472" s="10">
        <f>'Clean Yahoo'!AH498</f>
        <v>168.16800000000001</v>
      </c>
      <c r="F472" t="str">
        <f>'Clean Yahoo'!AI498</f>
        <v>Small Cap</v>
      </c>
    </row>
    <row r="473" spans="1:6" x14ac:dyDescent="0.25">
      <c r="A473">
        <f>'Clean Yahoo'!AD174</f>
        <v>173</v>
      </c>
      <c r="B473" t="str">
        <f>'Clean Yahoo'!AE174</f>
        <v>SDRA</v>
      </c>
      <c r="C473" t="str">
        <f>'Clean Yahoo'!AF174</f>
        <v>PT Bank Woori Saudara Indonesia 1906 Tbk</v>
      </c>
      <c r="D473">
        <f>'Clean Yahoo'!AG174</f>
        <v>645</v>
      </c>
      <c r="E473" s="10">
        <f>'Clean Yahoo'!AH174</f>
        <v>5471</v>
      </c>
      <c r="F473" t="str">
        <f>'Clean Yahoo'!AI174</f>
        <v>Mid Cap</v>
      </c>
    </row>
    <row r="474" spans="1:6" x14ac:dyDescent="0.25">
      <c r="A474">
        <f>'Clean Yahoo'!AD207</f>
        <v>206</v>
      </c>
      <c r="B474" t="str">
        <f>'Clean Yahoo'!AE207</f>
        <v>SGER</v>
      </c>
      <c r="C474" t="str">
        <f>'Clean Yahoo'!AF207</f>
        <v>PT Sumber Global Energy Tbk</v>
      </c>
      <c r="D474">
        <f>'Clean Yahoo'!AG207</f>
        <v>955</v>
      </c>
      <c r="E474" s="10">
        <f>'Clean Yahoo'!AH207</f>
        <v>1871</v>
      </c>
      <c r="F474" t="str">
        <f>'Clean Yahoo'!AI207</f>
        <v>Small Cap</v>
      </c>
    </row>
    <row r="475" spans="1:6" x14ac:dyDescent="0.25">
      <c r="A475">
        <f>'Clean Yahoo'!AD261</f>
        <v>260</v>
      </c>
      <c r="B475" t="str">
        <f>'Clean Yahoo'!AE261</f>
        <v>SHID</v>
      </c>
      <c r="C475" t="str">
        <f>'Clean Yahoo'!AF261</f>
        <v>PT Hotel Sahid Jaya International Tbk</v>
      </c>
      <c r="D475">
        <f>'Clean Yahoo'!AG261</f>
        <v>1135</v>
      </c>
      <c r="E475" s="10">
        <f>'Clean Yahoo'!AH261</f>
        <v>1270</v>
      </c>
      <c r="F475" t="str">
        <f>'Clean Yahoo'!AI261</f>
        <v>Small Cap</v>
      </c>
    </row>
    <row r="476" spans="1:6" x14ac:dyDescent="0.25">
      <c r="A476">
        <f>'Clean Yahoo'!AD63</f>
        <v>62</v>
      </c>
      <c r="B476" t="str">
        <f>'Clean Yahoo'!AE63</f>
        <v>SIDO</v>
      </c>
      <c r="C476" t="str">
        <f>'Clean Yahoo'!AF63</f>
        <v>PT Industri Jamu dan Farmasi Sido Muncul Tbk</v>
      </c>
      <c r="D476">
        <f>'Clean Yahoo'!AG63</f>
        <v>775</v>
      </c>
      <c r="E476" s="10">
        <f>'Clean Yahoo'!AH63</f>
        <v>23248</v>
      </c>
      <c r="F476" t="str">
        <f>'Clean Yahoo'!AI63</f>
        <v>Big Cap</v>
      </c>
    </row>
    <row r="477" spans="1:6" x14ac:dyDescent="0.25">
      <c r="A477">
        <f>'Clean Yahoo'!AD94</f>
        <v>93</v>
      </c>
      <c r="B477" t="str">
        <f>'Clean Yahoo'!AE94</f>
        <v>SILO</v>
      </c>
      <c r="C477" t="str">
        <f>'Clean Yahoo'!AF94</f>
        <v>PT Siloam International Hospitals Tbk</v>
      </c>
      <c r="D477">
        <f>'Clean Yahoo'!AG94</f>
        <v>8800</v>
      </c>
      <c r="E477" s="10">
        <f>'Clean Yahoo'!AH94</f>
        <v>14219</v>
      </c>
      <c r="F477" t="str">
        <f>'Clean Yahoo'!AI94</f>
        <v>Mid Cap</v>
      </c>
    </row>
    <row r="478" spans="1:6" x14ac:dyDescent="0.25">
      <c r="A478">
        <f>'Clean Yahoo'!AD144</f>
        <v>143</v>
      </c>
      <c r="B478" t="str">
        <f>'Clean Yahoo'!AE144</f>
        <v>SIMP</v>
      </c>
      <c r="C478" t="str">
        <f>'Clean Yahoo'!AF144</f>
        <v>PT Salim Ivomas Pratama Tbk</v>
      </c>
      <c r="D478">
        <f>'Clean Yahoo'!AG144</f>
        <v>496</v>
      </c>
      <c r="E478" s="10">
        <f>'Clean Yahoo'!AH144</f>
        <v>7689</v>
      </c>
      <c r="F478" t="str">
        <f>'Clean Yahoo'!AI144</f>
        <v>Mid Cap</v>
      </c>
    </row>
    <row r="479" spans="1:6" x14ac:dyDescent="0.25">
      <c r="A479">
        <f>'Clean Yahoo'!AD525</f>
        <v>524</v>
      </c>
      <c r="B479" t="str">
        <f>'Clean Yahoo'!AE525</f>
        <v>SINI</v>
      </c>
      <c r="C479" t="str">
        <f>'Clean Yahoo'!AF525</f>
        <v>PT Singaraja Putra Tbk</v>
      </c>
      <c r="D479">
        <f>'Clean Yahoo'!AG525</f>
        <v>268</v>
      </c>
      <c r="E479" s="10">
        <f>'Clean Yahoo'!AH525</f>
        <v>125.474</v>
      </c>
      <c r="F479" t="str">
        <f>'Clean Yahoo'!AI525</f>
        <v>Small Cap</v>
      </c>
    </row>
    <row r="480" spans="1:6" x14ac:dyDescent="0.25">
      <c r="A480">
        <f>'Clean Yahoo'!AD352</f>
        <v>351</v>
      </c>
      <c r="B480" t="str">
        <f>'Clean Yahoo'!AE352</f>
        <v>SKBM</v>
      </c>
      <c r="C480" t="str">
        <f>'Clean Yahoo'!AF352</f>
        <v>PT Sekar Bumi Tbk</v>
      </c>
      <c r="D480">
        <f>'Clean Yahoo'!AG352</f>
        <v>350</v>
      </c>
      <c r="E480" s="10">
        <f>'Clean Yahoo'!AH352</f>
        <v>605.53499999999997</v>
      </c>
      <c r="F480" t="str">
        <f>'Clean Yahoo'!AI352</f>
        <v>Small Cap</v>
      </c>
    </row>
    <row r="481" spans="1:6" x14ac:dyDescent="0.25">
      <c r="A481">
        <f>'Clean Yahoo'!AD243</f>
        <v>242</v>
      </c>
      <c r="B481" t="str">
        <f>'Clean Yahoo'!AE243</f>
        <v>SKLT</v>
      </c>
      <c r="C481" t="str">
        <f>'Clean Yahoo'!AF243</f>
        <v>PT Sekar Laut Tbk</v>
      </c>
      <c r="D481">
        <f>'Clean Yahoo'!AG243</f>
        <v>2380</v>
      </c>
      <c r="E481" s="10">
        <f>'Clean Yahoo'!AH243</f>
        <v>1480</v>
      </c>
      <c r="F481" t="str">
        <f>'Clean Yahoo'!AI243</f>
        <v>Small Cap</v>
      </c>
    </row>
    <row r="482" spans="1:6" x14ac:dyDescent="0.25">
      <c r="A482">
        <f>'Clean Yahoo'!AD284</f>
        <v>283</v>
      </c>
      <c r="B482" t="str">
        <f>'Clean Yahoo'!AE284</f>
        <v>SKRN</v>
      </c>
      <c r="C482" t="str">
        <f>'Clean Yahoo'!AF284</f>
        <v>PT Superkrane Mitra Utama Tbk</v>
      </c>
      <c r="D482">
        <f>'Clean Yahoo'!AG284</f>
        <v>730</v>
      </c>
      <c r="E482" s="10">
        <f>'Clean Yahoo'!AH284</f>
        <v>1095</v>
      </c>
      <c r="F482" t="str">
        <f>'Clean Yahoo'!AI284</f>
        <v>Small Cap</v>
      </c>
    </row>
    <row r="483" spans="1:6" x14ac:dyDescent="0.25">
      <c r="A483">
        <f>'Clean Yahoo'!AD178</f>
        <v>177</v>
      </c>
      <c r="B483" t="str">
        <f>'Clean Yahoo'!AE178</f>
        <v>SLIS</v>
      </c>
      <c r="C483" t="str">
        <f>'Clean Yahoo'!AF178</f>
        <v>PT Gaya Abadi Sempurna Tbk</v>
      </c>
      <c r="D483">
        <f>'Clean Yahoo'!AG178</f>
        <v>2700</v>
      </c>
      <c r="E483" s="10">
        <f>'Clean Yahoo'!AH178</f>
        <v>5400</v>
      </c>
      <c r="F483" t="str">
        <f>'Clean Yahoo'!AI178</f>
        <v>Mid Cap</v>
      </c>
    </row>
    <row r="484" spans="1:6" x14ac:dyDescent="0.25">
      <c r="A484">
        <f>'Clean Yahoo'!AD102</f>
        <v>101</v>
      </c>
      <c r="B484" t="str">
        <f>'Clean Yahoo'!AE102</f>
        <v>SMAR</v>
      </c>
      <c r="C484" t="str">
        <f>'Clean Yahoo'!AF102</f>
        <v>PT Sinar Mas Agro Resources and Technology Tbk</v>
      </c>
      <c r="D484">
        <f>'Clean Yahoo'!AG102</f>
        <v>4290</v>
      </c>
      <c r="E484" s="10">
        <f>'Clean Yahoo'!AH102</f>
        <v>12322</v>
      </c>
      <c r="F484" t="str">
        <f>'Clean Yahoo'!AI102</f>
        <v>Mid Cap</v>
      </c>
    </row>
    <row r="485" spans="1:6" x14ac:dyDescent="0.25">
      <c r="A485">
        <f>'Clean Yahoo'!AD135</f>
        <v>134</v>
      </c>
      <c r="B485" t="str">
        <f>'Clean Yahoo'!AE135</f>
        <v>SMBR</v>
      </c>
      <c r="C485" t="str">
        <f>'Clean Yahoo'!AF135</f>
        <v>PT Semen Baturaja (Persero) Tbk</v>
      </c>
      <c r="D485">
        <f>'Clean Yahoo'!AG135</f>
        <v>830</v>
      </c>
      <c r="E485" s="10">
        <f>'Clean Yahoo'!AH135</f>
        <v>8244</v>
      </c>
      <c r="F485" t="str">
        <f>'Clean Yahoo'!AI135</f>
        <v>Mid Cap</v>
      </c>
    </row>
    <row r="486" spans="1:6" x14ac:dyDescent="0.25">
      <c r="A486">
        <f>'Clean Yahoo'!AD97</f>
        <v>96</v>
      </c>
      <c r="B486" t="str">
        <f>'Clean Yahoo'!AE97</f>
        <v>SMCB</v>
      </c>
      <c r="C486" t="str">
        <f>'Clean Yahoo'!AF97</f>
        <v>PT Solusi Bangun Indonesia Tbk</v>
      </c>
      <c r="D486">
        <f>'Clean Yahoo'!AG97</f>
        <v>1780</v>
      </c>
      <c r="E486" s="10">
        <f>'Clean Yahoo'!AH97</f>
        <v>13640</v>
      </c>
      <c r="F486" t="str">
        <f>'Clean Yahoo'!AI97</f>
        <v>Mid Cap</v>
      </c>
    </row>
    <row r="487" spans="1:6" x14ac:dyDescent="0.25">
      <c r="A487">
        <f>'Clean Yahoo'!AD365</f>
        <v>364</v>
      </c>
      <c r="B487" t="str">
        <f>'Clean Yahoo'!AE365</f>
        <v>SMDM</v>
      </c>
      <c r="C487" t="str">
        <f>'Clean Yahoo'!AF365</f>
        <v>PT Suryamas Dutamakmur Tbk</v>
      </c>
      <c r="D487">
        <f>'Clean Yahoo'!AG365</f>
        <v>119</v>
      </c>
      <c r="E487" s="10">
        <f>'Clean Yahoo'!AH365</f>
        <v>567.88499999999999</v>
      </c>
      <c r="F487" t="str">
        <f>'Clean Yahoo'!AI365</f>
        <v>Small Cap</v>
      </c>
    </row>
    <row r="488" spans="1:6" x14ac:dyDescent="0.25">
      <c r="A488">
        <f>'Clean Yahoo'!AD34</f>
        <v>33</v>
      </c>
      <c r="B488" t="str">
        <f>'Clean Yahoo'!AE34</f>
        <v>SMGR</v>
      </c>
      <c r="C488" t="str">
        <f>'Clean Yahoo'!AF34</f>
        <v>PT Semen Indonesia (Persero) Tbk</v>
      </c>
      <c r="D488">
        <f>'Clean Yahoo'!AG34</f>
        <v>8775</v>
      </c>
      <c r="E488" s="10">
        <f>'Clean Yahoo'!AH34</f>
        <v>52049</v>
      </c>
      <c r="F488" t="str">
        <f>'Clean Yahoo'!AI34</f>
        <v>Big Cap</v>
      </c>
    </row>
    <row r="489" spans="1:6" x14ac:dyDescent="0.25">
      <c r="A489">
        <f>'Clean Yahoo'!AD279</f>
        <v>278</v>
      </c>
      <c r="B489" t="str">
        <f>'Clean Yahoo'!AE279</f>
        <v>SMKL</v>
      </c>
      <c r="C489" t="str">
        <f>'Clean Yahoo'!AF279</f>
        <v>PT Satyamitra Kemas Lestari Tbk</v>
      </c>
      <c r="D489">
        <f>'Clean Yahoo'!AG279</f>
        <v>328</v>
      </c>
      <c r="E489" s="10">
        <f>'Clean Yahoo'!AH279</f>
        <v>1115</v>
      </c>
      <c r="F489" t="str">
        <f>'Clean Yahoo'!AI279</f>
        <v>Small Cap</v>
      </c>
    </row>
    <row r="490" spans="1:6" x14ac:dyDescent="0.25">
      <c r="A490">
        <f>'Clean Yahoo'!AD22</f>
        <v>21</v>
      </c>
      <c r="B490" t="str">
        <f>'Clean Yahoo'!AE22</f>
        <v>SMMA</v>
      </c>
      <c r="C490" t="str">
        <f>'Clean Yahoo'!AF22</f>
        <v>PT Sinar Mas Multiartha Tbk</v>
      </c>
      <c r="D490">
        <f>'Clean Yahoo'!AG22</f>
        <v>10800</v>
      </c>
      <c r="E490" s="10">
        <f>'Clean Yahoo'!AH22</f>
        <v>68771</v>
      </c>
      <c r="F490" t="str">
        <f>'Clean Yahoo'!AI22</f>
        <v>Big Cap</v>
      </c>
    </row>
    <row r="491" spans="1:6" x14ac:dyDescent="0.25">
      <c r="A491">
        <f>'Clean Yahoo'!AD351</f>
        <v>350</v>
      </c>
      <c r="B491" t="str">
        <f>'Clean Yahoo'!AE351</f>
        <v>SMMT</v>
      </c>
      <c r="C491" t="str">
        <f>'Clean Yahoo'!AF351</f>
        <v>PT Golden Eagle Energy Tbk</v>
      </c>
      <c r="D491">
        <f>'Clean Yahoo'!AG351</f>
        <v>194</v>
      </c>
      <c r="E491" s="10">
        <f>'Clean Yahoo'!AH351</f>
        <v>611.1</v>
      </c>
      <c r="F491" t="str">
        <f>'Clean Yahoo'!AI351</f>
        <v>Small Cap</v>
      </c>
    </row>
    <row r="492" spans="1:6" x14ac:dyDescent="0.25">
      <c r="A492">
        <f>'Clean Yahoo'!AD96</f>
        <v>95</v>
      </c>
      <c r="B492" t="str">
        <f>'Clean Yahoo'!AE96</f>
        <v>SMRA</v>
      </c>
      <c r="C492" t="str">
        <f>'Clean Yahoo'!AF96</f>
        <v>PT Summarecon Agung Tbk</v>
      </c>
      <c r="D492">
        <f>'Clean Yahoo'!AG96</f>
        <v>950</v>
      </c>
      <c r="E492" s="10">
        <f>'Clean Yahoo'!AH96</f>
        <v>13705</v>
      </c>
      <c r="F492" t="str">
        <f>'Clean Yahoo'!AI96</f>
        <v>Mid Cap</v>
      </c>
    </row>
    <row r="493" spans="1:6" x14ac:dyDescent="0.25">
      <c r="A493">
        <f>'Clean Yahoo'!AD127</f>
        <v>126</v>
      </c>
      <c r="B493" t="str">
        <f>'Clean Yahoo'!AE127</f>
        <v>SMSM</v>
      </c>
      <c r="C493" t="str">
        <f>'Clean Yahoo'!AF127</f>
        <v>PT Selamat Sempurna Tbk</v>
      </c>
      <c r="D493">
        <f>'Clean Yahoo'!AG127</f>
        <v>1550</v>
      </c>
      <c r="E493" s="10">
        <f>'Clean Yahoo'!AH127</f>
        <v>8926</v>
      </c>
      <c r="F493" t="str">
        <f>'Clean Yahoo'!AI127</f>
        <v>Mid Cap</v>
      </c>
    </row>
    <row r="494" spans="1:6" x14ac:dyDescent="0.25">
      <c r="A494">
        <f>'Clean Yahoo'!AD372</f>
        <v>371</v>
      </c>
      <c r="B494" t="str">
        <f>'Clean Yahoo'!AE372</f>
        <v>SNLK</v>
      </c>
      <c r="C494" t="str">
        <f>'Clean Yahoo'!AF372</f>
        <v>PT Sunter Lakeside Hotel Tbk</v>
      </c>
      <c r="D494">
        <f>'Clean Yahoo'!AG372</f>
        <v>1120</v>
      </c>
      <c r="E494" s="10">
        <f>'Clean Yahoo'!AH372</f>
        <v>526.20299999999997</v>
      </c>
      <c r="F494" t="str">
        <f>'Clean Yahoo'!AI372</f>
        <v>Small Cap</v>
      </c>
    </row>
    <row r="495" spans="1:6" x14ac:dyDescent="0.25">
      <c r="A495">
        <f>'Clean Yahoo'!AD240</f>
        <v>239</v>
      </c>
      <c r="B495" t="str">
        <f>'Clean Yahoo'!AE240</f>
        <v>SOCI</v>
      </c>
      <c r="C495" t="str">
        <f>'Clean Yahoo'!AF240</f>
        <v>PT Soechi Lines Tbk</v>
      </c>
      <c r="D495">
        <f>'Clean Yahoo'!AG240</f>
        <v>214</v>
      </c>
      <c r="E495" s="10">
        <f>'Clean Yahoo'!AH240</f>
        <v>1527</v>
      </c>
      <c r="F495" t="str">
        <f>'Clean Yahoo'!AI240</f>
        <v>Small Cap</v>
      </c>
    </row>
    <row r="496" spans="1:6" x14ac:dyDescent="0.25">
      <c r="A496">
        <f>'Clean Yahoo'!AD552</f>
        <v>551</v>
      </c>
      <c r="B496" t="str">
        <f>'Clean Yahoo'!AE552</f>
        <v>SOFA</v>
      </c>
      <c r="C496" t="str">
        <f>'Clean Yahoo'!AF552</f>
        <v>PT Boston Furniture Industries Tbk</v>
      </c>
      <c r="D496">
        <f>'Clean Yahoo'!AG552</f>
        <v>57</v>
      </c>
      <c r="E496" s="10">
        <f>'Clean Yahoo'!AH552</f>
        <v>94.105000000000004</v>
      </c>
      <c r="F496" t="str">
        <f>'Clean Yahoo'!AI552</f>
        <v>Small Cap</v>
      </c>
    </row>
    <row r="497" spans="1:6" x14ac:dyDescent="0.25">
      <c r="A497">
        <f>'Clean Yahoo'!AD159</f>
        <v>158</v>
      </c>
      <c r="B497" t="str">
        <f>'Clean Yahoo'!AE159</f>
        <v>SOHO</v>
      </c>
      <c r="C497" t="str">
        <f>'Clean Yahoo'!AF159</f>
        <v>PT Soho Global Health Tbk</v>
      </c>
      <c r="D497">
        <f>'Clean Yahoo'!AG159</f>
        <v>5050</v>
      </c>
      <c r="E497" s="10">
        <f>'Clean Yahoo'!AH159</f>
        <v>6409</v>
      </c>
      <c r="F497" t="str">
        <f>'Clean Yahoo'!AI159</f>
        <v>Mid Cap</v>
      </c>
    </row>
    <row r="498" spans="1:6" x14ac:dyDescent="0.25">
      <c r="A498">
        <f>'Clean Yahoo'!AD248</f>
        <v>247</v>
      </c>
      <c r="B498" t="str">
        <f>'Clean Yahoo'!AE248</f>
        <v>SONA</v>
      </c>
      <c r="C498" t="str">
        <f>'Clean Yahoo'!AF248</f>
        <v>PT Sona Topas Tourism Industry Tbk</v>
      </c>
      <c r="D498">
        <f>'Clean Yahoo'!AG248</f>
        <v>4300</v>
      </c>
      <c r="E498" s="10">
        <f>'Clean Yahoo'!AH248</f>
        <v>1424</v>
      </c>
      <c r="F498" t="str">
        <f>'Clean Yahoo'!AI248</f>
        <v>Small Cap</v>
      </c>
    </row>
    <row r="499" spans="1:6" x14ac:dyDescent="0.25">
      <c r="A499">
        <f>'Clean Yahoo'!AD461</f>
        <v>460</v>
      </c>
      <c r="B499" t="str">
        <f>'Clean Yahoo'!AE461</f>
        <v>SOSS</v>
      </c>
      <c r="C499" t="str">
        <f>'Clean Yahoo'!AF461</f>
        <v>PT Shield on Service Tbk</v>
      </c>
      <c r="D499">
        <f>'Clean Yahoo'!AG461</f>
        <v>380</v>
      </c>
      <c r="E499" s="10">
        <f>'Clean Yahoo'!AH461</f>
        <v>250.131</v>
      </c>
      <c r="F499" t="str">
        <f>'Clean Yahoo'!AI461</f>
        <v>Small Cap</v>
      </c>
    </row>
    <row r="500" spans="1:6" x14ac:dyDescent="0.25">
      <c r="A500">
        <f>'Clean Yahoo'!AD298</f>
        <v>297</v>
      </c>
      <c r="B500" t="str">
        <f>'Clean Yahoo'!AE298</f>
        <v>SPMA</v>
      </c>
      <c r="C500" t="str">
        <f>'Clean Yahoo'!AF298</f>
        <v>PT Suparma Tbk</v>
      </c>
      <c r="D500">
        <f>'Clean Yahoo'!AG298</f>
        <v>362</v>
      </c>
      <c r="E500" s="10">
        <f>'Clean Yahoo'!AH298</f>
        <v>1010</v>
      </c>
      <c r="F500" t="str">
        <f>'Clean Yahoo'!AI298</f>
        <v>Small Cap</v>
      </c>
    </row>
    <row r="501" spans="1:6" x14ac:dyDescent="0.25">
      <c r="A501">
        <f>'Clean Yahoo'!AD229</f>
        <v>228</v>
      </c>
      <c r="B501" t="str">
        <f>'Clean Yahoo'!AE229</f>
        <v>SPTO</v>
      </c>
      <c r="C501" t="str">
        <f>'Clean Yahoo'!AF229</f>
        <v>PT Surya Pertiwi Tbk</v>
      </c>
      <c r="D501">
        <f>'Clean Yahoo'!AG229</f>
        <v>610</v>
      </c>
      <c r="E501" s="10">
        <f>'Clean Yahoo'!AH229</f>
        <v>1647</v>
      </c>
      <c r="F501" t="str">
        <f>'Clean Yahoo'!AI229</f>
        <v>Small Cap</v>
      </c>
    </row>
    <row r="502" spans="1:6" x14ac:dyDescent="0.25">
      <c r="A502">
        <f>'Clean Yahoo'!AD218</f>
        <v>217</v>
      </c>
      <c r="B502" t="str">
        <f>'Clean Yahoo'!AE218</f>
        <v>SQMI</v>
      </c>
      <c r="C502" t="str">
        <f>'Clean Yahoo'!AF218</f>
        <v>PT Wilton Makmur indonesia Tbk.</v>
      </c>
      <c r="D502">
        <f>'Clean Yahoo'!AG218</f>
        <v>114</v>
      </c>
      <c r="E502" s="10">
        <f>'Clean Yahoo'!AH218</f>
        <v>1771</v>
      </c>
      <c r="F502" t="str">
        <f>'Clean Yahoo'!AI218</f>
        <v>Small Cap</v>
      </c>
    </row>
    <row r="503" spans="1:6" x14ac:dyDescent="0.25">
      <c r="A503">
        <f>'Clean Yahoo'!AD426</f>
        <v>425</v>
      </c>
      <c r="B503" t="str">
        <f>'Clean Yahoo'!AE426</f>
        <v>SRSN</v>
      </c>
      <c r="C503" t="str">
        <f>'Clean Yahoo'!AF426</f>
        <v>PT Indo Acidatama Tbk</v>
      </c>
      <c r="D503">
        <f>'Clean Yahoo'!AG426</f>
        <v>55</v>
      </c>
      <c r="E503" s="10">
        <f>'Clean Yahoo'!AH426</f>
        <v>331.1</v>
      </c>
      <c r="F503" t="str">
        <f>'Clean Yahoo'!AI426</f>
        <v>Small Cap</v>
      </c>
    </row>
    <row r="504" spans="1:6" x14ac:dyDescent="0.25">
      <c r="A504">
        <f>'Clean Yahoo'!AD49</f>
        <v>48</v>
      </c>
      <c r="B504" t="str">
        <f>'Clean Yahoo'!AE49</f>
        <v>SRTG</v>
      </c>
      <c r="C504" t="str">
        <f>'Clean Yahoo'!AF49</f>
        <v>PT Saratoga Investama Sedaya Tbk</v>
      </c>
      <c r="D504">
        <f>'Clean Yahoo'!AG49</f>
        <v>2270</v>
      </c>
      <c r="E504" s="10">
        <f>'Clean Yahoo'!AH49</f>
        <v>30576</v>
      </c>
      <c r="F504" t="str">
        <f>'Clean Yahoo'!AI49</f>
        <v>Big Cap</v>
      </c>
    </row>
    <row r="505" spans="1:6" x14ac:dyDescent="0.25">
      <c r="A505">
        <f>'Clean Yahoo'!AD114</f>
        <v>113</v>
      </c>
      <c r="B505" t="str">
        <f>'Clean Yahoo'!AE114</f>
        <v>SSMS</v>
      </c>
      <c r="C505" t="str">
        <f>'Clean Yahoo'!AF114</f>
        <v>PT Sawit Sumbermas Sarana Tbk.</v>
      </c>
      <c r="D505">
        <f>'Clean Yahoo'!AG114</f>
        <v>1120</v>
      </c>
      <c r="E505" s="10">
        <f>'Clean Yahoo'!AH114</f>
        <v>10668</v>
      </c>
      <c r="F505" t="str">
        <f>'Clean Yahoo'!AI114</f>
        <v>Mid Cap</v>
      </c>
    </row>
    <row r="506" spans="1:6" x14ac:dyDescent="0.25">
      <c r="A506">
        <f>'Clean Yahoo'!AD286</f>
        <v>285</v>
      </c>
      <c r="B506" t="str">
        <f>'Clean Yahoo'!AE286</f>
        <v>SSTM</v>
      </c>
      <c r="C506" t="str">
        <f>'Clean Yahoo'!AF286</f>
        <v>PT Sunson Textile Manufacturer Tbk</v>
      </c>
      <c r="D506">
        <f>'Clean Yahoo'!AG286</f>
        <v>915</v>
      </c>
      <c r="E506" s="10">
        <f>'Clean Yahoo'!AH286</f>
        <v>1071</v>
      </c>
      <c r="F506" t="str">
        <f>'Clean Yahoo'!AI286</f>
        <v>Small Cap</v>
      </c>
    </row>
    <row r="507" spans="1:6" x14ac:dyDescent="0.25">
      <c r="A507">
        <f>'Clean Yahoo'!AD342</f>
        <v>341</v>
      </c>
      <c r="B507" t="str">
        <f>'Clean Yahoo'!AE342</f>
        <v>STAR</v>
      </c>
      <c r="C507" t="str">
        <f>'Clean Yahoo'!AF342</f>
        <v>PT Buana Artha Anugerah Tbk</v>
      </c>
      <c r="D507">
        <f>'Clean Yahoo'!AG342</f>
        <v>147</v>
      </c>
      <c r="E507" s="10">
        <f>'Clean Yahoo'!AH342</f>
        <v>705.6</v>
      </c>
      <c r="F507" t="str">
        <f>'Clean Yahoo'!AI342</f>
        <v>Small Cap</v>
      </c>
    </row>
    <row r="508" spans="1:6" x14ac:dyDescent="0.25">
      <c r="A508">
        <f>'Clean Yahoo'!AD126</f>
        <v>125</v>
      </c>
      <c r="B508" t="str">
        <f>'Clean Yahoo'!AE126</f>
        <v>STTP</v>
      </c>
      <c r="C508" t="str">
        <f>'Clean Yahoo'!AF126</f>
        <v>PT Siantar Top Tbk</v>
      </c>
      <c r="D508">
        <f>'Clean Yahoo'!AG126</f>
        <v>6900</v>
      </c>
      <c r="E508" s="10">
        <f>'Clean Yahoo'!AH126</f>
        <v>9039</v>
      </c>
      <c r="F508" t="str">
        <f>'Clean Yahoo'!AI126</f>
        <v>Mid Cap</v>
      </c>
    </row>
    <row r="509" spans="1:6" x14ac:dyDescent="0.25">
      <c r="A509">
        <f>'Clean Yahoo'!AD478</f>
        <v>477</v>
      </c>
      <c r="B509" t="str">
        <f>'Clean Yahoo'!AE478</f>
        <v>SULI</v>
      </c>
      <c r="C509" t="str">
        <f>'Clean Yahoo'!AF478</f>
        <v>PT SLJ Global Tbk</v>
      </c>
      <c r="D509">
        <f>'Clean Yahoo'!AG478</f>
        <v>50</v>
      </c>
      <c r="E509" s="10">
        <f>'Clean Yahoo'!AH478</f>
        <v>199.346</v>
      </c>
      <c r="F509" t="str">
        <f>'Clean Yahoo'!AI478</f>
        <v>Small Cap</v>
      </c>
    </row>
    <row r="510" spans="1:6" x14ac:dyDescent="0.25">
      <c r="A510">
        <f>'Clean Yahoo'!AD78</f>
        <v>77</v>
      </c>
      <c r="B510" t="str">
        <f>'Clean Yahoo'!AE78</f>
        <v>SUPR</v>
      </c>
      <c r="C510" t="str">
        <f>'Clean Yahoo'!AF78</f>
        <v>PT Solusi Tunas Pratama Tbk</v>
      </c>
      <c r="D510">
        <f>'Clean Yahoo'!AG78</f>
        <v>14975</v>
      </c>
      <c r="E510" s="10">
        <f>'Clean Yahoo'!AH78</f>
        <v>17035</v>
      </c>
      <c r="F510" t="str">
        <f>'Clean Yahoo'!AI78</f>
        <v>Mid Cap</v>
      </c>
    </row>
    <row r="511" spans="1:6" x14ac:dyDescent="0.25">
      <c r="A511">
        <f>'Clean Yahoo'!AD395</f>
        <v>394</v>
      </c>
      <c r="B511" t="str">
        <f>'Clean Yahoo'!AE395</f>
        <v>SWAT</v>
      </c>
      <c r="C511" t="str">
        <f>'Clean Yahoo'!AF395</f>
        <v>PT Sriwahana Adityakarta Tbk</v>
      </c>
      <c r="D511">
        <f>'Clean Yahoo'!AG395</f>
        <v>135</v>
      </c>
      <c r="E511" s="10">
        <f>'Clean Yahoo'!AH395</f>
        <v>407.59199999999998</v>
      </c>
      <c r="F511" t="str">
        <f>'Clean Yahoo'!AI395</f>
        <v>Small Cap</v>
      </c>
    </row>
    <row r="512" spans="1:6" x14ac:dyDescent="0.25">
      <c r="A512">
        <f>'Clean Yahoo'!AD394</f>
        <v>393</v>
      </c>
      <c r="B512" t="str">
        <f>'Clean Yahoo'!AE394</f>
        <v>TALF</v>
      </c>
      <c r="C512" t="str">
        <f>'Clean Yahoo'!AF394</f>
        <v>PT Tunas Alfin Tbk</v>
      </c>
      <c r="D512">
        <f>'Clean Yahoo'!AG394</f>
        <v>304</v>
      </c>
      <c r="E512" s="10">
        <f>'Clean Yahoo'!AH394</f>
        <v>411.44600000000003</v>
      </c>
      <c r="F512" t="str">
        <f>'Clean Yahoo'!AI394</f>
        <v>Small Cap</v>
      </c>
    </row>
    <row r="513" spans="1:6" x14ac:dyDescent="0.25">
      <c r="A513">
        <f>'Clean Yahoo'!AD569</f>
        <v>568</v>
      </c>
      <c r="B513" t="str">
        <f>'Clean Yahoo'!AE569</f>
        <v>TAMA</v>
      </c>
      <c r="C513" t="str">
        <f>'Clean Yahoo'!AF569</f>
        <v>PT Lancartama Sejati Tbk</v>
      </c>
      <c r="D513">
        <f>'Clean Yahoo'!AG569</f>
        <v>61</v>
      </c>
      <c r="E513" s="10">
        <f>'Clean Yahoo'!AH569</f>
        <v>61</v>
      </c>
      <c r="F513" t="str">
        <f>'Clean Yahoo'!AI569</f>
        <v>Small Cap</v>
      </c>
    </row>
    <row r="514" spans="1:6" x14ac:dyDescent="0.25">
      <c r="A514">
        <f>'Clean Yahoo'!AD206</f>
        <v>205</v>
      </c>
      <c r="B514" t="str">
        <f>'Clean Yahoo'!AE206</f>
        <v>TAMU</v>
      </c>
      <c r="C514" t="str">
        <f>'Clean Yahoo'!AF206</f>
        <v>PT Pelayaran Tamarin Samudra Tbk</v>
      </c>
      <c r="D514">
        <f>'Clean Yahoo'!AG206</f>
        <v>50</v>
      </c>
      <c r="E514" s="10">
        <f>'Clean Yahoo'!AH206</f>
        <v>1875</v>
      </c>
      <c r="F514" t="str">
        <f>'Clean Yahoo'!AI206</f>
        <v>Small Cap</v>
      </c>
    </row>
    <row r="515" spans="1:6" x14ac:dyDescent="0.25">
      <c r="A515">
        <f>'Clean Yahoo'!AD89</f>
        <v>88</v>
      </c>
      <c r="B515" t="str">
        <f>'Clean Yahoo'!AE89</f>
        <v>TAPG</v>
      </c>
      <c r="C515" t="str">
        <f>'Clean Yahoo'!AF89</f>
        <v>PT Triputra Agro Persada Tbk</v>
      </c>
      <c r="D515">
        <f>'Clean Yahoo'!AG89</f>
        <v>735</v>
      </c>
      <c r="E515" s="10">
        <f>'Clean Yahoo'!AH89</f>
        <v>14592</v>
      </c>
      <c r="F515" t="str">
        <f>'Clean Yahoo'!AI89</f>
        <v>Mid Cap</v>
      </c>
    </row>
    <row r="516" spans="1:6" x14ac:dyDescent="0.25">
      <c r="A516">
        <f>'Clean Yahoo'!AD381</f>
        <v>380</v>
      </c>
      <c r="B516" t="str">
        <f>'Clean Yahoo'!AE381</f>
        <v>TARA</v>
      </c>
      <c r="C516" t="str">
        <f>'Clean Yahoo'!AF381</f>
        <v>PT Sitara Propertindo Tbk</v>
      </c>
      <c r="D516">
        <f>'Clean Yahoo'!AG381</f>
        <v>50</v>
      </c>
      <c r="E516" s="10">
        <f>'Clean Yahoo'!AH381</f>
        <v>503.48</v>
      </c>
      <c r="F516" t="str">
        <f>'Clean Yahoo'!AI381</f>
        <v>Small Cap</v>
      </c>
    </row>
    <row r="517" spans="1:6" x14ac:dyDescent="0.25">
      <c r="A517">
        <f>'Clean Yahoo'!AD376</f>
        <v>375</v>
      </c>
      <c r="B517" t="str">
        <f>'Clean Yahoo'!AE376</f>
        <v>TAXI</v>
      </c>
      <c r="C517" t="str">
        <f>'Clean Yahoo'!AF376</f>
        <v>PT Express Transindo Utama Tbk</v>
      </c>
      <c r="D517">
        <f>'Clean Yahoo'!AG376</f>
        <v>50</v>
      </c>
      <c r="E517" s="10">
        <f>'Clean Yahoo'!AH376</f>
        <v>511.18</v>
      </c>
      <c r="F517" t="str">
        <f>'Clean Yahoo'!AI376</f>
        <v>Small Cap</v>
      </c>
    </row>
    <row r="518" spans="1:6" x14ac:dyDescent="0.25">
      <c r="A518">
        <f>'Clean Yahoo'!AD25</f>
        <v>24</v>
      </c>
      <c r="B518" t="str">
        <f>'Clean Yahoo'!AE25</f>
        <v>TBIG</v>
      </c>
      <c r="C518" t="str">
        <f>'Clean Yahoo'!AF25</f>
        <v>PT Tower Bersama Infrastructure Tbk</v>
      </c>
      <c r="D518">
        <f>'Clean Yahoo'!AG25</f>
        <v>2890</v>
      </c>
      <c r="E518" s="10">
        <f>'Clean Yahoo'!AH25</f>
        <v>62514</v>
      </c>
      <c r="F518" t="str">
        <f>'Clean Yahoo'!AI25</f>
        <v>Big Cap</v>
      </c>
    </row>
    <row r="519" spans="1:6" x14ac:dyDescent="0.25">
      <c r="A519">
        <f>'Clean Yahoo'!AD183</f>
        <v>182</v>
      </c>
      <c r="B519" t="str">
        <f>'Clean Yahoo'!AE183</f>
        <v>TBLA</v>
      </c>
      <c r="C519" t="str">
        <f>'Clean Yahoo'!AF183</f>
        <v>PT Tunas Baru Lampung Tbk</v>
      </c>
      <c r="D519">
        <f>'Clean Yahoo'!AG183</f>
        <v>895</v>
      </c>
      <c r="E519" s="10">
        <f>'Clean Yahoo'!AH183</f>
        <v>4723</v>
      </c>
      <c r="F519" t="str">
        <f>'Clean Yahoo'!AI183</f>
        <v>Mid Cap</v>
      </c>
    </row>
    <row r="520" spans="1:6" x14ac:dyDescent="0.25">
      <c r="A520">
        <f>'Clean Yahoo'!AD354</f>
        <v>353</v>
      </c>
      <c r="B520" t="str">
        <f>'Clean Yahoo'!AE354</f>
        <v>TBMS</v>
      </c>
      <c r="C520" t="str">
        <f>'Clean Yahoo'!AF354</f>
        <v>PT Tembaga Mulia Semanan Tbk</v>
      </c>
      <c r="D520">
        <f>'Clean Yahoo'!AG354</f>
        <v>1640</v>
      </c>
      <c r="E520" s="10">
        <f>'Clean Yahoo'!AH354</f>
        <v>602.43799999999999</v>
      </c>
      <c r="F520" t="str">
        <f>'Clean Yahoo'!AI354</f>
        <v>Small Cap</v>
      </c>
    </row>
    <row r="521" spans="1:6" x14ac:dyDescent="0.25">
      <c r="A521">
        <f>'Clean Yahoo'!AD266</f>
        <v>265</v>
      </c>
      <c r="B521" t="str">
        <f>'Clean Yahoo'!AE266</f>
        <v>TCID</v>
      </c>
      <c r="C521" t="str">
        <f>'Clean Yahoo'!AF266</f>
        <v>PT. Mandom Indonesia Tbk</v>
      </c>
      <c r="D521">
        <f>'Clean Yahoo'!AG266</f>
        <v>6025</v>
      </c>
      <c r="E521" s="10">
        <f>'Clean Yahoo'!AH266</f>
        <v>1211</v>
      </c>
      <c r="F521" t="str">
        <f>'Clean Yahoo'!AI266</f>
        <v>Small Cap</v>
      </c>
    </row>
    <row r="522" spans="1:6" x14ac:dyDescent="0.25">
      <c r="A522">
        <f>'Clean Yahoo'!AD37</f>
        <v>36</v>
      </c>
      <c r="B522" t="str">
        <f>'Clean Yahoo'!AE37</f>
        <v>TCPI</v>
      </c>
      <c r="C522" t="str">
        <f>'Clean Yahoo'!AF37</f>
        <v>PT Transcoal Pacific Tbk</v>
      </c>
      <c r="D522">
        <f>'Clean Yahoo'!AG37</f>
        <v>9350</v>
      </c>
      <c r="E522" s="10">
        <f>'Clean Yahoo'!AH37</f>
        <v>46750</v>
      </c>
      <c r="F522" t="str">
        <f>'Clean Yahoo'!AI37</f>
        <v>Big Cap</v>
      </c>
    </row>
    <row r="523" spans="1:6" x14ac:dyDescent="0.25">
      <c r="A523">
        <f>'Clean Yahoo'!AD313</f>
        <v>312</v>
      </c>
      <c r="B523" t="str">
        <f>'Clean Yahoo'!AE313</f>
        <v>TEBE</v>
      </c>
      <c r="C523" t="str">
        <f>'Clean Yahoo'!AF313</f>
        <v>PT Dana Brata Luhur Tbk</v>
      </c>
      <c r="D523">
        <f>'Clean Yahoo'!AG313</f>
        <v>715</v>
      </c>
      <c r="E523" s="10">
        <f>'Clean Yahoo'!AH313</f>
        <v>918.77499999999998</v>
      </c>
      <c r="F523" t="str">
        <f>'Clean Yahoo'!AI313</f>
        <v>Small Cap</v>
      </c>
    </row>
    <row r="524" spans="1:6" x14ac:dyDescent="0.25">
      <c r="A524">
        <f>'Clean Yahoo'!AD117</f>
        <v>116</v>
      </c>
      <c r="B524" t="str">
        <f>'Clean Yahoo'!AE117</f>
        <v>TECH</v>
      </c>
      <c r="C524" t="str">
        <f>'Clean Yahoo'!AF117</f>
        <v>PT Indosterling Technomedia TBK</v>
      </c>
      <c r="D524">
        <f>'Clean Yahoo'!AG117</f>
        <v>8200</v>
      </c>
      <c r="E524" s="10">
        <f>'Clean Yahoo'!AH117</f>
        <v>10302</v>
      </c>
      <c r="F524" t="str">
        <f>'Clean Yahoo'!AI117</f>
        <v>Mid Cap</v>
      </c>
    </row>
    <row r="525" spans="1:6" x14ac:dyDescent="0.25">
      <c r="A525">
        <f>'Clean Yahoo'!AD131</f>
        <v>130</v>
      </c>
      <c r="B525" t="str">
        <f>'Clean Yahoo'!AE131</f>
        <v>TFAS</v>
      </c>
      <c r="C525" t="str">
        <f>'Clean Yahoo'!AF131</f>
        <v>PT Telefast Indonesia Tbk</v>
      </c>
      <c r="D525">
        <f>'Clean Yahoo'!AG131</f>
        <v>5100</v>
      </c>
      <c r="E525" s="10">
        <f>'Clean Yahoo'!AH131</f>
        <v>8450</v>
      </c>
      <c r="F525" t="str">
        <f>'Clean Yahoo'!AI131</f>
        <v>Mid Cap</v>
      </c>
    </row>
    <row r="526" spans="1:6" x14ac:dyDescent="0.25">
      <c r="A526">
        <f>'Clean Yahoo'!AD154</f>
        <v>153</v>
      </c>
      <c r="B526" t="str">
        <f>'Clean Yahoo'!AE154</f>
        <v>TGKA</v>
      </c>
      <c r="C526" t="str">
        <f>'Clean Yahoo'!AF154</f>
        <v>PT Tigaraksa Satria Tbk</v>
      </c>
      <c r="D526">
        <f>'Clean Yahoo'!AG154</f>
        <v>7050</v>
      </c>
      <c r="E526" s="10">
        <f>'Clean Yahoo'!AH154</f>
        <v>6475</v>
      </c>
      <c r="F526" t="str">
        <f>'Clean Yahoo'!AI154</f>
        <v>Mid Cap</v>
      </c>
    </row>
    <row r="527" spans="1:6" x14ac:dyDescent="0.25">
      <c r="A527">
        <f>'Clean Yahoo'!AD470</f>
        <v>469</v>
      </c>
      <c r="B527" t="str">
        <f>'Clean Yahoo'!AE470</f>
        <v>TGRA</v>
      </c>
      <c r="C527" t="str">
        <f>'Clean Yahoo'!AF470</f>
        <v>PT. Terregra Asia Energy Tbk</v>
      </c>
      <c r="D527">
        <f>'Clean Yahoo'!AG470</f>
        <v>86</v>
      </c>
      <c r="E527" s="10">
        <f>'Clean Yahoo'!AH470</f>
        <v>236.5</v>
      </c>
      <c r="F527" t="str">
        <f>'Clean Yahoo'!AI470</f>
        <v>Small Cap</v>
      </c>
    </row>
    <row r="528" spans="1:6" x14ac:dyDescent="0.25">
      <c r="A528">
        <f>'Clean Yahoo'!AD208</f>
        <v>207</v>
      </c>
      <c r="B528" t="str">
        <f>'Clean Yahoo'!AE208</f>
        <v>TIFA</v>
      </c>
      <c r="C528" t="str">
        <f>'Clean Yahoo'!AF208</f>
        <v>PT KDB Tifa Finance Tbk</v>
      </c>
      <c r="D528">
        <f>'Clean Yahoo'!AG208</f>
        <v>520</v>
      </c>
      <c r="E528" s="10">
        <f>'Clean Yahoo'!AH208</f>
        <v>1846</v>
      </c>
      <c r="F528" t="str">
        <f>'Clean Yahoo'!AI208</f>
        <v>Small Cap</v>
      </c>
    </row>
    <row r="529" spans="1:6" x14ac:dyDescent="0.25">
      <c r="A529">
        <f>'Clean Yahoo'!AD100</f>
        <v>99</v>
      </c>
      <c r="B529" t="str">
        <f>'Clean Yahoo'!AE100</f>
        <v>TINS</v>
      </c>
      <c r="C529" t="str">
        <f>'Clean Yahoo'!AF100</f>
        <v>PT TIMAH Tbk</v>
      </c>
      <c r="D529">
        <f>'Clean Yahoo'!AG100</f>
        <v>1720</v>
      </c>
      <c r="E529" s="10">
        <f>'Clean Yahoo'!AH100</f>
        <v>12810</v>
      </c>
      <c r="F529" t="str">
        <f>'Clean Yahoo'!AI100</f>
        <v>Mid Cap</v>
      </c>
    </row>
    <row r="530" spans="1:6" x14ac:dyDescent="0.25">
      <c r="A530">
        <f>'Clean Yahoo'!AD101</f>
        <v>100</v>
      </c>
      <c r="B530" t="str">
        <f>'Clean Yahoo'!AE101</f>
        <v>TINS</v>
      </c>
      <c r="C530" t="str">
        <f>'Clean Yahoo'!AF101</f>
        <v>PT TIMAH Tbk</v>
      </c>
      <c r="D530">
        <f>'Clean Yahoo'!AG101</f>
        <v>1720</v>
      </c>
      <c r="E530" s="10">
        <f>'Clean Yahoo'!AH101</f>
        <v>12810</v>
      </c>
      <c r="F530" t="str">
        <f>'Clean Yahoo'!AI101</f>
        <v>Mid Cap</v>
      </c>
    </row>
    <row r="531" spans="1:6" x14ac:dyDescent="0.25">
      <c r="A531">
        <f>'Clean Yahoo'!AD475</f>
        <v>474</v>
      </c>
      <c r="B531" t="str">
        <f>'Clean Yahoo'!AE475</f>
        <v>TIRA</v>
      </c>
      <c r="C531" t="str">
        <f>'Clean Yahoo'!AF475</f>
        <v>PT Tira Austenite Tbk</v>
      </c>
      <c r="D531">
        <f>'Clean Yahoo'!AG475</f>
        <v>348</v>
      </c>
      <c r="E531" s="10">
        <f>'Clean Yahoo'!AH475</f>
        <v>204.624</v>
      </c>
      <c r="F531" t="str">
        <f>'Clean Yahoo'!AI475</f>
        <v>Small Cap</v>
      </c>
    </row>
    <row r="532" spans="1:6" x14ac:dyDescent="0.25">
      <c r="A532">
        <f>'Clean Yahoo'!AD574</f>
        <v>573</v>
      </c>
      <c r="B532" t="str">
        <f>'Clean Yahoo'!AE574</f>
        <v>TIRT</v>
      </c>
      <c r="C532" t="str">
        <f>'Clean Yahoo'!AF574</f>
        <v>PT Tirta Mahakam Resources Tbk</v>
      </c>
      <c r="D532">
        <f>'Clean Yahoo'!AG574</f>
        <v>52</v>
      </c>
      <c r="E532" s="10">
        <f>'Clean Yahoo'!AH574</f>
        <v>52.612000000000002</v>
      </c>
      <c r="F532" t="str">
        <f>'Clean Yahoo'!AI574</f>
        <v>Small Cap</v>
      </c>
    </row>
    <row r="533" spans="1:6" x14ac:dyDescent="0.25">
      <c r="A533">
        <f>'Clean Yahoo'!AD55</f>
        <v>54</v>
      </c>
      <c r="B533" t="str">
        <f>'Clean Yahoo'!AE55</f>
        <v>TKIM</v>
      </c>
      <c r="C533" t="str">
        <f>'Clean Yahoo'!AF55</f>
        <v>PT Pabrik Kertas Tjiwi Kimia Tbk</v>
      </c>
      <c r="D533">
        <f>'Clean Yahoo'!AG55</f>
        <v>8500</v>
      </c>
      <c r="E533" s="10">
        <f>'Clean Yahoo'!AH55</f>
        <v>26462</v>
      </c>
      <c r="F533" t="str">
        <f>'Clean Yahoo'!AI55</f>
        <v>Big Cap</v>
      </c>
    </row>
    <row r="534" spans="1:6" x14ac:dyDescent="0.25">
      <c r="A534">
        <f>'Clean Yahoo'!AD4</f>
        <v>3</v>
      </c>
      <c r="B534" t="str">
        <f>'Clean Yahoo'!AE4</f>
        <v>TLKM</v>
      </c>
      <c r="C534" t="str">
        <f>'Clean Yahoo'!AF4</f>
        <v>Perusahaan Perseroan (Persero) PT Telekomunikasi Indonesia Tbk</v>
      </c>
      <c r="D534">
        <f>'Clean Yahoo'!AG4</f>
        <v>3810</v>
      </c>
      <c r="E534" s="10">
        <f>'Clean Yahoo'!AH4</f>
        <v>377427</v>
      </c>
      <c r="F534" t="str">
        <f>'Clean Yahoo'!AI4</f>
        <v>Big Cap</v>
      </c>
    </row>
    <row r="535" spans="1:6" x14ac:dyDescent="0.25">
      <c r="A535">
        <f>'Clean Yahoo'!AD217</f>
        <v>216</v>
      </c>
      <c r="B535" t="str">
        <f>'Clean Yahoo'!AE217</f>
        <v>TMAS</v>
      </c>
      <c r="C535" t="str">
        <f>'Clean Yahoo'!AF217</f>
        <v>PT Temas Tbk.</v>
      </c>
      <c r="D535">
        <f>'Clean Yahoo'!AG217</f>
        <v>312</v>
      </c>
      <c r="E535" s="10">
        <f>'Clean Yahoo'!AH217</f>
        <v>1780</v>
      </c>
      <c r="F535" t="str">
        <f>'Clean Yahoo'!AI217</f>
        <v>Small Cap</v>
      </c>
    </row>
    <row r="536" spans="1:6" x14ac:dyDescent="0.25">
      <c r="A536">
        <f>'Clean Yahoo'!AD513</f>
        <v>512</v>
      </c>
      <c r="B536" t="str">
        <f>'Clean Yahoo'!AE513</f>
        <v>TMPO</v>
      </c>
      <c r="C536" t="str">
        <f>'Clean Yahoo'!AF513</f>
        <v>PT Tempo Inti Media Tbk</v>
      </c>
      <c r="D536">
        <f>'Clean Yahoo'!AG513</f>
        <v>139</v>
      </c>
      <c r="E536" s="10">
        <f>'Clean Yahoo'!AH513</f>
        <v>147.108</v>
      </c>
      <c r="F536" t="str">
        <f>'Clean Yahoo'!AI513</f>
        <v>Small Cap</v>
      </c>
    </row>
    <row r="537" spans="1:6" x14ac:dyDescent="0.25">
      <c r="A537">
        <f>'Clean Yahoo'!AD430</f>
        <v>429</v>
      </c>
      <c r="B537" t="str">
        <f>'Clean Yahoo'!AE430</f>
        <v>TNCA</v>
      </c>
      <c r="C537" t="str">
        <f>'Clean Yahoo'!AF430</f>
        <v>PT Trimuda Nuansa Citra Tbk</v>
      </c>
      <c r="D537">
        <f>'Clean Yahoo'!AG430</f>
        <v>765</v>
      </c>
      <c r="E537" s="10">
        <f>'Clean Yahoo'!AH430</f>
        <v>322.55500000000001</v>
      </c>
      <c r="F537" t="str">
        <f>'Clean Yahoo'!AI430</f>
        <v>Small Cap</v>
      </c>
    </row>
    <row r="538" spans="1:6" x14ac:dyDescent="0.25">
      <c r="A538">
        <f>'Clean Yahoo'!AD188</f>
        <v>187</v>
      </c>
      <c r="B538" t="str">
        <f>'Clean Yahoo'!AE188</f>
        <v>TOBA</v>
      </c>
      <c r="C538" t="str">
        <f>'Clean Yahoo'!AF188</f>
        <v>PT TBS Energi Utama Tbk</v>
      </c>
      <c r="D538">
        <f>'Clean Yahoo'!AG188</f>
        <v>565</v>
      </c>
      <c r="E538" s="10">
        <f>'Clean Yahoo'!AH188</f>
        <v>4548</v>
      </c>
      <c r="F538" t="str">
        <f>'Clean Yahoo'!AI188</f>
        <v>Mid Cap</v>
      </c>
    </row>
    <row r="539" spans="1:6" x14ac:dyDescent="0.25">
      <c r="A539">
        <f>'Clean Yahoo'!AD227</f>
        <v>226</v>
      </c>
      <c r="B539" t="str">
        <f>'Clean Yahoo'!AE227</f>
        <v>TOPS</v>
      </c>
      <c r="C539" t="str">
        <f>'Clean Yahoo'!AF227</f>
        <v>PT Totalindo Eka Persada Tbk</v>
      </c>
      <c r="D539">
        <f>'Clean Yahoo'!AG227</f>
        <v>50</v>
      </c>
      <c r="E539" s="10">
        <f>'Clean Yahoo'!AH227</f>
        <v>1667</v>
      </c>
      <c r="F539" t="str">
        <f>'Clean Yahoo'!AI227</f>
        <v>Small Cap</v>
      </c>
    </row>
    <row r="540" spans="1:6" x14ac:dyDescent="0.25">
      <c r="A540">
        <f>'Clean Yahoo'!AD278</f>
        <v>277</v>
      </c>
      <c r="B540" t="str">
        <f>'Clean Yahoo'!AE278</f>
        <v>TOTL</v>
      </c>
      <c r="C540" t="str">
        <f>'Clean Yahoo'!AF278</f>
        <v>PT Total Bangun Persada Tbk</v>
      </c>
      <c r="D540">
        <f>'Clean Yahoo'!AG278</f>
        <v>328</v>
      </c>
      <c r="E540" s="10">
        <f>'Clean Yahoo'!AH278</f>
        <v>1118</v>
      </c>
      <c r="F540" t="str">
        <f>'Clean Yahoo'!AI278</f>
        <v>Small Cap</v>
      </c>
    </row>
    <row r="541" spans="1:6" x14ac:dyDescent="0.25">
      <c r="A541">
        <f>'Clean Yahoo'!AD26</f>
        <v>25</v>
      </c>
      <c r="B541" t="str">
        <f>'Clean Yahoo'!AE26</f>
        <v>TOWR</v>
      </c>
      <c r="C541" t="str">
        <f>'Clean Yahoo'!AF26</f>
        <v>PT Sarana Menara Nusantara Tbk.</v>
      </c>
      <c r="D541">
        <f>'Clean Yahoo'!AG26</f>
        <v>1205</v>
      </c>
      <c r="E541" s="10">
        <f>'Clean Yahoo'!AH26</f>
        <v>60008</v>
      </c>
      <c r="F541" t="str">
        <f>'Clean Yahoo'!AI26</f>
        <v>Big Cap</v>
      </c>
    </row>
    <row r="542" spans="1:6" x14ac:dyDescent="0.25">
      <c r="A542">
        <f>'Clean Yahoo'!AD463</f>
        <v>462</v>
      </c>
      <c r="B542" t="str">
        <f>'Clean Yahoo'!AE463</f>
        <v>TOYS</v>
      </c>
      <c r="C542" t="str">
        <f>'Clean Yahoo'!AF463</f>
        <v>PT Sunindo Adipersada Tbk</v>
      </c>
      <c r="D542">
        <f>'Clean Yahoo'!AG463</f>
        <v>171</v>
      </c>
      <c r="E542" s="10">
        <f>'Clean Yahoo'!AH463</f>
        <v>245.38499999999999</v>
      </c>
      <c r="F542" t="str">
        <f>'Clean Yahoo'!AI463</f>
        <v>Small Cap</v>
      </c>
    </row>
    <row r="543" spans="1:6" x14ac:dyDescent="0.25">
      <c r="A543">
        <f>'Clean Yahoo'!AD10</f>
        <v>9</v>
      </c>
      <c r="B543" t="str">
        <f>'Clean Yahoo'!AE10</f>
        <v>TPIA</v>
      </c>
      <c r="C543" t="str">
        <f>'Clean Yahoo'!AF10</f>
        <v>PT. Chandra Asri Petrochemical Tbk</v>
      </c>
      <c r="D543">
        <f>'Clean Yahoo'!AG10</f>
        <v>7150</v>
      </c>
      <c r="E543" s="10">
        <f>'Clean Yahoo'!AH10</f>
        <v>154639</v>
      </c>
      <c r="F543" t="str">
        <f>'Clean Yahoo'!AI10</f>
        <v>Big Cap</v>
      </c>
    </row>
    <row r="544" spans="1:6" x14ac:dyDescent="0.25">
      <c r="A544">
        <f>'Clean Yahoo'!AD260</f>
        <v>259</v>
      </c>
      <c r="B544" t="str">
        <f>'Clean Yahoo'!AE260</f>
        <v>TPMA</v>
      </c>
      <c r="C544" t="str">
        <f>'Clean Yahoo'!AF260</f>
        <v>PT Trans Power Marine Tbk</v>
      </c>
      <c r="D544">
        <f>'Clean Yahoo'!AG260</f>
        <v>488</v>
      </c>
      <c r="E544" s="10">
        <f>'Clean Yahoo'!AH260</f>
        <v>1285</v>
      </c>
      <c r="F544" t="str">
        <f>'Clean Yahoo'!AI260</f>
        <v>Small Cap</v>
      </c>
    </row>
    <row r="545" spans="1:6" x14ac:dyDescent="0.25">
      <c r="A545">
        <f>'Clean Yahoo'!AD302</f>
        <v>301</v>
      </c>
      <c r="B545" t="str">
        <f>'Clean Yahoo'!AE302</f>
        <v>TRIN</v>
      </c>
      <c r="C545" t="str">
        <f>'Clean Yahoo'!AF302</f>
        <v>PT Perintis Triniti Properti Tbk</v>
      </c>
      <c r="D545">
        <f>'Clean Yahoo'!AG302</f>
        <v>226</v>
      </c>
      <c r="E545" s="10">
        <f>'Clean Yahoo'!AH302</f>
        <v>988.42200000000003</v>
      </c>
      <c r="F545" t="str">
        <f>'Clean Yahoo'!AI302</f>
        <v>Small Cap</v>
      </c>
    </row>
    <row r="546" spans="1:6" x14ac:dyDescent="0.25">
      <c r="A546">
        <f>'Clean Yahoo'!AD392</f>
        <v>391</v>
      </c>
      <c r="B546" t="str">
        <f>'Clean Yahoo'!AE392</f>
        <v>TRIS</v>
      </c>
      <c r="C546" t="str">
        <f>'Clean Yahoo'!AF392</f>
        <v>PT Trisula International Tbk</v>
      </c>
      <c r="D546">
        <f>'Clean Yahoo'!AG392</f>
        <v>133</v>
      </c>
      <c r="E546" s="10">
        <f>'Clean Yahoo'!AH392</f>
        <v>417.72399999999999</v>
      </c>
      <c r="F546" t="str">
        <f>'Clean Yahoo'!AI392</f>
        <v>Small Cap</v>
      </c>
    </row>
    <row r="547" spans="1:6" x14ac:dyDescent="0.25">
      <c r="A547">
        <f>'Clean Yahoo'!AD408</f>
        <v>407</v>
      </c>
      <c r="B547" t="str">
        <f>'Clean Yahoo'!AE408</f>
        <v>TRJA</v>
      </c>
      <c r="C547" t="str">
        <f>'Clean Yahoo'!AF408</f>
        <v>PT Transkon Jaya Tbk</v>
      </c>
      <c r="D547">
        <f>'Clean Yahoo'!AG408</f>
        <v>252</v>
      </c>
      <c r="E547" s="10">
        <f>'Clean Yahoo'!AH408</f>
        <v>380.57</v>
      </c>
      <c r="F547" t="str">
        <f>'Clean Yahoo'!AI408</f>
        <v>Small Cap</v>
      </c>
    </row>
    <row r="548" spans="1:6" x14ac:dyDescent="0.25">
      <c r="A548">
        <f>'Clean Yahoo'!AD230</f>
        <v>229</v>
      </c>
      <c r="B548" t="str">
        <f>'Clean Yahoo'!AE230</f>
        <v>TRST</v>
      </c>
      <c r="C548" t="str">
        <f>'Clean Yahoo'!AF230</f>
        <v>PT Trias Sentosa Tbk</v>
      </c>
      <c r="D548">
        <f>'Clean Yahoo'!AG230</f>
        <v>585</v>
      </c>
      <c r="E548" s="10">
        <f>'Clean Yahoo'!AH230</f>
        <v>1643</v>
      </c>
      <c r="F548" t="str">
        <f>'Clean Yahoo'!AI230</f>
        <v>Small Cap</v>
      </c>
    </row>
    <row r="549" spans="1:6" x14ac:dyDescent="0.25">
      <c r="A549">
        <f>'Clean Yahoo'!AD251</f>
        <v>250</v>
      </c>
      <c r="B549" t="str">
        <f>'Clean Yahoo'!AE251</f>
        <v>TRUE</v>
      </c>
      <c r="C549" t="str">
        <f>'Clean Yahoo'!AF251</f>
        <v>PT Triniti Dinamik</v>
      </c>
      <c r="D549">
        <f>'Clean Yahoo'!AG251</f>
        <v>230</v>
      </c>
      <c r="E549" s="10">
        <f>'Clean Yahoo'!AH251</f>
        <v>1393</v>
      </c>
      <c r="F549" t="str">
        <f>'Clean Yahoo'!AI251</f>
        <v>Small Cap</v>
      </c>
    </row>
    <row r="550" spans="1:6" x14ac:dyDescent="0.25">
      <c r="A550">
        <f>'Clean Yahoo'!AD558</f>
        <v>557</v>
      </c>
      <c r="B550" t="str">
        <f>'Clean Yahoo'!AE558</f>
        <v>TRUK</v>
      </c>
      <c r="C550" t="str">
        <f>'Clean Yahoo'!AF558</f>
        <v>PT Guna Timur Raya Tbk</v>
      </c>
      <c r="D550">
        <f>'Clean Yahoo'!AG558</f>
        <v>174</v>
      </c>
      <c r="E550" s="10">
        <f>'Clean Yahoo'!AH558</f>
        <v>75.69</v>
      </c>
      <c r="F550" t="str">
        <f>'Clean Yahoo'!AI558</f>
        <v>Small Cap</v>
      </c>
    </row>
    <row r="551" spans="1:6" x14ac:dyDescent="0.25">
      <c r="A551">
        <f>'Clean Yahoo'!AD453</f>
        <v>452</v>
      </c>
      <c r="B551" t="str">
        <f>'Clean Yahoo'!AE453</f>
        <v>TRUS</v>
      </c>
      <c r="C551" t="str">
        <f>'Clean Yahoo'!AF453</f>
        <v>PT Trust Finance Indonesia Tbk</v>
      </c>
      <c r="D551">
        <f>'Clean Yahoo'!AG453</f>
        <v>342</v>
      </c>
      <c r="E551" s="10">
        <f>'Clean Yahoo'!AH453</f>
        <v>273.60000000000002</v>
      </c>
      <c r="F551" t="str">
        <f>'Clean Yahoo'!AI453</f>
        <v>Small Cap</v>
      </c>
    </row>
    <row r="552" spans="1:6" x14ac:dyDescent="0.25">
      <c r="A552">
        <f>'Clean Yahoo'!AD153</f>
        <v>152</v>
      </c>
      <c r="B552" t="str">
        <f>'Clean Yahoo'!AE153</f>
        <v>TSPC</v>
      </c>
      <c r="C552" t="str">
        <f>'Clean Yahoo'!AF153</f>
        <v>PT Tempo Scan Pacific Tbk</v>
      </c>
      <c r="D552">
        <f>'Clean Yahoo'!AG153</f>
        <v>1445</v>
      </c>
      <c r="E552" s="10">
        <f>'Clean Yahoo'!AH153</f>
        <v>6502</v>
      </c>
      <c r="F552" t="str">
        <f>'Clean Yahoo'!AI153</f>
        <v>Mid Cap</v>
      </c>
    </row>
    <row r="553" spans="1:6" x14ac:dyDescent="0.25">
      <c r="A553">
        <f>'Clean Yahoo'!AD143</f>
        <v>142</v>
      </c>
      <c r="B553" t="str">
        <f>'Clean Yahoo'!AE143</f>
        <v>TURI</v>
      </c>
      <c r="C553" t="str">
        <f>'Clean Yahoo'!AF143</f>
        <v>PT Tunas Ridean Tbk</v>
      </c>
      <c r="D553">
        <f>'Clean Yahoo'!AG143</f>
        <v>1380</v>
      </c>
      <c r="E553" s="10">
        <f>'Clean Yahoo'!AH143</f>
        <v>7700</v>
      </c>
      <c r="F553" t="str">
        <f>'Clean Yahoo'!AI143</f>
        <v>Mid Cap</v>
      </c>
    </row>
    <row r="554" spans="1:6" x14ac:dyDescent="0.25">
      <c r="A554">
        <f>'Clean Yahoo'!AD254</f>
        <v>253</v>
      </c>
      <c r="B554" t="str">
        <f>'Clean Yahoo'!AE254</f>
        <v>UANG</v>
      </c>
      <c r="C554" t="str">
        <f>'Clean Yahoo'!AF254</f>
        <v>PT Pakuan, Tbk</v>
      </c>
      <c r="D554">
        <f>'Clean Yahoo'!AG254</f>
        <v>1120</v>
      </c>
      <c r="E554" s="10">
        <f>'Clean Yahoo'!AH254</f>
        <v>1355</v>
      </c>
      <c r="F554" t="str">
        <f>'Clean Yahoo'!AI254</f>
        <v>Small Cap</v>
      </c>
    </row>
    <row r="555" spans="1:6" x14ac:dyDescent="0.25">
      <c r="A555">
        <f>'Clean Yahoo'!AD152</f>
        <v>151</v>
      </c>
      <c r="B555" t="str">
        <f>'Clean Yahoo'!AE152</f>
        <v>UCID</v>
      </c>
      <c r="C555" t="str">
        <f>'Clean Yahoo'!AF152</f>
        <v>PT Uni-Charm Indonesia Tbk</v>
      </c>
      <c r="D555">
        <f>'Clean Yahoo'!AG152</f>
        <v>1585</v>
      </c>
      <c r="E555" s="10">
        <f>'Clean Yahoo'!AH152</f>
        <v>6567</v>
      </c>
      <c r="F555" t="str">
        <f>'Clean Yahoo'!AI152</f>
        <v>Mid Cap</v>
      </c>
    </row>
    <row r="556" spans="1:6" x14ac:dyDescent="0.25">
      <c r="A556">
        <f>'Clean Yahoo'!AD231</f>
        <v>230</v>
      </c>
      <c r="B556" t="str">
        <f>'Clean Yahoo'!AE231</f>
        <v>UFOE</v>
      </c>
      <c r="C556" t="str">
        <f>'Clean Yahoo'!AF231</f>
        <v>PT Damai Sejahtera Abadi Tbk</v>
      </c>
      <c r="D556">
        <f>'Clean Yahoo'!AG231</f>
        <v>705</v>
      </c>
      <c r="E556" s="10">
        <f>'Clean Yahoo'!AH231</f>
        <v>1613</v>
      </c>
      <c r="F556" t="str">
        <f>'Clean Yahoo'!AI231</f>
        <v>Small Cap</v>
      </c>
    </row>
    <row r="557" spans="1:6" x14ac:dyDescent="0.25">
      <c r="A557">
        <f>'Clean Yahoo'!AD83</f>
        <v>82</v>
      </c>
      <c r="B557" t="str">
        <f>'Clean Yahoo'!AE83</f>
        <v>ULTJ</v>
      </c>
      <c r="C557" t="str">
        <f>'Clean Yahoo'!AF83</f>
        <v>PT Ultrajaya Milk Industry &amp; Trading Company Tbk</v>
      </c>
      <c r="D557">
        <f>'Clean Yahoo'!AG83</f>
        <v>1560</v>
      </c>
      <c r="E557" s="10">
        <f>'Clean Yahoo'!AH83</f>
        <v>16221</v>
      </c>
      <c r="F557" t="str">
        <f>'Clean Yahoo'!AI83</f>
        <v>Mid Cap</v>
      </c>
    </row>
    <row r="558" spans="1:6" x14ac:dyDescent="0.25">
      <c r="A558">
        <f>'Clean Yahoo'!AD447</f>
        <v>446</v>
      </c>
      <c r="B558" t="str">
        <f>'Clean Yahoo'!AE447</f>
        <v>UNIQ</v>
      </c>
      <c r="C558" t="str">
        <f>'Clean Yahoo'!AF447</f>
        <v>PT Ulima Nitra Tbk</v>
      </c>
      <c r="D558">
        <f>'Clean Yahoo'!AG447</f>
        <v>93</v>
      </c>
      <c r="E558" s="10">
        <f>'Clean Yahoo'!AH447</f>
        <v>291.92500000000001</v>
      </c>
      <c r="F558" t="str">
        <f>'Clean Yahoo'!AI447</f>
        <v>Small Cap</v>
      </c>
    </row>
    <row r="559" spans="1:6" x14ac:dyDescent="0.25">
      <c r="A559">
        <f>'Clean Yahoo'!AD445</f>
        <v>444</v>
      </c>
      <c r="B559" t="str">
        <f>'Clean Yahoo'!AE445</f>
        <v>UNSP</v>
      </c>
      <c r="C559" t="str">
        <f>'Clean Yahoo'!AF445</f>
        <v>PT Bakrie Sumatera Plantations Tbk</v>
      </c>
      <c r="D559">
        <f>'Clean Yahoo'!AG445</f>
        <v>120</v>
      </c>
      <c r="E559" s="10">
        <f>'Clean Yahoo'!AH445</f>
        <v>300.01900000000001</v>
      </c>
      <c r="F559" t="str">
        <f>'Clean Yahoo'!AI445</f>
        <v>Small Cap</v>
      </c>
    </row>
    <row r="560" spans="1:6" x14ac:dyDescent="0.25">
      <c r="A560">
        <f>'Clean Yahoo'!AD16</f>
        <v>15</v>
      </c>
      <c r="B560" t="str">
        <f>'Clean Yahoo'!AE16</f>
        <v>UNTR</v>
      </c>
      <c r="C560" t="str">
        <f>'Clean Yahoo'!AF16</f>
        <v>PT United Tractors Tbk</v>
      </c>
      <c r="D560">
        <f>'Clean Yahoo'!AG16</f>
        <v>25500</v>
      </c>
      <c r="E560" s="10">
        <f>'Clean Yahoo'!AH16</f>
        <v>95119</v>
      </c>
      <c r="F560" t="str">
        <f>'Clean Yahoo'!AI16</f>
        <v>Big Cap</v>
      </c>
    </row>
    <row r="561" spans="1:6" x14ac:dyDescent="0.25">
      <c r="A561">
        <f>'Clean Yahoo'!AD8</f>
        <v>7</v>
      </c>
      <c r="B561" t="str">
        <f>'Clean Yahoo'!AE8</f>
        <v>UNVR</v>
      </c>
      <c r="C561" t="str">
        <f>'Clean Yahoo'!AF8</f>
        <v>PT Unilever Indonesia Tbk</v>
      </c>
      <c r="D561">
        <f>'Clean Yahoo'!AG8</f>
        <v>5225</v>
      </c>
      <c r="E561" s="10">
        <f>'Clean Yahoo'!AH8</f>
        <v>199334</v>
      </c>
      <c r="F561" t="str">
        <f>'Clean Yahoo'!AI8</f>
        <v>Big Cap</v>
      </c>
    </row>
    <row r="562" spans="1:6" x14ac:dyDescent="0.25">
      <c r="A562">
        <f>'Clean Yahoo'!AD276</f>
        <v>275</v>
      </c>
      <c r="B562" t="str">
        <f>'Clean Yahoo'!AE276</f>
        <v>UVCR</v>
      </c>
      <c r="C562" t="str">
        <f>'Clean Yahoo'!AF276</f>
        <v>PT Trimegah Karya Pratama Tbk</v>
      </c>
      <c r="D562">
        <f>'Clean Yahoo'!AG276</f>
        <v>565</v>
      </c>
      <c r="E562" s="10">
        <f>'Clean Yahoo'!AH276</f>
        <v>1130</v>
      </c>
      <c r="F562" t="str">
        <f>'Clean Yahoo'!AI276</f>
        <v>Small Cap</v>
      </c>
    </row>
    <row r="563" spans="1:6" x14ac:dyDescent="0.25">
      <c r="A563">
        <f>'Clean Yahoo'!AD245</f>
        <v>244</v>
      </c>
      <c r="B563" t="str">
        <f>'Clean Yahoo'!AE245</f>
        <v>VICO</v>
      </c>
      <c r="C563" t="str">
        <f>'Clean Yahoo'!AF245</f>
        <v>PT Victoria Investama Tbk</v>
      </c>
      <c r="D563">
        <f>'Clean Yahoo'!AG245</f>
        <v>159</v>
      </c>
      <c r="E563" s="10">
        <f>'Clean Yahoo'!AH245</f>
        <v>1455</v>
      </c>
      <c r="F563" t="str">
        <f>'Clean Yahoo'!AI245</f>
        <v>Small Cap</v>
      </c>
    </row>
    <row r="564" spans="1:6" x14ac:dyDescent="0.25">
      <c r="A564">
        <f>'Clean Yahoo'!AD502</f>
        <v>501</v>
      </c>
      <c r="B564" t="str">
        <f>'Clean Yahoo'!AE502</f>
        <v>VINS</v>
      </c>
      <c r="C564" t="str">
        <f>'Clean Yahoo'!AF502</f>
        <v>PT Victoria Insurance Tbk</v>
      </c>
      <c r="D564">
        <f>'Clean Yahoo'!AG502</f>
        <v>111</v>
      </c>
      <c r="E564" s="10">
        <f>'Clean Yahoo'!AH502</f>
        <v>162.12299999999999</v>
      </c>
      <c r="F564" t="str">
        <f>'Clean Yahoo'!AI502</f>
        <v>Small Cap</v>
      </c>
    </row>
    <row r="565" spans="1:6" x14ac:dyDescent="0.25">
      <c r="A565">
        <f>'Clean Yahoo'!AD321</f>
        <v>320</v>
      </c>
      <c r="B565" t="str">
        <f>'Clean Yahoo'!AE321</f>
        <v>VIVA</v>
      </c>
      <c r="C565" t="str">
        <f>'Clean Yahoo'!AF321</f>
        <v>PT Visi Media Asia Tbk</v>
      </c>
      <c r="D565">
        <f>'Clean Yahoo'!AG321</f>
        <v>50</v>
      </c>
      <c r="E565" s="10">
        <f>'Clean Yahoo'!AH321</f>
        <v>823.21500000000003</v>
      </c>
      <c r="F565" t="str">
        <f>'Clean Yahoo'!AI321</f>
        <v>Small Cap</v>
      </c>
    </row>
    <row r="566" spans="1:6" x14ac:dyDescent="0.25">
      <c r="A566">
        <f>'Clean Yahoo'!AD330</f>
        <v>329</v>
      </c>
      <c r="B566" t="str">
        <f>'Clean Yahoo'!AE330</f>
        <v>VOKS</v>
      </c>
      <c r="C566" t="str">
        <f>'Clean Yahoo'!AF330</f>
        <v>PT Voksel Electric Tbk</v>
      </c>
      <c r="D566">
        <f>'Clean Yahoo'!AG330</f>
        <v>185</v>
      </c>
      <c r="E566" s="10">
        <f>'Clean Yahoo'!AH330</f>
        <v>768.78599999999994</v>
      </c>
      <c r="F566" t="str">
        <f>'Clean Yahoo'!AI330</f>
        <v>Small Cap</v>
      </c>
    </row>
    <row r="567" spans="1:6" x14ac:dyDescent="0.25">
      <c r="A567">
        <f>'Clean Yahoo'!AD324</f>
        <v>323</v>
      </c>
      <c r="B567" t="str">
        <f>'Clean Yahoo'!AE324</f>
        <v>VRNA</v>
      </c>
      <c r="C567" t="str">
        <f>'Clean Yahoo'!AF324</f>
        <v>PT. Verena Multi Finance Tbk</v>
      </c>
      <c r="D567">
        <f>'Clean Yahoo'!AG324</f>
        <v>141</v>
      </c>
      <c r="E567" s="10">
        <f>'Clean Yahoo'!AH324</f>
        <v>801.91600000000005</v>
      </c>
      <c r="F567" t="str">
        <f>'Clean Yahoo'!AI324</f>
        <v>Small Cap</v>
      </c>
    </row>
    <row r="568" spans="1:6" x14ac:dyDescent="0.25">
      <c r="A568">
        <f>'Clean Yahoo'!AD553</f>
        <v>552</v>
      </c>
      <c r="B568" t="str">
        <f>'Clean Yahoo'!AE553</f>
        <v>WAPO</v>
      </c>
      <c r="C568" t="str">
        <f>'Clean Yahoo'!AF553</f>
        <v>PT Wahana Pronatural Tbk</v>
      </c>
      <c r="D568">
        <f>'Clean Yahoo'!AG553</f>
        <v>75</v>
      </c>
      <c r="E568" s="10">
        <f>'Clean Yahoo'!AH553</f>
        <v>93.069000000000003</v>
      </c>
      <c r="F568" t="str">
        <f>'Clean Yahoo'!AI553</f>
        <v>Small Cap</v>
      </c>
    </row>
    <row r="569" spans="1:6" x14ac:dyDescent="0.25">
      <c r="A569">
        <f>'Clean Yahoo'!AD488</f>
        <v>487</v>
      </c>
      <c r="B569" t="str">
        <f>'Clean Yahoo'!AE488</f>
        <v>WEHA</v>
      </c>
      <c r="C569" t="str">
        <f>'Clean Yahoo'!AF488</f>
        <v>PT WEHA Transportasi Indonesia Tbk</v>
      </c>
      <c r="D569">
        <f>'Clean Yahoo'!AG488</f>
        <v>210</v>
      </c>
      <c r="E569" s="10">
        <f>'Clean Yahoo'!AH488</f>
        <v>186.14599999999999</v>
      </c>
      <c r="F569" t="str">
        <f>'Clean Yahoo'!AI488</f>
        <v>Small Cap</v>
      </c>
    </row>
    <row r="570" spans="1:6" x14ac:dyDescent="0.25">
      <c r="A570">
        <f>'Clean Yahoo'!AD373</f>
        <v>372</v>
      </c>
      <c r="B570" t="str">
        <f>'Clean Yahoo'!AE373</f>
        <v>WICO</v>
      </c>
      <c r="C570" t="str">
        <f>'Clean Yahoo'!AF373</f>
        <v>Pt Wicaksana Overseas International Tbk</v>
      </c>
      <c r="D570">
        <f>'Clean Yahoo'!AG373</f>
        <v>412</v>
      </c>
      <c r="E570" s="10">
        <f>'Clean Yahoo'!AH373</f>
        <v>522.80700000000002</v>
      </c>
      <c r="F570" t="str">
        <f>'Clean Yahoo'!AI373</f>
        <v>Small Cap</v>
      </c>
    </row>
    <row r="571" spans="1:6" x14ac:dyDescent="0.25">
      <c r="A571">
        <f>'Clean Yahoo'!AD258</f>
        <v>257</v>
      </c>
      <c r="B571" t="str">
        <f>'Clean Yahoo'!AE258</f>
        <v>WIFI</v>
      </c>
      <c r="C571" t="str">
        <f>'Clean Yahoo'!AF258</f>
        <v>PT Solusi Sinergi Digital Tbk</v>
      </c>
      <c r="D571">
        <f>'Clean Yahoo'!AG258</f>
        <v>670</v>
      </c>
      <c r="E571" s="10">
        <f>'Clean Yahoo'!AH258</f>
        <v>1308</v>
      </c>
      <c r="F571" t="str">
        <f>'Clean Yahoo'!AI258</f>
        <v>Small Cap</v>
      </c>
    </row>
    <row r="572" spans="1:6" x14ac:dyDescent="0.25">
      <c r="A572">
        <f>'Clean Yahoo'!AD282</f>
        <v>281</v>
      </c>
      <c r="B572" t="str">
        <f>'Clean Yahoo'!AE282</f>
        <v>WIIM</v>
      </c>
      <c r="C572" t="str">
        <f>'Clean Yahoo'!AF282</f>
        <v>PT Wismilak Inti Makmur Tbk</v>
      </c>
      <c r="D572">
        <f>'Clean Yahoo'!AG282</f>
        <v>525</v>
      </c>
      <c r="E572" s="10">
        <f>'Clean Yahoo'!AH282</f>
        <v>1102</v>
      </c>
      <c r="F572" t="str">
        <f>'Clean Yahoo'!AI282</f>
        <v>Small Cap</v>
      </c>
    </row>
    <row r="573" spans="1:6" x14ac:dyDescent="0.25">
      <c r="A573">
        <f>'Clean Yahoo'!AD283</f>
        <v>282</v>
      </c>
      <c r="B573" t="str">
        <f>'Clean Yahoo'!AE283</f>
        <v>WIIM</v>
      </c>
      <c r="C573" t="str">
        <f>'Clean Yahoo'!AF283</f>
        <v>PT Wismilak Inti Makmur Tbk</v>
      </c>
      <c r="D573">
        <f>'Clean Yahoo'!AG283</f>
        <v>525</v>
      </c>
      <c r="E573" s="10">
        <f>'Clean Yahoo'!AH283</f>
        <v>1102</v>
      </c>
      <c r="F573" t="str">
        <f>'Clean Yahoo'!AI283</f>
        <v>Small Cap</v>
      </c>
    </row>
    <row r="574" spans="1:6" x14ac:dyDescent="0.25">
      <c r="A574">
        <f>'Clean Yahoo'!AD99</f>
        <v>98</v>
      </c>
      <c r="B574" t="str">
        <f>'Clean Yahoo'!AE99</f>
        <v>WIKA</v>
      </c>
      <c r="C574" t="str">
        <f>'Clean Yahoo'!AF99</f>
        <v>PT Wijaya Karya (Persero) Tbk.</v>
      </c>
      <c r="D574">
        <f>'Clean Yahoo'!AG99</f>
        <v>1440</v>
      </c>
      <c r="E574" s="10">
        <f>'Clean Yahoo'!AH99</f>
        <v>12915</v>
      </c>
      <c r="F574" t="str">
        <f>'Clean Yahoo'!AI99</f>
        <v>Mid Cap</v>
      </c>
    </row>
    <row r="575" spans="1:6" x14ac:dyDescent="0.25">
      <c r="A575">
        <f>'Clean Yahoo'!AD344</f>
        <v>343</v>
      </c>
      <c r="B575" t="str">
        <f>'Clean Yahoo'!AE344</f>
        <v>WINS</v>
      </c>
      <c r="C575" t="str">
        <f>'Clean Yahoo'!AF344</f>
        <v>PT Wintermar Offshore Marine Tbk</v>
      </c>
      <c r="D575">
        <f>'Clean Yahoo'!AG344</f>
        <v>159</v>
      </c>
      <c r="E575" s="10">
        <f>'Clean Yahoo'!AH344</f>
        <v>688.96900000000005</v>
      </c>
      <c r="F575" t="str">
        <f>'Clean Yahoo'!AI344</f>
        <v>Small Cap</v>
      </c>
    </row>
    <row r="576" spans="1:6" x14ac:dyDescent="0.25">
      <c r="A576">
        <f>'Clean Yahoo'!AD322</f>
        <v>321</v>
      </c>
      <c r="B576" t="str">
        <f>'Clean Yahoo'!AE322</f>
        <v>WOMF</v>
      </c>
      <c r="C576" t="str">
        <f>'Clean Yahoo'!AF322</f>
        <v>PT Wahana Ottomitra Multiartha Tbk</v>
      </c>
      <c r="D576">
        <f>'Clean Yahoo'!AG322</f>
        <v>236</v>
      </c>
      <c r="E576" s="10">
        <f>'Clean Yahoo'!AH322</f>
        <v>821.62900000000002</v>
      </c>
      <c r="F576" t="str">
        <f>'Clean Yahoo'!AI322</f>
        <v>Small Cap</v>
      </c>
    </row>
    <row r="577" spans="1:6" x14ac:dyDescent="0.25">
      <c r="A577">
        <f>'Clean Yahoo'!AD190</f>
        <v>189</v>
      </c>
      <c r="B577" t="str">
        <f>'Clean Yahoo'!AE190</f>
        <v>WOOD</v>
      </c>
      <c r="C577" t="str">
        <f>'Clean Yahoo'!AF190</f>
        <v>PT Integra Indocabinet Tbk</v>
      </c>
      <c r="D577">
        <f>'Clean Yahoo'!AG190</f>
        <v>700</v>
      </c>
      <c r="E577" s="10">
        <f>'Clean Yahoo'!AH190</f>
        <v>4454</v>
      </c>
      <c r="F577" t="str">
        <f>'Clean Yahoo'!AI190</f>
        <v>Mid Cap</v>
      </c>
    </row>
    <row r="578" spans="1:6" x14ac:dyDescent="0.25">
      <c r="A578">
        <f>'Clean Yahoo'!AD529</f>
        <v>528</v>
      </c>
      <c r="B578" t="str">
        <f>'Clean Yahoo'!AE529</f>
        <v>WOWS</v>
      </c>
      <c r="C578" t="str">
        <f>'Clean Yahoo'!AF529</f>
        <v>PT Ginting Jaya Energi Tbk</v>
      </c>
      <c r="D578">
        <f>'Clean Yahoo'!AG529</f>
        <v>50</v>
      </c>
      <c r="E578" s="10">
        <f>'Clean Yahoo'!AH529</f>
        <v>123.786</v>
      </c>
      <c r="F578" t="str">
        <f>'Clean Yahoo'!AI529</f>
        <v>Small Cap</v>
      </c>
    </row>
    <row r="579" spans="1:6" x14ac:dyDescent="0.25">
      <c r="A579">
        <f>'Clean Yahoo'!AD95</f>
        <v>94</v>
      </c>
      <c r="B579" t="str">
        <f>'Clean Yahoo'!AE95</f>
        <v>WSKT</v>
      </c>
      <c r="C579" t="str">
        <f>'Clean Yahoo'!AF95</f>
        <v>PT Waskita Karya (Persero) Tbk</v>
      </c>
      <c r="D579">
        <f>'Clean Yahoo'!AG95</f>
        <v>1035</v>
      </c>
      <c r="E579" s="10">
        <f>'Clean Yahoo'!AH95</f>
        <v>14049</v>
      </c>
      <c r="F579" t="str">
        <f>'Clean Yahoo'!AI95</f>
        <v>Mid Cap</v>
      </c>
    </row>
    <row r="580" spans="1:6" x14ac:dyDescent="0.25">
      <c r="A580">
        <f>'Clean Yahoo'!AD503</f>
        <v>502</v>
      </c>
      <c r="B580" t="str">
        <f>'Clean Yahoo'!AE503</f>
        <v>YELO</v>
      </c>
      <c r="C580" t="str">
        <f>'Clean Yahoo'!AF503</f>
        <v>PT Yelooo Integra Datanet Tbk</v>
      </c>
      <c r="D580">
        <f>'Clean Yahoo'!AG503</f>
        <v>424</v>
      </c>
      <c r="E580" s="10">
        <f>'Clean Yahoo'!AH503</f>
        <v>161.56299999999999</v>
      </c>
      <c r="F580" t="str">
        <f>'Clean Yahoo'!AI503</f>
        <v>Small Cap</v>
      </c>
    </row>
    <row r="581" spans="1:6" x14ac:dyDescent="0.25">
      <c r="A581">
        <f>'Clean Yahoo'!AD404</f>
        <v>403</v>
      </c>
      <c r="B581" t="str">
        <f>'Clean Yahoo'!AE404</f>
        <v>YPAS</v>
      </c>
      <c r="C581" t="str">
        <f>'Clean Yahoo'!AF404</f>
        <v>PT Yanaprima Hastapersada Tbk</v>
      </c>
      <c r="D581">
        <f>'Clean Yahoo'!AG404</f>
        <v>545</v>
      </c>
      <c r="E581" s="10">
        <f>'Clean Yahoo'!AH404</f>
        <v>390.65800000000002</v>
      </c>
      <c r="F581" t="str">
        <f>'Clean Yahoo'!AI404</f>
        <v>Small Cap</v>
      </c>
    </row>
    <row r="582" spans="1:6" x14ac:dyDescent="0.25">
      <c r="A582">
        <f>'Clean Yahoo'!AD253</f>
        <v>252</v>
      </c>
      <c r="B582" t="str">
        <f>'Clean Yahoo'!AE253</f>
        <v>YULE</v>
      </c>
      <c r="C582" t="str">
        <f>'Clean Yahoo'!AF253</f>
        <v>PT Yulie Sekuritas Indonesia Tbk</v>
      </c>
      <c r="D582">
        <f>'Clean Yahoo'!AG253</f>
        <v>760</v>
      </c>
      <c r="E582" s="10">
        <f>'Clean Yahoo'!AH253</f>
        <v>1357</v>
      </c>
      <c r="F582" t="str">
        <f>'Clean Yahoo'!AI253</f>
        <v>Small Cap</v>
      </c>
    </row>
    <row r="583" spans="1:6" x14ac:dyDescent="0.25">
      <c r="A583">
        <f>'Clean Yahoo'!AD389</f>
        <v>388</v>
      </c>
      <c r="B583" t="str">
        <f>'Clean Yahoo'!AE389</f>
        <v>ZBRA</v>
      </c>
      <c r="C583" t="str">
        <f>'Clean Yahoo'!AF389</f>
        <v>PT Zebra Nusantara Tbk</v>
      </c>
      <c r="D583">
        <f>'Clean Yahoo'!AG389</f>
        <v>805</v>
      </c>
      <c r="E583" s="10">
        <f>'Clean Yahoo'!AH389</f>
        <v>430.03699999999998</v>
      </c>
      <c r="F583" t="str">
        <f>'Clean Yahoo'!AI389</f>
        <v>Small Cap</v>
      </c>
    </row>
    <row r="584" spans="1:6" x14ac:dyDescent="0.25">
      <c r="A584">
        <f>'Clean Yahoo'!AD417</f>
        <v>416</v>
      </c>
      <c r="B584" t="str">
        <f>'Clean Yahoo'!AE417</f>
        <v>ZONE</v>
      </c>
      <c r="C584" t="str">
        <f>'Clean Yahoo'!AF417</f>
        <v>PT Mega Perintis Tbk</v>
      </c>
      <c r="D584">
        <f>'Clean Yahoo'!AG417</f>
        <v>404</v>
      </c>
      <c r="E584" s="10">
        <f>'Clean Yahoo'!AH417</f>
        <v>351.54899999999998</v>
      </c>
      <c r="F584" t="str">
        <f>'Clean Yahoo'!AI417</f>
        <v>Small Cap</v>
      </c>
    </row>
    <row r="585" spans="1:6" x14ac:dyDescent="0.25">
      <c r="E585" s="9"/>
    </row>
    <row r="586" spans="1:6" x14ac:dyDescent="0.25">
      <c r="E586" s="9"/>
    </row>
    <row r="587" spans="1:6" x14ac:dyDescent="0.25">
      <c r="E587" s="9"/>
    </row>
    <row r="588" spans="1:6" x14ac:dyDescent="0.25">
      <c r="E588" s="9"/>
    </row>
    <row r="589" spans="1:6" x14ac:dyDescent="0.25">
      <c r="E589" s="9"/>
    </row>
    <row r="590" spans="1:6" x14ac:dyDescent="0.25">
      <c r="E590" s="9"/>
    </row>
    <row r="591" spans="1:6" x14ac:dyDescent="0.25">
      <c r="E591" s="9"/>
    </row>
    <row r="592" spans="1:6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5" x14ac:dyDescent="0.25">
      <c r="E625" s="9"/>
    </row>
    <row r="626" spans="5:5" x14ac:dyDescent="0.25">
      <c r="E626" s="9"/>
    </row>
    <row r="627" spans="5:5" x14ac:dyDescent="0.25">
      <c r="E627" s="9"/>
    </row>
    <row r="628" spans="5:5" x14ac:dyDescent="0.25">
      <c r="E628" s="9"/>
    </row>
    <row r="629" spans="5:5" x14ac:dyDescent="0.25">
      <c r="E629" s="9"/>
    </row>
    <row r="630" spans="5:5" x14ac:dyDescent="0.25">
      <c r="E630" s="9"/>
    </row>
    <row r="631" spans="5:5" x14ac:dyDescent="0.25">
      <c r="E631" s="9"/>
    </row>
    <row r="632" spans="5:5" x14ac:dyDescent="0.25">
      <c r="E632" s="9"/>
    </row>
    <row r="633" spans="5:5" x14ac:dyDescent="0.25">
      <c r="E633" s="9"/>
    </row>
    <row r="634" spans="5:5" x14ac:dyDescent="0.25">
      <c r="E634" s="9"/>
    </row>
    <row r="635" spans="5:5" x14ac:dyDescent="0.25">
      <c r="E635" s="9"/>
    </row>
    <row r="636" spans="5:5" x14ac:dyDescent="0.25">
      <c r="E636" s="9"/>
    </row>
    <row r="637" spans="5:5" x14ac:dyDescent="0.25">
      <c r="E637" s="9"/>
    </row>
    <row r="638" spans="5:5" x14ac:dyDescent="0.25">
      <c r="E638" s="9"/>
    </row>
    <row r="639" spans="5:5" x14ac:dyDescent="0.25">
      <c r="E639" s="9"/>
    </row>
    <row r="640" spans="5: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5" x14ac:dyDescent="0.25">
      <c r="E673" s="9"/>
    </row>
    <row r="674" spans="5:5" x14ac:dyDescent="0.25">
      <c r="E674" s="9"/>
    </row>
    <row r="675" spans="5:5" x14ac:dyDescent="0.25">
      <c r="E675" s="9"/>
    </row>
    <row r="676" spans="5:5" x14ac:dyDescent="0.25">
      <c r="E676" s="9"/>
    </row>
    <row r="677" spans="5:5" x14ac:dyDescent="0.25">
      <c r="E677" s="9"/>
    </row>
    <row r="678" spans="5:5" x14ac:dyDescent="0.25">
      <c r="E678" s="9"/>
    </row>
    <row r="679" spans="5:5" x14ac:dyDescent="0.25">
      <c r="E679" s="9"/>
    </row>
    <row r="680" spans="5:5" x14ac:dyDescent="0.25">
      <c r="E680" s="9"/>
    </row>
    <row r="681" spans="5:5" x14ac:dyDescent="0.25">
      <c r="E681" s="9"/>
    </row>
    <row r="682" spans="5:5" x14ac:dyDescent="0.25">
      <c r="E682" s="9"/>
    </row>
    <row r="683" spans="5:5" x14ac:dyDescent="0.25">
      <c r="E683" s="9"/>
    </row>
    <row r="684" spans="5:5" x14ac:dyDescent="0.25">
      <c r="E684" s="9"/>
    </row>
    <row r="685" spans="5:5" x14ac:dyDescent="0.25">
      <c r="E685" s="9"/>
    </row>
    <row r="686" spans="5:5" x14ac:dyDescent="0.25">
      <c r="E686" s="9"/>
    </row>
    <row r="687" spans="5:5" x14ac:dyDescent="0.25">
      <c r="E687" s="9"/>
    </row>
    <row r="688" spans="5:5" x14ac:dyDescent="0.25">
      <c r="E688" s="9"/>
    </row>
    <row r="689" spans="5:5" x14ac:dyDescent="0.25">
      <c r="E689" s="9"/>
    </row>
    <row r="690" spans="5:5" x14ac:dyDescent="0.25">
      <c r="E690" s="9"/>
    </row>
    <row r="691" spans="5:5" x14ac:dyDescent="0.25">
      <c r="E691" s="9"/>
    </row>
    <row r="692" spans="5:5" x14ac:dyDescent="0.25">
      <c r="E692" s="9"/>
    </row>
    <row r="693" spans="5:5" x14ac:dyDescent="0.25">
      <c r="E693" s="9"/>
    </row>
    <row r="694" spans="5:5" x14ac:dyDescent="0.25">
      <c r="E694" s="9"/>
    </row>
    <row r="695" spans="5:5" x14ac:dyDescent="0.25">
      <c r="E695" s="9"/>
    </row>
    <row r="696" spans="5:5" x14ac:dyDescent="0.25">
      <c r="E696" s="9"/>
    </row>
    <row r="697" spans="5:5" x14ac:dyDescent="0.25">
      <c r="E697" s="9"/>
    </row>
    <row r="698" spans="5:5" x14ac:dyDescent="0.25">
      <c r="E698" s="9"/>
    </row>
    <row r="699" spans="5:5" x14ac:dyDescent="0.25">
      <c r="E699" s="9"/>
    </row>
    <row r="700" spans="5:5" x14ac:dyDescent="0.25">
      <c r="E700" s="9"/>
    </row>
    <row r="701" spans="5:5" x14ac:dyDescent="0.25">
      <c r="E701" s="9"/>
    </row>
    <row r="702" spans="5:5" x14ac:dyDescent="0.25">
      <c r="E702" s="9"/>
    </row>
    <row r="703" spans="5:5" x14ac:dyDescent="0.25">
      <c r="E703" s="9"/>
    </row>
    <row r="704" spans="5:5" x14ac:dyDescent="0.25">
      <c r="E704" s="9"/>
    </row>
    <row r="705" spans="5:5" x14ac:dyDescent="0.25">
      <c r="E705" s="9"/>
    </row>
    <row r="706" spans="5:5" x14ac:dyDescent="0.25">
      <c r="E706" s="9"/>
    </row>
    <row r="707" spans="5:5" x14ac:dyDescent="0.25">
      <c r="E707" s="9"/>
    </row>
    <row r="708" spans="5:5" x14ac:dyDescent="0.25">
      <c r="E708" s="9"/>
    </row>
    <row r="709" spans="5:5" x14ac:dyDescent="0.25">
      <c r="E709" s="9"/>
    </row>
    <row r="710" spans="5:5" x14ac:dyDescent="0.25">
      <c r="E710" s="9"/>
    </row>
    <row r="711" spans="5:5" x14ac:dyDescent="0.25">
      <c r="E711" s="9"/>
    </row>
    <row r="712" spans="5:5" x14ac:dyDescent="0.25">
      <c r="E712" s="9"/>
    </row>
    <row r="713" spans="5:5" x14ac:dyDescent="0.25">
      <c r="E713" s="9"/>
    </row>
    <row r="714" spans="5:5" x14ac:dyDescent="0.25">
      <c r="E714" s="9"/>
    </row>
    <row r="715" spans="5:5" x14ac:dyDescent="0.25">
      <c r="E715" s="9"/>
    </row>
    <row r="716" spans="5:5" x14ac:dyDescent="0.25">
      <c r="E716" s="9"/>
    </row>
    <row r="717" spans="5:5" x14ac:dyDescent="0.25">
      <c r="E717" s="9"/>
    </row>
    <row r="718" spans="5:5" x14ac:dyDescent="0.25">
      <c r="E718" s="9"/>
    </row>
    <row r="719" spans="5:5" x14ac:dyDescent="0.25">
      <c r="E719" s="9"/>
    </row>
    <row r="720" spans="5:5" x14ac:dyDescent="0.25">
      <c r="E720" s="9"/>
    </row>
    <row r="721" spans="5:5" x14ac:dyDescent="0.25">
      <c r="E721" s="9"/>
    </row>
    <row r="722" spans="5:5" x14ac:dyDescent="0.25">
      <c r="E722" s="9"/>
    </row>
    <row r="723" spans="5:5" x14ac:dyDescent="0.25">
      <c r="E723" s="9"/>
    </row>
    <row r="724" spans="5:5" x14ac:dyDescent="0.25">
      <c r="E724" s="9"/>
    </row>
    <row r="725" spans="5:5" x14ac:dyDescent="0.25">
      <c r="E725" s="9"/>
    </row>
    <row r="726" spans="5:5" x14ac:dyDescent="0.25">
      <c r="E726" s="9"/>
    </row>
  </sheetData>
  <autoFilter ref="A1:F584" xr:uid="{0FFF0106-BAF5-49C1-8F57-811D1E668D56}">
    <sortState xmlns:xlrd2="http://schemas.microsoft.com/office/spreadsheetml/2017/richdata2" ref="A2:F584">
      <sortCondition ref="B1:B58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537-808F-455E-A2F4-738D527A7B6C}">
  <dimension ref="A1:H702"/>
  <sheetViews>
    <sheetView topLeftCell="A490" workbookViewId="0">
      <selection activeCell="O1" sqref="O1"/>
    </sheetView>
  </sheetViews>
  <sheetFormatPr defaultRowHeight="15" x14ac:dyDescent="0.25"/>
  <cols>
    <col min="8" max="8" width="19.42578125" bestFit="1" customWidth="1"/>
  </cols>
  <sheetData>
    <row r="1" spans="1:8" x14ac:dyDescent="0.25">
      <c r="B1" t="s">
        <v>3154</v>
      </c>
      <c r="F1" s="20" t="s">
        <v>3191</v>
      </c>
      <c r="G1" s="20"/>
    </row>
    <row r="2" spans="1:8" ht="17.25" x14ac:dyDescent="0.4">
      <c r="A2" t="s">
        <v>3154</v>
      </c>
      <c r="B2" s="19" t="s">
        <v>0</v>
      </c>
      <c r="C2" t="s">
        <v>3155</v>
      </c>
      <c r="D2" s="9">
        <f>SUM(D3:D667)</f>
        <v>126</v>
      </c>
      <c r="F2" s="21" t="s">
        <v>0</v>
      </c>
      <c r="G2" s="21" t="s">
        <v>1</v>
      </c>
      <c r="H2" s="21" t="s">
        <v>3192</v>
      </c>
    </row>
    <row r="3" spans="1:8" x14ac:dyDescent="0.25">
      <c r="B3" t="s">
        <v>2489</v>
      </c>
      <c r="C3" s="6" t="str">
        <f>IFERROR(INDEX('Final Yahoo'!$B$2:$B$584,MATCH('Compare &amp; combine'!B3,'Final Yahoo'!$B$2:$B$584,0)),"NA")</f>
        <v>AALI</v>
      </c>
      <c r="D3" s="9">
        <f>IF(C3="NA",1,0)</f>
        <v>0</v>
      </c>
      <c r="F3" t="s">
        <v>2489</v>
      </c>
      <c r="G3" t="str">
        <f>INDEX('Final Yahoo'!C$2:C$584,MATCH('Compare &amp; combine'!$F3,'Final Yahoo'!$B$2:$B$584,0))</f>
        <v>PT Astra Agro Lestari Tbk</v>
      </c>
      <c r="H3" s="8">
        <f>IFERROR(INDEX('Final Yahoo'!E$2:E$584,MATCH('Compare &amp; combine'!$F3,'Final Yahoo'!$B$2:$B$584,0)),"NA")</f>
        <v>20065</v>
      </c>
    </row>
    <row r="4" spans="1:8" x14ac:dyDescent="0.25">
      <c r="B4" t="s">
        <v>2490</v>
      </c>
      <c r="C4" s="6" t="str">
        <f>IFERROR(INDEX('Final Yahoo'!$B$2:$B$584,MATCH('Compare &amp; combine'!B4,'Final Yahoo'!$B$2:$B$584,0)),"NA")</f>
        <v>ABBA</v>
      </c>
      <c r="D4" s="9">
        <f t="shared" ref="D4:D67" si="0">IF(C4="NA",1,0)</f>
        <v>0</v>
      </c>
      <c r="F4" t="s">
        <v>2490</v>
      </c>
      <c r="G4" t="str">
        <f>INDEX('Final Yahoo'!C$2:C$584,MATCH('Compare &amp; combine'!$F4,'Final Yahoo'!$B$2:$B$584,0))</f>
        <v>PT Mahaka Media Tbk</v>
      </c>
      <c r="H4" s="8">
        <f>IFERROR(INDEX('Final Yahoo'!E$2:E$584,MATCH('Compare &amp; combine'!$F4,'Final Yahoo'!$B$2:$B$584,0)),"NA")</f>
        <v>1168</v>
      </c>
    </row>
    <row r="5" spans="1:8" x14ac:dyDescent="0.25">
      <c r="B5" t="s">
        <v>2491</v>
      </c>
      <c r="C5" s="6" t="str">
        <f>IFERROR(INDEX('Final Yahoo'!$B$2:$B$584,MATCH('Compare &amp; combine'!B5,'Final Yahoo'!$B$2:$B$584,0)),"NA")</f>
        <v>NA</v>
      </c>
      <c r="D5" s="9">
        <f t="shared" si="0"/>
        <v>1</v>
      </c>
      <c r="F5" t="s">
        <v>2491</v>
      </c>
      <c r="G5" t="e">
        <f>INDEX('Final Yahoo'!C$2:C$584,MATCH('Compare &amp; combine'!$F5,'Final Yahoo'!$B$2:$B$584,0))</f>
        <v>#N/A</v>
      </c>
      <c r="H5" s="8" t="str">
        <f>IFERROR(INDEX('Final Yahoo'!E$2:E$584,MATCH('Compare &amp; combine'!$F5,'Final Yahoo'!$B$2:$B$584,0)),"NA")</f>
        <v>NA</v>
      </c>
    </row>
    <row r="6" spans="1:8" x14ac:dyDescent="0.25">
      <c r="B6" t="s">
        <v>2492</v>
      </c>
      <c r="C6" s="6" t="str">
        <f>IFERROR(INDEX('Final Yahoo'!$B$2:$B$584,MATCH('Compare &amp; combine'!B6,'Final Yahoo'!$B$2:$B$584,0)),"NA")</f>
        <v>NA</v>
      </c>
      <c r="D6" s="9">
        <f t="shared" si="0"/>
        <v>1</v>
      </c>
      <c r="F6" t="s">
        <v>2492</v>
      </c>
      <c r="G6" t="e">
        <f>INDEX('Final Yahoo'!C$2:C$584,MATCH('Compare &amp; combine'!$F6,'Final Yahoo'!$B$2:$B$584,0))</f>
        <v>#N/A</v>
      </c>
      <c r="H6" s="8" t="str">
        <f>IFERROR(INDEX('Final Yahoo'!E$2:E$584,MATCH('Compare &amp; combine'!$F6,'Final Yahoo'!$B$2:$B$584,0)),"NA")</f>
        <v>NA</v>
      </c>
    </row>
    <row r="7" spans="1:8" x14ac:dyDescent="0.25">
      <c r="B7" t="s">
        <v>2493</v>
      </c>
      <c r="C7" s="6" t="str">
        <f>IFERROR(INDEX('Final Yahoo'!$B$2:$B$584,MATCH('Compare &amp; combine'!B7,'Final Yahoo'!$B$2:$B$584,0)),"NA")</f>
        <v>ACES</v>
      </c>
      <c r="D7" s="9">
        <f t="shared" si="0"/>
        <v>0</v>
      </c>
      <c r="F7" t="s">
        <v>2493</v>
      </c>
      <c r="G7" t="str">
        <f>INDEX('Final Yahoo'!C$2:C$584,MATCH('Compare &amp; combine'!$F7,'Final Yahoo'!$B$2:$B$584,0))</f>
        <v>PT Ace Hardware Indonesia Tbk</v>
      </c>
      <c r="H7" s="8">
        <f>IFERROR(INDEX('Final Yahoo'!E$2:E$584,MATCH('Compare &amp; combine'!$F7,'Final Yahoo'!$B$2:$B$584,0)),"NA")</f>
        <v>24054</v>
      </c>
    </row>
    <row r="8" spans="1:8" x14ac:dyDescent="0.25">
      <c r="B8" t="s">
        <v>2494</v>
      </c>
      <c r="C8" s="6" t="str">
        <f>IFERROR(INDEX('Final Yahoo'!$B$2:$B$584,MATCH('Compare &amp; combine'!B8,'Final Yahoo'!$B$2:$B$584,0)),"NA")</f>
        <v>ACST</v>
      </c>
      <c r="D8" s="9">
        <f t="shared" si="0"/>
        <v>0</v>
      </c>
      <c r="F8" t="s">
        <v>2494</v>
      </c>
      <c r="G8" t="str">
        <f>INDEX('Final Yahoo'!C$2:C$584,MATCH('Compare &amp; combine'!$F8,'Final Yahoo'!$B$2:$B$584,0))</f>
        <v>PT Acset Indonusa Tbk</v>
      </c>
      <c r="H8" s="8">
        <f>IFERROR(INDEX('Final Yahoo'!E$2:E$584,MATCH('Compare &amp; combine'!$F8,'Final Yahoo'!$B$2:$B$584,0)),"NA")</f>
        <v>1812</v>
      </c>
    </row>
    <row r="9" spans="1:8" x14ac:dyDescent="0.25">
      <c r="B9" t="s">
        <v>2495</v>
      </c>
      <c r="C9" s="6" t="str">
        <f>IFERROR(INDEX('Final Yahoo'!$B$2:$B$584,MATCH('Compare &amp; combine'!B9,'Final Yahoo'!$B$2:$B$584,0)),"NA")</f>
        <v>ADES</v>
      </c>
      <c r="D9" s="9">
        <f t="shared" si="0"/>
        <v>0</v>
      </c>
      <c r="F9" t="s">
        <v>2495</v>
      </c>
      <c r="G9" t="str">
        <f>INDEX('Final Yahoo'!C$2:C$584,MATCH('Compare &amp; combine'!$F9,'Final Yahoo'!$B$2:$B$584,0))</f>
        <v>PT Akasha Wira International Tbk</v>
      </c>
      <c r="H9" s="8">
        <f>IFERROR(INDEX('Final Yahoo'!E$2:E$584,MATCH('Compare &amp; combine'!$F9,'Final Yahoo'!$B$2:$B$584,0)),"NA")</f>
        <v>1504</v>
      </c>
    </row>
    <row r="10" spans="1:8" x14ac:dyDescent="0.25">
      <c r="B10" t="s">
        <v>2496</v>
      </c>
      <c r="C10" s="6" t="str">
        <f>IFERROR(INDEX('Final Yahoo'!$B$2:$B$584,MATCH('Compare &amp; combine'!B10,'Final Yahoo'!$B$2:$B$584,0)),"NA")</f>
        <v>ADHI</v>
      </c>
      <c r="D10" s="9">
        <f t="shared" si="0"/>
        <v>0</v>
      </c>
      <c r="F10" t="s">
        <v>2496</v>
      </c>
      <c r="G10" t="str">
        <f>INDEX('Final Yahoo'!C$2:C$584,MATCH('Compare &amp; combine'!$F10,'Final Yahoo'!$B$2:$B$584,0))</f>
        <v>PT Adhi Karya (Persero) Tbk</v>
      </c>
      <c r="H10" s="8">
        <f>IFERROR(INDEX('Final Yahoo'!E$2:E$584,MATCH('Compare &amp; combine'!$F10,'Final Yahoo'!$B$2:$B$584,0)),"NA")</f>
        <v>4220</v>
      </c>
    </row>
    <row r="11" spans="1:8" x14ac:dyDescent="0.25">
      <c r="B11" t="s">
        <v>2497</v>
      </c>
      <c r="C11" s="6" t="str">
        <f>IFERROR(INDEX('Final Yahoo'!$B$2:$B$584,MATCH('Compare &amp; combine'!B11,'Final Yahoo'!$B$2:$B$584,0)),"NA")</f>
        <v>ADMF</v>
      </c>
      <c r="D11" s="9">
        <f t="shared" si="0"/>
        <v>0</v>
      </c>
      <c r="F11" t="s">
        <v>2497</v>
      </c>
      <c r="G11" t="str">
        <f>INDEX('Final Yahoo'!C$2:C$584,MATCH('Compare &amp; combine'!$F11,'Final Yahoo'!$B$2:$B$584,0))</f>
        <v>PT Adira Dinamika Multi Finance Tbk</v>
      </c>
      <c r="H11" s="8">
        <f>IFERROR(INDEX('Final Yahoo'!E$2:E$584,MATCH('Compare &amp; combine'!$F11,'Final Yahoo'!$B$2:$B$584,0)),"NA")</f>
        <v>7975</v>
      </c>
    </row>
    <row r="12" spans="1:8" x14ac:dyDescent="0.25">
      <c r="B12" t="s">
        <v>2498</v>
      </c>
      <c r="C12" s="6" t="str">
        <f>IFERROR(INDEX('Final Yahoo'!$B$2:$B$584,MATCH('Compare &amp; combine'!B12,'Final Yahoo'!$B$2:$B$584,0)),"NA")</f>
        <v>ADMG</v>
      </c>
      <c r="D12" s="9">
        <f t="shared" si="0"/>
        <v>0</v>
      </c>
      <c r="F12" t="s">
        <v>2498</v>
      </c>
      <c r="G12" t="str">
        <f>INDEX('Final Yahoo'!C$2:C$584,MATCH('Compare &amp; combine'!$F12,'Final Yahoo'!$B$2:$B$584,0))</f>
        <v>PT. Polychem Indonesia Tbk</v>
      </c>
      <c r="H12" s="8">
        <f>IFERROR(INDEX('Final Yahoo'!E$2:E$584,MATCH('Compare &amp; combine'!$F12,'Final Yahoo'!$B$2:$B$584,0)),"NA")</f>
        <v>886.73299999999995</v>
      </c>
    </row>
    <row r="13" spans="1:8" x14ac:dyDescent="0.25">
      <c r="B13" t="s">
        <v>2499</v>
      </c>
      <c r="C13" s="6" t="str">
        <f>IFERROR(INDEX('Final Yahoo'!$B$2:$B$584,MATCH('Compare &amp; combine'!B13,'Final Yahoo'!$B$2:$B$584,0)),"NA")</f>
        <v>ADRO</v>
      </c>
      <c r="D13" s="9">
        <f t="shared" si="0"/>
        <v>0</v>
      </c>
      <c r="F13" t="s">
        <v>2499</v>
      </c>
      <c r="G13" t="str">
        <f>INDEX('Final Yahoo'!C$2:C$584,MATCH('Compare &amp; combine'!$F13,'Final Yahoo'!$B$2:$B$584,0))</f>
        <v>PT Adaro Energy Tbk</v>
      </c>
      <c r="H13" s="8">
        <f>IFERROR(INDEX('Final Yahoo'!E$2:E$584,MATCH('Compare &amp; combine'!$F13,'Final Yahoo'!$B$2:$B$584,0)),"NA")</f>
        <v>59494</v>
      </c>
    </row>
    <row r="14" spans="1:8" x14ac:dyDescent="0.25">
      <c r="B14" t="s">
        <v>2500</v>
      </c>
      <c r="C14" s="6" t="str">
        <f>IFERROR(INDEX('Final Yahoo'!$B$2:$B$584,MATCH('Compare &amp; combine'!B14,'Final Yahoo'!$B$2:$B$584,0)),"NA")</f>
        <v>AGAR</v>
      </c>
      <c r="D14" s="9">
        <f t="shared" si="0"/>
        <v>0</v>
      </c>
      <c r="F14" t="s">
        <v>2500</v>
      </c>
      <c r="G14" t="str">
        <f>INDEX('Final Yahoo'!C$2:C$584,MATCH('Compare &amp; combine'!$F14,'Final Yahoo'!$B$2:$B$584,0))</f>
        <v>PT Asia Sejahtera Mina Tbk</v>
      </c>
      <c r="H14" s="8">
        <f>IFERROR(INDEX('Final Yahoo'!E$2:E$584,MATCH('Compare &amp; combine'!$F14,'Final Yahoo'!$B$2:$B$584,0)),"NA")</f>
        <v>346</v>
      </c>
    </row>
    <row r="15" spans="1:8" x14ac:dyDescent="0.25">
      <c r="B15" t="s">
        <v>2501</v>
      </c>
      <c r="C15" s="6" t="str">
        <f>IFERROR(INDEX('Final Yahoo'!$B$2:$B$584,MATCH('Compare &amp; combine'!B15,'Final Yahoo'!$B$2:$B$584,0)),"NA")</f>
        <v>AGII</v>
      </c>
      <c r="D15" s="9">
        <f t="shared" si="0"/>
        <v>0</v>
      </c>
      <c r="F15" t="s">
        <v>2501</v>
      </c>
      <c r="G15" t="str">
        <f>INDEX('Final Yahoo'!C$2:C$584,MATCH('Compare &amp; combine'!$F15,'Final Yahoo'!$B$2:$B$584,0))</f>
        <v>PT Aneka Gas Industri Tbk</v>
      </c>
      <c r="H15" s="8">
        <f>IFERROR(INDEX('Final Yahoo'!E$2:E$584,MATCH('Compare &amp; combine'!$F15,'Final Yahoo'!$B$2:$B$584,0)),"NA")</f>
        <v>4611</v>
      </c>
    </row>
    <row r="16" spans="1:8" x14ac:dyDescent="0.25">
      <c r="B16" t="s">
        <v>2502</v>
      </c>
      <c r="C16" s="6" t="str">
        <f>IFERROR(INDEX('Final Yahoo'!$B$2:$B$584,MATCH('Compare &amp; combine'!B16,'Final Yahoo'!$B$2:$B$584,0)),"NA")</f>
        <v>AGRO</v>
      </c>
      <c r="D16" s="9">
        <f t="shared" si="0"/>
        <v>0</v>
      </c>
      <c r="F16" t="s">
        <v>2502</v>
      </c>
      <c r="G16" t="str">
        <f>INDEX('Final Yahoo'!C$2:C$584,MATCH('Compare &amp; combine'!$F16,'Final Yahoo'!$B$2:$B$584,0))</f>
        <v>PT Bank Rakyat Indonesia Agroniaga Tbk</v>
      </c>
      <c r="H16" s="8">
        <f>IFERROR(INDEX('Final Yahoo'!E$2:E$584,MATCH('Compare &amp; combine'!$F16,'Final Yahoo'!$B$2:$B$584,0)),"NA")</f>
        <v>43167</v>
      </c>
    </row>
    <row r="17" spans="2:8" x14ac:dyDescent="0.25">
      <c r="B17" t="s">
        <v>2503</v>
      </c>
      <c r="C17" s="6" t="str">
        <f>IFERROR(INDEX('Final Yahoo'!$B$2:$B$584,MATCH('Compare &amp; combine'!B17,'Final Yahoo'!$B$2:$B$584,0)),"NA")</f>
        <v>NA</v>
      </c>
      <c r="D17" s="9">
        <f t="shared" si="0"/>
        <v>1</v>
      </c>
      <c r="F17" t="s">
        <v>2503</v>
      </c>
      <c r="G17" t="e">
        <f>INDEX('Final Yahoo'!C$2:C$584,MATCH('Compare &amp; combine'!$F17,'Final Yahoo'!$B$2:$B$584,0))</f>
        <v>#N/A</v>
      </c>
      <c r="H17" s="8" t="str">
        <f>IFERROR(INDEX('Final Yahoo'!E$2:E$584,MATCH('Compare &amp; combine'!$F17,'Final Yahoo'!$B$2:$B$584,0)),"NA")</f>
        <v>NA</v>
      </c>
    </row>
    <row r="18" spans="2:8" x14ac:dyDescent="0.25">
      <c r="B18" t="s">
        <v>2504</v>
      </c>
      <c r="C18" s="6" t="str">
        <f>IFERROR(INDEX('Final Yahoo'!$B$2:$B$584,MATCH('Compare &amp; combine'!B18,'Final Yahoo'!$B$2:$B$584,0)),"NA")</f>
        <v>AHAP</v>
      </c>
      <c r="D18" s="9">
        <f t="shared" si="0"/>
        <v>0</v>
      </c>
      <c r="F18" t="s">
        <v>2504</v>
      </c>
      <c r="G18" t="str">
        <f>INDEX('Final Yahoo'!C$2:C$584,MATCH('Compare &amp; combine'!$F18,'Final Yahoo'!$B$2:$B$584,0))</f>
        <v>PT Asuransi Harta Aman Pratama Tbk</v>
      </c>
      <c r="H18" s="8">
        <f>IFERROR(INDEX('Final Yahoo'!E$2:E$584,MATCH('Compare &amp; combine'!$F18,'Final Yahoo'!$B$2:$B$584,0)),"NA")</f>
        <v>188.16</v>
      </c>
    </row>
    <row r="19" spans="2:8" x14ac:dyDescent="0.25">
      <c r="B19" t="s">
        <v>2505</v>
      </c>
      <c r="C19" s="6" t="str">
        <f>IFERROR(INDEX('Final Yahoo'!$B$2:$B$584,MATCH('Compare &amp; combine'!B19,'Final Yahoo'!$B$2:$B$584,0)),"NA")</f>
        <v>AIMS</v>
      </c>
      <c r="D19" s="9">
        <f t="shared" si="0"/>
        <v>0</v>
      </c>
      <c r="F19" t="s">
        <v>2505</v>
      </c>
      <c r="G19" t="str">
        <f>INDEX('Final Yahoo'!C$2:C$584,MATCH('Compare &amp; combine'!$F19,'Final Yahoo'!$B$2:$B$584,0))</f>
        <v>PT Akbar Indo Makmur Stimec Tbk</v>
      </c>
      <c r="H19" s="8">
        <f>IFERROR(INDEX('Final Yahoo'!E$2:E$584,MATCH('Compare &amp; combine'!$F19,'Final Yahoo'!$B$2:$B$584,0)),"NA")</f>
        <v>89.32</v>
      </c>
    </row>
    <row r="20" spans="2:8" x14ac:dyDescent="0.25">
      <c r="B20" t="s">
        <v>2506</v>
      </c>
      <c r="C20" s="6" t="str">
        <f>IFERROR(INDEX('Final Yahoo'!$B$2:$B$584,MATCH('Compare &amp; combine'!B20,'Final Yahoo'!$B$2:$B$584,0)),"NA")</f>
        <v>AISA</v>
      </c>
      <c r="D20" s="9">
        <f t="shared" si="0"/>
        <v>0</v>
      </c>
      <c r="F20" t="s">
        <v>2506</v>
      </c>
      <c r="G20" t="str">
        <f>INDEX('Final Yahoo'!C$2:C$584,MATCH('Compare &amp; combine'!$F20,'Final Yahoo'!$B$2:$B$584,0))</f>
        <v>PT FKS Food Sejahtera Tbk</v>
      </c>
      <c r="H20" s="8">
        <f>IFERROR(INDEX('Final Yahoo'!E$2:E$584,MATCH('Compare &amp; combine'!$F20,'Final Yahoo'!$B$2:$B$584,0)),"NA")</f>
        <v>913.37300000000005</v>
      </c>
    </row>
    <row r="21" spans="2:8" x14ac:dyDescent="0.25">
      <c r="B21" t="s">
        <v>2507</v>
      </c>
      <c r="C21" s="6" t="str">
        <f>IFERROR(INDEX('Final Yahoo'!$B$2:$B$584,MATCH('Compare &amp; combine'!B21,'Final Yahoo'!$B$2:$B$584,0)),"NA")</f>
        <v>AKKU</v>
      </c>
      <c r="D21" s="9">
        <f t="shared" si="0"/>
        <v>0</v>
      </c>
      <c r="F21" t="s">
        <v>2507</v>
      </c>
      <c r="G21" t="str">
        <f>INDEX('Final Yahoo'!C$2:C$584,MATCH('Compare &amp; combine'!$F21,'Final Yahoo'!$B$2:$B$584,0))</f>
        <v>PT Anugerah Kagum Karya Utama Tbk</v>
      </c>
      <c r="H21" s="8">
        <f>IFERROR(INDEX('Final Yahoo'!E$2:E$584,MATCH('Compare &amp; combine'!$F21,'Final Yahoo'!$B$2:$B$584,0)),"NA")</f>
        <v>322.47300000000001</v>
      </c>
    </row>
    <row r="22" spans="2:8" x14ac:dyDescent="0.25">
      <c r="B22" t="s">
        <v>2508</v>
      </c>
      <c r="C22" s="6" t="str">
        <f>IFERROR(INDEX('Final Yahoo'!$B$2:$B$584,MATCH('Compare &amp; combine'!B22,'Final Yahoo'!$B$2:$B$584,0)),"NA")</f>
        <v>AKPI</v>
      </c>
      <c r="D22" s="9">
        <f t="shared" si="0"/>
        <v>0</v>
      </c>
      <c r="F22" t="s">
        <v>2508</v>
      </c>
      <c r="G22" t="str">
        <f>INDEX('Final Yahoo'!C$2:C$584,MATCH('Compare &amp; combine'!$F22,'Final Yahoo'!$B$2:$B$584,0))</f>
        <v>PT Argha Karya Prima Industry Tbk</v>
      </c>
      <c r="H22" s="8">
        <f>IFERROR(INDEX('Final Yahoo'!E$2:E$584,MATCH('Compare &amp; combine'!$F22,'Final Yahoo'!$B$2:$B$584,0)),"NA")</f>
        <v>388.77699999999999</v>
      </c>
    </row>
    <row r="23" spans="2:8" x14ac:dyDescent="0.25">
      <c r="B23" t="s">
        <v>2509</v>
      </c>
      <c r="C23" s="6" t="str">
        <f>IFERROR(INDEX('Final Yahoo'!$B$2:$B$584,MATCH('Compare &amp; combine'!B23,'Final Yahoo'!$B$2:$B$584,0)),"NA")</f>
        <v>AKRA</v>
      </c>
      <c r="D23" s="9">
        <f t="shared" si="0"/>
        <v>0</v>
      </c>
      <c r="F23" t="s">
        <v>2509</v>
      </c>
      <c r="G23" t="str">
        <f>INDEX('Final Yahoo'!C$2:C$584,MATCH('Compare &amp; combine'!$F23,'Final Yahoo'!$B$2:$B$584,0))</f>
        <v>PT AKR Corporindo Tbk</v>
      </c>
      <c r="H23" s="8">
        <f>IFERROR(INDEX('Final Yahoo'!E$2:E$584,MATCH('Compare &amp; combine'!$F23,'Final Yahoo'!$B$2:$B$584,0)),"NA")</f>
        <v>16895</v>
      </c>
    </row>
    <row r="24" spans="2:8" x14ac:dyDescent="0.25">
      <c r="B24" t="s">
        <v>2510</v>
      </c>
      <c r="C24" s="6" t="str">
        <f>IFERROR(INDEX('Final Yahoo'!$B$2:$B$584,MATCH('Compare &amp; combine'!B24,'Final Yahoo'!$B$2:$B$584,0)),"NA")</f>
        <v>AKSI</v>
      </c>
      <c r="D24" s="9">
        <f t="shared" si="0"/>
        <v>0</v>
      </c>
      <c r="F24" t="s">
        <v>2510</v>
      </c>
      <c r="G24" t="str">
        <f>INDEX('Final Yahoo'!C$2:C$584,MATCH('Compare &amp; combine'!$F24,'Final Yahoo'!$B$2:$B$584,0))</f>
        <v>PT Maming Enam Sembilan Mineral Tbk</v>
      </c>
      <c r="H24" s="8">
        <f>IFERROR(INDEX('Final Yahoo'!E$2:E$584,MATCH('Compare &amp; combine'!$F24,'Final Yahoo'!$B$2:$B$584,0)),"NA")</f>
        <v>309.60000000000002</v>
      </c>
    </row>
    <row r="25" spans="2:8" x14ac:dyDescent="0.25">
      <c r="B25" t="s">
        <v>2511</v>
      </c>
      <c r="C25" s="6" t="str">
        <f>IFERROR(INDEX('Final Yahoo'!$B$2:$B$584,MATCH('Compare &amp; combine'!B25,'Final Yahoo'!$B$2:$B$584,0)),"NA")</f>
        <v>ALDO</v>
      </c>
      <c r="D25" s="9">
        <f t="shared" si="0"/>
        <v>0</v>
      </c>
      <c r="F25" t="s">
        <v>2511</v>
      </c>
      <c r="G25" t="str">
        <f>INDEX('Final Yahoo'!C$2:C$584,MATCH('Compare &amp; combine'!$F25,'Final Yahoo'!$B$2:$B$584,0))</f>
        <v>PT Alkindo Naratama Tbk</v>
      </c>
      <c r="H25" s="8">
        <f>IFERROR(INDEX('Final Yahoo'!E$2:E$584,MATCH('Compare &amp; combine'!$F25,'Final Yahoo'!$B$2:$B$584,0)),"NA")</f>
        <v>764.41700000000003</v>
      </c>
    </row>
    <row r="26" spans="2:8" x14ac:dyDescent="0.25">
      <c r="B26" t="s">
        <v>2512</v>
      </c>
      <c r="C26" s="6" t="str">
        <f>IFERROR(INDEX('Final Yahoo'!$B$2:$B$584,MATCH('Compare &amp; combine'!B26,'Final Yahoo'!$B$2:$B$584,0)),"NA")</f>
        <v>ALKA</v>
      </c>
      <c r="D26" s="9">
        <f t="shared" si="0"/>
        <v>0</v>
      </c>
      <c r="F26" t="s">
        <v>2512</v>
      </c>
      <c r="G26" t="str">
        <f>INDEX('Final Yahoo'!C$2:C$584,MATCH('Compare &amp; combine'!$F26,'Final Yahoo'!$B$2:$B$584,0))</f>
        <v>PT Alakasa Industrindo Tbk</v>
      </c>
      <c r="H26" s="8">
        <f>IFERROR(INDEX('Final Yahoo'!E$2:E$584,MATCH('Compare &amp; combine'!$F26,'Final Yahoo'!$B$2:$B$584,0)),"NA")</f>
        <v>118.794</v>
      </c>
    </row>
    <row r="27" spans="2:8" x14ac:dyDescent="0.25">
      <c r="B27" t="s">
        <v>2513</v>
      </c>
      <c r="C27" s="6" t="str">
        <f>IFERROR(INDEX('Final Yahoo'!$B$2:$B$584,MATCH('Compare &amp; combine'!B27,'Final Yahoo'!$B$2:$B$584,0)),"NA")</f>
        <v>ALMI</v>
      </c>
      <c r="D27" s="9">
        <f t="shared" si="0"/>
        <v>0</v>
      </c>
      <c r="F27" t="s">
        <v>2513</v>
      </c>
      <c r="G27" t="str">
        <f>INDEX('Final Yahoo'!C$2:C$584,MATCH('Compare &amp; combine'!$F27,'Final Yahoo'!$B$2:$B$584,0))</f>
        <v>PT Alumindo Light Metal Industry Tbk</v>
      </c>
      <c r="H27" s="8">
        <f>IFERROR(INDEX('Final Yahoo'!E$2:E$584,MATCH('Compare &amp; combine'!$F27,'Final Yahoo'!$B$2:$B$584,0)),"NA")</f>
        <v>144.14400000000001</v>
      </c>
    </row>
    <row r="28" spans="2:8" x14ac:dyDescent="0.25">
      <c r="B28" t="s">
        <v>2514</v>
      </c>
      <c r="C28" s="6" t="str">
        <f>IFERROR(INDEX('Final Yahoo'!$B$2:$B$584,MATCH('Compare &amp; combine'!B28,'Final Yahoo'!$B$2:$B$584,0)),"NA")</f>
        <v>ALTO</v>
      </c>
      <c r="D28" s="9">
        <f t="shared" si="0"/>
        <v>0</v>
      </c>
      <c r="F28" t="s">
        <v>2514</v>
      </c>
      <c r="G28" t="str">
        <f>INDEX('Final Yahoo'!C$2:C$584,MATCH('Compare &amp; combine'!$F28,'Final Yahoo'!$B$2:$B$584,0))</f>
        <v>PT Tri Banyan Tirta Tbk</v>
      </c>
      <c r="H28" s="8">
        <f>IFERROR(INDEX('Final Yahoo'!E$2:E$584,MATCH('Compare &amp; combine'!$F28,'Final Yahoo'!$B$2:$B$584,0)),"NA")</f>
        <v>675.096</v>
      </c>
    </row>
    <row r="29" spans="2:8" x14ac:dyDescent="0.25">
      <c r="B29" t="s">
        <v>2515</v>
      </c>
      <c r="C29" s="6" t="str">
        <f>IFERROR(INDEX('Final Yahoo'!$B$2:$B$584,MATCH('Compare &amp; combine'!B29,'Final Yahoo'!$B$2:$B$584,0)),"NA")</f>
        <v>AMAG</v>
      </c>
      <c r="D29" s="9">
        <f t="shared" si="0"/>
        <v>0</v>
      </c>
      <c r="F29" t="s">
        <v>2515</v>
      </c>
      <c r="G29" t="str">
        <f>INDEX('Final Yahoo'!C$2:C$584,MATCH('Compare &amp; combine'!$F29,'Final Yahoo'!$B$2:$B$584,0))</f>
        <v>PT Asuransi Multi Artha Guna Tbk</v>
      </c>
      <c r="H29" s="8">
        <f>IFERROR(INDEX('Final Yahoo'!E$2:E$584,MATCH('Compare &amp; combine'!$F29,'Final Yahoo'!$B$2:$B$584,0)),"NA")</f>
        <v>1661</v>
      </c>
    </row>
    <row r="30" spans="2:8" x14ac:dyDescent="0.25">
      <c r="B30" t="s">
        <v>2516</v>
      </c>
      <c r="C30" s="6" t="str">
        <f>IFERROR(INDEX('Final Yahoo'!$B$2:$B$584,MATCH('Compare &amp; combine'!B30,'Final Yahoo'!$B$2:$B$584,0)),"NA")</f>
        <v>AMAN</v>
      </c>
      <c r="D30" s="9">
        <f t="shared" si="0"/>
        <v>0</v>
      </c>
      <c r="F30" t="s">
        <v>2516</v>
      </c>
      <c r="G30" t="str">
        <f>INDEX('Final Yahoo'!C$2:C$584,MATCH('Compare &amp; combine'!$F30,'Final Yahoo'!$B$2:$B$584,0))</f>
        <v>PT Makmur Berkah Amanda Tbk</v>
      </c>
      <c r="H30" s="8">
        <f>IFERROR(INDEX('Final Yahoo'!E$2:E$584,MATCH('Compare &amp; combine'!$F30,'Final Yahoo'!$B$2:$B$584,0)),"NA")</f>
        <v>1844</v>
      </c>
    </row>
    <row r="31" spans="2:8" x14ac:dyDescent="0.25">
      <c r="B31" t="s">
        <v>2517</v>
      </c>
      <c r="C31" s="6" t="str">
        <f>IFERROR(INDEX('Final Yahoo'!$B$2:$B$584,MATCH('Compare &amp; combine'!B31,'Final Yahoo'!$B$2:$B$584,0)),"NA")</f>
        <v>NA</v>
      </c>
      <c r="D31" s="9">
        <f t="shared" si="0"/>
        <v>1</v>
      </c>
      <c r="F31" t="s">
        <v>2517</v>
      </c>
      <c r="G31" t="e">
        <f>INDEX('Final Yahoo'!C$2:C$584,MATCH('Compare &amp; combine'!$F31,'Final Yahoo'!$B$2:$B$584,0))</f>
        <v>#N/A</v>
      </c>
      <c r="H31" s="8" t="str">
        <f>IFERROR(INDEX('Final Yahoo'!E$2:E$584,MATCH('Compare &amp; combine'!$F31,'Final Yahoo'!$B$2:$B$584,0)),"NA")</f>
        <v>NA</v>
      </c>
    </row>
    <row r="32" spans="2:8" x14ac:dyDescent="0.25">
      <c r="B32" t="s">
        <v>2518</v>
      </c>
      <c r="C32" s="6" t="str">
        <f>IFERROR(INDEX('Final Yahoo'!$B$2:$B$584,MATCH('Compare &amp; combine'!B32,'Final Yahoo'!$B$2:$B$584,0)),"NA")</f>
        <v>AMFG</v>
      </c>
      <c r="D32" s="9">
        <f t="shared" si="0"/>
        <v>0</v>
      </c>
      <c r="F32" t="s">
        <v>2518</v>
      </c>
      <c r="G32" t="str">
        <f>INDEX('Final Yahoo'!C$2:C$584,MATCH('Compare &amp; combine'!$F32,'Final Yahoo'!$B$2:$B$584,0))</f>
        <v>PT Asahimas Flat Glass Tbk</v>
      </c>
      <c r="H32" s="8">
        <f>IFERROR(INDEX('Final Yahoo'!E$2:E$584,MATCH('Compare &amp; combine'!$F32,'Final Yahoo'!$B$2:$B$584,0)),"NA")</f>
        <v>1671</v>
      </c>
    </row>
    <row r="33" spans="2:8" x14ac:dyDescent="0.25">
      <c r="B33" t="s">
        <v>2519</v>
      </c>
      <c r="C33" s="6" t="str">
        <f>IFERROR(INDEX('Final Yahoo'!$B$2:$B$584,MATCH('Compare &amp; combine'!B33,'Final Yahoo'!$B$2:$B$584,0)),"NA")</f>
        <v>AMIN</v>
      </c>
      <c r="D33" s="9">
        <f t="shared" si="0"/>
        <v>0</v>
      </c>
      <c r="F33" t="s">
        <v>2519</v>
      </c>
      <c r="G33" t="str">
        <f>INDEX('Final Yahoo'!C$2:C$584,MATCH('Compare &amp; combine'!$F33,'Final Yahoo'!$B$2:$B$584,0))</f>
        <v>PT Ateliers Mecaniques D'Indonesie Tbk</v>
      </c>
      <c r="H33" s="8">
        <f>IFERROR(INDEX('Final Yahoo'!E$2:E$584,MATCH('Compare &amp; combine'!$F33,'Final Yahoo'!$B$2:$B$584,0)),"NA")</f>
        <v>203.04</v>
      </c>
    </row>
    <row r="34" spans="2:8" x14ac:dyDescent="0.25">
      <c r="B34" t="s">
        <v>2520</v>
      </c>
      <c r="C34" s="6" t="str">
        <f>IFERROR(INDEX('Final Yahoo'!$B$2:$B$584,MATCH('Compare &amp; combine'!B34,'Final Yahoo'!$B$2:$B$584,0)),"NA")</f>
        <v>AMOR</v>
      </c>
      <c r="D34" s="9">
        <f t="shared" si="0"/>
        <v>0</v>
      </c>
      <c r="F34" t="s">
        <v>2520</v>
      </c>
      <c r="G34" t="str">
        <f>INDEX('Final Yahoo'!C$2:C$584,MATCH('Compare &amp; combine'!$F34,'Final Yahoo'!$B$2:$B$584,0))</f>
        <v>PT Ashmore Asset Management Indonesia Tbk</v>
      </c>
      <c r="H34" s="8">
        <f>IFERROR(INDEX('Final Yahoo'!E$2:E$584,MATCH('Compare &amp; combine'!$F34,'Final Yahoo'!$B$2:$B$584,0)),"NA")</f>
        <v>4244</v>
      </c>
    </row>
    <row r="35" spans="2:8" x14ac:dyDescent="0.25">
      <c r="B35" t="s">
        <v>2521</v>
      </c>
      <c r="C35" s="6" t="str">
        <f>IFERROR(INDEX('Final Yahoo'!$B$2:$B$584,MATCH('Compare &amp; combine'!B35,'Final Yahoo'!$B$2:$B$584,0)),"NA")</f>
        <v>AMRT</v>
      </c>
      <c r="D35" s="9">
        <f t="shared" si="0"/>
        <v>0</v>
      </c>
      <c r="F35" t="s">
        <v>2521</v>
      </c>
      <c r="G35" t="str">
        <f>INDEX('Final Yahoo'!C$2:C$584,MATCH('Compare &amp; combine'!$F35,'Final Yahoo'!$B$2:$B$584,0))</f>
        <v>PT Sumber Alfaria Trijaya Tbk</v>
      </c>
      <c r="H35" s="8">
        <f>IFERROR(INDEX('Final Yahoo'!E$2:E$584,MATCH('Compare &amp; combine'!$F35,'Final Yahoo'!$B$2:$B$584,0)),"NA")</f>
        <v>52528</v>
      </c>
    </row>
    <row r="36" spans="2:8" x14ac:dyDescent="0.25">
      <c r="B36" t="s">
        <v>2522</v>
      </c>
      <c r="C36" s="6" t="str">
        <f>IFERROR(INDEX('Final Yahoo'!$B$2:$B$584,MATCH('Compare &amp; combine'!B36,'Final Yahoo'!$B$2:$B$584,0)),"NA")</f>
        <v>ANDI</v>
      </c>
      <c r="D36" s="9">
        <f t="shared" si="0"/>
        <v>0</v>
      </c>
      <c r="F36" t="s">
        <v>2522</v>
      </c>
      <c r="G36" t="str">
        <f>INDEX('Final Yahoo'!C$2:C$584,MATCH('Compare &amp; combine'!$F36,'Final Yahoo'!$B$2:$B$584,0))</f>
        <v>PT. Andira Agro, Tbk</v>
      </c>
      <c r="H36" s="8">
        <f>IFERROR(INDEX('Final Yahoo'!E$2:E$584,MATCH('Compare &amp; combine'!$F36,'Final Yahoo'!$B$2:$B$584,0)),"NA")</f>
        <v>467.5</v>
      </c>
    </row>
    <row r="37" spans="2:8" x14ac:dyDescent="0.25">
      <c r="B37" t="s">
        <v>2523</v>
      </c>
      <c r="C37" s="6" t="str">
        <f>IFERROR(INDEX('Final Yahoo'!$B$2:$B$584,MATCH('Compare &amp; combine'!B37,'Final Yahoo'!$B$2:$B$584,0)),"NA")</f>
        <v>NA</v>
      </c>
      <c r="D37" s="9">
        <f t="shared" si="0"/>
        <v>1</v>
      </c>
      <c r="F37" t="s">
        <v>2523</v>
      </c>
      <c r="G37" t="e">
        <f>INDEX('Final Yahoo'!C$2:C$584,MATCH('Compare &amp; combine'!$F37,'Final Yahoo'!$B$2:$B$584,0))</f>
        <v>#N/A</v>
      </c>
      <c r="H37" s="8" t="str">
        <f>IFERROR(INDEX('Final Yahoo'!E$2:E$584,MATCH('Compare &amp; combine'!$F37,'Final Yahoo'!$B$2:$B$584,0)),"NA")</f>
        <v>NA</v>
      </c>
    </row>
    <row r="38" spans="2:8" x14ac:dyDescent="0.25">
      <c r="B38" t="s">
        <v>2524</v>
      </c>
      <c r="C38" s="6" t="str">
        <f>IFERROR(INDEX('Final Yahoo'!$B$2:$B$584,MATCH('Compare &amp; combine'!B38,'Final Yahoo'!$B$2:$B$584,0)),"NA")</f>
        <v>ANTM</v>
      </c>
      <c r="D38" s="9">
        <f t="shared" si="0"/>
        <v>0</v>
      </c>
      <c r="F38" t="s">
        <v>2524</v>
      </c>
      <c r="G38" t="str">
        <f>INDEX('Final Yahoo'!C$2:C$584,MATCH('Compare &amp; combine'!$F38,'Final Yahoo'!$B$2:$B$584,0))</f>
        <v>PT Aneka Tambang Tbk</v>
      </c>
      <c r="H38" s="8">
        <f>IFERROR(INDEX('Final Yahoo'!E$2:E$584,MATCH('Compare &amp; combine'!$F38,'Final Yahoo'!$B$2:$B$584,0)),"NA")</f>
        <v>329688</v>
      </c>
    </row>
    <row r="39" spans="2:8" x14ac:dyDescent="0.25">
      <c r="B39" t="s">
        <v>2525</v>
      </c>
      <c r="C39" s="6" t="str">
        <f>IFERROR(INDEX('Final Yahoo'!$B$2:$B$584,MATCH('Compare &amp; combine'!B39,'Final Yahoo'!$B$2:$B$584,0)),"NA")</f>
        <v>APEX</v>
      </c>
      <c r="D39" s="9">
        <f t="shared" si="0"/>
        <v>0</v>
      </c>
      <c r="F39" t="s">
        <v>2525</v>
      </c>
      <c r="G39" t="str">
        <f>INDEX('Final Yahoo'!C$2:C$584,MATCH('Compare &amp; combine'!$F39,'Final Yahoo'!$B$2:$B$584,0))</f>
        <v>PT Apexindo Pratama Duta Tbk</v>
      </c>
      <c r="H39" s="8">
        <f>IFERROR(INDEX('Final Yahoo'!E$2:E$584,MATCH('Compare &amp; combine'!$F39,'Final Yahoo'!$B$2:$B$584,0)),"NA")</f>
        <v>1450</v>
      </c>
    </row>
    <row r="40" spans="2:8" x14ac:dyDescent="0.25">
      <c r="B40" t="s">
        <v>2526</v>
      </c>
      <c r="C40" s="6" t="str">
        <f>IFERROR(INDEX('Final Yahoo'!$B$2:$B$584,MATCH('Compare &amp; combine'!B40,'Final Yahoo'!$B$2:$B$584,0)),"NA")</f>
        <v>APIC</v>
      </c>
      <c r="D40" s="9">
        <f t="shared" si="0"/>
        <v>0</v>
      </c>
      <c r="F40" t="s">
        <v>2526</v>
      </c>
      <c r="G40" t="str">
        <f>INDEX('Final Yahoo'!C$2:C$584,MATCH('Compare &amp; combine'!$F40,'Final Yahoo'!$B$2:$B$584,0))</f>
        <v>PT Pacific Strategic Financial Tbk</v>
      </c>
      <c r="H40" s="8">
        <f>IFERROR(INDEX('Final Yahoo'!E$2:E$584,MATCH('Compare &amp; combine'!$F40,'Final Yahoo'!$B$2:$B$584,0)),"NA")</f>
        <v>10835</v>
      </c>
    </row>
    <row r="41" spans="2:8" x14ac:dyDescent="0.25">
      <c r="B41" t="s">
        <v>2527</v>
      </c>
      <c r="C41" s="6" t="str">
        <f>IFERROR(INDEX('Final Yahoo'!$B$2:$B$584,MATCH('Compare &amp; combine'!B41,'Final Yahoo'!$B$2:$B$584,0)),"NA")</f>
        <v>APII</v>
      </c>
      <c r="D41" s="9">
        <f t="shared" si="0"/>
        <v>0</v>
      </c>
      <c r="F41" t="s">
        <v>2527</v>
      </c>
      <c r="G41" t="str">
        <f>INDEX('Final Yahoo'!C$2:C$584,MATCH('Compare &amp; combine'!$F41,'Final Yahoo'!$B$2:$B$584,0))</f>
        <v>PT Arita Prima Indonesia Tbk</v>
      </c>
      <c r="H41" s="8">
        <f>IFERROR(INDEX('Final Yahoo'!E$2:E$584,MATCH('Compare &amp; combine'!$F41,'Final Yahoo'!$B$2:$B$584,0)),"NA")</f>
        <v>194.71299999999999</v>
      </c>
    </row>
    <row r="42" spans="2:8" x14ac:dyDescent="0.25">
      <c r="B42" t="s">
        <v>2528</v>
      </c>
      <c r="C42" s="6" t="str">
        <f>IFERROR(INDEX('Final Yahoo'!$B$2:$B$584,MATCH('Compare &amp; combine'!B42,'Final Yahoo'!$B$2:$B$584,0)),"NA")</f>
        <v>APLI</v>
      </c>
      <c r="D42" s="9">
        <f t="shared" si="0"/>
        <v>0</v>
      </c>
      <c r="F42" t="s">
        <v>2528</v>
      </c>
      <c r="G42" t="str">
        <f>INDEX('Final Yahoo'!C$2:C$584,MATCH('Compare &amp; combine'!$F42,'Final Yahoo'!$B$2:$B$584,0))</f>
        <v>PT Asiaplast Industries Tbk</v>
      </c>
      <c r="H42" s="8">
        <f>IFERROR(INDEX('Final Yahoo'!E$2:E$584,MATCH('Compare &amp; combine'!$F42,'Final Yahoo'!$B$2:$B$584,0)),"NA")</f>
        <v>275.25900000000001</v>
      </c>
    </row>
    <row r="43" spans="2:8" x14ac:dyDescent="0.25">
      <c r="B43" t="s">
        <v>2529</v>
      </c>
      <c r="C43" s="6" t="str">
        <f>IFERROR(INDEX('Final Yahoo'!$B$2:$B$584,MATCH('Compare &amp; combine'!B43,'Final Yahoo'!$B$2:$B$584,0)),"NA")</f>
        <v>NA</v>
      </c>
      <c r="D43" s="9">
        <f t="shared" si="0"/>
        <v>1</v>
      </c>
      <c r="F43" t="s">
        <v>2529</v>
      </c>
      <c r="G43" t="e">
        <f>INDEX('Final Yahoo'!C$2:C$584,MATCH('Compare &amp; combine'!$F43,'Final Yahoo'!$B$2:$B$584,0))</f>
        <v>#N/A</v>
      </c>
      <c r="H43" s="8" t="str">
        <f>IFERROR(INDEX('Final Yahoo'!E$2:E$584,MATCH('Compare &amp; combine'!$F43,'Final Yahoo'!$B$2:$B$584,0)),"NA")</f>
        <v>NA</v>
      </c>
    </row>
    <row r="44" spans="2:8" x14ac:dyDescent="0.25">
      <c r="B44" t="s">
        <v>2530</v>
      </c>
      <c r="C44" s="6" t="str">
        <f>IFERROR(INDEX('Final Yahoo'!$B$2:$B$584,MATCH('Compare &amp; combine'!B44,'Final Yahoo'!$B$2:$B$584,0)),"NA")</f>
        <v>ARGO</v>
      </c>
      <c r="D44" s="9">
        <f t="shared" si="0"/>
        <v>0</v>
      </c>
      <c r="F44" t="s">
        <v>2530</v>
      </c>
      <c r="G44" t="str">
        <f>INDEX('Final Yahoo'!C$2:C$584,MATCH('Compare &amp; combine'!$F44,'Final Yahoo'!$B$2:$B$584,0))</f>
        <v>PT Argo Pantes Tbk</v>
      </c>
      <c r="H44" s="8">
        <f>IFERROR(INDEX('Final Yahoo'!E$2:E$584,MATCH('Compare &amp; combine'!$F44,'Final Yahoo'!$B$2:$B$584,0)),"NA")</f>
        <v>572.125</v>
      </c>
    </row>
    <row r="45" spans="2:8" x14ac:dyDescent="0.25">
      <c r="B45" t="s">
        <v>2531</v>
      </c>
      <c r="C45" s="6" t="str">
        <f>IFERROR(INDEX('Final Yahoo'!$B$2:$B$584,MATCH('Compare &amp; combine'!B45,'Final Yahoo'!$B$2:$B$584,0)),"NA")</f>
        <v>ARII</v>
      </c>
      <c r="D45" s="9">
        <f t="shared" si="0"/>
        <v>0</v>
      </c>
      <c r="F45" t="s">
        <v>2531</v>
      </c>
      <c r="G45" t="str">
        <f>INDEX('Final Yahoo'!C$2:C$584,MATCH('Compare &amp; combine'!$F45,'Final Yahoo'!$B$2:$B$584,0))</f>
        <v>PT Atlas Resources Tbk</v>
      </c>
      <c r="H45" s="8">
        <f>IFERROR(INDEX('Final Yahoo'!E$2:E$584,MATCH('Compare &amp; combine'!$F45,'Final Yahoo'!$B$2:$B$584,0)),"NA")</f>
        <v>1033</v>
      </c>
    </row>
    <row r="46" spans="2:8" x14ac:dyDescent="0.25">
      <c r="B46" t="s">
        <v>2532</v>
      </c>
      <c r="C46" s="6" t="str">
        <f>IFERROR(INDEX('Final Yahoo'!$B$2:$B$584,MATCH('Compare &amp; combine'!B46,'Final Yahoo'!$B$2:$B$584,0)),"NA")</f>
        <v>ARKA</v>
      </c>
      <c r="D46" s="9">
        <f t="shared" si="0"/>
        <v>0</v>
      </c>
      <c r="F46" t="s">
        <v>2532</v>
      </c>
      <c r="G46" t="str">
        <f>INDEX('Final Yahoo'!C$2:C$584,MATCH('Compare &amp; combine'!$F46,'Final Yahoo'!$B$2:$B$584,0))</f>
        <v>PT Arkha Jayanti Persada Tbk</v>
      </c>
      <c r="H46" s="8">
        <f>IFERROR(INDEX('Final Yahoo'!E$2:E$584,MATCH('Compare &amp; combine'!$F46,'Final Yahoo'!$B$2:$B$584,0)),"NA")</f>
        <v>108</v>
      </c>
    </row>
    <row r="47" spans="2:8" x14ac:dyDescent="0.25">
      <c r="B47" t="s">
        <v>2533</v>
      </c>
      <c r="C47" s="6" t="str">
        <f>IFERROR(INDEX('Final Yahoo'!$B$2:$B$584,MATCH('Compare &amp; combine'!B47,'Final Yahoo'!$B$2:$B$584,0)),"NA")</f>
        <v>ARNA</v>
      </c>
      <c r="D47" s="9">
        <f t="shared" si="0"/>
        <v>0</v>
      </c>
      <c r="F47" t="s">
        <v>2533</v>
      </c>
      <c r="G47" t="str">
        <f>INDEX('Final Yahoo'!C$2:C$584,MATCH('Compare &amp; combine'!$F47,'Final Yahoo'!$B$2:$B$584,0))</f>
        <v>PT Arwana Citramulia Tbk</v>
      </c>
      <c r="H47" s="8">
        <f>IFERROR(INDEX('Final Yahoo'!E$2:E$584,MATCH('Compare &amp; combine'!$F47,'Final Yahoo'!$B$2:$B$584,0)),"NA")</f>
        <v>5416</v>
      </c>
    </row>
    <row r="48" spans="2:8" x14ac:dyDescent="0.25">
      <c r="B48" t="s">
        <v>2534</v>
      </c>
      <c r="C48" s="6" t="str">
        <f>IFERROR(INDEX('Final Yahoo'!$B$2:$B$584,MATCH('Compare &amp; combine'!B48,'Final Yahoo'!$B$2:$B$584,0)),"NA")</f>
        <v>ARTA</v>
      </c>
      <c r="D48" s="9">
        <f t="shared" si="0"/>
        <v>0</v>
      </c>
      <c r="F48" t="s">
        <v>2534</v>
      </c>
      <c r="G48" t="str">
        <f>INDEX('Final Yahoo'!C$2:C$584,MATCH('Compare &amp; combine'!$F48,'Final Yahoo'!$B$2:$B$584,0))</f>
        <v>PT Arthavest Tbk</v>
      </c>
      <c r="H48" s="8">
        <f>IFERROR(INDEX('Final Yahoo'!E$2:E$584,MATCH('Compare &amp; combine'!$F48,'Final Yahoo'!$B$2:$B$584,0)),"NA")</f>
        <v>763.81299999999999</v>
      </c>
    </row>
    <row r="49" spans="2:8" x14ac:dyDescent="0.25">
      <c r="B49" t="s">
        <v>2535</v>
      </c>
      <c r="C49" s="6" t="str">
        <f>IFERROR(INDEX('Final Yahoo'!$B$2:$B$584,MATCH('Compare &amp; combine'!B49,'Final Yahoo'!$B$2:$B$584,0)),"NA")</f>
        <v>ARTI</v>
      </c>
      <c r="D49" s="9">
        <f t="shared" si="0"/>
        <v>0</v>
      </c>
      <c r="F49" t="s">
        <v>2535</v>
      </c>
      <c r="G49" t="str">
        <f>INDEX('Final Yahoo'!C$2:C$584,MATCH('Compare &amp; combine'!$F49,'Final Yahoo'!$B$2:$B$584,0))</f>
        <v>PT Ratu Prabu Energi Tbk</v>
      </c>
      <c r="H49" s="8">
        <f>IFERROR(INDEX('Final Yahoo'!E$2:E$584,MATCH('Compare &amp; combine'!$F49,'Final Yahoo'!$B$2:$B$584,0)),"NA")</f>
        <v>392</v>
      </c>
    </row>
    <row r="50" spans="2:8" x14ac:dyDescent="0.25">
      <c r="B50" t="s">
        <v>2536</v>
      </c>
      <c r="C50" s="6" t="str">
        <f>IFERROR(INDEX('Final Yahoo'!$B$2:$B$584,MATCH('Compare &amp; combine'!B50,'Final Yahoo'!$B$2:$B$584,0)),"NA")</f>
        <v>ARTO</v>
      </c>
      <c r="D50" s="9">
        <f t="shared" si="0"/>
        <v>0</v>
      </c>
      <c r="F50" t="s">
        <v>2536</v>
      </c>
      <c r="G50" t="str">
        <f>INDEX('Final Yahoo'!C$2:C$584,MATCH('Compare &amp; combine'!$F50,'Final Yahoo'!$B$2:$B$584,0))</f>
        <v>PT Bank Jago Tbk</v>
      </c>
      <c r="H50" s="8">
        <f>IFERROR(INDEX('Final Yahoo'!E$2:E$584,MATCH('Compare &amp; combine'!$F50,'Final Yahoo'!$B$2:$B$584,0)),"NA")</f>
        <v>181863</v>
      </c>
    </row>
    <row r="51" spans="2:8" x14ac:dyDescent="0.25">
      <c r="B51" t="s">
        <v>2537</v>
      </c>
      <c r="C51" s="6" t="str">
        <f>IFERROR(INDEX('Final Yahoo'!$B$2:$B$584,MATCH('Compare &amp; combine'!B51,'Final Yahoo'!$B$2:$B$584,0)),"NA")</f>
        <v>ASBI</v>
      </c>
      <c r="D51" s="9">
        <f t="shared" si="0"/>
        <v>0</v>
      </c>
      <c r="F51" t="s">
        <v>2537</v>
      </c>
      <c r="G51" t="str">
        <f>INDEX('Final Yahoo'!C$2:C$584,MATCH('Compare &amp; combine'!$F51,'Final Yahoo'!$B$2:$B$584,0))</f>
        <v>PT Asuransi Bintang Tbk</v>
      </c>
      <c r="H51" s="8">
        <f>IFERROR(INDEX('Final Yahoo'!E$2:E$584,MATCH('Compare &amp; combine'!$F51,'Final Yahoo'!$B$2:$B$584,0)),"NA")</f>
        <v>102.425</v>
      </c>
    </row>
    <row r="52" spans="2:8" x14ac:dyDescent="0.25">
      <c r="B52" t="s">
        <v>2538</v>
      </c>
      <c r="C52" s="6" t="str">
        <f>IFERROR(INDEX('Final Yahoo'!$B$2:$B$584,MATCH('Compare &amp; combine'!B52,'Final Yahoo'!$B$2:$B$584,0)),"NA")</f>
        <v>ASDM</v>
      </c>
      <c r="D52" s="9">
        <f t="shared" si="0"/>
        <v>0</v>
      </c>
      <c r="F52" t="s">
        <v>2538</v>
      </c>
      <c r="G52" t="str">
        <f>INDEX('Final Yahoo'!C$2:C$584,MATCH('Compare &amp; combine'!$F52,'Final Yahoo'!$B$2:$B$584,0))</f>
        <v>PT Asuransi Dayin Mitra Tbk</v>
      </c>
      <c r="H52" s="8">
        <f>IFERROR(INDEX('Final Yahoo'!E$2:E$584,MATCH('Compare &amp; combine'!$F52,'Final Yahoo'!$B$2:$B$584,0)),"NA")</f>
        <v>175.68</v>
      </c>
    </row>
    <row r="53" spans="2:8" x14ac:dyDescent="0.25">
      <c r="B53" t="s">
        <v>2539</v>
      </c>
      <c r="C53" s="6" t="str">
        <f>IFERROR(INDEX('Final Yahoo'!$B$2:$B$584,MATCH('Compare &amp; combine'!B53,'Final Yahoo'!$B$2:$B$584,0)),"NA")</f>
        <v>ASGR</v>
      </c>
      <c r="D53" s="9">
        <f t="shared" si="0"/>
        <v>0</v>
      </c>
      <c r="F53" t="s">
        <v>2539</v>
      </c>
      <c r="G53" t="str">
        <f>INDEX('Final Yahoo'!C$2:C$584,MATCH('Compare &amp; combine'!$F53,'Final Yahoo'!$B$2:$B$584,0))</f>
        <v>PT Astra Graphia Tbk</v>
      </c>
      <c r="H53" s="8">
        <f>IFERROR(INDEX('Final Yahoo'!E$2:E$584,MATCH('Compare &amp; combine'!$F53,'Final Yahoo'!$B$2:$B$584,0)),"NA")</f>
        <v>971.12199999999996</v>
      </c>
    </row>
    <row r="54" spans="2:8" x14ac:dyDescent="0.25">
      <c r="B54" t="s">
        <v>2540</v>
      </c>
      <c r="C54" s="6" t="str">
        <f>IFERROR(INDEX('Final Yahoo'!$B$2:$B$584,MATCH('Compare &amp; combine'!B54,'Final Yahoo'!$B$2:$B$584,0)),"NA")</f>
        <v>ASII</v>
      </c>
      <c r="D54" s="9">
        <f t="shared" si="0"/>
        <v>0</v>
      </c>
      <c r="F54" t="s">
        <v>2540</v>
      </c>
      <c r="G54" t="str">
        <f>INDEX('Final Yahoo'!C$2:C$584,MATCH('Compare &amp; combine'!$F54,'Final Yahoo'!$B$2:$B$584,0))</f>
        <v>PT Astra International Tbk</v>
      </c>
      <c r="H54" s="8">
        <f>IFERROR(INDEX('Final Yahoo'!E$2:E$584,MATCH('Compare &amp; combine'!$F54,'Final Yahoo'!$B$2:$B$584,0)),"NA")</f>
        <v>253022</v>
      </c>
    </row>
    <row r="55" spans="2:8" x14ac:dyDescent="0.25">
      <c r="B55" t="s">
        <v>2541</v>
      </c>
      <c r="C55" s="6" t="str">
        <f>IFERROR(INDEX('Final Yahoo'!$B$2:$B$584,MATCH('Compare &amp; combine'!B55,'Final Yahoo'!$B$2:$B$584,0)),"NA")</f>
        <v>ASJT</v>
      </c>
      <c r="D55" s="9">
        <f t="shared" si="0"/>
        <v>0</v>
      </c>
      <c r="F55" t="s">
        <v>2541</v>
      </c>
      <c r="G55" t="str">
        <f>INDEX('Final Yahoo'!C$2:C$584,MATCH('Compare &amp; combine'!$F55,'Final Yahoo'!$B$2:$B$584,0))</f>
        <v>PT Asuransi Jasa Tania Tbk</v>
      </c>
      <c r="H55" s="8">
        <f>IFERROR(INDEX('Final Yahoo'!E$2:E$584,MATCH('Compare &amp; combine'!$F55,'Final Yahoo'!$B$2:$B$584,0)),"NA")</f>
        <v>119.13800000000001</v>
      </c>
    </row>
    <row r="56" spans="2:8" x14ac:dyDescent="0.25">
      <c r="B56" t="s">
        <v>2542</v>
      </c>
      <c r="C56" s="6" t="str">
        <f>IFERROR(INDEX('Final Yahoo'!$B$2:$B$584,MATCH('Compare &amp; combine'!B56,'Final Yahoo'!$B$2:$B$584,0)),"NA")</f>
        <v>NA</v>
      </c>
      <c r="D56" s="9">
        <f t="shared" si="0"/>
        <v>1</v>
      </c>
      <c r="F56" t="s">
        <v>2542</v>
      </c>
      <c r="G56" t="e">
        <f>INDEX('Final Yahoo'!C$2:C$584,MATCH('Compare &amp; combine'!$F56,'Final Yahoo'!$B$2:$B$584,0))</f>
        <v>#N/A</v>
      </c>
      <c r="H56" s="8" t="str">
        <f>IFERROR(INDEX('Final Yahoo'!E$2:E$584,MATCH('Compare &amp; combine'!$F56,'Final Yahoo'!$B$2:$B$584,0)),"NA")</f>
        <v>NA</v>
      </c>
    </row>
    <row r="57" spans="2:8" x14ac:dyDescent="0.25">
      <c r="B57" t="s">
        <v>2543</v>
      </c>
      <c r="C57" s="6" t="str">
        <f>IFERROR(INDEX('Final Yahoo'!$B$2:$B$584,MATCH('Compare &amp; combine'!B57,'Final Yahoo'!$B$2:$B$584,0)),"NA")</f>
        <v>ASPI</v>
      </c>
      <c r="D57" s="9">
        <f t="shared" si="0"/>
        <v>0</v>
      </c>
      <c r="F57" t="s">
        <v>2543</v>
      </c>
      <c r="G57" t="str">
        <f>INDEX('Final Yahoo'!C$2:C$584,MATCH('Compare &amp; combine'!$F57,'Final Yahoo'!$B$2:$B$584,0))</f>
        <v>PT Andalan Sakti Primaindo, Tbk</v>
      </c>
      <c r="H57" s="8">
        <f>IFERROR(INDEX('Final Yahoo'!E$2:E$584,MATCH('Compare &amp; combine'!$F57,'Final Yahoo'!$B$2:$B$584,0)),"NA")</f>
        <v>41.588999999999999</v>
      </c>
    </row>
    <row r="58" spans="2:8" x14ac:dyDescent="0.25">
      <c r="B58" t="s">
        <v>2544</v>
      </c>
      <c r="C58" s="6" t="str">
        <f>IFERROR(INDEX('Final Yahoo'!$B$2:$B$584,MATCH('Compare &amp; combine'!B58,'Final Yahoo'!$B$2:$B$584,0)),"NA")</f>
        <v>NA</v>
      </c>
      <c r="D58" s="9">
        <f t="shared" si="0"/>
        <v>1</v>
      </c>
      <c r="F58" t="s">
        <v>2544</v>
      </c>
      <c r="G58" t="e">
        <f>INDEX('Final Yahoo'!C$2:C$584,MATCH('Compare &amp; combine'!$F58,'Final Yahoo'!$B$2:$B$584,0))</f>
        <v>#N/A</v>
      </c>
      <c r="H58" s="8" t="str">
        <f>IFERROR(INDEX('Final Yahoo'!E$2:E$584,MATCH('Compare &amp; combine'!$F58,'Final Yahoo'!$B$2:$B$584,0)),"NA")</f>
        <v>NA</v>
      </c>
    </row>
    <row r="59" spans="2:8" x14ac:dyDescent="0.25">
      <c r="B59" t="s">
        <v>2545</v>
      </c>
      <c r="C59" s="6" t="str">
        <f>IFERROR(INDEX('Final Yahoo'!$B$2:$B$584,MATCH('Compare &amp; combine'!B59,'Final Yahoo'!$B$2:$B$584,0)),"NA")</f>
        <v>ASRM</v>
      </c>
      <c r="D59" s="9">
        <f t="shared" si="0"/>
        <v>0</v>
      </c>
      <c r="F59" t="s">
        <v>2545</v>
      </c>
      <c r="G59" t="str">
        <f>INDEX('Final Yahoo'!C$2:C$584,MATCH('Compare &amp; combine'!$F59,'Final Yahoo'!$B$2:$B$584,0))</f>
        <v>PT Asuransi Ramayana Tbk</v>
      </c>
      <c r="H59" s="8">
        <f>IFERROR(INDEX('Final Yahoo'!E$2:E$584,MATCH('Compare &amp; combine'!$F59,'Final Yahoo'!$B$2:$B$584,0)),"NA")</f>
        <v>561.404</v>
      </c>
    </row>
    <row r="60" spans="2:8" x14ac:dyDescent="0.25">
      <c r="B60" t="s">
        <v>2546</v>
      </c>
      <c r="C60" s="6" t="str">
        <f>IFERROR(INDEX('Final Yahoo'!$B$2:$B$584,MATCH('Compare &amp; combine'!B60,'Final Yahoo'!$B$2:$B$584,0)),"NA")</f>
        <v>ASSA</v>
      </c>
      <c r="D60" s="9">
        <f t="shared" si="0"/>
        <v>0</v>
      </c>
      <c r="F60" t="s">
        <v>2546</v>
      </c>
      <c r="G60" t="str">
        <f>INDEX('Final Yahoo'!C$2:C$584,MATCH('Compare &amp; combine'!$F60,'Final Yahoo'!$B$2:$B$584,0))</f>
        <v>PT Adi Sarana Armada Tbk</v>
      </c>
      <c r="H60" s="8">
        <f>IFERROR(INDEX('Final Yahoo'!E$2:E$584,MATCH('Compare &amp; combine'!$F60,'Final Yahoo'!$B$2:$B$584,0)),"NA")</f>
        <v>12057</v>
      </c>
    </row>
    <row r="61" spans="2:8" x14ac:dyDescent="0.25">
      <c r="B61" t="s">
        <v>2547</v>
      </c>
      <c r="C61" s="6" t="str">
        <f>IFERROR(INDEX('Final Yahoo'!$B$2:$B$584,MATCH('Compare &amp; combine'!B61,'Final Yahoo'!$B$2:$B$584,0)),"NA")</f>
        <v>ATAP</v>
      </c>
      <c r="D61" s="9">
        <f t="shared" si="0"/>
        <v>0</v>
      </c>
      <c r="F61" t="s">
        <v>2547</v>
      </c>
      <c r="G61" t="str">
        <f>INDEX('Final Yahoo'!C$2:C$584,MATCH('Compare &amp; combine'!$F61,'Final Yahoo'!$B$2:$B$584,0))</f>
        <v>PT Trimitra Prawara Goldland Tbk</v>
      </c>
      <c r="H61" s="8">
        <f>IFERROR(INDEX('Final Yahoo'!E$2:E$584,MATCH('Compare &amp; combine'!$F61,'Final Yahoo'!$B$2:$B$584,0)),"NA")</f>
        <v>123.75</v>
      </c>
    </row>
    <row r="62" spans="2:8" x14ac:dyDescent="0.25">
      <c r="B62" t="s">
        <v>2548</v>
      </c>
      <c r="C62" s="6" t="str">
        <f>IFERROR(INDEX('Final Yahoo'!$B$2:$B$584,MATCH('Compare &amp; combine'!B62,'Final Yahoo'!$B$2:$B$584,0)),"NA")</f>
        <v>ATIC</v>
      </c>
      <c r="D62" s="9">
        <f t="shared" si="0"/>
        <v>0</v>
      </c>
      <c r="F62" t="s">
        <v>2548</v>
      </c>
      <c r="G62" t="str">
        <f>INDEX('Final Yahoo'!C$2:C$584,MATCH('Compare &amp; combine'!$F62,'Final Yahoo'!$B$2:$B$584,0))</f>
        <v>PT Anabatic Technologies Tbk</v>
      </c>
      <c r="H62" s="8">
        <f>IFERROR(INDEX('Final Yahoo'!E$2:E$584,MATCH('Compare &amp; combine'!$F62,'Final Yahoo'!$B$2:$B$584,0)),"NA")</f>
        <v>1459</v>
      </c>
    </row>
    <row r="63" spans="2:8" x14ac:dyDescent="0.25">
      <c r="B63" t="s">
        <v>2549</v>
      </c>
      <c r="C63" s="6" t="str">
        <f>IFERROR(INDEX('Final Yahoo'!$B$2:$B$584,MATCH('Compare &amp; combine'!B63,'Final Yahoo'!$B$2:$B$584,0)),"NA")</f>
        <v>AUTO</v>
      </c>
      <c r="D63" s="9">
        <f t="shared" si="0"/>
        <v>0</v>
      </c>
      <c r="F63" t="s">
        <v>2549</v>
      </c>
      <c r="G63" t="str">
        <f>INDEX('Final Yahoo'!C$2:C$584,MATCH('Compare &amp; combine'!$F63,'Final Yahoo'!$B$2:$B$584,0))</f>
        <v>PT Astra Otoparts Tbk</v>
      </c>
      <c r="H63" s="8">
        <f>IFERROR(INDEX('Final Yahoo'!E$2:E$584,MATCH('Compare &amp; combine'!$F63,'Final Yahoo'!$B$2:$B$584,0)),"NA")</f>
        <v>5494</v>
      </c>
    </row>
    <row r="64" spans="2:8" x14ac:dyDescent="0.25">
      <c r="B64" t="s">
        <v>2550</v>
      </c>
      <c r="C64" s="6" t="str">
        <f>IFERROR(INDEX('Final Yahoo'!$B$2:$B$584,MATCH('Compare &amp; combine'!B64,'Final Yahoo'!$B$2:$B$584,0)),"NA")</f>
        <v>AYLS</v>
      </c>
      <c r="D64" s="9">
        <f t="shared" si="0"/>
        <v>0</v>
      </c>
      <c r="F64" t="s">
        <v>2550</v>
      </c>
      <c r="G64" t="str">
        <f>INDEX('Final Yahoo'!C$2:C$584,MATCH('Compare &amp; combine'!$F64,'Final Yahoo'!$B$2:$B$584,0))</f>
        <v>PT Agro Yasa Lestari Tbk</v>
      </c>
      <c r="H64" s="8">
        <f>IFERROR(INDEX('Final Yahoo'!E$2:E$584,MATCH('Compare &amp; combine'!$F64,'Final Yahoo'!$B$2:$B$584,0)),"NA")</f>
        <v>154.47</v>
      </c>
    </row>
    <row r="65" spans="2:8" x14ac:dyDescent="0.25">
      <c r="B65" t="s">
        <v>2551</v>
      </c>
      <c r="C65" s="6" t="str">
        <f>IFERROR(INDEX('Final Yahoo'!$B$2:$B$584,MATCH('Compare &amp; combine'!B65,'Final Yahoo'!$B$2:$B$584,0)),"NA")</f>
        <v>BABP</v>
      </c>
      <c r="D65" s="9">
        <f t="shared" si="0"/>
        <v>0</v>
      </c>
      <c r="F65" t="s">
        <v>2551</v>
      </c>
      <c r="G65" t="str">
        <f>INDEX('Final Yahoo'!C$2:C$584,MATCH('Compare &amp; combine'!$F65,'Final Yahoo'!$B$2:$B$584,0))</f>
        <v>PT Bank MNC Internasional Tbk</v>
      </c>
      <c r="H65" s="8">
        <f>IFERROR(INDEX('Final Yahoo'!E$2:E$584,MATCH('Compare &amp; combine'!$F65,'Final Yahoo'!$B$2:$B$584,0)),"NA")</f>
        <v>6454</v>
      </c>
    </row>
    <row r="66" spans="2:8" x14ac:dyDescent="0.25">
      <c r="B66" t="s">
        <v>2552</v>
      </c>
      <c r="C66" s="6" t="str">
        <f>IFERROR(INDEX('Final Yahoo'!$B$2:$B$584,MATCH('Compare &amp; combine'!B66,'Final Yahoo'!$B$2:$B$584,0)),"NA")</f>
        <v>NA</v>
      </c>
      <c r="D66" s="9">
        <f t="shared" si="0"/>
        <v>1</v>
      </c>
      <c r="F66" t="s">
        <v>2552</v>
      </c>
      <c r="G66" t="e">
        <f>INDEX('Final Yahoo'!C$2:C$584,MATCH('Compare &amp; combine'!$F66,'Final Yahoo'!$B$2:$B$584,0))</f>
        <v>#N/A</v>
      </c>
      <c r="H66" s="8" t="str">
        <f>IFERROR(INDEX('Final Yahoo'!E$2:E$584,MATCH('Compare &amp; combine'!$F66,'Final Yahoo'!$B$2:$B$584,0)),"NA")</f>
        <v>NA</v>
      </c>
    </row>
    <row r="67" spans="2:8" x14ac:dyDescent="0.25">
      <c r="B67" t="s">
        <v>2553</v>
      </c>
      <c r="C67" s="6" t="str">
        <f>IFERROR(INDEX('Final Yahoo'!$B$2:$B$584,MATCH('Compare &amp; combine'!B67,'Final Yahoo'!$B$2:$B$584,0)),"NA")</f>
        <v>BAJA</v>
      </c>
      <c r="D67" s="9">
        <f t="shared" si="0"/>
        <v>0</v>
      </c>
      <c r="F67" t="s">
        <v>2553</v>
      </c>
      <c r="G67" t="str">
        <f>INDEX('Final Yahoo'!C$2:C$584,MATCH('Compare &amp; combine'!$F67,'Final Yahoo'!$B$2:$B$584,0))</f>
        <v>PT Saranacentral Bajatama Tbk</v>
      </c>
      <c r="H67" s="8">
        <f>IFERROR(INDEX('Final Yahoo'!E$2:E$584,MATCH('Compare &amp; combine'!$F67,'Final Yahoo'!$B$2:$B$584,0)),"NA")</f>
        <v>597.6</v>
      </c>
    </row>
    <row r="68" spans="2:8" x14ac:dyDescent="0.25">
      <c r="B68" t="s">
        <v>2554</v>
      </c>
      <c r="C68" s="6" t="str">
        <f>IFERROR(INDEX('Final Yahoo'!$B$2:$B$584,MATCH('Compare &amp; combine'!B68,'Final Yahoo'!$B$2:$B$584,0)),"NA")</f>
        <v>NA</v>
      </c>
      <c r="D68" s="9">
        <f t="shared" ref="D68:D131" si="1">IF(C68="NA",1,0)</f>
        <v>1</v>
      </c>
      <c r="F68" t="s">
        <v>2554</v>
      </c>
      <c r="G68" t="e">
        <f>INDEX('Final Yahoo'!C$2:C$584,MATCH('Compare &amp; combine'!$F68,'Final Yahoo'!$B$2:$B$584,0))</f>
        <v>#N/A</v>
      </c>
      <c r="H68" s="8" t="str">
        <f>IFERROR(INDEX('Final Yahoo'!E$2:E$584,MATCH('Compare &amp; combine'!$F68,'Final Yahoo'!$B$2:$B$584,0)),"NA")</f>
        <v>NA</v>
      </c>
    </row>
    <row r="69" spans="2:8" x14ac:dyDescent="0.25">
      <c r="B69" t="s">
        <v>2555</v>
      </c>
      <c r="C69" s="6" t="str">
        <f>IFERROR(INDEX('Final Yahoo'!$B$2:$B$584,MATCH('Compare &amp; combine'!B69,'Final Yahoo'!$B$2:$B$584,0)),"NA")</f>
        <v>BAPA</v>
      </c>
      <c r="D69" s="9">
        <f t="shared" si="1"/>
        <v>0</v>
      </c>
      <c r="F69" t="s">
        <v>2555</v>
      </c>
      <c r="G69" t="str">
        <f>INDEX('Final Yahoo'!C$2:C$584,MATCH('Compare &amp; combine'!$F69,'Final Yahoo'!$B$2:$B$584,0))</f>
        <v>PT Bekasi Asri Pemula Tbk</v>
      </c>
      <c r="H69" s="8">
        <f>IFERROR(INDEX('Final Yahoo'!E$2:E$584,MATCH('Compare &amp; combine'!$F69,'Final Yahoo'!$B$2:$B$584,0)),"NA")</f>
        <v>34.412999999999997</v>
      </c>
    </row>
    <row r="70" spans="2:8" x14ac:dyDescent="0.25">
      <c r="B70" t="s">
        <v>2556</v>
      </c>
      <c r="C70" s="6" t="str">
        <f>IFERROR(INDEX('Final Yahoo'!$B$2:$B$584,MATCH('Compare &amp; combine'!B70,'Final Yahoo'!$B$2:$B$584,0)),"NA")</f>
        <v>BAPI</v>
      </c>
      <c r="D70" s="9">
        <f t="shared" si="1"/>
        <v>0</v>
      </c>
      <c r="F70" t="s">
        <v>2556</v>
      </c>
      <c r="G70" t="str">
        <f>INDEX('Final Yahoo'!C$2:C$584,MATCH('Compare &amp; combine'!$F70,'Final Yahoo'!$B$2:$B$584,0))</f>
        <v>PT Bhakti Agung Propertindo Tbk</v>
      </c>
      <c r="H70" s="8">
        <f>IFERROR(INDEX('Final Yahoo'!E$2:E$584,MATCH('Compare &amp; combine'!$F70,'Final Yahoo'!$B$2:$B$584,0)),"NA")</f>
        <v>279.58699999999999</v>
      </c>
    </row>
    <row r="71" spans="2:8" x14ac:dyDescent="0.25">
      <c r="B71" t="s">
        <v>2557</v>
      </c>
      <c r="C71" s="6" t="str">
        <f>IFERROR(INDEX('Final Yahoo'!$B$2:$B$584,MATCH('Compare &amp; combine'!B71,'Final Yahoo'!$B$2:$B$584,0)),"NA")</f>
        <v>BATA</v>
      </c>
      <c r="D71" s="9">
        <f t="shared" si="1"/>
        <v>0</v>
      </c>
      <c r="F71" t="s">
        <v>2557</v>
      </c>
      <c r="G71" t="str">
        <f>INDEX('Final Yahoo'!C$2:C$584,MATCH('Compare &amp; combine'!$F71,'Final Yahoo'!$B$2:$B$584,0))</f>
        <v>PT Sepatu Bata Tbk.</v>
      </c>
      <c r="H71" s="8">
        <f>IFERROR(INDEX('Final Yahoo'!E$2:E$584,MATCH('Compare &amp; combine'!$F71,'Final Yahoo'!$B$2:$B$584,0)),"NA")</f>
        <v>910</v>
      </c>
    </row>
    <row r="72" spans="2:8" x14ac:dyDescent="0.25">
      <c r="B72" t="s">
        <v>2558</v>
      </c>
      <c r="C72" s="6" t="str">
        <f>IFERROR(INDEX('Final Yahoo'!$B$2:$B$584,MATCH('Compare &amp; combine'!B72,'Final Yahoo'!$B$2:$B$584,0)),"NA")</f>
        <v>BAYU</v>
      </c>
      <c r="D72" s="9">
        <f t="shared" si="1"/>
        <v>0</v>
      </c>
      <c r="F72" t="s">
        <v>2558</v>
      </c>
      <c r="G72" t="str">
        <f>INDEX('Final Yahoo'!C$2:C$584,MATCH('Compare &amp; combine'!$F72,'Final Yahoo'!$B$2:$B$584,0))</f>
        <v>PT Bayu Buana Tbk</v>
      </c>
      <c r="H72" s="8">
        <f>IFERROR(INDEX('Final Yahoo'!E$2:E$584,MATCH('Compare &amp; combine'!$F72,'Final Yahoo'!$B$2:$B$584,0)),"NA")</f>
        <v>354.98700000000002</v>
      </c>
    </row>
    <row r="73" spans="2:8" x14ac:dyDescent="0.25">
      <c r="B73" t="s">
        <v>2559</v>
      </c>
      <c r="C73" s="6" t="str">
        <f>IFERROR(INDEX('Final Yahoo'!$B$2:$B$584,MATCH('Compare &amp; combine'!B73,'Final Yahoo'!$B$2:$B$584,0)),"NA")</f>
        <v>BBCA</v>
      </c>
      <c r="D73" s="9">
        <f t="shared" si="1"/>
        <v>0</v>
      </c>
      <c r="F73" t="s">
        <v>2559</v>
      </c>
      <c r="G73" t="str">
        <f>INDEX('Final Yahoo'!C$2:C$584,MATCH('Compare &amp; combine'!$F73,'Final Yahoo'!$B$2:$B$584,0))</f>
        <v>PT Bank Central Asia Tbk</v>
      </c>
      <c r="H73" s="8">
        <f>IFERROR(INDEX('Final Yahoo'!E$2:E$584,MATCH('Compare &amp; combine'!$F73,'Final Yahoo'!$B$2:$B$584,0)),"NA")</f>
        <v>943054</v>
      </c>
    </row>
    <row r="74" spans="2:8" x14ac:dyDescent="0.25">
      <c r="B74" t="s">
        <v>2560</v>
      </c>
      <c r="C74" s="6" t="str">
        <f>IFERROR(INDEX('Final Yahoo'!$B$2:$B$584,MATCH('Compare &amp; combine'!B74,'Final Yahoo'!$B$2:$B$584,0)),"NA")</f>
        <v>BBHI</v>
      </c>
      <c r="D74" s="9">
        <f t="shared" si="1"/>
        <v>0</v>
      </c>
      <c r="F74" t="s">
        <v>2560</v>
      </c>
      <c r="G74" t="str">
        <f>INDEX('Final Yahoo'!C$2:C$584,MATCH('Compare &amp; combine'!$F74,'Final Yahoo'!$B$2:$B$584,0))</f>
        <v>PT Allo Bank Indonesia Tbk</v>
      </c>
      <c r="H74" s="8">
        <f>IFERROR(INDEX('Final Yahoo'!E$2:E$584,MATCH('Compare &amp; combine'!$F74,'Final Yahoo'!$B$2:$B$584,0)),"NA")</f>
        <v>55131</v>
      </c>
    </row>
    <row r="75" spans="2:8" x14ac:dyDescent="0.25">
      <c r="B75" t="s">
        <v>2561</v>
      </c>
      <c r="C75" s="6" t="str">
        <f>IFERROR(INDEX('Final Yahoo'!$B$2:$B$584,MATCH('Compare &amp; combine'!B75,'Final Yahoo'!$B$2:$B$584,0)),"NA")</f>
        <v>BBKP</v>
      </c>
      <c r="D75" s="9">
        <f t="shared" si="1"/>
        <v>0</v>
      </c>
      <c r="F75" t="s">
        <v>2561</v>
      </c>
      <c r="G75" t="str">
        <f>INDEX('Final Yahoo'!C$2:C$584,MATCH('Compare &amp; combine'!$F75,'Final Yahoo'!$B$2:$B$584,0))</f>
        <v>PT Bank KB Bukopin Tbk</v>
      </c>
      <c r="H75" s="8">
        <f>IFERROR(INDEX('Final Yahoo'!E$2:E$584,MATCH('Compare &amp; combine'!$F75,'Final Yahoo'!$B$2:$B$584,0)),"NA")</f>
        <v>13575</v>
      </c>
    </row>
    <row r="76" spans="2:8" x14ac:dyDescent="0.25">
      <c r="B76" t="s">
        <v>2562</v>
      </c>
      <c r="C76" s="6" t="str">
        <f>IFERROR(INDEX('Final Yahoo'!$B$2:$B$584,MATCH('Compare &amp; combine'!B76,'Final Yahoo'!$B$2:$B$584,0)),"NA")</f>
        <v>BBLD</v>
      </c>
      <c r="D76" s="9">
        <f t="shared" si="1"/>
        <v>0</v>
      </c>
      <c r="F76" t="s">
        <v>2562</v>
      </c>
      <c r="G76" t="str">
        <f>INDEX('Final Yahoo'!C$2:C$584,MATCH('Compare &amp; combine'!$F76,'Final Yahoo'!$B$2:$B$584,0))</f>
        <v>PT Buana Finance Tbk</v>
      </c>
      <c r="H76" s="8">
        <f>IFERROR(INDEX('Final Yahoo'!E$2:E$584,MATCH('Compare &amp; combine'!$F76,'Final Yahoo'!$B$2:$B$584,0)),"NA")</f>
        <v>648.44500000000005</v>
      </c>
    </row>
    <row r="77" spans="2:8" x14ac:dyDescent="0.25">
      <c r="B77" t="s">
        <v>2563</v>
      </c>
      <c r="C77" s="6" t="str">
        <f>IFERROR(INDEX('Final Yahoo'!$B$2:$B$584,MATCH('Compare &amp; combine'!B77,'Final Yahoo'!$B$2:$B$584,0)),"NA")</f>
        <v>BBMD</v>
      </c>
      <c r="D77" s="9">
        <f t="shared" si="1"/>
        <v>0</v>
      </c>
      <c r="F77" t="s">
        <v>2563</v>
      </c>
      <c r="G77" t="str">
        <f>INDEX('Final Yahoo'!C$2:C$584,MATCH('Compare &amp; combine'!$F77,'Final Yahoo'!$B$2:$B$584,0))</f>
        <v>PT Bank Mestika Dharma Tbk</v>
      </c>
      <c r="H77" s="8">
        <f>IFERROR(INDEX('Final Yahoo'!E$2:E$584,MATCH('Compare &amp; combine'!$F77,'Final Yahoo'!$B$2:$B$584,0)),"NA")</f>
        <v>8819</v>
      </c>
    </row>
    <row r="78" spans="2:8" x14ac:dyDescent="0.25">
      <c r="B78" t="s">
        <v>2564</v>
      </c>
      <c r="C78" s="6" t="str">
        <f>IFERROR(INDEX('Final Yahoo'!$B$2:$B$584,MATCH('Compare &amp; combine'!B78,'Final Yahoo'!$B$2:$B$584,0)),"NA")</f>
        <v>BBNI</v>
      </c>
      <c r="D78" s="9">
        <f t="shared" si="1"/>
        <v>0</v>
      </c>
      <c r="F78" t="s">
        <v>2564</v>
      </c>
      <c r="G78" t="str">
        <f>INDEX('Final Yahoo'!C$2:C$584,MATCH('Compare &amp; combine'!$F78,'Final Yahoo'!$B$2:$B$584,0))</f>
        <v>PT Bank Negara Indonesia (Persero) Tbk</v>
      </c>
      <c r="H78" s="8">
        <f>IFERROR(INDEX('Final Yahoo'!E$2:E$584,MATCH('Compare &amp; combine'!$F78,'Final Yahoo'!$B$2:$B$584,0)),"NA")</f>
        <v>125614</v>
      </c>
    </row>
    <row r="79" spans="2:8" x14ac:dyDescent="0.25">
      <c r="B79" t="s">
        <v>2565</v>
      </c>
      <c r="C79" s="6" t="str">
        <f>IFERROR(INDEX('Final Yahoo'!$B$2:$B$584,MATCH('Compare &amp; combine'!B79,'Final Yahoo'!$B$2:$B$584,0)),"NA")</f>
        <v>BBRI</v>
      </c>
      <c r="D79" s="9">
        <f t="shared" si="1"/>
        <v>0</v>
      </c>
      <c r="F79" t="s">
        <v>2565</v>
      </c>
      <c r="G79" t="str">
        <f>INDEX('Final Yahoo'!C$2:C$584,MATCH('Compare &amp; combine'!$F79,'Final Yahoo'!$B$2:$B$584,0))</f>
        <v>PT Bank Rakyat Indonesia (Persero) Tbk</v>
      </c>
      <c r="H79" s="8">
        <f>IFERROR(INDEX('Final Yahoo'!E$2:E$584,MATCH('Compare &amp; combine'!$F79,'Final Yahoo'!$B$2:$B$584,0)),"NA")</f>
        <v>648186</v>
      </c>
    </row>
    <row r="80" spans="2:8" x14ac:dyDescent="0.25">
      <c r="B80" t="s">
        <v>2566</v>
      </c>
      <c r="C80" s="6" t="str">
        <f>IFERROR(INDEX('Final Yahoo'!$B$2:$B$584,MATCH('Compare &amp; combine'!B80,'Final Yahoo'!$B$2:$B$584,0)),"NA")</f>
        <v>BBRM</v>
      </c>
      <c r="D80" s="9">
        <f t="shared" si="1"/>
        <v>0</v>
      </c>
      <c r="F80" t="s">
        <v>2566</v>
      </c>
      <c r="G80" t="str">
        <f>INDEX('Final Yahoo'!C$2:C$584,MATCH('Compare &amp; combine'!$F80,'Final Yahoo'!$B$2:$B$584,0))</f>
        <v>PT Pelayaran Nasional Bina Buana Raya Tbk</v>
      </c>
      <c r="H80" s="8">
        <f>IFERROR(INDEX('Final Yahoo'!E$2:E$584,MATCH('Compare &amp; combine'!$F80,'Final Yahoo'!$B$2:$B$584,0)),"NA")</f>
        <v>177.84399999999999</v>
      </c>
    </row>
    <row r="81" spans="2:8" x14ac:dyDescent="0.25">
      <c r="B81" t="s">
        <v>2567</v>
      </c>
      <c r="C81" s="6" t="str">
        <f>IFERROR(INDEX('Final Yahoo'!$B$2:$B$584,MATCH('Compare &amp; combine'!B81,'Final Yahoo'!$B$2:$B$584,0)),"NA")</f>
        <v>BBSI</v>
      </c>
      <c r="D81" s="9">
        <f t="shared" si="1"/>
        <v>0</v>
      </c>
      <c r="F81" t="s">
        <v>2567</v>
      </c>
      <c r="G81" t="str">
        <f>INDEX('Final Yahoo'!C$2:C$584,MATCH('Compare &amp; combine'!$F81,'Final Yahoo'!$B$2:$B$584,0))</f>
        <v>PT Bank Bisnis Internasional, Tbk</v>
      </c>
      <c r="H81" s="8">
        <f>IFERROR(INDEX('Final Yahoo'!E$2:E$584,MATCH('Compare &amp; combine'!$F81,'Final Yahoo'!$B$2:$B$584,0)),"NA")</f>
        <v>17857</v>
      </c>
    </row>
    <row r="82" spans="2:8" x14ac:dyDescent="0.25">
      <c r="B82" t="s">
        <v>2568</v>
      </c>
      <c r="C82" s="6" t="str">
        <f>IFERROR(INDEX('Final Yahoo'!$B$2:$B$584,MATCH('Compare &amp; combine'!B82,'Final Yahoo'!$B$2:$B$584,0)),"NA")</f>
        <v>BBSS</v>
      </c>
      <c r="D82" s="9">
        <f t="shared" si="1"/>
        <v>0</v>
      </c>
      <c r="F82" t="s">
        <v>2568</v>
      </c>
      <c r="G82" t="str">
        <f>INDEX('Final Yahoo'!C$2:C$584,MATCH('Compare &amp; combine'!$F82,'Final Yahoo'!$B$2:$B$584,0))</f>
        <v>PT Bumi Benowo Sukses Sejahtera Tbk</v>
      </c>
      <c r="H82" s="8">
        <f>IFERROR(INDEX('Final Yahoo'!E$2:E$584,MATCH('Compare &amp; combine'!$F82,'Final Yahoo'!$B$2:$B$584,0)),"NA")</f>
        <v>316.80099999999999</v>
      </c>
    </row>
    <row r="83" spans="2:8" x14ac:dyDescent="0.25">
      <c r="B83" t="s">
        <v>2569</v>
      </c>
      <c r="C83" s="6" t="str">
        <f>IFERROR(INDEX('Final Yahoo'!$B$2:$B$584,MATCH('Compare &amp; combine'!B83,'Final Yahoo'!$B$2:$B$584,0)),"NA")</f>
        <v>BBTN</v>
      </c>
      <c r="D83" s="9">
        <f t="shared" si="1"/>
        <v>0</v>
      </c>
      <c r="F83" t="s">
        <v>2569</v>
      </c>
      <c r="G83" t="str">
        <f>INDEX('Final Yahoo'!C$2:C$584,MATCH('Compare &amp; combine'!$F83,'Final Yahoo'!$B$2:$B$584,0))</f>
        <v>PT Bank Tabungan Negara (Persero) Tbk</v>
      </c>
      <c r="H83" s="8">
        <f>IFERROR(INDEX('Final Yahoo'!E$2:E$584,MATCH('Compare &amp; combine'!$F83,'Final Yahoo'!$B$2:$B$584,0)),"NA")</f>
        <v>18109</v>
      </c>
    </row>
    <row r="84" spans="2:8" x14ac:dyDescent="0.25">
      <c r="B84" t="s">
        <v>2570</v>
      </c>
      <c r="C84" s="6" t="str">
        <f>IFERROR(INDEX('Final Yahoo'!$B$2:$B$584,MATCH('Compare &amp; combine'!B84,'Final Yahoo'!$B$2:$B$584,0)),"NA")</f>
        <v>BBYB</v>
      </c>
      <c r="D84" s="9">
        <f t="shared" si="1"/>
        <v>0</v>
      </c>
      <c r="F84" t="s">
        <v>2570</v>
      </c>
      <c r="G84" t="str">
        <f>INDEX('Final Yahoo'!C$2:C$584,MATCH('Compare &amp; combine'!$F84,'Final Yahoo'!$B$2:$B$584,0))</f>
        <v>PT Bank Neo Commerce Tbk</v>
      </c>
      <c r="H84" s="8">
        <f>IFERROR(INDEX('Final Yahoo'!E$2:E$584,MATCH('Compare &amp; combine'!$F84,'Final Yahoo'!$B$2:$B$584,0)),"NA")</f>
        <v>8161</v>
      </c>
    </row>
    <row r="85" spans="2:8" x14ac:dyDescent="0.25">
      <c r="B85" t="s">
        <v>2571</v>
      </c>
      <c r="C85" s="6" t="str">
        <f>IFERROR(INDEX('Final Yahoo'!$B$2:$B$584,MATCH('Compare &amp; combine'!B85,'Final Yahoo'!$B$2:$B$584,0)),"NA")</f>
        <v>BCAP</v>
      </c>
      <c r="D85" s="9">
        <f t="shared" si="1"/>
        <v>0</v>
      </c>
      <c r="F85" t="s">
        <v>2571</v>
      </c>
      <c r="G85" t="str">
        <f>INDEX('Final Yahoo'!C$2:C$584,MATCH('Compare &amp; combine'!$F85,'Final Yahoo'!$B$2:$B$584,0))</f>
        <v>PT MNC Kapital Indonesia Tbk</v>
      </c>
      <c r="H85" s="8">
        <f>IFERROR(INDEX('Final Yahoo'!E$2:E$584,MATCH('Compare &amp; combine'!$F85,'Final Yahoo'!$B$2:$B$584,0)),"NA")</f>
        <v>4423</v>
      </c>
    </row>
    <row r="86" spans="2:8" x14ac:dyDescent="0.25">
      <c r="B86" t="s">
        <v>2572</v>
      </c>
      <c r="C86" s="6" t="str">
        <f>IFERROR(INDEX('Final Yahoo'!$B$2:$B$584,MATCH('Compare &amp; combine'!B86,'Final Yahoo'!$B$2:$B$584,0)),"NA")</f>
        <v>BCIC</v>
      </c>
      <c r="D86" s="9">
        <f t="shared" si="1"/>
        <v>0</v>
      </c>
      <c r="F86" t="s">
        <v>2572</v>
      </c>
      <c r="G86" t="str">
        <f>INDEX('Final Yahoo'!C$2:C$584,MATCH('Compare &amp; combine'!$F86,'Final Yahoo'!$B$2:$B$584,0))</f>
        <v>PT Bank JTrust Indonesia Tbk.</v>
      </c>
      <c r="H86" s="8">
        <f>IFERROR(INDEX('Final Yahoo'!E$2:E$584,MATCH('Compare &amp; combine'!$F86,'Final Yahoo'!$B$2:$B$584,0)),"NA")</f>
        <v>1418</v>
      </c>
    </row>
    <row r="87" spans="2:8" x14ac:dyDescent="0.25">
      <c r="B87" t="s">
        <v>2573</v>
      </c>
      <c r="C87" s="6" t="str">
        <f>IFERROR(INDEX('Final Yahoo'!$B$2:$B$584,MATCH('Compare &amp; combine'!B87,'Final Yahoo'!$B$2:$B$584,0)),"NA")</f>
        <v>BCIP</v>
      </c>
      <c r="D87" s="9">
        <f t="shared" si="1"/>
        <v>0</v>
      </c>
      <c r="F87" t="s">
        <v>2573</v>
      </c>
      <c r="G87" t="str">
        <f>INDEX('Final Yahoo'!C$2:C$584,MATCH('Compare &amp; combine'!$F87,'Final Yahoo'!$B$2:$B$584,0))</f>
        <v>PT Bumi Citra Permai Tbk</v>
      </c>
      <c r="H87" s="8">
        <f>IFERROR(INDEX('Final Yahoo'!E$2:E$584,MATCH('Compare &amp; combine'!$F87,'Final Yahoo'!$B$2:$B$584,0)),"NA")</f>
        <v>87.224999999999994</v>
      </c>
    </row>
    <row r="88" spans="2:8" x14ac:dyDescent="0.25">
      <c r="B88" t="s">
        <v>2574</v>
      </c>
      <c r="C88" s="6" t="str">
        <f>IFERROR(INDEX('Final Yahoo'!$B$2:$B$584,MATCH('Compare &amp; combine'!B88,'Final Yahoo'!$B$2:$B$584,0)),"NA")</f>
        <v>BDMN</v>
      </c>
      <c r="D88" s="9">
        <f t="shared" si="1"/>
        <v>0</v>
      </c>
      <c r="F88" t="s">
        <v>2574</v>
      </c>
      <c r="G88" t="str">
        <f>INDEX('Final Yahoo'!C$2:C$584,MATCH('Compare &amp; combine'!$F88,'Final Yahoo'!$B$2:$B$584,0))</f>
        <v>PT Bank Danamon Indonesia Tbk</v>
      </c>
      <c r="H88" s="8">
        <f>IFERROR(INDEX('Final Yahoo'!E$2:E$584,MATCH('Compare &amp; combine'!$F88,'Final Yahoo'!$B$2:$B$584,0)),"NA")</f>
        <v>27952</v>
      </c>
    </row>
    <row r="89" spans="2:8" x14ac:dyDescent="0.25">
      <c r="B89" t="s">
        <v>2575</v>
      </c>
      <c r="C89" s="6" t="str">
        <f>IFERROR(INDEX('Final Yahoo'!$B$2:$B$584,MATCH('Compare &amp; combine'!B89,'Final Yahoo'!$B$2:$B$584,0)),"NA")</f>
        <v>BEEF</v>
      </c>
      <c r="D89" s="9">
        <f t="shared" si="1"/>
        <v>0</v>
      </c>
      <c r="F89" t="s">
        <v>2575</v>
      </c>
      <c r="G89" t="str">
        <f>INDEX('Final Yahoo'!C$2:C$584,MATCH('Compare &amp; combine'!$F89,'Final Yahoo'!$B$2:$B$584,0))</f>
        <v>PT Estika Tata Tiara Tbk</v>
      </c>
      <c r="H89" s="8">
        <f>IFERROR(INDEX('Final Yahoo'!E$2:E$584,MATCH('Compare &amp; combine'!$F89,'Final Yahoo'!$B$2:$B$584,0)),"NA")</f>
        <v>158.28200000000001</v>
      </c>
    </row>
    <row r="90" spans="2:8" x14ac:dyDescent="0.25">
      <c r="B90" t="s">
        <v>2576</v>
      </c>
      <c r="C90" s="6" t="str">
        <f>IFERROR(INDEX('Final Yahoo'!$B$2:$B$584,MATCH('Compare &amp; combine'!B90,'Final Yahoo'!$B$2:$B$584,0)),"NA")</f>
        <v>BEKS</v>
      </c>
      <c r="D90" s="9">
        <f t="shared" si="1"/>
        <v>0</v>
      </c>
      <c r="F90" t="s">
        <v>2576</v>
      </c>
      <c r="G90" t="str">
        <f>INDEX('Final Yahoo'!C$2:C$584,MATCH('Compare &amp; combine'!$F90,'Final Yahoo'!$B$2:$B$584,0))</f>
        <v>PT. Bank Pembangunan Daerah Banten, Tbk</v>
      </c>
      <c r="H90" s="8">
        <f>IFERROR(INDEX('Final Yahoo'!E$2:E$584,MATCH('Compare &amp; combine'!$F90,'Final Yahoo'!$B$2:$B$584,0)),"NA")</f>
        <v>560.74400000000003</v>
      </c>
    </row>
    <row r="91" spans="2:8" x14ac:dyDescent="0.25">
      <c r="B91" t="s">
        <v>2577</v>
      </c>
      <c r="C91" s="6" t="str">
        <f>IFERROR(INDEX('Final Yahoo'!$B$2:$B$584,MATCH('Compare &amp; combine'!B91,'Final Yahoo'!$B$2:$B$584,0)),"NA")</f>
        <v>BELL</v>
      </c>
      <c r="D91" s="9">
        <f t="shared" si="1"/>
        <v>0</v>
      </c>
      <c r="F91" t="s">
        <v>2577</v>
      </c>
      <c r="G91" t="str">
        <f>INDEX('Final Yahoo'!C$2:C$584,MATCH('Compare &amp; combine'!$F91,'Final Yahoo'!$B$2:$B$584,0))</f>
        <v>PT Trisula Textile Industries Tbk</v>
      </c>
      <c r="H91" s="8">
        <f>IFERROR(INDEX('Final Yahoo'!E$2:E$584,MATCH('Compare &amp; combine'!$F91,'Final Yahoo'!$B$2:$B$584,0)),"NA")</f>
        <v>1233</v>
      </c>
    </row>
    <row r="92" spans="2:8" x14ac:dyDescent="0.25">
      <c r="B92" t="s">
        <v>2578</v>
      </c>
      <c r="C92" s="6" t="str">
        <f>IFERROR(INDEX('Final Yahoo'!$B$2:$B$584,MATCH('Compare &amp; combine'!B92,'Final Yahoo'!$B$2:$B$584,0)),"NA")</f>
        <v>BESS</v>
      </c>
      <c r="D92" s="9">
        <f t="shared" si="1"/>
        <v>0</v>
      </c>
      <c r="F92" t="s">
        <v>2578</v>
      </c>
      <c r="G92" t="str">
        <f>INDEX('Final Yahoo'!C$2:C$584,MATCH('Compare &amp; combine'!$F92,'Final Yahoo'!$B$2:$B$584,0))</f>
        <v>PT Batulicin Nusantara Maritim Tbk</v>
      </c>
      <c r="H92" s="8">
        <f>IFERROR(INDEX('Final Yahoo'!E$2:E$584,MATCH('Compare &amp; combine'!$F92,'Final Yahoo'!$B$2:$B$584,0)),"NA")</f>
        <v>5388</v>
      </c>
    </row>
    <row r="93" spans="2:8" x14ac:dyDescent="0.25">
      <c r="B93" t="s">
        <v>2579</v>
      </c>
      <c r="C93" s="6" t="str">
        <f>IFERROR(INDEX('Final Yahoo'!$B$2:$B$584,MATCH('Compare &amp; combine'!B93,'Final Yahoo'!$B$2:$B$584,0)),"NA")</f>
        <v>BEST</v>
      </c>
      <c r="D93" s="9">
        <f t="shared" si="1"/>
        <v>0</v>
      </c>
      <c r="F93" t="s">
        <v>2579</v>
      </c>
      <c r="G93" t="str">
        <f>INDEX('Final Yahoo'!C$2:C$584,MATCH('Compare &amp; combine'!$F93,'Final Yahoo'!$B$2:$B$584,0))</f>
        <v>PT Bekasi Fajar Industrial Estate Tbk</v>
      </c>
      <c r="H93" s="8">
        <f>IFERROR(INDEX('Final Yahoo'!E$2:E$584,MATCH('Compare &amp; combine'!$F93,'Final Yahoo'!$B$2:$B$584,0)),"NA")</f>
        <v>1331</v>
      </c>
    </row>
    <row r="94" spans="2:8" x14ac:dyDescent="0.25">
      <c r="B94" t="s">
        <v>2580</v>
      </c>
      <c r="C94" s="6" t="str">
        <f>IFERROR(INDEX('Final Yahoo'!$B$2:$B$584,MATCH('Compare &amp; combine'!B94,'Final Yahoo'!$B$2:$B$584,0)),"NA")</f>
        <v>BFIN</v>
      </c>
      <c r="D94" s="9">
        <f t="shared" si="1"/>
        <v>0</v>
      </c>
      <c r="F94" t="s">
        <v>2580</v>
      </c>
      <c r="G94" t="str">
        <f>INDEX('Final Yahoo'!C$2:C$584,MATCH('Compare &amp; combine'!$F94,'Final Yahoo'!$B$2:$B$584,0))</f>
        <v>PT BFI Finance Indonesia Tbk</v>
      </c>
      <c r="H94" s="8">
        <f>IFERROR(INDEX('Final Yahoo'!E$2:E$584,MATCH('Compare &amp; combine'!$F94,'Final Yahoo'!$B$2:$B$584,0)),"NA")</f>
        <v>14515</v>
      </c>
    </row>
    <row r="95" spans="2:8" x14ac:dyDescent="0.25">
      <c r="B95" t="s">
        <v>2581</v>
      </c>
      <c r="C95" s="6" t="str">
        <f>IFERROR(INDEX('Final Yahoo'!$B$2:$B$584,MATCH('Compare &amp; combine'!B95,'Final Yahoo'!$B$2:$B$584,0)),"NA")</f>
        <v>BGTG</v>
      </c>
      <c r="D95" s="9">
        <f t="shared" si="1"/>
        <v>0</v>
      </c>
      <c r="F95" t="s">
        <v>2581</v>
      </c>
      <c r="G95" t="str">
        <f>INDEX('Final Yahoo'!C$2:C$584,MATCH('Compare &amp; combine'!$F95,'Final Yahoo'!$B$2:$B$584,0))</f>
        <v>PT Bank Ganesha Tbk</v>
      </c>
      <c r="H95" s="8">
        <f>IFERROR(INDEX('Final Yahoo'!E$2:E$584,MATCH('Compare &amp; combine'!$F95,'Final Yahoo'!$B$2:$B$584,0)),"NA")</f>
        <v>1922</v>
      </c>
    </row>
    <row r="96" spans="2:8" x14ac:dyDescent="0.25">
      <c r="B96" t="s">
        <v>2582</v>
      </c>
      <c r="C96" s="6" t="str">
        <f>IFERROR(INDEX('Final Yahoo'!$B$2:$B$584,MATCH('Compare &amp; combine'!B96,'Final Yahoo'!$B$2:$B$584,0)),"NA")</f>
        <v>BHAT</v>
      </c>
      <c r="D96" s="9">
        <f t="shared" si="1"/>
        <v>0</v>
      </c>
      <c r="F96" t="s">
        <v>2582</v>
      </c>
      <c r="G96" t="str">
        <f>INDEX('Final Yahoo'!C$2:C$584,MATCH('Compare &amp; combine'!$F96,'Final Yahoo'!$B$2:$B$584,0))</f>
        <v>PT Bhakti Multi Artha Tbk</v>
      </c>
      <c r="H96" s="8">
        <f>IFERROR(INDEX('Final Yahoo'!E$2:E$584,MATCH('Compare &amp; combine'!$F96,'Final Yahoo'!$B$2:$B$584,0)),"NA")</f>
        <v>4350</v>
      </c>
    </row>
    <row r="97" spans="2:8" x14ac:dyDescent="0.25">
      <c r="B97" t="s">
        <v>2583</v>
      </c>
      <c r="C97" s="6" t="str">
        <f>IFERROR(INDEX('Final Yahoo'!$B$2:$B$584,MATCH('Compare &amp; combine'!B97,'Final Yahoo'!$B$2:$B$584,0)),"NA")</f>
        <v>BHIT</v>
      </c>
      <c r="D97" s="9">
        <f t="shared" si="1"/>
        <v>0</v>
      </c>
      <c r="F97" t="s">
        <v>2583</v>
      </c>
      <c r="G97" t="str">
        <f>INDEX('Final Yahoo'!C$2:C$584,MATCH('Compare &amp; combine'!$F97,'Final Yahoo'!$B$2:$B$584,0))</f>
        <v>PT MNC Investama Tbk</v>
      </c>
      <c r="H97" s="8">
        <f>IFERROR(INDEX('Final Yahoo'!E$2:E$584,MATCH('Compare &amp; combine'!$F97,'Final Yahoo'!$B$2:$B$584,0)),"NA")</f>
        <v>5939</v>
      </c>
    </row>
    <row r="98" spans="2:8" x14ac:dyDescent="0.25">
      <c r="B98" t="s">
        <v>2584</v>
      </c>
      <c r="C98" s="6" t="str">
        <f>IFERROR(INDEX('Final Yahoo'!$B$2:$B$584,MATCH('Compare &amp; combine'!B98,'Final Yahoo'!$B$2:$B$584,0)),"NA")</f>
        <v>BIKA</v>
      </c>
      <c r="D98" s="9">
        <f t="shared" si="1"/>
        <v>0</v>
      </c>
      <c r="F98" t="s">
        <v>2584</v>
      </c>
      <c r="G98" t="str">
        <f>INDEX('Final Yahoo'!C$2:C$584,MATCH('Compare &amp; combine'!$F98,'Final Yahoo'!$B$2:$B$584,0))</f>
        <v>PT Binakarya Jaya Abadi Tbk</v>
      </c>
      <c r="H98" s="8">
        <f>IFERROR(INDEX('Final Yahoo'!E$2:E$584,MATCH('Compare &amp; combine'!$F98,'Final Yahoo'!$B$2:$B$584,0)),"NA")</f>
        <v>161.1</v>
      </c>
    </row>
    <row r="99" spans="2:8" x14ac:dyDescent="0.25">
      <c r="B99" t="s">
        <v>2585</v>
      </c>
      <c r="C99" s="6" t="str">
        <f>IFERROR(INDEX('Final Yahoo'!$B$2:$B$584,MATCH('Compare &amp; combine'!B99,'Final Yahoo'!$B$2:$B$584,0)),"NA")</f>
        <v>BIMA</v>
      </c>
      <c r="D99" s="9">
        <f t="shared" si="1"/>
        <v>0</v>
      </c>
      <c r="F99" t="s">
        <v>2585</v>
      </c>
      <c r="G99" t="str">
        <f>INDEX('Final Yahoo'!C$2:C$584,MATCH('Compare &amp; combine'!$F99,'Final Yahoo'!$B$2:$B$584,0))</f>
        <v>PT Primarindo Asia Infrastructure Tbk.</v>
      </c>
      <c r="H99" s="8">
        <f>IFERROR(INDEX('Final Yahoo'!E$2:E$584,MATCH('Compare &amp; combine'!$F99,'Final Yahoo'!$B$2:$B$584,0)),"NA")</f>
        <v>116.77</v>
      </c>
    </row>
    <row r="100" spans="2:8" x14ac:dyDescent="0.25">
      <c r="B100" t="s">
        <v>2586</v>
      </c>
      <c r="C100" s="6" t="str">
        <f>IFERROR(INDEX('Final Yahoo'!$B$2:$B$584,MATCH('Compare &amp; combine'!B100,'Final Yahoo'!$B$2:$B$584,0)),"NA")</f>
        <v>BINA</v>
      </c>
      <c r="D100" s="9">
        <f t="shared" si="1"/>
        <v>0</v>
      </c>
      <c r="F100" t="s">
        <v>2586</v>
      </c>
      <c r="G100" t="str">
        <f>INDEX('Final Yahoo'!C$2:C$584,MATCH('Compare &amp; combine'!$F100,'Final Yahoo'!$B$2:$B$584,0))</f>
        <v>PT Bank Ina Perdana Tbk</v>
      </c>
      <c r="H100" s="8">
        <f>IFERROR(INDEX('Final Yahoo'!E$2:E$584,MATCH('Compare &amp; combine'!$F100,'Final Yahoo'!$B$2:$B$584,0)),"NA")</f>
        <v>19338</v>
      </c>
    </row>
    <row r="101" spans="2:8" x14ac:dyDescent="0.25">
      <c r="B101" t="s">
        <v>2587</v>
      </c>
      <c r="C101" s="6" t="str">
        <f>IFERROR(INDEX('Final Yahoo'!$B$2:$B$584,MATCH('Compare &amp; combine'!B101,'Final Yahoo'!$B$2:$B$584,0)),"NA")</f>
        <v>NA</v>
      </c>
      <c r="D101" s="9">
        <f t="shared" si="1"/>
        <v>1</v>
      </c>
      <c r="F101" t="s">
        <v>2587</v>
      </c>
      <c r="G101" t="e">
        <f>INDEX('Final Yahoo'!C$2:C$584,MATCH('Compare &amp; combine'!$F101,'Final Yahoo'!$B$2:$B$584,0))</f>
        <v>#N/A</v>
      </c>
      <c r="H101" s="8" t="str">
        <f>IFERROR(INDEX('Final Yahoo'!E$2:E$584,MATCH('Compare &amp; combine'!$F101,'Final Yahoo'!$B$2:$B$584,0)),"NA")</f>
        <v>NA</v>
      </c>
    </row>
    <row r="102" spans="2:8" x14ac:dyDescent="0.25">
      <c r="B102" t="s">
        <v>2588</v>
      </c>
      <c r="C102" s="6" t="str">
        <f>IFERROR(INDEX('Final Yahoo'!$B$2:$B$584,MATCH('Compare &amp; combine'!B102,'Final Yahoo'!$B$2:$B$584,0)),"NA")</f>
        <v>BIPP</v>
      </c>
      <c r="D102" s="9">
        <f t="shared" si="1"/>
        <v>0</v>
      </c>
      <c r="F102" t="s">
        <v>2588</v>
      </c>
      <c r="G102" t="str">
        <f>INDEX('Final Yahoo'!C$2:C$584,MATCH('Compare &amp; combine'!$F102,'Final Yahoo'!$B$2:$B$584,0))</f>
        <v>PT Bhuwanatala Indah Permai Tbk</v>
      </c>
      <c r="H102" s="8">
        <f>IFERROR(INDEX('Final Yahoo'!E$2:E$584,MATCH('Compare &amp; combine'!$F102,'Final Yahoo'!$B$2:$B$584,0)),"NA")</f>
        <v>266.52</v>
      </c>
    </row>
    <row r="103" spans="2:8" x14ac:dyDescent="0.25">
      <c r="B103" t="s">
        <v>2589</v>
      </c>
      <c r="C103" s="6" t="str">
        <f>IFERROR(INDEX('Final Yahoo'!$B$2:$B$584,MATCH('Compare &amp; combine'!B103,'Final Yahoo'!$B$2:$B$584,0)),"NA")</f>
        <v>NA</v>
      </c>
      <c r="D103" s="9">
        <f t="shared" si="1"/>
        <v>1</v>
      </c>
      <c r="F103" t="s">
        <v>2589</v>
      </c>
      <c r="G103" t="e">
        <f>INDEX('Final Yahoo'!C$2:C$584,MATCH('Compare &amp; combine'!$F103,'Final Yahoo'!$B$2:$B$584,0))</f>
        <v>#N/A</v>
      </c>
      <c r="H103" s="8" t="str">
        <f>IFERROR(INDEX('Final Yahoo'!E$2:E$584,MATCH('Compare &amp; combine'!$F103,'Final Yahoo'!$B$2:$B$584,0)),"NA")</f>
        <v>NA</v>
      </c>
    </row>
    <row r="104" spans="2:8" x14ac:dyDescent="0.25">
      <c r="B104" t="s">
        <v>2590</v>
      </c>
      <c r="C104" s="6" t="str">
        <f>IFERROR(INDEX('Final Yahoo'!$B$2:$B$584,MATCH('Compare &amp; combine'!B104,'Final Yahoo'!$B$2:$B$584,0)),"NA")</f>
        <v>NA</v>
      </c>
      <c r="D104" s="9">
        <f t="shared" si="1"/>
        <v>1</v>
      </c>
      <c r="F104" t="s">
        <v>2590</v>
      </c>
      <c r="G104" t="e">
        <f>INDEX('Final Yahoo'!C$2:C$584,MATCH('Compare &amp; combine'!$F104,'Final Yahoo'!$B$2:$B$584,0))</f>
        <v>#N/A</v>
      </c>
      <c r="H104" s="8" t="str">
        <f>IFERROR(INDEX('Final Yahoo'!E$2:E$584,MATCH('Compare &amp; combine'!$F104,'Final Yahoo'!$B$2:$B$584,0)),"NA")</f>
        <v>NA</v>
      </c>
    </row>
    <row r="105" spans="2:8" x14ac:dyDescent="0.25">
      <c r="B105" t="s">
        <v>2591</v>
      </c>
      <c r="C105" s="6" t="str">
        <f>IFERROR(INDEX('Final Yahoo'!$B$2:$B$584,MATCH('Compare &amp; combine'!B105,'Final Yahoo'!$B$2:$B$584,0)),"NA")</f>
        <v>BJBR</v>
      </c>
      <c r="D105" s="9">
        <f t="shared" si="1"/>
        <v>0</v>
      </c>
      <c r="F105" t="s">
        <v>2591</v>
      </c>
      <c r="G105" t="str">
        <f>INDEX('Final Yahoo'!C$2:C$584,MATCH('Compare &amp; combine'!$F105,'Final Yahoo'!$B$2:$B$584,0))</f>
        <v>PT Bank Pembangunan Daerah Jawa Barat dan Banten Tbk</v>
      </c>
      <c r="H105" s="8">
        <f>IFERROR(INDEX('Final Yahoo'!E$2:E$584,MATCH('Compare &amp; combine'!$F105,'Final Yahoo'!$B$2:$B$584,0)),"NA")</f>
        <v>14561</v>
      </c>
    </row>
    <row r="106" spans="2:8" x14ac:dyDescent="0.25">
      <c r="B106" t="s">
        <v>2592</v>
      </c>
      <c r="C106" s="6" t="str">
        <f>IFERROR(INDEX('Final Yahoo'!$B$2:$B$584,MATCH('Compare &amp; combine'!B106,'Final Yahoo'!$B$2:$B$584,0)),"NA")</f>
        <v>BJTM</v>
      </c>
      <c r="D106" s="9">
        <f t="shared" si="1"/>
        <v>0</v>
      </c>
      <c r="F106" t="s">
        <v>2592</v>
      </c>
      <c r="G106" t="str">
        <f>INDEX('Final Yahoo'!C$2:C$584,MATCH('Compare &amp; combine'!$F106,'Final Yahoo'!$B$2:$B$584,0))</f>
        <v>PT Bank Pembangunan Daerah Jawa Timur Tbk</v>
      </c>
      <c r="H106" s="8">
        <f>IFERROR(INDEX('Final Yahoo'!E$2:E$584,MATCH('Compare &amp; combine'!$F106,'Final Yahoo'!$B$2:$B$584,0)),"NA")</f>
        <v>11637</v>
      </c>
    </row>
    <row r="107" spans="2:8" x14ac:dyDescent="0.25">
      <c r="B107" t="s">
        <v>2593</v>
      </c>
      <c r="C107" s="6" t="str">
        <f>IFERROR(INDEX('Final Yahoo'!$B$2:$B$584,MATCH('Compare &amp; combine'!B107,'Final Yahoo'!$B$2:$B$584,0)),"NA")</f>
        <v>BKDP</v>
      </c>
      <c r="D107" s="9">
        <f t="shared" si="1"/>
        <v>0</v>
      </c>
      <c r="F107" t="s">
        <v>2593</v>
      </c>
      <c r="G107" t="str">
        <f>INDEX('Final Yahoo'!C$2:C$584,MATCH('Compare &amp; combine'!$F107,'Final Yahoo'!$B$2:$B$584,0))</f>
        <v>PT Bukit Darmo Property Tbk</v>
      </c>
      <c r="H107" s="8">
        <f>IFERROR(INDEX('Final Yahoo'!E$2:E$584,MATCH('Compare &amp; combine'!$F107,'Final Yahoo'!$B$2:$B$584,0)),"NA")</f>
        <v>375.7</v>
      </c>
    </row>
    <row r="108" spans="2:8" x14ac:dyDescent="0.25">
      <c r="B108" t="s">
        <v>2594</v>
      </c>
      <c r="C108" s="6" t="str">
        <f>IFERROR(INDEX('Final Yahoo'!$B$2:$B$584,MATCH('Compare &amp; combine'!B108,'Final Yahoo'!$B$2:$B$584,0)),"NA")</f>
        <v>NA</v>
      </c>
      <c r="D108" s="9">
        <f t="shared" si="1"/>
        <v>1</v>
      </c>
      <c r="F108" t="s">
        <v>2594</v>
      </c>
      <c r="G108" t="e">
        <f>INDEX('Final Yahoo'!C$2:C$584,MATCH('Compare &amp; combine'!$F108,'Final Yahoo'!$B$2:$B$584,0))</f>
        <v>#N/A</v>
      </c>
      <c r="H108" s="8" t="str">
        <f>IFERROR(INDEX('Final Yahoo'!E$2:E$584,MATCH('Compare &amp; combine'!$F108,'Final Yahoo'!$B$2:$B$584,0)),"NA")</f>
        <v>NA</v>
      </c>
    </row>
    <row r="109" spans="2:8" x14ac:dyDescent="0.25">
      <c r="B109" t="s">
        <v>2595</v>
      </c>
      <c r="C109" s="6" t="str">
        <f>IFERROR(INDEX('Final Yahoo'!$B$2:$B$584,MATCH('Compare &amp; combine'!B109,'Final Yahoo'!$B$2:$B$584,0)),"NA")</f>
        <v>NA</v>
      </c>
      <c r="D109" s="9">
        <f t="shared" si="1"/>
        <v>1</v>
      </c>
      <c r="F109" t="s">
        <v>2595</v>
      </c>
      <c r="G109" t="e">
        <f>INDEX('Final Yahoo'!C$2:C$584,MATCH('Compare &amp; combine'!$F109,'Final Yahoo'!$B$2:$B$584,0))</f>
        <v>#N/A</v>
      </c>
      <c r="H109" s="8" t="str">
        <f>IFERROR(INDEX('Final Yahoo'!E$2:E$584,MATCH('Compare &amp; combine'!$F109,'Final Yahoo'!$B$2:$B$584,0)),"NA")</f>
        <v>NA</v>
      </c>
    </row>
    <row r="110" spans="2:8" x14ac:dyDescent="0.25">
      <c r="B110" t="s">
        <v>2596</v>
      </c>
      <c r="C110" s="6" t="str">
        <f>IFERROR(INDEX('Final Yahoo'!$B$2:$B$584,MATCH('Compare &amp; combine'!B110,'Final Yahoo'!$B$2:$B$584,0)),"NA")</f>
        <v>BLTA</v>
      </c>
      <c r="D110" s="9">
        <f t="shared" si="1"/>
        <v>0</v>
      </c>
      <c r="F110" t="s">
        <v>2596</v>
      </c>
      <c r="G110" t="str">
        <f>INDEX('Final Yahoo'!C$2:C$584,MATCH('Compare &amp; combine'!$F110,'Final Yahoo'!$B$2:$B$584,0))</f>
        <v>PT Berlian Laju Tanker Tbk</v>
      </c>
      <c r="H110" s="8">
        <f>IFERROR(INDEX('Final Yahoo'!E$2:E$584,MATCH('Compare &amp; combine'!$F110,'Final Yahoo'!$B$2:$B$584,0)),"NA")</f>
        <v>1295</v>
      </c>
    </row>
    <row r="111" spans="2:8" x14ac:dyDescent="0.25">
      <c r="B111" t="s">
        <v>2597</v>
      </c>
      <c r="C111" s="6" t="str">
        <f>IFERROR(INDEX('Final Yahoo'!$B$2:$B$584,MATCH('Compare &amp; combine'!B111,'Final Yahoo'!$B$2:$B$584,0)),"NA")</f>
        <v>NA</v>
      </c>
      <c r="D111" s="9">
        <f t="shared" si="1"/>
        <v>1</v>
      </c>
      <c r="F111" t="s">
        <v>2597</v>
      </c>
      <c r="G111" t="e">
        <f>INDEX('Final Yahoo'!C$2:C$584,MATCH('Compare &amp; combine'!$F111,'Final Yahoo'!$B$2:$B$584,0))</f>
        <v>#N/A</v>
      </c>
      <c r="H111" s="8" t="str">
        <f>IFERROR(INDEX('Final Yahoo'!E$2:E$584,MATCH('Compare &amp; combine'!$F111,'Final Yahoo'!$B$2:$B$584,0)),"NA")</f>
        <v>NA</v>
      </c>
    </row>
    <row r="112" spans="2:8" x14ac:dyDescent="0.25">
      <c r="B112" t="s">
        <v>2598</v>
      </c>
      <c r="C112" s="6" t="str">
        <f>IFERROR(INDEX('Final Yahoo'!$B$2:$B$584,MATCH('Compare &amp; combine'!B112,'Final Yahoo'!$B$2:$B$584,0)),"NA")</f>
        <v>BLUE</v>
      </c>
      <c r="D112" s="9">
        <f t="shared" si="1"/>
        <v>0</v>
      </c>
      <c r="F112" t="s">
        <v>2598</v>
      </c>
      <c r="G112" t="str">
        <f>INDEX('Final Yahoo'!C$2:C$584,MATCH('Compare &amp; combine'!$F112,'Final Yahoo'!$B$2:$B$584,0))</f>
        <v>PT Berkah Prima Perkasa Tbk</v>
      </c>
      <c r="H112" s="8">
        <f>IFERROR(INDEX('Final Yahoo'!E$2:E$584,MATCH('Compare &amp; combine'!$F112,'Final Yahoo'!$B$2:$B$584,0)),"NA")</f>
        <v>315.58999999999997</v>
      </c>
    </row>
    <row r="113" spans="2:8" x14ac:dyDescent="0.25">
      <c r="B113" t="s">
        <v>2599</v>
      </c>
      <c r="C113" s="6" t="str">
        <f>IFERROR(INDEX('Final Yahoo'!$B$2:$B$584,MATCH('Compare &amp; combine'!B113,'Final Yahoo'!$B$2:$B$584,0)),"NA")</f>
        <v>BMAS</v>
      </c>
      <c r="D113" s="9">
        <f t="shared" si="1"/>
        <v>0</v>
      </c>
      <c r="F113" t="s">
        <v>2599</v>
      </c>
      <c r="G113" t="str">
        <f>INDEX('Final Yahoo'!C$2:C$584,MATCH('Compare &amp; combine'!$F113,'Final Yahoo'!$B$2:$B$584,0))</f>
        <v>PT Bank Maspion Indonesia Tbk</v>
      </c>
      <c r="H113" s="8">
        <f>IFERROR(INDEX('Final Yahoo'!E$2:E$584,MATCH('Compare &amp; combine'!$F113,'Final Yahoo'!$B$2:$B$584,0)),"NA")</f>
        <v>5688</v>
      </c>
    </row>
    <row r="114" spans="2:8" x14ac:dyDescent="0.25">
      <c r="B114" t="s">
        <v>2600</v>
      </c>
      <c r="C114" s="6" t="str">
        <f>IFERROR(INDEX('Final Yahoo'!$B$2:$B$584,MATCH('Compare &amp; combine'!B114,'Final Yahoo'!$B$2:$B$584,0)),"NA")</f>
        <v>BMRI</v>
      </c>
      <c r="D114" s="9">
        <f t="shared" si="1"/>
        <v>0</v>
      </c>
      <c r="F114" t="s">
        <v>2600</v>
      </c>
      <c r="G114" t="str">
        <f>INDEX('Final Yahoo'!C$2:C$584,MATCH('Compare &amp; combine'!$F114,'Final Yahoo'!$B$2:$B$584,0))</f>
        <v>PT Bank Mandiri (Persero) Tbk</v>
      </c>
      <c r="H114" s="8">
        <f>IFERROR(INDEX('Final Yahoo'!E$2:E$584,MATCH('Compare &amp; combine'!$F114,'Final Yahoo'!$B$2:$B$584,0)),"NA")</f>
        <v>333414</v>
      </c>
    </row>
    <row r="115" spans="2:8" x14ac:dyDescent="0.25">
      <c r="B115" t="s">
        <v>2601</v>
      </c>
      <c r="C115" s="6" t="str">
        <f>IFERROR(INDEX('Final Yahoo'!$B$2:$B$584,MATCH('Compare &amp; combine'!B115,'Final Yahoo'!$B$2:$B$584,0)),"NA")</f>
        <v>BMSR</v>
      </c>
      <c r="D115" s="9">
        <f t="shared" si="1"/>
        <v>0</v>
      </c>
      <c r="F115" t="s">
        <v>2601</v>
      </c>
      <c r="G115" t="str">
        <f>INDEX('Final Yahoo'!C$2:C$584,MATCH('Compare &amp; combine'!$F115,'Final Yahoo'!$B$2:$B$584,0))</f>
        <v>PT Bintang Mitra Semestaraya Tbk</v>
      </c>
      <c r="H115" s="8">
        <f>IFERROR(INDEX('Final Yahoo'!E$2:E$584,MATCH('Compare &amp; combine'!$F115,'Final Yahoo'!$B$2:$B$584,0)),"NA")</f>
        <v>198.22300000000001</v>
      </c>
    </row>
    <row r="116" spans="2:8" x14ac:dyDescent="0.25">
      <c r="B116" t="s">
        <v>2602</v>
      </c>
      <c r="C116" s="6" t="str">
        <f>IFERROR(INDEX('Final Yahoo'!$B$2:$B$584,MATCH('Compare &amp; combine'!B116,'Final Yahoo'!$B$2:$B$584,0)),"NA")</f>
        <v>BMTR</v>
      </c>
      <c r="D116" s="9">
        <f t="shared" si="1"/>
        <v>0</v>
      </c>
      <c r="F116" t="s">
        <v>2602</v>
      </c>
      <c r="G116" t="str">
        <f>INDEX('Final Yahoo'!C$2:C$584,MATCH('Compare &amp; combine'!$F116,'Final Yahoo'!$B$2:$B$584,0))</f>
        <v>PT. Global Mediacom Tbk</v>
      </c>
      <c r="H116" s="8">
        <f>IFERROR(INDEX('Final Yahoo'!E$2:E$584,MATCH('Compare &amp; combine'!$F116,'Final Yahoo'!$B$2:$B$584,0)),"NA")</f>
        <v>4448</v>
      </c>
    </row>
    <row r="117" spans="2:8" x14ac:dyDescent="0.25">
      <c r="B117" t="s">
        <v>2603</v>
      </c>
      <c r="C117" s="6" t="str">
        <f>IFERROR(INDEX('Final Yahoo'!$B$2:$B$584,MATCH('Compare &amp; combine'!B117,'Final Yahoo'!$B$2:$B$584,0)),"NA")</f>
        <v>NA</v>
      </c>
      <c r="D117" s="9">
        <f t="shared" si="1"/>
        <v>1</v>
      </c>
      <c r="F117" t="s">
        <v>2603</v>
      </c>
      <c r="G117" t="e">
        <f>INDEX('Final Yahoo'!C$2:C$584,MATCH('Compare &amp; combine'!$F117,'Final Yahoo'!$B$2:$B$584,0))</f>
        <v>#N/A</v>
      </c>
      <c r="H117" s="8" t="str">
        <f>IFERROR(INDEX('Final Yahoo'!E$2:E$584,MATCH('Compare &amp; combine'!$F117,'Final Yahoo'!$B$2:$B$584,0)),"NA")</f>
        <v>NA</v>
      </c>
    </row>
    <row r="118" spans="2:8" x14ac:dyDescent="0.25">
      <c r="B118" t="s">
        <v>2604</v>
      </c>
      <c r="C118" s="6" t="str">
        <f>IFERROR(INDEX('Final Yahoo'!$B$2:$B$584,MATCH('Compare &amp; combine'!B118,'Final Yahoo'!$B$2:$B$584,0)),"NA")</f>
        <v>BNBR</v>
      </c>
      <c r="D118" s="9">
        <f t="shared" si="1"/>
        <v>0</v>
      </c>
      <c r="F118" t="s">
        <v>2604</v>
      </c>
      <c r="G118" t="str">
        <f>INDEX('Final Yahoo'!C$2:C$584,MATCH('Compare &amp; combine'!$F118,'Final Yahoo'!$B$2:$B$584,0))</f>
        <v>PT Bakrie &amp; Brothers Tbk</v>
      </c>
      <c r="H118" s="8">
        <f>IFERROR(INDEX('Final Yahoo'!E$2:E$584,MATCH('Compare &amp; combine'!$F118,'Final Yahoo'!$B$2:$B$584,0)),"NA")</f>
        <v>1058</v>
      </c>
    </row>
    <row r="119" spans="2:8" x14ac:dyDescent="0.25">
      <c r="B119" t="s">
        <v>2605</v>
      </c>
      <c r="C119" s="6" t="str">
        <f>IFERROR(INDEX('Final Yahoo'!$B$2:$B$584,MATCH('Compare &amp; combine'!B119,'Final Yahoo'!$B$2:$B$584,0)),"NA")</f>
        <v>BNGA</v>
      </c>
      <c r="D119" s="9">
        <f t="shared" si="1"/>
        <v>0</v>
      </c>
      <c r="F119" t="s">
        <v>2605</v>
      </c>
      <c r="G119" t="str">
        <f>INDEX('Final Yahoo'!C$2:C$584,MATCH('Compare &amp; combine'!$F119,'Final Yahoo'!$B$2:$B$584,0))</f>
        <v>PT Bank CIMB Niaga Tbk</v>
      </c>
      <c r="H119" s="8">
        <f>IFERROR(INDEX('Final Yahoo'!E$2:E$584,MATCH('Compare &amp; combine'!$F119,'Final Yahoo'!$B$2:$B$584,0)),"NA")</f>
        <v>27127</v>
      </c>
    </row>
    <row r="120" spans="2:8" x14ac:dyDescent="0.25">
      <c r="B120" t="s">
        <v>2606</v>
      </c>
      <c r="C120" s="6" t="str">
        <f>IFERROR(INDEX('Final Yahoo'!$B$2:$B$584,MATCH('Compare &amp; combine'!B120,'Final Yahoo'!$B$2:$B$584,0)),"NA")</f>
        <v>BNII</v>
      </c>
      <c r="D120" s="9">
        <f t="shared" si="1"/>
        <v>0</v>
      </c>
      <c r="F120" t="s">
        <v>2606</v>
      </c>
      <c r="G120" t="str">
        <f>INDEX('Final Yahoo'!C$2:C$584,MATCH('Compare &amp; combine'!$F120,'Final Yahoo'!$B$2:$B$584,0))</f>
        <v>PT Bank Maybank Indonesia Tbk</v>
      </c>
      <c r="H120" s="8">
        <f>IFERROR(INDEX('Final Yahoo'!E$2:E$584,MATCH('Compare &amp; combine'!$F120,'Final Yahoo'!$B$2:$B$584,0)),"NA")</f>
        <v>26218</v>
      </c>
    </row>
    <row r="121" spans="2:8" x14ac:dyDescent="0.25">
      <c r="B121" t="s">
        <v>2607</v>
      </c>
      <c r="C121" s="6" t="str">
        <f>IFERROR(INDEX('Final Yahoo'!$B$2:$B$584,MATCH('Compare &amp; combine'!B121,'Final Yahoo'!$B$2:$B$584,0)),"NA")</f>
        <v>BNLI</v>
      </c>
      <c r="D121" s="9">
        <f t="shared" si="1"/>
        <v>0</v>
      </c>
      <c r="F121" t="s">
        <v>2607</v>
      </c>
      <c r="G121" t="str">
        <f>INDEX('Final Yahoo'!C$2:C$584,MATCH('Compare &amp; combine'!$F121,'Final Yahoo'!$B$2:$B$584,0))</f>
        <v>PT Bank Permata Tbk</v>
      </c>
      <c r="H121" s="8">
        <f>IFERROR(INDEX('Final Yahoo'!E$2:E$584,MATCH('Compare &amp; combine'!$F121,'Final Yahoo'!$B$2:$B$584,0)),"NA")</f>
        <v>56742</v>
      </c>
    </row>
    <row r="122" spans="2:8" x14ac:dyDescent="0.25">
      <c r="B122" t="s">
        <v>2608</v>
      </c>
      <c r="C122" s="6" t="str">
        <f>IFERROR(INDEX('Final Yahoo'!$B$2:$B$584,MATCH('Compare &amp; combine'!B122,'Final Yahoo'!$B$2:$B$584,0)),"NA")</f>
        <v>BOGA</v>
      </c>
      <c r="D122" s="9">
        <f t="shared" si="1"/>
        <v>0</v>
      </c>
      <c r="F122" t="s">
        <v>2608</v>
      </c>
      <c r="G122" t="str">
        <f>INDEX('Final Yahoo'!C$2:C$584,MATCH('Compare &amp; combine'!$F122,'Final Yahoo'!$B$2:$B$584,0))</f>
        <v>PT Bintang Oto Global Tbk</v>
      </c>
      <c r="H122" s="8">
        <f>IFERROR(INDEX('Final Yahoo'!E$2:E$584,MATCH('Compare &amp; combine'!$F122,'Final Yahoo'!$B$2:$B$584,0)),"NA")</f>
        <v>5648</v>
      </c>
    </row>
    <row r="123" spans="2:8" x14ac:dyDescent="0.25">
      <c r="B123" t="s">
        <v>2609</v>
      </c>
      <c r="C123" s="6" t="str">
        <f>IFERROR(INDEX('Final Yahoo'!$B$2:$B$584,MATCH('Compare &amp; combine'!B123,'Final Yahoo'!$B$2:$B$584,0)),"NA")</f>
        <v>NA</v>
      </c>
      <c r="D123" s="9">
        <f t="shared" si="1"/>
        <v>1</v>
      </c>
      <c r="F123" t="s">
        <v>2609</v>
      </c>
      <c r="G123" t="e">
        <f>INDEX('Final Yahoo'!C$2:C$584,MATCH('Compare &amp; combine'!$F123,'Final Yahoo'!$B$2:$B$584,0))</f>
        <v>#N/A</v>
      </c>
      <c r="H123" s="8" t="str">
        <f>IFERROR(INDEX('Final Yahoo'!E$2:E$584,MATCH('Compare &amp; combine'!$F123,'Final Yahoo'!$B$2:$B$584,0)),"NA")</f>
        <v>NA</v>
      </c>
    </row>
    <row r="124" spans="2:8" x14ac:dyDescent="0.25">
      <c r="B124" t="s">
        <v>2610</v>
      </c>
      <c r="C124" s="6" t="str">
        <f>IFERROR(INDEX('Final Yahoo'!$B$2:$B$584,MATCH('Compare &amp; combine'!B124,'Final Yahoo'!$B$2:$B$584,0)),"NA")</f>
        <v>BOLT</v>
      </c>
      <c r="D124" s="9">
        <f t="shared" si="1"/>
        <v>0</v>
      </c>
      <c r="F124" t="s">
        <v>2610</v>
      </c>
      <c r="G124" t="str">
        <f>INDEX('Final Yahoo'!C$2:C$584,MATCH('Compare &amp; combine'!$F124,'Final Yahoo'!$B$2:$B$584,0))</f>
        <v>PT Garuda Metalindo Tbk</v>
      </c>
      <c r="H124" s="8">
        <f>IFERROR(INDEX('Final Yahoo'!E$2:E$584,MATCH('Compare &amp; combine'!$F124,'Final Yahoo'!$B$2:$B$584,0)),"NA")</f>
        <v>1547</v>
      </c>
    </row>
    <row r="125" spans="2:8" x14ac:dyDescent="0.25">
      <c r="B125" t="s">
        <v>2611</v>
      </c>
      <c r="C125" s="6" t="str">
        <f>IFERROR(INDEX('Final Yahoo'!$B$2:$B$584,MATCH('Compare &amp; combine'!B125,'Final Yahoo'!$B$2:$B$584,0)),"NA")</f>
        <v>BOSS</v>
      </c>
      <c r="D125" s="9">
        <f t="shared" si="1"/>
        <v>0</v>
      </c>
      <c r="F125" t="s">
        <v>2611</v>
      </c>
      <c r="G125" t="str">
        <f>INDEX('Final Yahoo'!C$2:C$584,MATCH('Compare &amp; combine'!$F125,'Final Yahoo'!$B$2:$B$584,0))</f>
        <v>PT. Borneo Olah Sarana Sukses Tbk</v>
      </c>
      <c r="H125" s="8">
        <f>IFERROR(INDEX('Final Yahoo'!E$2:E$584,MATCH('Compare &amp; combine'!$F125,'Final Yahoo'!$B$2:$B$584,0)),"NA")</f>
        <v>133</v>
      </c>
    </row>
    <row r="126" spans="2:8" x14ac:dyDescent="0.25">
      <c r="B126" t="s">
        <v>2612</v>
      </c>
      <c r="C126" s="6" t="str">
        <f>IFERROR(INDEX('Final Yahoo'!$B$2:$B$584,MATCH('Compare &amp; combine'!B126,'Final Yahoo'!$B$2:$B$584,0)),"NA")</f>
        <v>NA</v>
      </c>
      <c r="D126" s="9">
        <f t="shared" si="1"/>
        <v>1</v>
      </c>
      <c r="F126" t="s">
        <v>2612</v>
      </c>
      <c r="G126" t="e">
        <f>INDEX('Final Yahoo'!C$2:C$584,MATCH('Compare &amp; combine'!$F126,'Final Yahoo'!$B$2:$B$584,0))</f>
        <v>#N/A</v>
      </c>
      <c r="H126" s="8" t="str">
        <f>IFERROR(INDEX('Final Yahoo'!E$2:E$584,MATCH('Compare &amp; combine'!$F126,'Final Yahoo'!$B$2:$B$584,0)),"NA")</f>
        <v>NA</v>
      </c>
    </row>
    <row r="127" spans="2:8" x14ac:dyDescent="0.25">
      <c r="B127" t="s">
        <v>2613</v>
      </c>
      <c r="C127" s="6" t="str">
        <f>IFERROR(INDEX('Final Yahoo'!$B$2:$B$584,MATCH('Compare &amp; combine'!B127,'Final Yahoo'!$B$2:$B$584,0)),"NA")</f>
        <v>NA</v>
      </c>
      <c r="D127" s="9">
        <f t="shared" si="1"/>
        <v>1</v>
      </c>
      <c r="F127" t="s">
        <v>2613</v>
      </c>
      <c r="G127" t="e">
        <f>INDEX('Final Yahoo'!C$2:C$584,MATCH('Compare &amp; combine'!$F127,'Final Yahoo'!$B$2:$B$584,0))</f>
        <v>#N/A</v>
      </c>
      <c r="H127" s="8" t="str">
        <f>IFERROR(INDEX('Final Yahoo'!E$2:E$584,MATCH('Compare &amp; combine'!$F127,'Final Yahoo'!$B$2:$B$584,0)),"NA")</f>
        <v>NA</v>
      </c>
    </row>
    <row r="128" spans="2:8" x14ac:dyDescent="0.25">
      <c r="B128" t="s">
        <v>2614</v>
      </c>
      <c r="C128" s="6" t="str">
        <f>IFERROR(INDEX('Final Yahoo'!$B$2:$B$584,MATCH('Compare &amp; combine'!B128,'Final Yahoo'!$B$2:$B$584,0)),"NA")</f>
        <v>BPTR</v>
      </c>
      <c r="D128" s="9">
        <f t="shared" si="1"/>
        <v>0</v>
      </c>
      <c r="F128" t="s">
        <v>2614</v>
      </c>
      <c r="G128" t="str">
        <f>INDEX('Final Yahoo'!C$2:C$584,MATCH('Compare &amp; combine'!$F128,'Final Yahoo'!$B$2:$B$584,0))</f>
        <v>PT Batavia Prosperindo Trans Tbk</v>
      </c>
      <c r="H128" s="8">
        <f>IFERROR(INDEX('Final Yahoo'!E$2:E$584,MATCH('Compare &amp; combine'!$F128,'Final Yahoo'!$B$2:$B$584,0)),"NA")</f>
        <v>310</v>
      </c>
    </row>
    <row r="129" spans="2:8" x14ac:dyDescent="0.25">
      <c r="B129" t="s">
        <v>2615</v>
      </c>
      <c r="C129" s="6" t="str">
        <f>IFERROR(INDEX('Final Yahoo'!$B$2:$B$584,MATCH('Compare &amp; combine'!B129,'Final Yahoo'!$B$2:$B$584,0)),"NA")</f>
        <v>NA</v>
      </c>
      <c r="D129" s="9">
        <f t="shared" si="1"/>
        <v>1</v>
      </c>
      <c r="F129" t="s">
        <v>2615</v>
      </c>
      <c r="G129" t="e">
        <f>INDEX('Final Yahoo'!C$2:C$584,MATCH('Compare &amp; combine'!$F129,'Final Yahoo'!$B$2:$B$584,0))</f>
        <v>#N/A</v>
      </c>
      <c r="H129" s="8" t="str">
        <f>IFERROR(INDEX('Final Yahoo'!E$2:E$584,MATCH('Compare &amp; combine'!$F129,'Final Yahoo'!$B$2:$B$584,0)),"NA")</f>
        <v>NA</v>
      </c>
    </row>
    <row r="130" spans="2:8" x14ac:dyDescent="0.25">
      <c r="B130" t="s">
        <v>2616</v>
      </c>
      <c r="C130" s="6" t="str">
        <f>IFERROR(INDEX('Final Yahoo'!$B$2:$B$584,MATCH('Compare &amp; combine'!B130,'Final Yahoo'!$B$2:$B$584,0)),"NA")</f>
        <v>BRIS</v>
      </c>
      <c r="D130" s="9">
        <f t="shared" si="1"/>
        <v>0</v>
      </c>
      <c r="F130" t="s">
        <v>2616</v>
      </c>
      <c r="G130" t="str">
        <f>INDEX('Final Yahoo'!C$2:C$584,MATCH('Compare &amp; combine'!$F130,'Final Yahoo'!$B$2:$B$584,0))</f>
        <v>PT Bank Syariah Indonesia Tbk</v>
      </c>
      <c r="H130" s="8">
        <f>IFERROR(INDEX('Final Yahoo'!E$2:E$584,MATCH('Compare &amp; combine'!$F130,'Final Yahoo'!$B$2:$B$584,0)),"NA")</f>
        <v>87396</v>
      </c>
    </row>
    <row r="131" spans="2:8" x14ac:dyDescent="0.25">
      <c r="B131" t="s">
        <v>2617</v>
      </c>
      <c r="C131" s="6" t="str">
        <f>IFERROR(INDEX('Final Yahoo'!$B$2:$B$584,MATCH('Compare &amp; combine'!B131,'Final Yahoo'!$B$2:$B$584,0)),"NA")</f>
        <v>BRMS</v>
      </c>
      <c r="D131" s="9">
        <f t="shared" si="1"/>
        <v>0</v>
      </c>
      <c r="F131" t="s">
        <v>2617</v>
      </c>
      <c r="G131" t="str">
        <f>INDEX('Final Yahoo'!C$2:C$584,MATCH('Compare &amp; combine'!$F131,'Final Yahoo'!$B$2:$B$584,0))</f>
        <v>PT Bumi Resources Minerals Tbk</v>
      </c>
      <c r="H131" s="8">
        <f>IFERROR(INDEX('Final Yahoo'!E$2:E$584,MATCH('Compare &amp; combine'!$F131,'Final Yahoo'!$B$2:$B$584,0)),"NA")</f>
        <v>9485</v>
      </c>
    </row>
    <row r="132" spans="2:8" x14ac:dyDescent="0.25">
      <c r="B132" t="s">
        <v>2618</v>
      </c>
      <c r="C132" s="6" t="str">
        <f>IFERROR(INDEX('Final Yahoo'!$B$2:$B$584,MATCH('Compare &amp; combine'!B132,'Final Yahoo'!$B$2:$B$584,0)),"NA")</f>
        <v>BRNA</v>
      </c>
      <c r="D132" s="9">
        <f t="shared" ref="D132:D195" si="2">IF(C132="NA",1,0)</f>
        <v>0</v>
      </c>
      <c r="F132" t="s">
        <v>2618</v>
      </c>
      <c r="G132" t="str">
        <f>INDEX('Final Yahoo'!C$2:C$584,MATCH('Compare &amp; combine'!$F132,'Final Yahoo'!$B$2:$B$584,0))</f>
        <v>PT Berlina Tbk</v>
      </c>
      <c r="H132" s="8">
        <f>IFERROR(INDEX('Final Yahoo'!E$2:E$584,MATCH('Compare &amp; combine'!$F132,'Final Yahoo'!$B$2:$B$584,0)),"NA")</f>
        <v>1165</v>
      </c>
    </row>
    <row r="133" spans="2:8" x14ac:dyDescent="0.25">
      <c r="B133" t="s">
        <v>2619</v>
      </c>
      <c r="C133" s="6" t="str">
        <f>IFERROR(INDEX('Final Yahoo'!$B$2:$B$584,MATCH('Compare &amp; combine'!B133,'Final Yahoo'!$B$2:$B$584,0)),"NA")</f>
        <v>BRPT</v>
      </c>
      <c r="D133" s="9">
        <f t="shared" si="2"/>
        <v>0</v>
      </c>
      <c r="F133" t="s">
        <v>2619</v>
      </c>
      <c r="G133" t="str">
        <f>INDEX('Final Yahoo'!C$2:C$584,MATCH('Compare &amp; combine'!$F133,'Final Yahoo'!$B$2:$B$584,0))</f>
        <v>PT Barito Pacific Tbk</v>
      </c>
      <c r="H133" s="8">
        <f>IFERROR(INDEX('Final Yahoo'!E$2:E$584,MATCH('Compare &amp; combine'!$F133,'Final Yahoo'!$B$2:$B$584,0)),"NA")</f>
        <v>88062</v>
      </c>
    </row>
    <row r="134" spans="2:8" x14ac:dyDescent="0.25">
      <c r="B134" t="s">
        <v>2620</v>
      </c>
      <c r="C134" s="6" t="str">
        <f>IFERROR(INDEX('Final Yahoo'!$B$2:$B$584,MATCH('Compare &amp; combine'!B134,'Final Yahoo'!$B$2:$B$584,0)),"NA")</f>
        <v>BSDE</v>
      </c>
      <c r="D134" s="9">
        <f t="shared" si="2"/>
        <v>0</v>
      </c>
      <c r="F134" t="s">
        <v>2620</v>
      </c>
      <c r="G134" t="str">
        <f>INDEX('Final Yahoo'!C$2:C$584,MATCH('Compare &amp; combine'!$F134,'Final Yahoo'!$B$2:$B$584,0))</f>
        <v>PT Bumi Serpong Damai Tbk</v>
      </c>
      <c r="H134" s="8">
        <f>IFERROR(INDEX('Final Yahoo'!E$2:E$584,MATCH('Compare &amp; combine'!$F134,'Final Yahoo'!$B$2:$B$584,0)),"NA")</f>
        <v>23946</v>
      </c>
    </row>
    <row r="135" spans="2:8" x14ac:dyDescent="0.25">
      <c r="B135" t="s">
        <v>2621</v>
      </c>
      <c r="C135" s="6" t="str">
        <f>IFERROR(INDEX('Final Yahoo'!$B$2:$B$584,MATCH('Compare &amp; combine'!B135,'Final Yahoo'!$B$2:$B$584,0)),"NA")</f>
        <v>BSIM</v>
      </c>
      <c r="D135" s="9">
        <f t="shared" si="2"/>
        <v>0</v>
      </c>
      <c r="F135" t="s">
        <v>2621</v>
      </c>
      <c r="G135" t="str">
        <f>INDEX('Final Yahoo'!C$2:C$584,MATCH('Compare &amp; combine'!$F135,'Final Yahoo'!$B$2:$B$584,0))</f>
        <v>PT Bank Sinarmas Tbk</v>
      </c>
      <c r="H135" s="8">
        <f>IFERROR(INDEX('Final Yahoo'!E$2:E$584,MATCH('Compare &amp; combine'!$F135,'Final Yahoo'!$B$2:$B$584,0)),"NA")</f>
        <v>16857</v>
      </c>
    </row>
    <row r="136" spans="2:8" x14ac:dyDescent="0.25">
      <c r="B136" t="s">
        <v>2622</v>
      </c>
      <c r="C136" s="6" t="str">
        <f>IFERROR(INDEX('Final Yahoo'!$B$2:$B$584,MATCH('Compare &amp; combine'!B136,'Final Yahoo'!$B$2:$B$584,0)),"NA")</f>
        <v>BSSR</v>
      </c>
      <c r="D136" s="9">
        <f t="shared" si="2"/>
        <v>0</v>
      </c>
      <c r="F136" t="s">
        <v>2622</v>
      </c>
      <c r="G136" t="str">
        <f>INDEX('Final Yahoo'!C$2:C$584,MATCH('Compare &amp; combine'!$F136,'Final Yahoo'!$B$2:$B$584,0))</f>
        <v>PT Baramulti Suksessarana Tbk</v>
      </c>
      <c r="H136" s="8">
        <f>IFERROR(INDEX('Final Yahoo'!E$2:E$584,MATCH('Compare &amp; combine'!$F136,'Final Yahoo'!$B$2:$B$584,0)),"NA")</f>
        <v>6881</v>
      </c>
    </row>
    <row r="137" spans="2:8" x14ac:dyDescent="0.25">
      <c r="B137" t="s">
        <v>2623</v>
      </c>
      <c r="C137" s="6" t="str">
        <f>IFERROR(INDEX('Final Yahoo'!$B$2:$B$584,MATCH('Compare &amp; combine'!B137,'Final Yahoo'!$B$2:$B$584,0)),"NA")</f>
        <v>NA</v>
      </c>
      <c r="D137" s="9">
        <f t="shared" si="2"/>
        <v>1</v>
      </c>
      <c r="F137" t="s">
        <v>2623</v>
      </c>
      <c r="G137" t="e">
        <f>INDEX('Final Yahoo'!C$2:C$584,MATCH('Compare &amp; combine'!$F137,'Final Yahoo'!$B$2:$B$584,0))</f>
        <v>#N/A</v>
      </c>
      <c r="H137" s="8" t="str">
        <f>IFERROR(INDEX('Final Yahoo'!E$2:E$584,MATCH('Compare &amp; combine'!$F137,'Final Yahoo'!$B$2:$B$584,0)),"NA")</f>
        <v>NA</v>
      </c>
    </row>
    <row r="138" spans="2:8" x14ac:dyDescent="0.25">
      <c r="B138" t="s">
        <v>2624</v>
      </c>
      <c r="C138" s="6" t="str">
        <f>IFERROR(INDEX('Final Yahoo'!$B$2:$B$584,MATCH('Compare &amp; combine'!B138,'Final Yahoo'!$B$2:$B$584,0)),"NA")</f>
        <v>BTON</v>
      </c>
      <c r="D138" s="9">
        <f t="shared" si="2"/>
        <v>0</v>
      </c>
      <c r="F138" t="s">
        <v>2624</v>
      </c>
      <c r="G138" t="str">
        <f>INDEX('Final Yahoo'!C$2:C$584,MATCH('Compare &amp; combine'!$F138,'Final Yahoo'!$B$2:$B$584,0))</f>
        <v>PT Betonjaya Manunggal Tbk</v>
      </c>
      <c r="H138" s="8">
        <f>IFERROR(INDEX('Final Yahoo'!E$2:E$584,MATCH('Compare &amp; combine'!$F138,'Final Yahoo'!$B$2:$B$584,0)),"NA")</f>
        <v>335.52</v>
      </c>
    </row>
    <row r="139" spans="2:8" x14ac:dyDescent="0.25">
      <c r="B139" t="s">
        <v>2625</v>
      </c>
      <c r="C139" s="6" t="str">
        <f>IFERROR(INDEX('Final Yahoo'!$B$2:$B$584,MATCH('Compare &amp; combine'!B139,'Final Yahoo'!$B$2:$B$584,0)),"NA")</f>
        <v>BTPN</v>
      </c>
      <c r="D139" s="9">
        <f t="shared" si="2"/>
        <v>0</v>
      </c>
      <c r="F139" t="s">
        <v>2625</v>
      </c>
      <c r="G139" t="str">
        <f>INDEX('Final Yahoo'!C$2:C$584,MATCH('Compare &amp; combine'!$F139,'Final Yahoo'!$B$2:$B$584,0))</f>
        <v>PT Bank BTPN Tbk</v>
      </c>
      <c r="H139" s="8">
        <f>IFERROR(INDEX('Final Yahoo'!E$2:E$584,MATCH('Compare &amp; combine'!$F139,'Final Yahoo'!$B$2:$B$584,0)),"NA")</f>
        <v>23115</v>
      </c>
    </row>
    <row r="140" spans="2:8" x14ac:dyDescent="0.25">
      <c r="B140" t="s">
        <v>2626</v>
      </c>
      <c r="C140" s="6" t="str">
        <f>IFERROR(INDEX('Final Yahoo'!$B$2:$B$584,MATCH('Compare &amp; combine'!B140,'Final Yahoo'!$B$2:$B$584,0)),"NA")</f>
        <v>BTPS</v>
      </c>
      <c r="D140" s="9">
        <f t="shared" si="2"/>
        <v>0</v>
      </c>
      <c r="F140" t="s">
        <v>2626</v>
      </c>
      <c r="G140" t="str">
        <f>INDEX('Final Yahoo'!C$2:C$584,MATCH('Compare &amp; combine'!$F140,'Final Yahoo'!$B$2:$B$584,0))</f>
        <v>PT Bank BTPN Syariah Tbk</v>
      </c>
      <c r="H140" s="8">
        <f>IFERROR(INDEX('Final Yahoo'!E$2:E$584,MATCH('Compare &amp; combine'!$F140,'Final Yahoo'!$B$2:$B$584,0)),"NA")</f>
        <v>29497</v>
      </c>
    </row>
    <row r="141" spans="2:8" x14ac:dyDescent="0.25">
      <c r="B141" t="s">
        <v>2627</v>
      </c>
      <c r="C141" s="6" t="str">
        <f>IFERROR(INDEX('Final Yahoo'!$B$2:$B$584,MATCH('Compare &amp; combine'!B141,'Final Yahoo'!$B$2:$B$584,0)),"NA")</f>
        <v>BUDI</v>
      </c>
      <c r="D141" s="9">
        <f t="shared" si="2"/>
        <v>0</v>
      </c>
      <c r="F141" t="s">
        <v>2627</v>
      </c>
      <c r="G141" t="str">
        <f>INDEX('Final Yahoo'!C$2:C$584,MATCH('Compare &amp; combine'!$F141,'Final Yahoo'!$B$2:$B$584,0))</f>
        <v>PT Budi Starch &amp; Sweetener Tbk</v>
      </c>
      <c r="H141" s="8">
        <f>IFERROR(INDEX('Final Yahoo'!E$2:E$584,MATCH('Compare &amp; combine'!$F141,'Final Yahoo'!$B$2:$B$584,0)),"NA")</f>
        <v>800.822</v>
      </c>
    </row>
    <row r="142" spans="2:8" x14ac:dyDescent="0.25">
      <c r="B142" t="s">
        <v>2628</v>
      </c>
      <c r="C142" s="6" t="str">
        <f>IFERROR(INDEX('Final Yahoo'!$B$2:$B$584,MATCH('Compare &amp; combine'!B142,'Final Yahoo'!$B$2:$B$584,0)),"NA")</f>
        <v>NA</v>
      </c>
      <c r="D142" s="9">
        <f t="shared" si="2"/>
        <v>1</v>
      </c>
      <c r="F142" t="s">
        <v>2628</v>
      </c>
      <c r="G142" t="e">
        <f>INDEX('Final Yahoo'!C$2:C$584,MATCH('Compare &amp; combine'!$F142,'Final Yahoo'!$B$2:$B$584,0))</f>
        <v>#N/A</v>
      </c>
      <c r="H142" s="8" t="str">
        <f>IFERROR(INDEX('Final Yahoo'!E$2:E$584,MATCH('Compare &amp; combine'!$F142,'Final Yahoo'!$B$2:$B$584,0)),"NA")</f>
        <v>NA</v>
      </c>
    </row>
    <row r="143" spans="2:8" x14ac:dyDescent="0.25">
      <c r="B143" t="s">
        <v>2629</v>
      </c>
      <c r="C143" s="6" t="str">
        <f>IFERROR(INDEX('Final Yahoo'!$B$2:$B$584,MATCH('Compare &amp; combine'!B143,'Final Yahoo'!$B$2:$B$584,0)),"NA")</f>
        <v>NA</v>
      </c>
      <c r="D143" s="9">
        <f t="shared" si="2"/>
        <v>1</v>
      </c>
      <c r="F143" t="s">
        <v>2629</v>
      </c>
      <c r="G143" t="e">
        <f>INDEX('Final Yahoo'!C$2:C$584,MATCH('Compare &amp; combine'!$F143,'Final Yahoo'!$B$2:$B$584,0))</f>
        <v>#N/A</v>
      </c>
      <c r="H143" s="8" t="str">
        <f>IFERROR(INDEX('Final Yahoo'!E$2:E$584,MATCH('Compare &amp; combine'!$F143,'Final Yahoo'!$B$2:$B$584,0)),"NA")</f>
        <v>NA</v>
      </c>
    </row>
    <row r="144" spans="2:8" x14ac:dyDescent="0.25">
      <c r="B144" t="s">
        <v>2630</v>
      </c>
      <c r="C144" s="6" t="str">
        <f>IFERROR(INDEX('Final Yahoo'!$B$2:$B$584,MATCH('Compare &amp; combine'!B144,'Final Yahoo'!$B$2:$B$584,0)),"NA")</f>
        <v>BUMI</v>
      </c>
      <c r="D144" s="9">
        <f t="shared" si="2"/>
        <v>0</v>
      </c>
      <c r="F144" t="s">
        <v>2630</v>
      </c>
      <c r="G144" t="str">
        <f>INDEX('Final Yahoo'!C$2:C$584,MATCH('Compare &amp; combine'!$F144,'Final Yahoo'!$B$2:$B$584,0))</f>
        <v>PT Bumi Resources Tbk</v>
      </c>
      <c r="H144" s="8">
        <f>IFERROR(INDEX('Final Yahoo'!E$2:E$584,MATCH('Compare &amp; combine'!$F144,'Final Yahoo'!$B$2:$B$584,0)),"NA")</f>
        <v>6462</v>
      </c>
    </row>
    <row r="145" spans="2:8" x14ac:dyDescent="0.25">
      <c r="B145" t="s">
        <v>2631</v>
      </c>
      <c r="C145" s="6" t="str">
        <f>IFERROR(INDEX('Final Yahoo'!$B$2:$B$584,MATCH('Compare &amp; combine'!B145,'Final Yahoo'!$B$2:$B$584,0)),"NA")</f>
        <v>NA</v>
      </c>
      <c r="D145" s="9">
        <f t="shared" si="2"/>
        <v>1</v>
      </c>
      <c r="F145" t="s">
        <v>2631</v>
      </c>
      <c r="G145" t="e">
        <f>INDEX('Final Yahoo'!C$2:C$584,MATCH('Compare &amp; combine'!$F145,'Final Yahoo'!$B$2:$B$584,0))</f>
        <v>#N/A</v>
      </c>
      <c r="H145" s="8" t="str">
        <f>IFERROR(INDEX('Final Yahoo'!E$2:E$584,MATCH('Compare &amp; combine'!$F145,'Final Yahoo'!$B$2:$B$584,0)),"NA")</f>
        <v>NA</v>
      </c>
    </row>
    <row r="146" spans="2:8" x14ac:dyDescent="0.25">
      <c r="B146" t="s">
        <v>2632</v>
      </c>
      <c r="C146" s="6" t="str">
        <f>IFERROR(INDEX('Final Yahoo'!$B$2:$B$584,MATCH('Compare &amp; combine'!B146,'Final Yahoo'!$B$2:$B$584,0)),"NA")</f>
        <v>BVIC</v>
      </c>
      <c r="D146" s="9">
        <f t="shared" si="2"/>
        <v>0</v>
      </c>
      <c r="F146" t="s">
        <v>2632</v>
      </c>
      <c r="G146" t="str">
        <f>INDEX('Final Yahoo'!C$2:C$584,MATCH('Compare &amp; combine'!$F146,'Final Yahoo'!$B$2:$B$584,0))</f>
        <v>PT Bank Victoria International Tbk</v>
      </c>
      <c r="H146" s="8">
        <f>IFERROR(INDEX('Final Yahoo'!E$2:E$584,MATCH('Compare &amp; combine'!$F146,'Final Yahoo'!$B$2:$B$584,0)),"NA")</f>
        <v>1200</v>
      </c>
    </row>
    <row r="147" spans="2:8" x14ac:dyDescent="0.25">
      <c r="B147" t="s">
        <v>2633</v>
      </c>
      <c r="C147" s="6" t="str">
        <f>IFERROR(INDEX('Final Yahoo'!$B$2:$B$584,MATCH('Compare &amp; combine'!B147,'Final Yahoo'!$B$2:$B$584,0)),"NA")</f>
        <v>NA</v>
      </c>
      <c r="D147" s="9">
        <f t="shared" si="2"/>
        <v>1</v>
      </c>
      <c r="F147" t="s">
        <v>2633</v>
      </c>
      <c r="G147" t="e">
        <f>INDEX('Final Yahoo'!C$2:C$584,MATCH('Compare &amp; combine'!$F147,'Final Yahoo'!$B$2:$B$584,0))</f>
        <v>#N/A</v>
      </c>
      <c r="H147" s="8" t="str">
        <f>IFERROR(INDEX('Final Yahoo'!E$2:E$584,MATCH('Compare &amp; combine'!$F147,'Final Yahoo'!$B$2:$B$584,0)),"NA")</f>
        <v>NA</v>
      </c>
    </row>
    <row r="148" spans="2:8" x14ac:dyDescent="0.25">
      <c r="B148" t="s">
        <v>2634</v>
      </c>
      <c r="C148" s="6" t="str">
        <f>IFERROR(INDEX('Final Yahoo'!$B$2:$B$584,MATCH('Compare &amp; combine'!B148,'Final Yahoo'!$B$2:$B$584,0)),"NA")</f>
        <v>BYAN</v>
      </c>
      <c r="D148" s="9">
        <f t="shared" si="2"/>
        <v>0</v>
      </c>
      <c r="F148" t="s">
        <v>2634</v>
      </c>
      <c r="G148" t="str">
        <f>INDEX('Final Yahoo'!C$2:C$584,MATCH('Compare &amp; combine'!$F148,'Final Yahoo'!$B$2:$B$584,0))</f>
        <v>PT Bayan Resources Tbk</v>
      </c>
      <c r="H148" s="8">
        <f>IFERROR(INDEX('Final Yahoo'!E$2:E$584,MATCH('Compare &amp; combine'!$F148,'Final Yahoo'!$B$2:$B$584,0)),"NA")</f>
        <v>94500</v>
      </c>
    </row>
    <row r="149" spans="2:8" x14ac:dyDescent="0.25">
      <c r="B149" t="s">
        <v>2635</v>
      </c>
      <c r="C149" s="6" t="str">
        <f>IFERROR(INDEX('Final Yahoo'!$B$2:$B$584,MATCH('Compare &amp; combine'!B149,'Final Yahoo'!$B$2:$B$584,0)),"NA")</f>
        <v>CAKK</v>
      </c>
      <c r="D149" s="9">
        <f t="shared" si="2"/>
        <v>0</v>
      </c>
      <c r="F149" t="s">
        <v>2635</v>
      </c>
      <c r="G149" t="str">
        <f>INDEX('Final Yahoo'!C$2:C$584,MATCH('Compare &amp; combine'!$F149,'Final Yahoo'!$B$2:$B$584,0))</f>
        <v>PT Cahayaputra Asa Keramik Tbk</v>
      </c>
      <c r="H149" s="8">
        <f>IFERROR(INDEX('Final Yahoo'!E$2:E$584,MATCH('Compare &amp; combine'!$F149,'Final Yahoo'!$B$2:$B$584,0)),"NA")</f>
        <v>101.077</v>
      </c>
    </row>
    <row r="150" spans="2:8" x14ac:dyDescent="0.25">
      <c r="B150" t="s">
        <v>2636</v>
      </c>
      <c r="C150" s="6" t="str">
        <f>IFERROR(INDEX('Final Yahoo'!$B$2:$B$584,MATCH('Compare &amp; combine'!B150,'Final Yahoo'!$B$2:$B$584,0)),"NA")</f>
        <v>CAMP</v>
      </c>
      <c r="D150" s="9">
        <f t="shared" si="2"/>
        <v>0</v>
      </c>
      <c r="F150" t="s">
        <v>2636</v>
      </c>
      <c r="G150" t="str">
        <f>INDEX('Final Yahoo'!C$2:C$584,MATCH('Compare &amp; combine'!$F150,'Final Yahoo'!$B$2:$B$584,0))</f>
        <v>PT Campina Ice Cream Industry, Tbk.</v>
      </c>
      <c r="H150" s="8">
        <f>IFERROR(INDEX('Final Yahoo'!E$2:E$584,MATCH('Compare &amp; combine'!$F150,'Final Yahoo'!$B$2:$B$584,0)),"NA")</f>
        <v>1754</v>
      </c>
    </row>
    <row r="151" spans="2:8" x14ac:dyDescent="0.25">
      <c r="B151" t="s">
        <v>2637</v>
      </c>
      <c r="C151" s="6" t="str">
        <f>IFERROR(INDEX('Final Yahoo'!$B$2:$B$584,MATCH('Compare &amp; combine'!B151,'Final Yahoo'!$B$2:$B$584,0)),"NA")</f>
        <v>CANI</v>
      </c>
      <c r="D151" s="9">
        <f t="shared" si="2"/>
        <v>0</v>
      </c>
      <c r="F151" t="s">
        <v>2637</v>
      </c>
      <c r="G151" t="str">
        <f>INDEX('Final Yahoo'!C$2:C$584,MATCH('Compare &amp; combine'!$F151,'Final Yahoo'!$B$2:$B$584,0))</f>
        <v>PT Capitol Nusantara Indonesia Tbk</v>
      </c>
      <c r="H151" s="8">
        <f>IFERROR(INDEX('Final Yahoo'!E$2:E$584,MATCH('Compare &amp; combine'!$F151,'Final Yahoo'!$B$2:$B$584,0)),"NA")</f>
        <v>112.514</v>
      </c>
    </row>
    <row r="152" spans="2:8" x14ac:dyDescent="0.25">
      <c r="B152" t="s">
        <v>2638</v>
      </c>
      <c r="C152" s="6" t="str">
        <f>IFERROR(INDEX('Final Yahoo'!$B$2:$B$584,MATCH('Compare &amp; combine'!B152,'Final Yahoo'!$B$2:$B$584,0)),"NA")</f>
        <v>CARE</v>
      </c>
      <c r="D152" s="9">
        <f t="shared" si="2"/>
        <v>0</v>
      </c>
      <c r="F152" t="s">
        <v>2638</v>
      </c>
      <c r="G152" t="str">
        <f>INDEX('Final Yahoo'!C$2:C$584,MATCH('Compare &amp; combine'!$F152,'Final Yahoo'!$B$2:$B$584,0))</f>
        <v>PT Metro Healthcare Indonesia Tbk</v>
      </c>
      <c r="H152" s="8">
        <f>IFERROR(INDEX('Final Yahoo'!E$2:E$584,MATCH('Compare &amp; combine'!$F152,'Final Yahoo'!$B$2:$B$584,0)),"NA")</f>
        <v>15428</v>
      </c>
    </row>
    <row r="153" spans="2:8" x14ac:dyDescent="0.25">
      <c r="B153" t="s">
        <v>2639</v>
      </c>
      <c r="C153" s="6" t="str">
        <f>IFERROR(INDEX('Final Yahoo'!$B$2:$B$584,MATCH('Compare &amp; combine'!B153,'Final Yahoo'!$B$2:$B$584,0)),"NA")</f>
        <v>CARS</v>
      </c>
      <c r="D153" s="9">
        <f t="shared" si="2"/>
        <v>0</v>
      </c>
      <c r="F153" t="s">
        <v>2639</v>
      </c>
      <c r="G153" t="str">
        <f>INDEX('Final Yahoo'!C$2:C$584,MATCH('Compare &amp; combine'!$F153,'Final Yahoo'!$B$2:$B$584,0))</f>
        <v>PT Industri dan Perdagangan Bintraco Dharma Tbk</v>
      </c>
      <c r="H153" s="8">
        <f>IFERROR(INDEX('Final Yahoo'!E$2:E$584,MATCH('Compare &amp; combine'!$F153,'Final Yahoo'!$B$2:$B$584,0)),"NA")</f>
        <v>750</v>
      </c>
    </row>
    <row r="154" spans="2:8" x14ac:dyDescent="0.25">
      <c r="B154" t="s">
        <v>2640</v>
      </c>
      <c r="C154" s="6" t="str">
        <f>IFERROR(INDEX('Final Yahoo'!$B$2:$B$584,MATCH('Compare &amp; combine'!B154,'Final Yahoo'!$B$2:$B$584,0)),"NA")</f>
        <v>CASA</v>
      </c>
      <c r="D154" s="9">
        <f t="shared" si="2"/>
        <v>0</v>
      </c>
      <c r="F154" t="s">
        <v>2640</v>
      </c>
      <c r="G154" t="str">
        <f>INDEX('Final Yahoo'!C$2:C$584,MATCH('Compare &amp; combine'!$F154,'Final Yahoo'!$B$2:$B$584,0))</f>
        <v>PT Capital Financial Indonesia Tbk</v>
      </c>
      <c r="H154" s="8">
        <f>IFERROR(INDEX('Final Yahoo'!E$2:E$584,MATCH('Compare &amp; combine'!$F154,'Final Yahoo'!$B$2:$B$584,0)),"NA")</f>
        <v>21355</v>
      </c>
    </row>
    <row r="155" spans="2:8" x14ac:dyDescent="0.25">
      <c r="B155" t="s">
        <v>2641</v>
      </c>
      <c r="C155" s="6" t="str">
        <f>IFERROR(INDEX('Final Yahoo'!$B$2:$B$584,MATCH('Compare &amp; combine'!B155,'Final Yahoo'!$B$2:$B$584,0)),"NA")</f>
        <v>CASH</v>
      </c>
      <c r="D155" s="9">
        <f t="shared" si="2"/>
        <v>0</v>
      </c>
      <c r="F155" t="s">
        <v>2641</v>
      </c>
      <c r="G155" t="str">
        <f>INDEX('Final Yahoo'!C$2:C$584,MATCH('Compare &amp; combine'!$F155,'Final Yahoo'!$B$2:$B$584,0))</f>
        <v>PT Cashlez Worldwide Indonesia Tbk</v>
      </c>
      <c r="H155" s="8">
        <f>IFERROR(INDEX('Final Yahoo'!E$2:E$584,MATCH('Compare &amp; combine'!$F155,'Final Yahoo'!$B$2:$B$584,0)),"NA")</f>
        <v>241.858</v>
      </c>
    </row>
    <row r="156" spans="2:8" x14ac:dyDescent="0.25">
      <c r="B156" t="s">
        <v>2642</v>
      </c>
      <c r="C156" s="6" t="str">
        <f>IFERROR(INDEX('Final Yahoo'!$B$2:$B$584,MATCH('Compare &amp; combine'!B156,'Final Yahoo'!$B$2:$B$584,0)),"NA")</f>
        <v>CASS</v>
      </c>
      <c r="D156" s="9">
        <f t="shared" si="2"/>
        <v>0</v>
      </c>
      <c r="F156" t="s">
        <v>2642</v>
      </c>
      <c r="G156" t="str">
        <f>INDEX('Final Yahoo'!C$2:C$584,MATCH('Compare &amp; combine'!$F156,'Final Yahoo'!$B$2:$B$584,0))</f>
        <v>PT Cardig Aero Services Tbk</v>
      </c>
      <c r="H156" s="8">
        <f>IFERROR(INDEX('Final Yahoo'!E$2:E$584,MATCH('Compare &amp; combine'!$F156,'Final Yahoo'!$B$2:$B$584,0)),"NA")</f>
        <v>980.86599999999999</v>
      </c>
    </row>
    <row r="157" spans="2:8" x14ac:dyDescent="0.25">
      <c r="B157" t="s">
        <v>2643</v>
      </c>
      <c r="C157" s="6" t="str">
        <f>IFERROR(INDEX('Final Yahoo'!$B$2:$B$584,MATCH('Compare &amp; combine'!B157,'Final Yahoo'!$B$2:$B$584,0)),"NA")</f>
        <v>CCSI</v>
      </c>
      <c r="D157" s="9">
        <f t="shared" si="2"/>
        <v>0</v>
      </c>
      <c r="F157" t="s">
        <v>2643</v>
      </c>
      <c r="G157" t="str">
        <f>INDEX('Final Yahoo'!C$2:C$584,MATCH('Compare &amp; combine'!$F157,'Final Yahoo'!$B$2:$B$584,0))</f>
        <v>PT Communication Cable Systems Indonesia Tbk</v>
      </c>
      <c r="H157" s="8">
        <f>IFERROR(INDEX('Final Yahoo'!E$2:E$584,MATCH('Compare &amp; combine'!$F157,'Final Yahoo'!$B$2:$B$584,0)),"NA")</f>
        <v>530</v>
      </c>
    </row>
    <row r="158" spans="2:8" x14ac:dyDescent="0.25">
      <c r="B158" t="s">
        <v>2644</v>
      </c>
      <c r="C158" s="6" t="str">
        <f>IFERROR(INDEX('Final Yahoo'!$B$2:$B$584,MATCH('Compare &amp; combine'!B158,'Final Yahoo'!$B$2:$B$584,0)),"NA")</f>
        <v>NA</v>
      </c>
      <c r="D158" s="9">
        <f t="shared" si="2"/>
        <v>1</v>
      </c>
      <c r="F158" t="s">
        <v>2644</v>
      </c>
      <c r="G158" t="e">
        <f>INDEX('Final Yahoo'!C$2:C$584,MATCH('Compare &amp; combine'!$F158,'Final Yahoo'!$B$2:$B$584,0))</f>
        <v>#N/A</v>
      </c>
      <c r="H158" s="8" t="str">
        <f>IFERROR(INDEX('Final Yahoo'!E$2:E$584,MATCH('Compare &amp; combine'!$F158,'Final Yahoo'!$B$2:$B$584,0)),"NA")</f>
        <v>NA</v>
      </c>
    </row>
    <row r="159" spans="2:8" x14ac:dyDescent="0.25">
      <c r="B159" t="s">
        <v>2645</v>
      </c>
      <c r="C159" s="6" t="str">
        <f>IFERROR(INDEX('Final Yahoo'!$B$2:$B$584,MATCH('Compare &amp; combine'!B159,'Final Yahoo'!$B$2:$B$584,0)),"NA")</f>
        <v>CENT</v>
      </c>
      <c r="D159" s="9">
        <f t="shared" si="2"/>
        <v>0</v>
      </c>
      <c r="F159" t="s">
        <v>2645</v>
      </c>
      <c r="G159" t="str">
        <f>INDEX('Final Yahoo'!C$2:C$584,MATCH('Compare &amp; combine'!$F159,'Final Yahoo'!$B$2:$B$584,0))</f>
        <v>PT Centratama Telekomunikasi Indonesia Tbk</v>
      </c>
      <c r="H159" s="8">
        <f>IFERROR(INDEX('Final Yahoo'!E$2:E$584,MATCH('Compare &amp; combine'!$F159,'Final Yahoo'!$B$2:$B$584,0)),"NA")</f>
        <v>9355</v>
      </c>
    </row>
    <row r="160" spans="2:8" x14ac:dyDescent="0.25">
      <c r="B160" t="s">
        <v>2646</v>
      </c>
      <c r="C160" s="6" t="str">
        <f>IFERROR(INDEX('Final Yahoo'!$B$2:$B$584,MATCH('Compare &amp; combine'!B160,'Final Yahoo'!$B$2:$B$584,0)),"NA")</f>
        <v>CFIN</v>
      </c>
      <c r="D160" s="9">
        <f t="shared" si="2"/>
        <v>0</v>
      </c>
      <c r="F160" t="s">
        <v>2646</v>
      </c>
      <c r="G160" t="str">
        <f>INDEX('Final Yahoo'!C$2:C$584,MATCH('Compare &amp; combine'!$F160,'Final Yahoo'!$B$2:$B$584,0))</f>
        <v>PT. Clipan Finance Indonesia Tbk</v>
      </c>
      <c r="H160" s="8">
        <f>IFERROR(INDEX('Final Yahoo'!E$2:E$584,MATCH('Compare &amp; combine'!$F160,'Final Yahoo'!$B$2:$B$584,0)),"NA")</f>
        <v>1060</v>
      </c>
    </row>
    <row r="161" spans="2:8" x14ac:dyDescent="0.25">
      <c r="B161" t="s">
        <v>2647</v>
      </c>
      <c r="C161" s="6" t="str">
        <f>IFERROR(INDEX('Final Yahoo'!$B$2:$B$584,MATCH('Compare &amp; combine'!B161,'Final Yahoo'!$B$2:$B$584,0)),"NA")</f>
        <v>CINT</v>
      </c>
      <c r="D161" s="9">
        <f t="shared" si="2"/>
        <v>0</v>
      </c>
      <c r="F161" t="s">
        <v>2647</v>
      </c>
      <c r="G161" t="str">
        <f>INDEX('Final Yahoo'!C$2:C$584,MATCH('Compare &amp; combine'!$F161,'Final Yahoo'!$B$2:$B$584,0))</f>
        <v>PT Chitose Internasional Tbk</v>
      </c>
      <c r="H161" s="8">
        <f>IFERROR(INDEX('Final Yahoo'!E$2:E$584,MATCH('Compare &amp; combine'!$F161,'Final Yahoo'!$B$2:$B$584,0)),"NA")</f>
        <v>242</v>
      </c>
    </row>
    <row r="162" spans="2:8" x14ac:dyDescent="0.25">
      <c r="B162" t="s">
        <v>2648</v>
      </c>
      <c r="C162" s="6" t="str">
        <f>IFERROR(INDEX('Final Yahoo'!$B$2:$B$584,MATCH('Compare &amp; combine'!B162,'Final Yahoo'!$B$2:$B$584,0)),"NA")</f>
        <v>CITA</v>
      </c>
      <c r="D162" s="9">
        <f t="shared" si="2"/>
        <v>0</v>
      </c>
      <c r="F162" t="s">
        <v>2648</v>
      </c>
      <c r="G162" t="str">
        <f>INDEX('Final Yahoo'!C$2:C$584,MATCH('Compare &amp; combine'!$F162,'Final Yahoo'!$B$2:$B$584,0))</f>
        <v>PT Cita Mineral Investindo Tbk</v>
      </c>
      <c r="H162" s="8">
        <f>IFERROR(INDEX('Final Yahoo'!E$2:E$584,MATCH('Compare &amp; combine'!$F162,'Final Yahoo'!$B$2:$B$584,0)),"NA")</f>
        <v>10891</v>
      </c>
    </row>
    <row r="163" spans="2:8" x14ac:dyDescent="0.25">
      <c r="B163" t="s">
        <v>2649</v>
      </c>
      <c r="C163" s="6" t="str">
        <f>IFERROR(INDEX('Final Yahoo'!$B$2:$B$584,MATCH('Compare &amp; combine'!B163,'Final Yahoo'!$B$2:$B$584,0)),"NA")</f>
        <v>CITY</v>
      </c>
      <c r="D163" s="9">
        <f t="shared" si="2"/>
        <v>0</v>
      </c>
      <c r="F163" t="s">
        <v>2649</v>
      </c>
      <c r="G163" t="str">
        <f>INDEX('Final Yahoo'!C$2:C$584,MATCH('Compare &amp; combine'!$F163,'Final Yahoo'!$B$2:$B$584,0))</f>
        <v>PT Natura City Developments Tbk</v>
      </c>
      <c r="H163" s="8">
        <f>IFERROR(INDEX('Final Yahoo'!E$2:E$584,MATCH('Compare &amp; combine'!$F163,'Final Yahoo'!$B$2:$B$584,0)),"NA")</f>
        <v>751.32100000000003</v>
      </c>
    </row>
    <row r="164" spans="2:8" x14ac:dyDescent="0.25">
      <c r="B164" t="s">
        <v>2650</v>
      </c>
      <c r="C164" s="6" t="str">
        <f>IFERROR(INDEX('Final Yahoo'!$B$2:$B$584,MATCH('Compare &amp; combine'!B164,'Final Yahoo'!$B$2:$B$584,0)),"NA")</f>
        <v>NA</v>
      </c>
      <c r="D164" s="9">
        <f t="shared" si="2"/>
        <v>1</v>
      </c>
      <c r="F164" t="s">
        <v>2650</v>
      </c>
      <c r="G164" t="e">
        <f>INDEX('Final Yahoo'!C$2:C$584,MATCH('Compare &amp; combine'!$F164,'Final Yahoo'!$B$2:$B$584,0))</f>
        <v>#N/A</v>
      </c>
      <c r="H164" s="8" t="str">
        <f>IFERROR(INDEX('Final Yahoo'!E$2:E$584,MATCH('Compare &amp; combine'!$F164,'Final Yahoo'!$B$2:$B$584,0)),"NA")</f>
        <v>NA</v>
      </c>
    </row>
    <row r="165" spans="2:8" x14ac:dyDescent="0.25">
      <c r="B165" t="s">
        <v>2651</v>
      </c>
      <c r="C165" s="6" t="str">
        <f>IFERROR(INDEX('Final Yahoo'!$B$2:$B$584,MATCH('Compare &amp; combine'!B165,'Final Yahoo'!$B$2:$B$584,0)),"NA")</f>
        <v>CLEO</v>
      </c>
      <c r="D165" s="9">
        <f t="shared" si="2"/>
        <v>0</v>
      </c>
      <c r="F165" t="s">
        <v>2651</v>
      </c>
      <c r="G165" t="str">
        <f>INDEX('Final Yahoo'!C$2:C$584,MATCH('Compare &amp; combine'!$F165,'Final Yahoo'!$B$2:$B$584,0))</f>
        <v>PT Sariguna Primatirta Tbk</v>
      </c>
      <c r="H165" s="8">
        <f>IFERROR(INDEX('Final Yahoo'!E$2:E$584,MATCH('Compare &amp; combine'!$F165,'Final Yahoo'!$B$2:$B$584,0)),"NA")</f>
        <v>5661</v>
      </c>
    </row>
    <row r="166" spans="2:8" x14ac:dyDescent="0.25">
      <c r="B166" t="s">
        <v>2652</v>
      </c>
      <c r="C166" s="6" t="str">
        <f>IFERROR(INDEX('Final Yahoo'!$B$2:$B$584,MATCH('Compare &amp; combine'!B166,'Final Yahoo'!$B$2:$B$584,0)),"NA")</f>
        <v>CLPI</v>
      </c>
      <c r="D166" s="9">
        <f t="shared" si="2"/>
        <v>0</v>
      </c>
      <c r="F166" t="s">
        <v>2652</v>
      </c>
      <c r="G166" t="str">
        <f>INDEX('Final Yahoo'!C$2:C$584,MATCH('Compare &amp; combine'!$F166,'Final Yahoo'!$B$2:$B$584,0))</f>
        <v>PT Colorpak Indonesia Tbk</v>
      </c>
      <c r="H166" s="8">
        <f>IFERROR(INDEX('Final Yahoo'!E$2:E$584,MATCH('Compare &amp; combine'!$F166,'Final Yahoo'!$B$2:$B$584,0)),"NA")</f>
        <v>318.59199999999998</v>
      </c>
    </row>
    <row r="167" spans="2:8" x14ac:dyDescent="0.25">
      <c r="B167" t="s">
        <v>2653</v>
      </c>
      <c r="C167" s="6" t="str">
        <f>IFERROR(INDEX('Final Yahoo'!$B$2:$B$584,MATCH('Compare &amp; combine'!B167,'Final Yahoo'!$B$2:$B$584,0)),"NA")</f>
        <v>CMNP</v>
      </c>
      <c r="D167" s="9">
        <f t="shared" si="2"/>
        <v>0</v>
      </c>
      <c r="F167" t="s">
        <v>2653</v>
      </c>
      <c r="G167" t="str">
        <f>INDEX('Final Yahoo'!C$2:C$584,MATCH('Compare &amp; combine'!$F167,'Final Yahoo'!$B$2:$B$584,0))</f>
        <v>PT Citra Marga Nusaphala Persada Tbk</v>
      </c>
      <c r="H167" s="8">
        <f>IFERROR(INDEX('Final Yahoo'!E$2:E$584,MATCH('Compare &amp; combine'!$F167,'Final Yahoo'!$B$2:$B$584,0)),"NA")</f>
        <v>7360</v>
      </c>
    </row>
    <row r="168" spans="2:8" x14ac:dyDescent="0.25">
      <c r="B168" t="s">
        <v>2654</v>
      </c>
      <c r="C168" s="6" t="str">
        <f>IFERROR(INDEX('Final Yahoo'!$B$2:$B$584,MATCH('Compare &amp; combine'!B168,'Final Yahoo'!$B$2:$B$584,0)),"NA")</f>
        <v>CNTX</v>
      </c>
      <c r="D168" s="9">
        <f t="shared" si="2"/>
        <v>0</v>
      </c>
      <c r="F168" t="s">
        <v>2654</v>
      </c>
      <c r="G168" t="str">
        <f>INDEX('Final Yahoo'!C$2:C$584,MATCH('Compare &amp; combine'!$F168,'Final Yahoo'!$B$2:$B$584,0))</f>
        <v>PT Century Textile Industry Tbk</v>
      </c>
      <c r="H168" s="8">
        <f>IFERROR(INDEX('Final Yahoo'!E$2:E$584,MATCH('Compare &amp; combine'!$F168,'Final Yahoo'!$B$2:$B$584,0)),"NA")</f>
        <v>36</v>
      </c>
    </row>
    <row r="169" spans="2:8" x14ac:dyDescent="0.25">
      <c r="B169" t="s">
        <v>2655</v>
      </c>
      <c r="C169" s="6" t="str">
        <f>IFERROR(INDEX('Final Yahoo'!$B$2:$B$584,MATCH('Compare &amp; combine'!B169,'Final Yahoo'!$B$2:$B$584,0)),"NA")</f>
        <v>COCO</v>
      </c>
      <c r="D169" s="9">
        <f t="shared" si="2"/>
        <v>0</v>
      </c>
      <c r="F169" t="s">
        <v>2655</v>
      </c>
      <c r="G169" t="str">
        <f>INDEX('Final Yahoo'!C$2:C$584,MATCH('Compare &amp; combine'!$F169,'Final Yahoo'!$B$2:$B$584,0))</f>
        <v>PT Wahana Interfood Nusantara Tbk</v>
      </c>
      <c r="H169" s="8">
        <f>IFERROR(INDEX('Final Yahoo'!E$2:E$584,MATCH('Compare &amp; combine'!$F169,'Final Yahoo'!$B$2:$B$584,0)),"NA")</f>
        <v>143.43299999999999</v>
      </c>
    </row>
    <row r="170" spans="2:8" x14ac:dyDescent="0.25">
      <c r="B170" t="s">
        <v>2656</v>
      </c>
      <c r="C170" s="6" t="str">
        <f>IFERROR(INDEX('Final Yahoo'!$B$2:$B$584,MATCH('Compare &amp; combine'!B170,'Final Yahoo'!$B$2:$B$584,0)),"NA")</f>
        <v>CPIN</v>
      </c>
      <c r="D170" s="9">
        <f t="shared" si="2"/>
        <v>0</v>
      </c>
      <c r="F170" t="s">
        <v>2656</v>
      </c>
      <c r="G170" t="str">
        <f>INDEX('Final Yahoo'!C$2:C$584,MATCH('Compare &amp; combine'!$F170,'Final Yahoo'!$B$2:$B$584,0))</f>
        <v>PT Charoen Pokphand Indonesia Tbk</v>
      </c>
      <c r="H170" s="8">
        <f>IFERROR(INDEX('Final Yahoo'!E$2:E$584,MATCH('Compare &amp; combine'!$F170,'Final Yahoo'!$B$2:$B$584,0)),"NA")</f>
        <v>104127</v>
      </c>
    </row>
    <row r="171" spans="2:8" x14ac:dyDescent="0.25">
      <c r="B171" t="s">
        <v>2657</v>
      </c>
      <c r="C171" s="6" t="str">
        <f>IFERROR(INDEX('Final Yahoo'!$B$2:$B$584,MATCH('Compare &amp; combine'!B171,'Final Yahoo'!$B$2:$B$584,0)),"NA")</f>
        <v>NA</v>
      </c>
      <c r="D171" s="9">
        <f t="shared" si="2"/>
        <v>1</v>
      </c>
      <c r="F171" t="s">
        <v>2657</v>
      </c>
      <c r="G171" t="e">
        <f>INDEX('Final Yahoo'!C$2:C$584,MATCH('Compare &amp; combine'!$F171,'Final Yahoo'!$B$2:$B$584,0))</f>
        <v>#N/A</v>
      </c>
      <c r="H171" s="8" t="str">
        <f>IFERROR(INDEX('Final Yahoo'!E$2:E$584,MATCH('Compare &amp; combine'!$F171,'Final Yahoo'!$B$2:$B$584,0)),"NA")</f>
        <v>NA</v>
      </c>
    </row>
    <row r="172" spans="2:8" x14ac:dyDescent="0.25">
      <c r="B172" t="s">
        <v>2658</v>
      </c>
      <c r="C172" s="6" t="str">
        <f>IFERROR(INDEX('Final Yahoo'!$B$2:$B$584,MATCH('Compare &amp; combine'!B172,'Final Yahoo'!$B$2:$B$584,0)),"NA")</f>
        <v>NA</v>
      </c>
      <c r="D172" s="9">
        <f t="shared" si="2"/>
        <v>1</v>
      </c>
      <c r="F172" t="s">
        <v>2658</v>
      </c>
      <c r="G172" t="e">
        <f>INDEX('Final Yahoo'!C$2:C$584,MATCH('Compare &amp; combine'!$F172,'Final Yahoo'!$B$2:$B$584,0))</f>
        <v>#N/A</v>
      </c>
      <c r="H172" s="8" t="str">
        <f>IFERROR(INDEX('Final Yahoo'!E$2:E$584,MATCH('Compare &amp; combine'!$F172,'Final Yahoo'!$B$2:$B$584,0)),"NA")</f>
        <v>NA</v>
      </c>
    </row>
    <row r="173" spans="2:8" x14ac:dyDescent="0.25">
      <c r="B173" t="s">
        <v>2659</v>
      </c>
      <c r="C173" s="6" t="str">
        <f>IFERROR(INDEX('Final Yahoo'!$B$2:$B$584,MATCH('Compare &amp; combine'!B173,'Final Yahoo'!$B$2:$B$584,0)),"NA")</f>
        <v>NA</v>
      </c>
      <c r="D173" s="9">
        <f t="shared" si="2"/>
        <v>1</v>
      </c>
      <c r="F173" t="s">
        <v>2659</v>
      </c>
      <c r="G173" t="e">
        <f>INDEX('Final Yahoo'!C$2:C$584,MATCH('Compare &amp; combine'!$F173,'Final Yahoo'!$B$2:$B$584,0))</f>
        <v>#N/A</v>
      </c>
      <c r="H173" s="8" t="str">
        <f>IFERROR(INDEX('Final Yahoo'!E$2:E$584,MATCH('Compare &amp; combine'!$F173,'Final Yahoo'!$B$2:$B$584,0)),"NA")</f>
        <v>NA</v>
      </c>
    </row>
    <row r="174" spans="2:8" x14ac:dyDescent="0.25">
      <c r="B174" t="s">
        <v>2660</v>
      </c>
      <c r="C174" s="6" t="str">
        <f>IFERROR(INDEX('Final Yahoo'!$B$2:$B$584,MATCH('Compare &amp; combine'!B174,'Final Yahoo'!$B$2:$B$584,0)),"NA")</f>
        <v>CSIS</v>
      </c>
      <c r="D174" s="9">
        <f t="shared" si="2"/>
        <v>0</v>
      </c>
      <c r="F174" t="s">
        <v>2660</v>
      </c>
      <c r="G174" t="str">
        <f>INDEX('Final Yahoo'!C$2:C$584,MATCH('Compare &amp; combine'!$F174,'Final Yahoo'!$B$2:$B$584,0))</f>
        <v>PT Cahayasakti Investindo Sukses Tbk</v>
      </c>
      <c r="H174" s="8">
        <f>IFERROR(INDEX('Final Yahoo'!E$2:E$584,MATCH('Compare &amp; combine'!$F174,'Final Yahoo'!$B$2:$B$584,0)),"NA")</f>
        <v>124.16500000000001</v>
      </c>
    </row>
    <row r="175" spans="2:8" x14ac:dyDescent="0.25">
      <c r="B175" t="s">
        <v>2661</v>
      </c>
      <c r="C175" s="6" t="str">
        <f>IFERROR(INDEX('Final Yahoo'!$B$2:$B$584,MATCH('Compare &amp; combine'!B175,'Final Yahoo'!$B$2:$B$584,0)),"NA")</f>
        <v>NA</v>
      </c>
      <c r="D175" s="9">
        <f t="shared" si="2"/>
        <v>1</v>
      </c>
      <c r="F175" t="s">
        <v>2661</v>
      </c>
      <c r="G175" t="e">
        <f>INDEX('Final Yahoo'!C$2:C$584,MATCH('Compare &amp; combine'!$F175,'Final Yahoo'!$B$2:$B$584,0))</f>
        <v>#N/A</v>
      </c>
      <c r="H175" s="8" t="str">
        <f>IFERROR(INDEX('Final Yahoo'!E$2:E$584,MATCH('Compare &amp; combine'!$F175,'Final Yahoo'!$B$2:$B$584,0)),"NA")</f>
        <v>NA</v>
      </c>
    </row>
    <row r="176" spans="2:8" x14ac:dyDescent="0.25">
      <c r="B176" t="s">
        <v>2662</v>
      </c>
      <c r="C176" s="6" t="str">
        <f>IFERROR(INDEX('Final Yahoo'!$B$2:$B$584,MATCH('Compare &amp; combine'!B176,'Final Yahoo'!$B$2:$B$584,0)),"NA")</f>
        <v>CSRA</v>
      </c>
      <c r="D176" s="9">
        <f t="shared" si="2"/>
        <v>0</v>
      </c>
      <c r="F176" t="s">
        <v>2662</v>
      </c>
      <c r="G176" t="str">
        <f>INDEX('Final Yahoo'!C$2:C$584,MATCH('Compare &amp; combine'!$F176,'Final Yahoo'!$B$2:$B$584,0))</f>
        <v>PT Cisadane Sawit Raya Tbk</v>
      </c>
      <c r="H176" s="8">
        <f>IFERROR(INDEX('Final Yahoo'!E$2:E$584,MATCH('Compare &amp; combine'!$F176,'Final Yahoo'!$B$2:$B$584,0)),"NA")</f>
        <v>770.8</v>
      </c>
    </row>
    <row r="177" spans="2:8" x14ac:dyDescent="0.25">
      <c r="B177" t="s">
        <v>2663</v>
      </c>
      <c r="C177" s="6" t="str">
        <f>IFERROR(INDEX('Final Yahoo'!$B$2:$B$584,MATCH('Compare &amp; combine'!B177,'Final Yahoo'!$B$2:$B$584,0)),"NA")</f>
        <v>NA</v>
      </c>
      <c r="D177" s="9">
        <f t="shared" si="2"/>
        <v>1</v>
      </c>
      <c r="F177" t="s">
        <v>2663</v>
      </c>
      <c r="G177" t="e">
        <f>INDEX('Final Yahoo'!C$2:C$584,MATCH('Compare &amp; combine'!$F177,'Final Yahoo'!$B$2:$B$584,0))</f>
        <v>#N/A</v>
      </c>
      <c r="H177" s="8" t="str">
        <f>IFERROR(INDEX('Final Yahoo'!E$2:E$584,MATCH('Compare &amp; combine'!$F177,'Final Yahoo'!$B$2:$B$584,0)),"NA")</f>
        <v>NA</v>
      </c>
    </row>
    <row r="178" spans="2:8" x14ac:dyDescent="0.25">
      <c r="B178" t="s">
        <v>2664</v>
      </c>
      <c r="C178" s="6" t="str">
        <f>IFERROR(INDEX('Final Yahoo'!$B$2:$B$584,MATCH('Compare &amp; combine'!B178,'Final Yahoo'!$B$2:$B$584,0)),"NA")</f>
        <v>CTRA</v>
      </c>
      <c r="D178" s="9">
        <f t="shared" si="2"/>
        <v>0</v>
      </c>
      <c r="F178" t="s">
        <v>2664</v>
      </c>
      <c r="G178" t="str">
        <f>INDEX('Final Yahoo'!C$2:C$584,MATCH('Compare &amp; combine'!$F178,'Final Yahoo'!$B$2:$B$584,0))</f>
        <v>PT Ciputra Development Tbk</v>
      </c>
      <c r="H178" s="8">
        <f>IFERROR(INDEX('Final Yahoo'!E$2:E$584,MATCH('Compare &amp; combine'!$F178,'Final Yahoo'!$B$2:$B$584,0)),"NA")</f>
        <v>20945</v>
      </c>
    </row>
    <row r="179" spans="2:8" x14ac:dyDescent="0.25">
      <c r="B179" t="s">
        <v>2665</v>
      </c>
      <c r="C179" s="6" t="str">
        <f>IFERROR(INDEX('Final Yahoo'!$B$2:$B$584,MATCH('Compare &amp; combine'!B179,'Final Yahoo'!$B$2:$B$584,0)),"NA")</f>
        <v>CTTH</v>
      </c>
      <c r="D179" s="9">
        <f t="shared" si="2"/>
        <v>0</v>
      </c>
      <c r="F179" t="s">
        <v>2665</v>
      </c>
      <c r="G179" t="str">
        <f>INDEX('Final Yahoo'!C$2:C$584,MATCH('Compare &amp; combine'!$F179,'Final Yahoo'!$B$2:$B$584,0))</f>
        <v>PT Citatah Tbk</v>
      </c>
      <c r="H179" s="8">
        <f>IFERROR(INDEX('Final Yahoo'!E$2:E$584,MATCH('Compare &amp; combine'!$F179,'Final Yahoo'!$B$2:$B$584,0)),"NA")</f>
        <v>61.542000000000002</v>
      </c>
    </row>
    <row r="180" spans="2:8" x14ac:dyDescent="0.25">
      <c r="B180" t="s">
        <v>2666</v>
      </c>
      <c r="C180" s="6" t="str">
        <f>IFERROR(INDEX('Final Yahoo'!$B$2:$B$584,MATCH('Compare &amp; combine'!B180,'Final Yahoo'!$B$2:$B$584,0)),"NA")</f>
        <v>DADA</v>
      </c>
      <c r="D180" s="9">
        <f t="shared" si="2"/>
        <v>0</v>
      </c>
      <c r="F180" t="s">
        <v>2666</v>
      </c>
      <c r="G180" t="str">
        <f>INDEX('Final Yahoo'!C$2:C$584,MATCH('Compare &amp; combine'!$F180,'Final Yahoo'!$B$2:$B$584,0))</f>
        <v>PT Diamond Citra Propertindo Tbk</v>
      </c>
      <c r="H180" s="8">
        <f>IFERROR(INDEX('Final Yahoo'!E$2:E$584,MATCH('Compare &amp; combine'!$F180,'Final Yahoo'!$B$2:$B$584,0)),"NA")</f>
        <v>358.90600000000001</v>
      </c>
    </row>
    <row r="181" spans="2:8" x14ac:dyDescent="0.25">
      <c r="B181" t="s">
        <v>2667</v>
      </c>
      <c r="C181" s="6" t="str">
        <f>IFERROR(INDEX('Final Yahoo'!$B$2:$B$584,MATCH('Compare &amp; combine'!B181,'Final Yahoo'!$B$2:$B$584,0)),"NA")</f>
        <v>DART</v>
      </c>
      <c r="D181" s="9">
        <f t="shared" si="2"/>
        <v>0</v>
      </c>
      <c r="F181" t="s">
        <v>2667</v>
      </c>
      <c r="G181" t="str">
        <f>INDEX('Final Yahoo'!C$2:C$584,MATCH('Compare &amp; combine'!$F181,'Final Yahoo'!$B$2:$B$584,0))</f>
        <v>PT Duta Anggada Realty Tbk.</v>
      </c>
      <c r="H181" s="8">
        <f>IFERROR(INDEX('Final Yahoo'!E$2:E$584,MATCH('Compare &amp; combine'!$F181,'Final Yahoo'!$B$2:$B$584,0)),"NA")</f>
        <v>772.78200000000004</v>
      </c>
    </row>
    <row r="182" spans="2:8" x14ac:dyDescent="0.25">
      <c r="B182" t="s">
        <v>2668</v>
      </c>
      <c r="C182" s="6" t="str">
        <f>IFERROR(INDEX('Final Yahoo'!$B$2:$B$584,MATCH('Compare &amp; combine'!B182,'Final Yahoo'!$B$2:$B$584,0)),"NA")</f>
        <v>DAYA</v>
      </c>
      <c r="D182" s="9">
        <f t="shared" si="2"/>
        <v>0</v>
      </c>
      <c r="F182" t="s">
        <v>2668</v>
      </c>
      <c r="G182" t="str">
        <f>INDEX('Final Yahoo'!C$2:C$584,MATCH('Compare &amp; combine'!$F182,'Final Yahoo'!$B$2:$B$584,0))</f>
        <v>PT Duta Intidaya Tbk</v>
      </c>
      <c r="H182" s="8">
        <f>IFERROR(INDEX('Final Yahoo'!E$2:E$584,MATCH('Compare &amp; combine'!$F182,'Final Yahoo'!$B$2:$B$584,0)),"NA")</f>
        <v>605.13699999999994</v>
      </c>
    </row>
    <row r="183" spans="2:8" x14ac:dyDescent="0.25">
      <c r="B183" t="s">
        <v>2669</v>
      </c>
      <c r="C183" s="6" t="str">
        <f>IFERROR(INDEX('Final Yahoo'!$B$2:$B$584,MATCH('Compare &amp; combine'!B183,'Final Yahoo'!$B$2:$B$584,0)),"NA")</f>
        <v>NA</v>
      </c>
      <c r="D183" s="9">
        <f t="shared" si="2"/>
        <v>1</v>
      </c>
      <c r="F183" t="s">
        <v>2669</v>
      </c>
      <c r="G183" t="e">
        <f>INDEX('Final Yahoo'!C$2:C$584,MATCH('Compare &amp; combine'!$F183,'Final Yahoo'!$B$2:$B$584,0))</f>
        <v>#N/A</v>
      </c>
      <c r="H183" s="8" t="str">
        <f>IFERROR(INDEX('Final Yahoo'!E$2:E$584,MATCH('Compare &amp; combine'!$F183,'Final Yahoo'!$B$2:$B$584,0)),"NA")</f>
        <v>NA</v>
      </c>
    </row>
    <row r="184" spans="2:8" x14ac:dyDescent="0.25">
      <c r="B184" t="s">
        <v>2670</v>
      </c>
      <c r="C184" s="6" t="str">
        <f>IFERROR(INDEX('Final Yahoo'!$B$2:$B$584,MATCH('Compare &amp; combine'!B184,'Final Yahoo'!$B$2:$B$584,0)),"NA")</f>
        <v>NA</v>
      </c>
      <c r="D184" s="9">
        <f t="shared" si="2"/>
        <v>1</v>
      </c>
      <c r="F184" t="s">
        <v>2670</v>
      </c>
      <c r="G184" t="e">
        <f>INDEX('Final Yahoo'!C$2:C$584,MATCH('Compare &amp; combine'!$F184,'Final Yahoo'!$B$2:$B$584,0))</f>
        <v>#N/A</v>
      </c>
      <c r="H184" s="8" t="str">
        <f>IFERROR(INDEX('Final Yahoo'!E$2:E$584,MATCH('Compare &amp; combine'!$F184,'Final Yahoo'!$B$2:$B$584,0)),"NA")</f>
        <v>NA</v>
      </c>
    </row>
    <row r="185" spans="2:8" x14ac:dyDescent="0.25">
      <c r="B185" t="s">
        <v>2671</v>
      </c>
      <c r="C185" s="6" t="str">
        <f>IFERROR(INDEX('Final Yahoo'!$B$2:$B$584,MATCH('Compare &amp; combine'!B185,'Final Yahoo'!$B$2:$B$584,0)),"NA")</f>
        <v>DEFI</v>
      </c>
      <c r="D185" s="9">
        <f t="shared" si="2"/>
        <v>0</v>
      </c>
      <c r="F185" t="s">
        <v>2671</v>
      </c>
      <c r="G185" t="str">
        <f>INDEX('Final Yahoo'!C$2:C$584,MATCH('Compare &amp; combine'!$F185,'Final Yahoo'!$B$2:$B$584,0))</f>
        <v>PT Danasupra Erapacific Tbk</v>
      </c>
      <c r="H185" s="8">
        <f>IFERROR(INDEX('Final Yahoo'!E$2:E$584,MATCH('Compare &amp; combine'!$F185,'Final Yahoo'!$B$2:$B$584,0)),"NA")</f>
        <v>687.26700000000005</v>
      </c>
    </row>
    <row r="186" spans="2:8" x14ac:dyDescent="0.25">
      <c r="B186" t="s">
        <v>2672</v>
      </c>
      <c r="C186" s="6" t="str">
        <f>IFERROR(INDEX('Final Yahoo'!$B$2:$B$584,MATCH('Compare &amp; combine'!B186,'Final Yahoo'!$B$2:$B$584,0)),"NA")</f>
        <v>DEWA</v>
      </c>
      <c r="D186" s="9">
        <f t="shared" si="2"/>
        <v>0</v>
      </c>
      <c r="F186" t="s">
        <v>2672</v>
      </c>
      <c r="G186" t="str">
        <f>INDEX('Final Yahoo'!C$2:C$584,MATCH('Compare &amp; combine'!$F186,'Final Yahoo'!$B$2:$B$584,0))</f>
        <v>PT Darma Henwa Tbk</v>
      </c>
      <c r="H186" s="8">
        <f>IFERROR(INDEX('Final Yahoo'!E$2:E$584,MATCH('Compare &amp; combine'!$F186,'Final Yahoo'!$B$2:$B$584,0)),"NA")</f>
        <v>1093</v>
      </c>
    </row>
    <row r="187" spans="2:8" x14ac:dyDescent="0.25">
      <c r="B187" t="s">
        <v>2673</v>
      </c>
      <c r="C187" s="6" t="str">
        <f>IFERROR(INDEX('Final Yahoo'!$B$2:$B$584,MATCH('Compare &amp; combine'!B187,'Final Yahoo'!$B$2:$B$584,0)),"NA")</f>
        <v>DFAM</v>
      </c>
      <c r="D187" s="9">
        <f t="shared" si="2"/>
        <v>0</v>
      </c>
      <c r="F187" t="s">
        <v>2673</v>
      </c>
      <c r="G187" t="str">
        <f>INDEX('Final Yahoo'!C$2:C$584,MATCH('Compare &amp; combine'!$F187,'Final Yahoo'!$B$2:$B$584,0))</f>
        <v>PT Dafam Property Indonesia Tbk</v>
      </c>
      <c r="H187" s="8">
        <f>IFERROR(INDEX('Final Yahoo'!E$2:E$584,MATCH('Compare &amp; combine'!$F187,'Final Yahoo'!$B$2:$B$584,0)),"NA")</f>
        <v>706.74400000000003</v>
      </c>
    </row>
    <row r="188" spans="2:8" x14ac:dyDescent="0.25">
      <c r="B188" t="s">
        <v>2674</v>
      </c>
      <c r="C188" s="6" t="str">
        <f>IFERROR(INDEX('Final Yahoo'!$B$2:$B$584,MATCH('Compare &amp; combine'!B188,'Final Yahoo'!$B$2:$B$584,0)),"NA")</f>
        <v>DGIK</v>
      </c>
      <c r="D188" s="9">
        <f t="shared" si="2"/>
        <v>0</v>
      </c>
      <c r="F188" t="s">
        <v>2674</v>
      </c>
      <c r="G188" t="str">
        <f>INDEX('Final Yahoo'!C$2:C$584,MATCH('Compare &amp; combine'!$F188,'Final Yahoo'!$B$2:$B$584,0))</f>
        <v>PT Nusa Konstruksi Enjiniring Tbk</v>
      </c>
      <c r="H188" s="8">
        <f>IFERROR(INDEX('Final Yahoo'!E$2:E$584,MATCH('Compare &amp; combine'!$F188,'Final Yahoo'!$B$2:$B$584,0)),"NA")</f>
        <v>579.78200000000004</v>
      </c>
    </row>
    <row r="189" spans="2:8" x14ac:dyDescent="0.25">
      <c r="B189" t="s">
        <v>2675</v>
      </c>
      <c r="C189" s="6" t="str">
        <f>IFERROR(INDEX('Final Yahoo'!$B$2:$B$584,MATCH('Compare &amp; combine'!B189,'Final Yahoo'!$B$2:$B$584,0)),"NA")</f>
        <v>NA</v>
      </c>
      <c r="D189" s="9">
        <f t="shared" si="2"/>
        <v>1</v>
      </c>
      <c r="F189" t="s">
        <v>2675</v>
      </c>
      <c r="G189" t="e">
        <f>INDEX('Final Yahoo'!C$2:C$584,MATCH('Compare &amp; combine'!$F189,'Final Yahoo'!$B$2:$B$584,0))</f>
        <v>#N/A</v>
      </c>
      <c r="H189" s="8" t="str">
        <f>IFERROR(INDEX('Final Yahoo'!E$2:E$584,MATCH('Compare &amp; combine'!$F189,'Final Yahoo'!$B$2:$B$584,0)),"NA")</f>
        <v>NA</v>
      </c>
    </row>
    <row r="190" spans="2:8" x14ac:dyDescent="0.25">
      <c r="B190" t="s">
        <v>2676</v>
      </c>
      <c r="C190" s="6" t="str">
        <f>IFERROR(INDEX('Final Yahoo'!$B$2:$B$584,MATCH('Compare &amp; combine'!B190,'Final Yahoo'!$B$2:$B$584,0)),"NA")</f>
        <v>DIGI</v>
      </c>
      <c r="D190" s="9">
        <f t="shared" si="2"/>
        <v>0</v>
      </c>
      <c r="F190" t="s">
        <v>2676</v>
      </c>
      <c r="G190" t="str">
        <f>INDEX('Final Yahoo'!C$2:C$584,MATCH('Compare &amp; combine'!$F190,'Final Yahoo'!$B$2:$B$584,0))</f>
        <v>PT Arkadia Digital Media Tbk</v>
      </c>
      <c r="H190" s="8">
        <f>IFERROR(INDEX('Final Yahoo'!E$2:E$584,MATCH('Compare &amp; combine'!$F190,'Final Yahoo'!$B$2:$B$584,0)),"NA")</f>
        <v>812.5</v>
      </c>
    </row>
    <row r="191" spans="2:8" x14ac:dyDescent="0.25">
      <c r="B191" t="s">
        <v>2677</v>
      </c>
      <c r="C191" s="6" t="str">
        <f>IFERROR(INDEX('Final Yahoo'!$B$2:$B$584,MATCH('Compare &amp; combine'!B191,'Final Yahoo'!$B$2:$B$584,0)),"NA")</f>
        <v>DILD</v>
      </c>
      <c r="D191" s="9">
        <f t="shared" si="2"/>
        <v>0</v>
      </c>
      <c r="F191" t="s">
        <v>2677</v>
      </c>
      <c r="G191" t="str">
        <f>INDEX('Final Yahoo'!C$2:C$584,MATCH('Compare &amp; combine'!$F191,'Final Yahoo'!$B$2:$B$584,0))</f>
        <v>PT Intiland Development Tbk</v>
      </c>
      <c r="H191" s="8">
        <f>IFERROR(INDEX('Final Yahoo'!E$2:E$584,MATCH('Compare &amp; combine'!$F191,'Final Yahoo'!$B$2:$B$584,0)),"NA")</f>
        <v>1949</v>
      </c>
    </row>
    <row r="192" spans="2:8" x14ac:dyDescent="0.25">
      <c r="B192" t="s">
        <v>2678</v>
      </c>
      <c r="C192" s="6" t="str">
        <f>IFERROR(INDEX('Final Yahoo'!$B$2:$B$584,MATCH('Compare &amp; combine'!B192,'Final Yahoo'!$B$2:$B$584,0)),"NA")</f>
        <v>NA</v>
      </c>
      <c r="D192" s="9">
        <f t="shared" si="2"/>
        <v>1</v>
      </c>
      <c r="F192" t="s">
        <v>2678</v>
      </c>
      <c r="G192" t="e">
        <f>INDEX('Final Yahoo'!C$2:C$584,MATCH('Compare &amp; combine'!$F192,'Final Yahoo'!$B$2:$B$584,0))</f>
        <v>#N/A</v>
      </c>
      <c r="H192" s="8" t="str">
        <f>IFERROR(INDEX('Final Yahoo'!E$2:E$584,MATCH('Compare &amp; combine'!$F192,'Final Yahoo'!$B$2:$B$584,0)),"NA")</f>
        <v>NA</v>
      </c>
    </row>
    <row r="193" spans="2:8" x14ac:dyDescent="0.25">
      <c r="B193" t="s">
        <v>2679</v>
      </c>
      <c r="C193" s="6" t="str">
        <f>IFERROR(INDEX('Final Yahoo'!$B$2:$B$584,MATCH('Compare &amp; combine'!B193,'Final Yahoo'!$B$2:$B$584,0)),"NA")</f>
        <v>DKFT</v>
      </c>
      <c r="D193" s="9">
        <f t="shared" si="2"/>
        <v>0</v>
      </c>
      <c r="F193" t="s">
        <v>2679</v>
      </c>
      <c r="G193" t="str">
        <f>INDEX('Final Yahoo'!C$2:C$584,MATCH('Compare &amp; combine'!$F193,'Final Yahoo'!$B$2:$B$584,0))</f>
        <v>PT Central Omega Resources Tbk</v>
      </c>
      <c r="H193" s="8">
        <f>IFERROR(INDEX('Final Yahoo'!E$2:E$584,MATCH('Compare &amp; combine'!$F193,'Final Yahoo'!$B$2:$B$584,0)),"NA")</f>
        <v>771.76199999999994</v>
      </c>
    </row>
    <row r="194" spans="2:8" x14ac:dyDescent="0.25">
      <c r="B194" t="s">
        <v>2680</v>
      </c>
      <c r="C194" s="6" t="str">
        <f>IFERROR(INDEX('Final Yahoo'!$B$2:$B$584,MATCH('Compare &amp; combine'!B194,'Final Yahoo'!$B$2:$B$584,0)),"NA")</f>
        <v>NA</v>
      </c>
      <c r="D194" s="9">
        <f t="shared" si="2"/>
        <v>1</v>
      </c>
      <c r="F194" t="s">
        <v>2680</v>
      </c>
      <c r="G194" t="e">
        <f>INDEX('Final Yahoo'!C$2:C$584,MATCH('Compare &amp; combine'!$F194,'Final Yahoo'!$B$2:$B$584,0))</f>
        <v>#N/A</v>
      </c>
      <c r="H194" s="8" t="str">
        <f>IFERROR(INDEX('Final Yahoo'!E$2:E$584,MATCH('Compare &amp; combine'!$F194,'Final Yahoo'!$B$2:$B$584,0)),"NA")</f>
        <v>NA</v>
      </c>
    </row>
    <row r="195" spans="2:8" x14ac:dyDescent="0.25">
      <c r="B195" t="s">
        <v>2681</v>
      </c>
      <c r="C195" s="6" t="str">
        <f>IFERROR(INDEX('Final Yahoo'!$B$2:$B$584,MATCH('Compare &amp; combine'!B195,'Final Yahoo'!$B$2:$B$584,0)),"NA")</f>
        <v>DMAS</v>
      </c>
      <c r="D195" s="9">
        <f t="shared" si="2"/>
        <v>0</v>
      </c>
      <c r="F195" t="s">
        <v>2681</v>
      </c>
      <c r="G195" t="str">
        <f>INDEX('Final Yahoo'!C$2:C$584,MATCH('Compare &amp; combine'!$F195,'Final Yahoo'!$B$2:$B$584,0))</f>
        <v>PT Puradelta Lestari Tbk</v>
      </c>
      <c r="H195" s="8">
        <f>IFERROR(INDEX('Final Yahoo'!E$2:E$584,MATCH('Compare &amp; combine'!$F195,'Final Yahoo'!$B$2:$B$584,0)),"NA")</f>
        <v>10314</v>
      </c>
    </row>
    <row r="196" spans="2:8" x14ac:dyDescent="0.25">
      <c r="B196" t="s">
        <v>2682</v>
      </c>
      <c r="C196" s="6" t="str">
        <f>IFERROR(INDEX('Final Yahoo'!$B$2:$B$584,MATCH('Compare &amp; combine'!B196,'Final Yahoo'!$B$2:$B$584,0)),"NA")</f>
        <v>DMMX</v>
      </c>
      <c r="D196" s="9">
        <f t="shared" ref="D196:D259" si="3">IF(C196="NA",1,0)</f>
        <v>0</v>
      </c>
      <c r="F196" t="s">
        <v>2682</v>
      </c>
      <c r="G196" t="str">
        <f>INDEX('Final Yahoo'!C$2:C$584,MATCH('Compare &amp; combine'!$F196,'Final Yahoo'!$B$2:$B$584,0))</f>
        <v>PT Digital Mediatama Maxima Tbk</v>
      </c>
      <c r="H196" s="8">
        <f>IFERROR(INDEX('Final Yahoo'!E$2:E$584,MATCH('Compare &amp; combine'!$F196,'Final Yahoo'!$B$2:$B$584,0)),"NA")</f>
        <v>18076</v>
      </c>
    </row>
    <row r="197" spans="2:8" x14ac:dyDescent="0.25">
      <c r="B197" t="s">
        <v>2683</v>
      </c>
      <c r="C197" s="6" t="str">
        <f>IFERROR(INDEX('Final Yahoo'!$B$2:$B$584,MATCH('Compare &amp; combine'!B197,'Final Yahoo'!$B$2:$B$584,0)),"NA")</f>
        <v>DMND</v>
      </c>
      <c r="D197" s="9">
        <f t="shared" si="3"/>
        <v>0</v>
      </c>
      <c r="F197" t="s">
        <v>2683</v>
      </c>
      <c r="G197" t="str">
        <f>INDEX('Final Yahoo'!C$2:C$584,MATCH('Compare &amp; combine'!$F197,'Final Yahoo'!$B$2:$B$584,0))</f>
        <v>PT Diamond Food Indonesia Tbk</v>
      </c>
      <c r="H197" s="8">
        <f>IFERROR(INDEX('Final Yahoo'!E$2:E$584,MATCH('Compare &amp; combine'!$F197,'Final Yahoo'!$B$2:$B$584,0)),"NA")</f>
        <v>8569</v>
      </c>
    </row>
    <row r="198" spans="2:8" x14ac:dyDescent="0.25">
      <c r="B198" t="s">
        <v>2684</v>
      </c>
      <c r="C198" s="6" t="str">
        <f>IFERROR(INDEX('Final Yahoo'!$B$2:$B$584,MATCH('Compare &amp; combine'!B198,'Final Yahoo'!$B$2:$B$584,0)),"NA")</f>
        <v>NA</v>
      </c>
      <c r="D198" s="9">
        <f t="shared" si="3"/>
        <v>1</v>
      </c>
      <c r="F198" t="s">
        <v>2684</v>
      </c>
      <c r="G198" t="e">
        <f>INDEX('Final Yahoo'!C$2:C$584,MATCH('Compare &amp; combine'!$F198,'Final Yahoo'!$B$2:$B$584,0))</f>
        <v>#N/A</v>
      </c>
      <c r="H198" s="8" t="str">
        <f>IFERROR(INDEX('Final Yahoo'!E$2:E$584,MATCH('Compare &amp; combine'!$F198,'Final Yahoo'!$B$2:$B$584,0)),"NA")</f>
        <v>NA</v>
      </c>
    </row>
    <row r="199" spans="2:8" x14ac:dyDescent="0.25">
      <c r="B199" t="s">
        <v>2685</v>
      </c>
      <c r="C199" s="6" t="str">
        <f>IFERROR(INDEX('Final Yahoo'!$B$2:$B$584,MATCH('Compare &amp; combine'!B199,'Final Yahoo'!$B$2:$B$584,0)),"NA")</f>
        <v>DNET</v>
      </c>
      <c r="D199" s="9">
        <f t="shared" si="3"/>
        <v>0</v>
      </c>
      <c r="F199" t="s">
        <v>2685</v>
      </c>
      <c r="G199" t="str">
        <f>INDEX('Final Yahoo'!C$2:C$584,MATCH('Compare &amp; combine'!$F199,'Final Yahoo'!$B$2:$B$584,0))</f>
        <v>PT Indoritel Makmur Internasional Tbk.</v>
      </c>
      <c r="H199" s="8">
        <f>IFERROR(INDEX('Final Yahoo'!E$2:E$584,MATCH('Compare &amp; combine'!$F199,'Final Yahoo'!$B$2:$B$584,0)),"NA")</f>
        <v>46098</v>
      </c>
    </row>
    <row r="200" spans="2:8" x14ac:dyDescent="0.25">
      <c r="B200" t="s">
        <v>2686</v>
      </c>
      <c r="C200" s="6" t="str">
        <f>IFERROR(INDEX('Final Yahoo'!$B$2:$B$584,MATCH('Compare &amp; combine'!B200,'Final Yahoo'!$B$2:$B$584,0)),"NA")</f>
        <v>NA</v>
      </c>
      <c r="D200" s="9">
        <f t="shared" si="3"/>
        <v>1</v>
      </c>
      <c r="F200" t="s">
        <v>2686</v>
      </c>
      <c r="G200" t="e">
        <f>INDEX('Final Yahoo'!C$2:C$584,MATCH('Compare &amp; combine'!$F200,'Final Yahoo'!$B$2:$B$584,0))</f>
        <v>#N/A</v>
      </c>
      <c r="H200" s="8" t="str">
        <f>IFERROR(INDEX('Final Yahoo'!E$2:E$584,MATCH('Compare &amp; combine'!$F200,'Final Yahoo'!$B$2:$B$584,0)),"NA")</f>
        <v>NA</v>
      </c>
    </row>
    <row r="201" spans="2:8" x14ac:dyDescent="0.25">
      <c r="B201" t="s">
        <v>2687</v>
      </c>
      <c r="C201" s="6" t="str">
        <f>IFERROR(INDEX('Final Yahoo'!$B$2:$B$584,MATCH('Compare &amp; combine'!B201,'Final Yahoo'!$B$2:$B$584,0)),"NA")</f>
        <v>DPNS</v>
      </c>
      <c r="D201" s="9">
        <f t="shared" si="3"/>
        <v>0</v>
      </c>
      <c r="F201" t="s">
        <v>2687</v>
      </c>
      <c r="G201" t="str">
        <f>INDEX('Final Yahoo'!C$2:C$584,MATCH('Compare &amp; combine'!$F201,'Final Yahoo'!$B$2:$B$584,0))</f>
        <v>PT Duta Pertiwi Nusantara Tbk</v>
      </c>
      <c r="H201" s="8">
        <f>IFERROR(INDEX('Final Yahoo'!E$2:E$584,MATCH('Compare &amp; combine'!$F201,'Final Yahoo'!$B$2:$B$584,0)),"NA")</f>
        <v>118.545</v>
      </c>
    </row>
    <row r="202" spans="2:8" x14ac:dyDescent="0.25">
      <c r="B202" t="s">
        <v>2688</v>
      </c>
      <c r="C202" s="6" t="str">
        <f>IFERROR(INDEX('Final Yahoo'!$B$2:$B$584,MATCH('Compare &amp; combine'!B202,'Final Yahoo'!$B$2:$B$584,0)),"NA")</f>
        <v>NA</v>
      </c>
      <c r="D202" s="9">
        <f t="shared" si="3"/>
        <v>1</v>
      </c>
      <c r="F202" t="s">
        <v>2688</v>
      </c>
      <c r="G202" t="e">
        <f>INDEX('Final Yahoo'!C$2:C$584,MATCH('Compare &amp; combine'!$F202,'Final Yahoo'!$B$2:$B$584,0))</f>
        <v>#N/A</v>
      </c>
      <c r="H202" s="8" t="str">
        <f>IFERROR(INDEX('Final Yahoo'!E$2:E$584,MATCH('Compare &amp; combine'!$F202,'Final Yahoo'!$B$2:$B$584,0)),"NA")</f>
        <v>NA</v>
      </c>
    </row>
    <row r="203" spans="2:8" x14ac:dyDescent="0.25">
      <c r="B203" t="s">
        <v>2689</v>
      </c>
      <c r="C203" s="6" t="str">
        <f>IFERROR(INDEX('Final Yahoo'!$B$2:$B$584,MATCH('Compare &amp; combine'!B203,'Final Yahoo'!$B$2:$B$584,0)),"NA")</f>
        <v>DSFI</v>
      </c>
      <c r="D203" s="9">
        <f t="shared" si="3"/>
        <v>0</v>
      </c>
      <c r="F203" t="s">
        <v>2689</v>
      </c>
      <c r="G203" t="str">
        <f>INDEX('Final Yahoo'!C$2:C$584,MATCH('Compare &amp; combine'!$F203,'Final Yahoo'!$B$2:$B$584,0))</f>
        <v>PT Dharma Samudera Fishing Industries Tbk</v>
      </c>
      <c r="H203" s="8">
        <f>IFERROR(INDEX('Final Yahoo'!E$2:E$584,MATCH('Compare &amp; combine'!$F203,'Final Yahoo'!$B$2:$B$584,0)),"NA")</f>
        <v>182</v>
      </c>
    </row>
    <row r="204" spans="2:8" x14ac:dyDescent="0.25">
      <c r="B204" t="s">
        <v>2690</v>
      </c>
      <c r="C204" s="6" t="str">
        <f>IFERROR(INDEX('Final Yahoo'!$B$2:$B$584,MATCH('Compare &amp; combine'!B204,'Final Yahoo'!$B$2:$B$584,0)),"NA")</f>
        <v>DSNG</v>
      </c>
      <c r="D204" s="9">
        <f t="shared" si="3"/>
        <v>0</v>
      </c>
      <c r="F204" t="s">
        <v>2690</v>
      </c>
      <c r="G204" t="str">
        <f>INDEX('Final Yahoo'!C$2:C$584,MATCH('Compare &amp; combine'!$F204,'Final Yahoo'!$B$2:$B$584,0))</f>
        <v>PT Dharma Satya Nusantara Tbk</v>
      </c>
      <c r="H204" s="8">
        <f>IFERROR(INDEX('Final Yahoo'!E$2:E$584,MATCH('Compare &amp; combine'!$F204,'Final Yahoo'!$B$2:$B$584,0)),"NA")</f>
        <v>6432</v>
      </c>
    </row>
    <row r="205" spans="2:8" x14ac:dyDescent="0.25">
      <c r="B205" t="s">
        <v>2691</v>
      </c>
      <c r="C205" s="6" t="str">
        <f>IFERROR(INDEX('Final Yahoo'!$B$2:$B$584,MATCH('Compare &amp; combine'!B205,'Final Yahoo'!$B$2:$B$584,0)),"NA")</f>
        <v>DSSA</v>
      </c>
      <c r="D205" s="9">
        <f t="shared" si="3"/>
        <v>0</v>
      </c>
      <c r="F205" t="s">
        <v>2691</v>
      </c>
      <c r="G205" t="str">
        <f>INDEX('Final Yahoo'!C$2:C$584,MATCH('Compare &amp; combine'!$F205,'Final Yahoo'!$B$2:$B$584,0))</f>
        <v>PT Dian Swastatika Sentosa Tbk</v>
      </c>
      <c r="H205" s="8">
        <f>IFERROR(INDEX('Final Yahoo'!E$2:E$584,MATCH('Compare &amp; combine'!$F205,'Final Yahoo'!$B$2:$B$584,0)),"NA")</f>
        <v>19187</v>
      </c>
    </row>
    <row r="206" spans="2:8" x14ac:dyDescent="0.25">
      <c r="B206" t="s">
        <v>2692</v>
      </c>
      <c r="C206" s="6" t="str">
        <f>IFERROR(INDEX('Final Yahoo'!$B$2:$B$584,MATCH('Compare &amp; combine'!B206,'Final Yahoo'!$B$2:$B$584,0)),"NA")</f>
        <v>NA</v>
      </c>
      <c r="D206" s="9">
        <f t="shared" si="3"/>
        <v>1</v>
      </c>
      <c r="F206" t="s">
        <v>2692</v>
      </c>
      <c r="G206" t="e">
        <f>INDEX('Final Yahoo'!C$2:C$584,MATCH('Compare &amp; combine'!$F206,'Final Yahoo'!$B$2:$B$584,0))</f>
        <v>#N/A</v>
      </c>
      <c r="H206" s="8" t="str">
        <f>IFERROR(INDEX('Final Yahoo'!E$2:E$584,MATCH('Compare &amp; combine'!$F206,'Final Yahoo'!$B$2:$B$584,0)),"NA")</f>
        <v>NA</v>
      </c>
    </row>
    <row r="207" spans="2:8" x14ac:dyDescent="0.25">
      <c r="B207" t="s">
        <v>2693</v>
      </c>
      <c r="C207" s="6" t="str">
        <f>IFERROR(INDEX('Final Yahoo'!$B$2:$B$584,MATCH('Compare &amp; combine'!B207,'Final Yahoo'!$B$2:$B$584,0)),"NA")</f>
        <v>DUTI</v>
      </c>
      <c r="D207" s="9">
        <f t="shared" si="3"/>
        <v>0</v>
      </c>
      <c r="F207" t="s">
        <v>2693</v>
      </c>
      <c r="G207" t="str">
        <f>INDEX('Final Yahoo'!C$2:C$584,MATCH('Compare &amp; combine'!$F207,'Final Yahoo'!$B$2:$B$584,0))</f>
        <v>PT Duta Pertiwi Tbk</v>
      </c>
      <c r="H207" s="8">
        <f>IFERROR(INDEX('Final Yahoo'!E$2:E$584,MATCH('Compare &amp; combine'!$F207,'Final Yahoo'!$B$2:$B$584,0)),"NA")</f>
        <v>6438</v>
      </c>
    </row>
    <row r="208" spans="2:8" x14ac:dyDescent="0.25">
      <c r="B208" t="s">
        <v>2694</v>
      </c>
      <c r="C208" s="6" t="str">
        <f>IFERROR(INDEX('Final Yahoo'!$B$2:$B$584,MATCH('Compare &amp; combine'!B208,'Final Yahoo'!$B$2:$B$584,0)),"NA")</f>
        <v>NA</v>
      </c>
      <c r="D208" s="9">
        <f t="shared" si="3"/>
        <v>1</v>
      </c>
      <c r="F208" t="s">
        <v>2694</v>
      </c>
      <c r="G208" t="e">
        <f>INDEX('Final Yahoo'!C$2:C$584,MATCH('Compare &amp; combine'!$F208,'Final Yahoo'!$B$2:$B$584,0))</f>
        <v>#N/A</v>
      </c>
      <c r="H208" s="8" t="str">
        <f>IFERROR(INDEX('Final Yahoo'!E$2:E$584,MATCH('Compare &amp; combine'!$F208,'Final Yahoo'!$B$2:$B$584,0)),"NA")</f>
        <v>NA</v>
      </c>
    </row>
    <row r="209" spans="2:8" x14ac:dyDescent="0.25">
      <c r="B209" t="s">
        <v>2695</v>
      </c>
      <c r="C209" s="6" t="str">
        <f>IFERROR(INDEX('Final Yahoo'!$B$2:$B$584,MATCH('Compare &amp; combine'!B209,'Final Yahoo'!$B$2:$B$584,0)),"NA")</f>
        <v>DWGL</v>
      </c>
      <c r="D209" s="9">
        <f t="shared" si="3"/>
        <v>0</v>
      </c>
      <c r="F209" t="s">
        <v>2695</v>
      </c>
      <c r="G209" t="str">
        <f>INDEX('Final Yahoo'!C$2:C$584,MATCH('Compare &amp; combine'!$F209,'Final Yahoo'!$B$2:$B$584,0))</f>
        <v>PT Dwi Guna Laksana Tbk</v>
      </c>
      <c r="H209" s="8">
        <f>IFERROR(INDEX('Final Yahoo'!E$2:E$584,MATCH('Compare &amp; combine'!$F209,'Final Yahoo'!$B$2:$B$584,0)),"NA")</f>
        <v>1716</v>
      </c>
    </row>
    <row r="210" spans="2:8" x14ac:dyDescent="0.25">
      <c r="B210" t="s">
        <v>2696</v>
      </c>
      <c r="C210" s="6" t="str">
        <f>IFERROR(INDEX('Final Yahoo'!$B$2:$B$584,MATCH('Compare &amp; combine'!B210,'Final Yahoo'!$B$2:$B$584,0)),"NA")</f>
        <v>DYAN</v>
      </c>
      <c r="D210" s="9">
        <f t="shared" si="3"/>
        <v>0</v>
      </c>
      <c r="F210" t="s">
        <v>2696</v>
      </c>
      <c r="G210" t="str">
        <f>INDEX('Final Yahoo'!C$2:C$584,MATCH('Compare &amp; combine'!$F210,'Final Yahoo'!$B$2:$B$584,0))</f>
        <v>PT Dyandra Media International Tbk</v>
      </c>
      <c r="H210" s="8">
        <f>IFERROR(INDEX('Final Yahoo'!E$2:E$584,MATCH('Compare &amp; combine'!$F210,'Final Yahoo'!$B$2:$B$584,0)),"NA")</f>
        <v>333.291</v>
      </c>
    </row>
    <row r="211" spans="2:8" x14ac:dyDescent="0.25">
      <c r="B211" t="s">
        <v>2697</v>
      </c>
      <c r="C211" s="6" t="str">
        <f>IFERROR(INDEX('Final Yahoo'!$B$2:$B$584,MATCH('Compare &amp; combine'!B211,'Final Yahoo'!$B$2:$B$584,0)),"NA")</f>
        <v>EAST</v>
      </c>
      <c r="D211" s="9">
        <f t="shared" si="3"/>
        <v>0</v>
      </c>
      <c r="F211" t="s">
        <v>2697</v>
      </c>
      <c r="G211" t="str">
        <f>INDEX('Final Yahoo'!C$2:C$584,MATCH('Compare &amp; combine'!$F211,'Final Yahoo'!$B$2:$B$584,0))</f>
        <v>PT Eastparc Hotel Tbk</v>
      </c>
      <c r="H211" s="8">
        <f>IFERROR(INDEX('Final Yahoo'!E$2:E$584,MATCH('Compare &amp; combine'!$F211,'Final Yahoo'!$B$2:$B$584,0)),"NA")</f>
        <v>307.49200000000002</v>
      </c>
    </row>
    <row r="212" spans="2:8" x14ac:dyDescent="0.25">
      <c r="B212" t="s">
        <v>2698</v>
      </c>
      <c r="C212" s="6" t="str">
        <f>IFERROR(INDEX('Final Yahoo'!$B$2:$B$584,MATCH('Compare &amp; combine'!B212,'Final Yahoo'!$B$2:$B$584,0)),"NA")</f>
        <v>ECII</v>
      </c>
      <c r="D212" s="9">
        <f t="shared" si="3"/>
        <v>0</v>
      </c>
      <c r="F212" t="s">
        <v>2698</v>
      </c>
      <c r="G212" t="str">
        <f>INDEX('Final Yahoo'!C$2:C$584,MATCH('Compare &amp; combine'!$F212,'Final Yahoo'!$B$2:$B$584,0))</f>
        <v>PT Electronic City Indonesia Tbk</v>
      </c>
      <c r="H212" s="8">
        <f>IFERROR(INDEX('Final Yahoo'!E$2:E$584,MATCH('Compare &amp; combine'!$F212,'Final Yahoo'!$B$2:$B$584,0)),"NA")</f>
        <v>1150</v>
      </c>
    </row>
    <row r="213" spans="2:8" x14ac:dyDescent="0.25">
      <c r="B213" t="s">
        <v>2699</v>
      </c>
      <c r="C213" s="6" t="str">
        <f>IFERROR(INDEX('Final Yahoo'!$B$2:$B$584,MATCH('Compare &amp; combine'!B213,'Final Yahoo'!$B$2:$B$584,0)),"NA")</f>
        <v>EKAD</v>
      </c>
      <c r="D213" s="9">
        <f t="shared" si="3"/>
        <v>0</v>
      </c>
      <c r="F213" t="s">
        <v>2699</v>
      </c>
      <c r="G213" t="str">
        <f>INDEX('Final Yahoo'!C$2:C$584,MATCH('Compare &amp; combine'!$F213,'Final Yahoo'!$B$2:$B$584,0))</f>
        <v>PT Ekadharma International Tbk</v>
      </c>
      <c r="H213" s="8">
        <f>IFERROR(INDEX('Final Yahoo'!E$2:E$584,MATCH('Compare &amp; combine'!$F213,'Final Yahoo'!$B$2:$B$584,0)),"NA")</f>
        <v>995.75400000000002</v>
      </c>
    </row>
    <row r="214" spans="2:8" x14ac:dyDescent="0.25">
      <c r="B214" t="s">
        <v>2700</v>
      </c>
      <c r="C214" s="6" t="str">
        <f>IFERROR(INDEX('Final Yahoo'!$B$2:$B$584,MATCH('Compare &amp; combine'!B214,'Final Yahoo'!$B$2:$B$584,0)),"NA")</f>
        <v>NA</v>
      </c>
      <c r="D214" s="9">
        <f t="shared" si="3"/>
        <v>1</v>
      </c>
      <c r="F214" t="s">
        <v>2700</v>
      </c>
      <c r="G214" t="e">
        <f>INDEX('Final Yahoo'!C$2:C$584,MATCH('Compare &amp; combine'!$F214,'Final Yahoo'!$B$2:$B$584,0))</f>
        <v>#N/A</v>
      </c>
      <c r="H214" s="8" t="str">
        <f>IFERROR(INDEX('Final Yahoo'!E$2:E$584,MATCH('Compare &amp; combine'!$F214,'Final Yahoo'!$B$2:$B$584,0)),"NA")</f>
        <v>NA</v>
      </c>
    </row>
    <row r="215" spans="2:8" x14ac:dyDescent="0.25">
      <c r="B215" t="s">
        <v>2701</v>
      </c>
      <c r="C215" s="6" t="str">
        <f>IFERROR(INDEX('Final Yahoo'!$B$2:$B$584,MATCH('Compare &amp; combine'!B215,'Final Yahoo'!$B$2:$B$584,0)),"NA")</f>
        <v>NA</v>
      </c>
      <c r="D215" s="9">
        <f t="shared" si="3"/>
        <v>1</v>
      </c>
      <c r="F215" t="s">
        <v>2701</v>
      </c>
      <c r="G215" t="e">
        <f>INDEX('Final Yahoo'!C$2:C$584,MATCH('Compare &amp; combine'!$F215,'Final Yahoo'!$B$2:$B$584,0))</f>
        <v>#N/A</v>
      </c>
      <c r="H215" s="8" t="str">
        <f>IFERROR(INDEX('Final Yahoo'!E$2:E$584,MATCH('Compare &amp; combine'!$F215,'Final Yahoo'!$B$2:$B$584,0)),"NA")</f>
        <v>NA</v>
      </c>
    </row>
    <row r="216" spans="2:8" x14ac:dyDescent="0.25">
      <c r="B216" t="s">
        <v>2702</v>
      </c>
      <c r="C216" s="6" t="str">
        <f>IFERROR(INDEX('Final Yahoo'!$B$2:$B$584,MATCH('Compare &amp; combine'!B216,'Final Yahoo'!$B$2:$B$584,0)),"NA")</f>
        <v>EMDE</v>
      </c>
      <c r="D216" s="9">
        <f t="shared" si="3"/>
        <v>0</v>
      </c>
      <c r="F216" t="s">
        <v>2702</v>
      </c>
      <c r="G216" t="str">
        <f>INDEX('Final Yahoo'!C$2:C$584,MATCH('Compare &amp; combine'!$F216,'Final Yahoo'!$B$2:$B$584,0))</f>
        <v>PT Megapolitan Developments Tbk</v>
      </c>
      <c r="H216" s="8">
        <f>IFERROR(INDEX('Final Yahoo'!E$2:E$584,MATCH('Compare &amp; combine'!$F216,'Final Yahoo'!$B$2:$B$584,0)),"NA")</f>
        <v>656.6</v>
      </c>
    </row>
    <row r="217" spans="2:8" x14ac:dyDescent="0.25">
      <c r="B217" t="s">
        <v>2703</v>
      </c>
      <c r="C217" s="6" t="str">
        <f>IFERROR(INDEX('Final Yahoo'!$B$2:$B$584,MATCH('Compare &amp; combine'!B217,'Final Yahoo'!$B$2:$B$584,0)),"NA")</f>
        <v>EMTK</v>
      </c>
      <c r="D217" s="9">
        <f t="shared" si="3"/>
        <v>0</v>
      </c>
      <c r="F217" t="s">
        <v>2703</v>
      </c>
      <c r="G217" t="str">
        <f>INDEX('Final Yahoo'!C$2:C$584,MATCH('Compare &amp; combine'!$F217,'Final Yahoo'!$B$2:$B$584,0))</f>
        <v>PT Elang Mahkota Teknologi Tbk</v>
      </c>
      <c r="H217" s="8">
        <f>IFERROR(INDEX('Final Yahoo'!E$2:E$584,MATCH('Compare &amp; combine'!$F217,'Final Yahoo'!$B$2:$B$584,0)),"NA")</f>
        <v>99465</v>
      </c>
    </row>
    <row r="218" spans="2:8" x14ac:dyDescent="0.25">
      <c r="B218" t="s">
        <v>2704</v>
      </c>
      <c r="C218" s="6" t="str">
        <f>IFERROR(INDEX('Final Yahoo'!$B$2:$B$584,MATCH('Compare &amp; combine'!B218,'Final Yahoo'!$B$2:$B$584,0)),"NA")</f>
        <v>ENRG</v>
      </c>
      <c r="D218" s="9">
        <f t="shared" si="3"/>
        <v>0</v>
      </c>
      <c r="F218" t="s">
        <v>2704</v>
      </c>
      <c r="G218" t="str">
        <f>INDEX('Final Yahoo'!C$2:C$584,MATCH('Compare &amp; combine'!$F218,'Final Yahoo'!$B$2:$B$584,0))</f>
        <v>PT Energi Mega Persada Tbk</v>
      </c>
      <c r="H218" s="8">
        <f>IFERROR(INDEX('Final Yahoo'!E$2:E$584,MATCH('Compare &amp; combine'!$F218,'Final Yahoo'!$B$2:$B$584,0)),"NA")</f>
        <v>1251</v>
      </c>
    </row>
    <row r="219" spans="2:8" x14ac:dyDescent="0.25">
      <c r="B219" t="s">
        <v>2705</v>
      </c>
      <c r="C219" s="6" t="str">
        <f>IFERROR(INDEX('Final Yahoo'!$B$2:$B$584,MATCH('Compare &amp; combine'!B219,'Final Yahoo'!$B$2:$B$584,0)),"NA")</f>
        <v>ENZO</v>
      </c>
      <c r="D219" s="9">
        <f t="shared" si="3"/>
        <v>0</v>
      </c>
      <c r="F219" t="s">
        <v>2705</v>
      </c>
      <c r="G219" t="str">
        <f>INDEX('Final Yahoo'!C$2:C$584,MATCH('Compare &amp; combine'!$F219,'Final Yahoo'!$B$2:$B$584,0))</f>
        <v>PT Morenzo Abadi Perkasa Tbk</v>
      </c>
      <c r="H219" s="8">
        <f>IFERROR(INDEX('Final Yahoo'!E$2:E$584,MATCH('Compare &amp; combine'!$F219,'Final Yahoo'!$B$2:$B$584,0)),"NA")</f>
        <v>108.128</v>
      </c>
    </row>
    <row r="220" spans="2:8" x14ac:dyDescent="0.25">
      <c r="B220" t="s">
        <v>2706</v>
      </c>
      <c r="C220" s="6" t="str">
        <f>IFERROR(INDEX('Final Yahoo'!$B$2:$B$584,MATCH('Compare &amp; combine'!B220,'Final Yahoo'!$B$2:$B$584,0)),"NA")</f>
        <v>EPAC</v>
      </c>
      <c r="D220" s="9">
        <f t="shared" si="3"/>
        <v>0</v>
      </c>
      <c r="F220" t="s">
        <v>2706</v>
      </c>
      <c r="G220" t="str">
        <f>INDEX('Final Yahoo'!C$2:C$584,MATCH('Compare &amp; combine'!$F220,'Final Yahoo'!$B$2:$B$584,0))</f>
        <v>PT Megalestari Epack Sentosaraya Tbk</v>
      </c>
      <c r="H220" s="8">
        <f>IFERROR(INDEX('Final Yahoo'!E$2:E$584,MATCH('Compare &amp; combine'!$F220,'Final Yahoo'!$B$2:$B$584,0)),"NA")</f>
        <v>168.47300000000001</v>
      </c>
    </row>
    <row r="221" spans="2:8" x14ac:dyDescent="0.25">
      <c r="B221" t="s">
        <v>2707</v>
      </c>
      <c r="C221" s="6" t="str">
        <f>IFERROR(INDEX('Final Yahoo'!$B$2:$B$584,MATCH('Compare &amp; combine'!B221,'Final Yahoo'!$B$2:$B$584,0)),"NA")</f>
        <v>EPMT</v>
      </c>
      <c r="D221" s="9">
        <f t="shared" si="3"/>
        <v>0</v>
      </c>
      <c r="F221" t="s">
        <v>2707</v>
      </c>
      <c r="G221" t="str">
        <f>INDEX('Final Yahoo'!C$2:C$584,MATCH('Compare &amp; combine'!$F221,'Final Yahoo'!$B$2:$B$584,0))</f>
        <v>PT Enseval Putera Megatrading Tbk.</v>
      </c>
      <c r="H221" s="8">
        <f>IFERROR(INDEX('Final Yahoo'!E$2:E$584,MATCH('Compare &amp; combine'!$F221,'Final Yahoo'!$B$2:$B$584,0)),"NA")</f>
        <v>6149</v>
      </c>
    </row>
    <row r="222" spans="2:8" x14ac:dyDescent="0.25">
      <c r="B222" t="s">
        <v>2708</v>
      </c>
      <c r="C222" s="6" t="str">
        <f>IFERROR(INDEX('Final Yahoo'!$B$2:$B$584,MATCH('Compare &amp; combine'!B222,'Final Yahoo'!$B$2:$B$584,0)),"NA")</f>
        <v>ERAA</v>
      </c>
      <c r="D222" s="9">
        <f t="shared" si="3"/>
        <v>0</v>
      </c>
      <c r="F222" t="s">
        <v>2708</v>
      </c>
      <c r="G222" t="str">
        <f>INDEX('Final Yahoo'!C$2:C$584,MATCH('Compare &amp; combine'!$F222,'Final Yahoo'!$B$2:$B$584,0))</f>
        <v>PT Erajaya Swasembada Tbk</v>
      </c>
      <c r="H222" s="8">
        <f>IFERROR(INDEX('Final Yahoo'!E$2:E$584,MATCH('Compare &amp; combine'!$F222,'Final Yahoo'!$B$2:$B$584,0)),"NA")</f>
        <v>9539</v>
      </c>
    </row>
    <row r="223" spans="2:8" x14ac:dyDescent="0.25">
      <c r="B223" t="s">
        <v>2709</v>
      </c>
      <c r="C223" s="6" t="str">
        <f>IFERROR(INDEX('Final Yahoo'!$B$2:$B$584,MATCH('Compare &amp; combine'!B223,'Final Yahoo'!$B$2:$B$584,0)),"NA")</f>
        <v>ERTX</v>
      </c>
      <c r="D223" s="9">
        <f t="shared" si="3"/>
        <v>0</v>
      </c>
      <c r="F223" t="s">
        <v>2709</v>
      </c>
      <c r="G223" t="str">
        <f>INDEX('Final Yahoo'!C$2:C$584,MATCH('Compare &amp; combine'!$F223,'Final Yahoo'!$B$2:$B$584,0))</f>
        <v>PT Eratex Djaja Tbk</v>
      </c>
      <c r="H223" s="8">
        <f>IFERROR(INDEX('Final Yahoo'!E$2:E$584,MATCH('Compare &amp; combine'!$F223,'Final Yahoo'!$B$2:$B$584,0)),"NA")</f>
        <v>238.01</v>
      </c>
    </row>
    <row r="224" spans="2:8" x14ac:dyDescent="0.25">
      <c r="B224" t="s">
        <v>2710</v>
      </c>
      <c r="C224" s="6" t="str">
        <f>IFERROR(INDEX('Final Yahoo'!$B$2:$B$584,MATCH('Compare &amp; combine'!B224,'Final Yahoo'!$B$2:$B$584,0)),"NA")</f>
        <v>ESIP</v>
      </c>
      <c r="D224" s="9">
        <f t="shared" si="3"/>
        <v>0</v>
      </c>
      <c r="F224" t="s">
        <v>2710</v>
      </c>
      <c r="G224" t="str">
        <f>INDEX('Final Yahoo'!C$2:C$584,MATCH('Compare &amp; combine'!$F224,'Final Yahoo'!$B$2:$B$584,0))</f>
        <v>PT Sinergi Inti Plastindo Tbk</v>
      </c>
      <c r="H224" s="8">
        <f>IFERROR(INDEX('Final Yahoo'!E$2:E$584,MATCH('Compare &amp; combine'!$F224,'Final Yahoo'!$B$2:$B$584,0)),"NA")</f>
        <v>48</v>
      </c>
    </row>
    <row r="225" spans="2:8" x14ac:dyDescent="0.25">
      <c r="B225" t="s">
        <v>2711</v>
      </c>
      <c r="C225" s="6" t="str">
        <f>IFERROR(INDEX('Final Yahoo'!$B$2:$B$584,MATCH('Compare &amp; combine'!B225,'Final Yahoo'!$B$2:$B$584,0)),"NA")</f>
        <v>ESSA</v>
      </c>
      <c r="D225" s="9">
        <f t="shared" si="3"/>
        <v>0</v>
      </c>
      <c r="F225" t="s">
        <v>2711</v>
      </c>
      <c r="G225" t="str">
        <f>INDEX('Final Yahoo'!C$2:C$584,MATCH('Compare &amp; combine'!$F225,'Final Yahoo'!$B$2:$B$584,0))</f>
        <v>PT Surya Esa Perkasa Tbk</v>
      </c>
      <c r="H225" s="8">
        <f>IFERROR(INDEX('Final Yahoo'!E$2:E$584,MATCH('Compare &amp; combine'!$F225,'Final Yahoo'!$B$2:$B$584,0)),"NA")</f>
        <v>5638</v>
      </c>
    </row>
    <row r="226" spans="2:8" x14ac:dyDescent="0.25">
      <c r="B226" t="s">
        <v>2712</v>
      </c>
      <c r="C226" s="6" t="str">
        <f>IFERROR(INDEX('Final Yahoo'!$B$2:$B$584,MATCH('Compare &amp; combine'!B226,'Final Yahoo'!$B$2:$B$584,0)),"NA")</f>
        <v>ESTA</v>
      </c>
      <c r="D226" s="9">
        <f t="shared" si="3"/>
        <v>0</v>
      </c>
      <c r="F226" t="s">
        <v>2712</v>
      </c>
      <c r="G226" t="str">
        <f>INDEX('Final Yahoo'!C$2:C$584,MATCH('Compare &amp; combine'!$F226,'Final Yahoo'!$B$2:$B$584,0))</f>
        <v>PT Esta Multi Usaha Tbk</v>
      </c>
      <c r="H226" s="8">
        <f>IFERROR(INDEX('Final Yahoo'!E$2:E$584,MATCH('Compare &amp; combine'!$F226,'Final Yahoo'!$B$2:$B$584,0)),"NA")</f>
        <v>88.2</v>
      </c>
    </row>
    <row r="227" spans="2:8" x14ac:dyDescent="0.25">
      <c r="B227" t="s">
        <v>2713</v>
      </c>
      <c r="C227" s="6" t="str">
        <f>IFERROR(INDEX('Final Yahoo'!$B$2:$B$584,MATCH('Compare &amp; combine'!B227,'Final Yahoo'!$B$2:$B$584,0)),"NA")</f>
        <v>ESTI</v>
      </c>
      <c r="D227" s="9">
        <f t="shared" si="3"/>
        <v>0</v>
      </c>
      <c r="F227" t="s">
        <v>2713</v>
      </c>
      <c r="G227" t="str">
        <f>INDEX('Final Yahoo'!C$2:C$584,MATCH('Compare &amp; combine'!$F227,'Final Yahoo'!$B$2:$B$584,0))</f>
        <v>PT Ever Shine Tex Tbk</v>
      </c>
      <c r="H227" s="8">
        <f>IFERROR(INDEX('Final Yahoo'!E$2:E$584,MATCH('Compare &amp; combine'!$F227,'Final Yahoo'!$B$2:$B$584,0)),"NA")</f>
        <v>253.916</v>
      </c>
    </row>
    <row r="228" spans="2:8" x14ac:dyDescent="0.25">
      <c r="B228" t="s">
        <v>2714</v>
      </c>
      <c r="C228" s="6" t="str">
        <f>IFERROR(INDEX('Final Yahoo'!$B$2:$B$584,MATCH('Compare &amp; combine'!B228,'Final Yahoo'!$B$2:$B$584,0)),"NA")</f>
        <v>EXCL</v>
      </c>
      <c r="D228" s="9">
        <f t="shared" si="3"/>
        <v>0</v>
      </c>
      <c r="F228" t="s">
        <v>2714</v>
      </c>
      <c r="G228" t="str">
        <f>INDEX('Final Yahoo'!C$2:C$584,MATCH('Compare &amp; combine'!$F228,'Final Yahoo'!$B$2:$B$584,0))</f>
        <v>PT XL Axiata Tbk</v>
      </c>
      <c r="H228" s="8">
        <f>IFERROR(INDEX('Final Yahoo'!E$2:E$584,MATCH('Compare &amp; combine'!$F228,'Final Yahoo'!$B$2:$B$584,0)),"NA")</f>
        <v>33605</v>
      </c>
    </row>
    <row r="229" spans="2:8" x14ac:dyDescent="0.25">
      <c r="B229" t="s">
        <v>2715</v>
      </c>
      <c r="C229" s="6" t="str">
        <f>IFERROR(INDEX('Final Yahoo'!$B$2:$B$584,MATCH('Compare &amp; combine'!B229,'Final Yahoo'!$B$2:$B$584,0)),"NA")</f>
        <v>FAPA</v>
      </c>
      <c r="D229" s="9">
        <f t="shared" si="3"/>
        <v>0</v>
      </c>
      <c r="F229" t="s">
        <v>2715</v>
      </c>
      <c r="G229" t="str">
        <f>INDEX('Final Yahoo'!C$2:C$584,MATCH('Compare &amp; combine'!$F229,'Final Yahoo'!$B$2:$B$584,0))</f>
        <v>PT FAP Agri Tbk</v>
      </c>
      <c r="H229" s="8">
        <f>IFERROR(INDEX('Final Yahoo'!E$2:E$584,MATCH('Compare &amp; combine'!$F229,'Final Yahoo'!$B$2:$B$584,0)),"NA")</f>
        <v>11251</v>
      </c>
    </row>
    <row r="230" spans="2:8" x14ac:dyDescent="0.25">
      <c r="B230" t="s">
        <v>2716</v>
      </c>
      <c r="C230" s="6" t="str">
        <f>IFERROR(INDEX('Final Yahoo'!$B$2:$B$584,MATCH('Compare &amp; combine'!B230,'Final Yahoo'!$B$2:$B$584,0)),"NA")</f>
        <v>NA</v>
      </c>
      <c r="D230" s="9">
        <f t="shared" si="3"/>
        <v>1</v>
      </c>
      <c r="F230" t="s">
        <v>2716</v>
      </c>
      <c r="G230" t="e">
        <f>INDEX('Final Yahoo'!C$2:C$584,MATCH('Compare &amp; combine'!$F230,'Final Yahoo'!$B$2:$B$584,0))</f>
        <v>#N/A</v>
      </c>
      <c r="H230" s="8" t="str">
        <f>IFERROR(INDEX('Final Yahoo'!E$2:E$584,MATCH('Compare &amp; combine'!$F230,'Final Yahoo'!$B$2:$B$584,0)),"NA")</f>
        <v>NA</v>
      </c>
    </row>
    <row r="231" spans="2:8" x14ac:dyDescent="0.25">
      <c r="B231" t="s">
        <v>2717</v>
      </c>
      <c r="C231" s="6" t="str">
        <f>IFERROR(INDEX('Final Yahoo'!$B$2:$B$584,MATCH('Compare &amp; combine'!B231,'Final Yahoo'!$B$2:$B$584,0)),"NA")</f>
        <v>NA</v>
      </c>
      <c r="D231" s="9">
        <f t="shared" si="3"/>
        <v>1</v>
      </c>
      <c r="F231" t="s">
        <v>2717</v>
      </c>
      <c r="G231" t="e">
        <f>INDEX('Final Yahoo'!C$2:C$584,MATCH('Compare &amp; combine'!$F231,'Final Yahoo'!$B$2:$B$584,0))</f>
        <v>#N/A</v>
      </c>
      <c r="H231" s="8" t="str">
        <f>IFERROR(INDEX('Final Yahoo'!E$2:E$584,MATCH('Compare &amp; combine'!$F231,'Final Yahoo'!$B$2:$B$584,0)),"NA")</f>
        <v>NA</v>
      </c>
    </row>
    <row r="232" spans="2:8" x14ac:dyDescent="0.25">
      <c r="B232" t="s">
        <v>2718</v>
      </c>
      <c r="C232" s="6" t="str">
        <f>IFERROR(INDEX('Final Yahoo'!$B$2:$B$584,MATCH('Compare &amp; combine'!B232,'Final Yahoo'!$B$2:$B$584,0)),"NA")</f>
        <v>FIRE</v>
      </c>
      <c r="D232" s="9">
        <f t="shared" si="3"/>
        <v>0</v>
      </c>
      <c r="F232" t="s">
        <v>2718</v>
      </c>
      <c r="G232" t="str">
        <f>INDEX('Final Yahoo'!C$2:C$584,MATCH('Compare &amp; combine'!$F232,'Final Yahoo'!$B$2:$B$584,0))</f>
        <v>PT Alfa Energi Investama Tbk</v>
      </c>
      <c r="H232" s="8">
        <f>IFERROR(INDEX('Final Yahoo'!E$2:E$584,MATCH('Compare &amp; combine'!$F232,'Final Yahoo'!$B$2:$B$584,0)),"NA")</f>
        <v>1008</v>
      </c>
    </row>
    <row r="233" spans="2:8" x14ac:dyDescent="0.25">
      <c r="B233" t="s">
        <v>2719</v>
      </c>
      <c r="C233" s="6" t="str">
        <f>IFERROR(INDEX('Final Yahoo'!$B$2:$B$584,MATCH('Compare &amp; combine'!B233,'Final Yahoo'!$B$2:$B$584,0)),"NA")</f>
        <v>FISH</v>
      </c>
      <c r="D233" s="9">
        <f t="shared" si="3"/>
        <v>0</v>
      </c>
      <c r="F233" t="s">
        <v>2719</v>
      </c>
      <c r="G233" t="str">
        <f>INDEX('Final Yahoo'!C$2:C$584,MATCH('Compare &amp; combine'!$F233,'Final Yahoo'!$B$2:$B$584,0))</f>
        <v>PT FKS Multi Agro Tbk</v>
      </c>
      <c r="H233" s="8">
        <f>IFERROR(INDEX('Final Yahoo'!E$2:E$584,MATCH('Compare &amp; combine'!$F233,'Final Yahoo'!$B$2:$B$584,0)),"NA")</f>
        <v>4488</v>
      </c>
    </row>
    <row r="234" spans="2:8" x14ac:dyDescent="0.25">
      <c r="B234" t="s">
        <v>2720</v>
      </c>
      <c r="C234" s="6" t="str">
        <f>IFERROR(INDEX('Final Yahoo'!$B$2:$B$584,MATCH('Compare &amp; combine'!B234,'Final Yahoo'!$B$2:$B$584,0)),"NA")</f>
        <v>FITT</v>
      </c>
      <c r="D234" s="9">
        <f t="shared" si="3"/>
        <v>0</v>
      </c>
      <c r="F234" t="s">
        <v>2720</v>
      </c>
      <c r="G234" t="str">
        <f>INDEX('Final Yahoo'!C$2:C$584,MATCH('Compare &amp; combine'!$F234,'Final Yahoo'!$B$2:$B$584,0))</f>
        <v>PT Hotel Fitra International Tbk</v>
      </c>
      <c r="H234" s="8">
        <f>IFERROR(INDEX('Final Yahoo'!E$2:E$584,MATCH('Compare &amp; combine'!$F234,'Final Yahoo'!$B$2:$B$584,0)),"NA")</f>
        <v>175.20699999999999</v>
      </c>
    </row>
    <row r="235" spans="2:8" x14ac:dyDescent="0.25">
      <c r="B235" t="s">
        <v>2721</v>
      </c>
      <c r="C235" s="6" t="str">
        <f>IFERROR(INDEX('Final Yahoo'!$B$2:$B$584,MATCH('Compare &amp; combine'!B235,'Final Yahoo'!$B$2:$B$584,0)),"NA")</f>
        <v>FMII</v>
      </c>
      <c r="D235" s="9">
        <f t="shared" si="3"/>
        <v>0</v>
      </c>
      <c r="F235" t="s">
        <v>2721</v>
      </c>
      <c r="G235" t="str">
        <f>INDEX('Final Yahoo'!C$2:C$584,MATCH('Compare &amp; combine'!$F235,'Final Yahoo'!$B$2:$B$584,0))</f>
        <v>PT Fortune Mate Indonesia Tbk</v>
      </c>
      <c r="H235" s="8">
        <f>IFERROR(INDEX('Final Yahoo'!E$2:E$584,MATCH('Compare &amp; combine'!$F235,'Final Yahoo'!$B$2:$B$584,0)),"NA")</f>
        <v>1110</v>
      </c>
    </row>
    <row r="236" spans="2:8" x14ac:dyDescent="0.25">
      <c r="B236" t="s">
        <v>2722</v>
      </c>
      <c r="C236" s="6" t="str">
        <f>IFERROR(INDEX('Final Yahoo'!$B$2:$B$584,MATCH('Compare &amp; combine'!B236,'Final Yahoo'!$B$2:$B$584,0)),"NA")</f>
        <v>FOOD</v>
      </c>
      <c r="D236" s="9">
        <f t="shared" si="3"/>
        <v>0</v>
      </c>
      <c r="F236" t="s">
        <v>2722</v>
      </c>
      <c r="G236" t="str">
        <f>INDEX('Final Yahoo'!C$2:C$584,MATCH('Compare &amp; combine'!$F236,'Final Yahoo'!$B$2:$B$584,0))</f>
        <v>PT Sentra Food Indonesia Tbk</v>
      </c>
      <c r="H236" s="8">
        <f>IFERROR(INDEX('Final Yahoo'!E$2:E$584,MATCH('Compare &amp; combine'!$F236,'Final Yahoo'!$B$2:$B$584,0)),"NA")</f>
        <v>61.75</v>
      </c>
    </row>
    <row r="237" spans="2:8" x14ac:dyDescent="0.25">
      <c r="B237" t="s">
        <v>2723</v>
      </c>
      <c r="C237" s="6" t="str">
        <f>IFERROR(INDEX('Final Yahoo'!$B$2:$B$584,MATCH('Compare &amp; combine'!B237,'Final Yahoo'!$B$2:$B$584,0)),"NA")</f>
        <v>FORU</v>
      </c>
      <c r="D237" s="9">
        <f t="shared" si="3"/>
        <v>0</v>
      </c>
      <c r="F237" t="s">
        <v>2723</v>
      </c>
      <c r="G237" t="str">
        <f>INDEX('Final Yahoo'!C$2:C$584,MATCH('Compare &amp; combine'!$F237,'Final Yahoo'!$B$2:$B$584,0))</f>
        <v>PT Fortune Indonesia Tbk</v>
      </c>
      <c r="H237" s="8">
        <f>IFERROR(INDEX('Final Yahoo'!E$2:E$584,MATCH('Compare &amp; combine'!$F237,'Final Yahoo'!$B$2:$B$584,0)),"NA")</f>
        <v>68.388000000000005</v>
      </c>
    </row>
    <row r="238" spans="2:8" x14ac:dyDescent="0.25">
      <c r="B238" t="s">
        <v>2724</v>
      </c>
      <c r="C238" s="6" t="str">
        <f>IFERROR(INDEX('Final Yahoo'!$B$2:$B$584,MATCH('Compare &amp; combine'!B238,'Final Yahoo'!$B$2:$B$584,0)),"NA")</f>
        <v>NA</v>
      </c>
      <c r="D238" s="9">
        <f t="shared" si="3"/>
        <v>1</v>
      </c>
      <c r="F238" t="s">
        <v>2724</v>
      </c>
      <c r="G238" t="e">
        <f>INDEX('Final Yahoo'!C$2:C$584,MATCH('Compare &amp; combine'!$F238,'Final Yahoo'!$B$2:$B$584,0))</f>
        <v>#N/A</v>
      </c>
      <c r="H238" s="8" t="str">
        <f>IFERROR(INDEX('Final Yahoo'!E$2:E$584,MATCH('Compare &amp; combine'!$F238,'Final Yahoo'!$B$2:$B$584,0)),"NA")</f>
        <v>NA</v>
      </c>
    </row>
    <row r="239" spans="2:8" x14ac:dyDescent="0.25">
      <c r="B239" t="s">
        <v>2725</v>
      </c>
      <c r="C239" s="6" t="str">
        <f>IFERROR(INDEX('Final Yahoo'!$B$2:$B$584,MATCH('Compare &amp; combine'!B239,'Final Yahoo'!$B$2:$B$584,0)),"NA")</f>
        <v>FPNI</v>
      </c>
      <c r="D239" s="9">
        <f t="shared" si="3"/>
        <v>0</v>
      </c>
      <c r="F239" t="s">
        <v>2725</v>
      </c>
      <c r="G239" t="str">
        <f>INDEX('Final Yahoo'!C$2:C$584,MATCH('Compare &amp; combine'!$F239,'Final Yahoo'!$B$2:$B$584,0))</f>
        <v>PT Lotte Chemical Titan Tbk</v>
      </c>
      <c r="H239" s="8">
        <f>IFERROR(INDEX('Final Yahoo'!E$2:E$584,MATCH('Compare &amp; combine'!$F239,'Final Yahoo'!$B$2:$B$584,0)),"NA")</f>
        <v>1314</v>
      </c>
    </row>
    <row r="240" spans="2:8" x14ac:dyDescent="0.25">
      <c r="B240" t="s">
        <v>2726</v>
      </c>
      <c r="C240" s="6" t="str">
        <f>IFERROR(INDEX('Final Yahoo'!$B$2:$B$584,MATCH('Compare &amp; combine'!B240,'Final Yahoo'!$B$2:$B$584,0)),"NA")</f>
        <v>FREN</v>
      </c>
      <c r="D240" s="9">
        <f t="shared" si="3"/>
        <v>0</v>
      </c>
      <c r="F240" t="s">
        <v>2726</v>
      </c>
      <c r="G240" t="str">
        <f>INDEX('Final Yahoo'!C$2:C$584,MATCH('Compare &amp; combine'!$F240,'Final Yahoo'!$B$2:$B$584,0))</f>
        <v>PT Smartfren Telecom Tbk</v>
      </c>
      <c r="H240" s="8">
        <f>IFERROR(INDEX('Final Yahoo'!E$2:E$584,MATCH('Compare &amp; combine'!$F240,'Final Yahoo'!$B$2:$B$584,0)),"NA")</f>
        <v>29267</v>
      </c>
    </row>
    <row r="241" spans="2:8" x14ac:dyDescent="0.25">
      <c r="B241" t="s">
        <v>2727</v>
      </c>
      <c r="C241" s="6" t="str">
        <f>IFERROR(INDEX('Final Yahoo'!$B$2:$B$584,MATCH('Compare &amp; combine'!B241,'Final Yahoo'!$B$2:$B$584,0)),"NA")</f>
        <v>FUJI</v>
      </c>
      <c r="D241" s="9">
        <f t="shared" si="3"/>
        <v>0</v>
      </c>
      <c r="F241" t="s">
        <v>2727</v>
      </c>
      <c r="G241" t="str">
        <f>INDEX('Final Yahoo'!C$2:C$584,MATCH('Compare &amp; combine'!$F241,'Final Yahoo'!$B$2:$B$584,0))</f>
        <v>PT Fuji Finance Indonesia Tbk</v>
      </c>
      <c r="H241" s="8">
        <f>IFERROR(INDEX('Final Yahoo'!E$2:E$584,MATCH('Compare &amp; combine'!$F241,'Final Yahoo'!$B$2:$B$584,0)),"NA")</f>
        <v>400.4</v>
      </c>
    </row>
    <row r="242" spans="2:8" x14ac:dyDescent="0.25">
      <c r="B242" t="s">
        <v>2728</v>
      </c>
      <c r="C242" s="6" t="str">
        <f>IFERROR(INDEX('Final Yahoo'!$B$2:$B$584,MATCH('Compare &amp; combine'!B242,'Final Yahoo'!$B$2:$B$584,0)),"NA")</f>
        <v>GAMA</v>
      </c>
      <c r="D242" s="9">
        <f t="shared" si="3"/>
        <v>0</v>
      </c>
      <c r="F242" t="s">
        <v>2728</v>
      </c>
      <c r="G242" t="str">
        <f>INDEX('Final Yahoo'!C$2:C$584,MATCH('Compare &amp; combine'!$F242,'Final Yahoo'!$B$2:$B$584,0))</f>
        <v>PT Aksara Global Development Tbk</v>
      </c>
      <c r="H242" s="8">
        <f>IFERROR(INDEX('Final Yahoo'!E$2:E$584,MATCH('Compare &amp; combine'!$F242,'Final Yahoo'!$B$2:$B$584,0)),"NA")</f>
        <v>500.55</v>
      </c>
    </row>
    <row r="243" spans="2:8" x14ac:dyDescent="0.25">
      <c r="B243" t="s">
        <v>2729</v>
      </c>
      <c r="C243" s="6" t="str">
        <f>IFERROR(INDEX('Final Yahoo'!$B$2:$B$584,MATCH('Compare &amp; combine'!B243,'Final Yahoo'!$B$2:$B$584,0)),"NA")</f>
        <v>GDST</v>
      </c>
      <c r="D243" s="9">
        <f t="shared" si="3"/>
        <v>0</v>
      </c>
      <c r="F243" t="s">
        <v>2729</v>
      </c>
      <c r="G243" t="str">
        <f>INDEX('Final Yahoo'!C$2:C$584,MATCH('Compare &amp; combine'!$F243,'Final Yahoo'!$B$2:$B$584,0))</f>
        <v>PT Gunawan Dianjaya Steel Tbk</v>
      </c>
      <c r="H243" s="8">
        <f>IFERROR(INDEX('Final Yahoo'!E$2:E$584,MATCH('Compare &amp; combine'!$F243,'Final Yahoo'!$B$2:$B$584,0)),"NA")</f>
        <v>858.07799999999997</v>
      </c>
    </row>
    <row r="244" spans="2:8" x14ac:dyDescent="0.25">
      <c r="B244" t="s">
        <v>2730</v>
      </c>
      <c r="C244" s="6" t="str">
        <f>IFERROR(INDEX('Final Yahoo'!$B$2:$B$584,MATCH('Compare &amp; combine'!B244,'Final Yahoo'!$B$2:$B$584,0)),"NA")</f>
        <v>GDYR</v>
      </c>
      <c r="D244" s="9">
        <f t="shared" si="3"/>
        <v>0</v>
      </c>
      <c r="F244" t="s">
        <v>2730</v>
      </c>
      <c r="G244" t="str">
        <f>INDEX('Final Yahoo'!C$2:C$584,MATCH('Compare &amp; combine'!$F244,'Final Yahoo'!$B$2:$B$584,0))</f>
        <v>PT Goodyear Indonesia Tbk</v>
      </c>
      <c r="H244" s="8">
        <f>IFERROR(INDEX('Final Yahoo'!E$2:E$584,MATCH('Compare &amp; combine'!$F244,'Final Yahoo'!$B$2:$B$584,0)),"NA")</f>
        <v>594.5</v>
      </c>
    </row>
    <row r="245" spans="2:8" x14ac:dyDescent="0.25">
      <c r="B245" t="s">
        <v>2731</v>
      </c>
      <c r="C245" s="6" t="str">
        <f>IFERROR(INDEX('Final Yahoo'!$B$2:$B$584,MATCH('Compare &amp; combine'!B245,'Final Yahoo'!$B$2:$B$584,0)),"NA")</f>
        <v>GEMA</v>
      </c>
      <c r="D245" s="9">
        <f t="shared" si="3"/>
        <v>0</v>
      </c>
      <c r="F245" t="s">
        <v>2731</v>
      </c>
      <c r="G245" t="str">
        <f>INDEX('Final Yahoo'!C$2:C$584,MATCH('Compare &amp; combine'!$F245,'Final Yahoo'!$B$2:$B$584,0))</f>
        <v>PT Gema Grahasarana Tbk</v>
      </c>
      <c r="H245" s="8">
        <f>IFERROR(INDEX('Final Yahoo'!E$2:E$584,MATCH('Compare &amp; combine'!$F245,'Final Yahoo'!$B$2:$B$584,0)),"NA")</f>
        <v>569.6</v>
      </c>
    </row>
    <row r="246" spans="2:8" x14ac:dyDescent="0.25">
      <c r="B246" t="s">
        <v>2732</v>
      </c>
      <c r="C246" s="6" t="str">
        <f>IFERROR(INDEX('Final Yahoo'!$B$2:$B$584,MATCH('Compare &amp; combine'!B246,'Final Yahoo'!$B$2:$B$584,0)),"NA")</f>
        <v>GEMS</v>
      </c>
      <c r="D246" s="9">
        <f t="shared" si="3"/>
        <v>0</v>
      </c>
      <c r="F246" t="s">
        <v>2732</v>
      </c>
      <c r="G246" t="str">
        <f>INDEX('Final Yahoo'!C$2:C$584,MATCH('Compare &amp; combine'!$F246,'Final Yahoo'!$B$2:$B$584,0))</f>
        <v>PT Golden Energy Mines Tbk</v>
      </c>
      <c r="H246" s="8">
        <f>IFERROR(INDEX('Final Yahoo'!E$2:E$584,MATCH('Compare &amp; combine'!$F246,'Final Yahoo'!$B$2:$B$584,0)),"NA")</f>
        <v>25118</v>
      </c>
    </row>
    <row r="247" spans="2:8" x14ac:dyDescent="0.25">
      <c r="B247" t="s">
        <v>2733</v>
      </c>
      <c r="C247" s="6" t="str">
        <f>IFERROR(INDEX('Final Yahoo'!$B$2:$B$584,MATCH('Compare &amp; combine'!B247,'Final Yahoo'!$B$2:$B$584,0)),"NA")</f>
        <v>GGRM</v>
      </c>
      <c r="D247" s="9">
        <f t="shared" si="3"/>
        <v>0</v>
      </c>
      <c r="F247" t="s">
        <v>2733</v>
      </c>
      <c r="G247" t="str">
        <f>INDEX('Final Yahoo'!C$2:C$584,MATCH('Compare &amp; combine'!$F247,'Final Yahoo'!$B$2:$B$584,0))</f>
        <v>PT Gudang Garam Tbk</v>
      </c>
      <c r="H247" s="8">
        <f>IFERROR(INDEX('Final Yahoo'!E$2:E$584,MATCH('Compare &amp; combine'!$F247,'Final Yahoo'!$B$2:$B$584,0)),"NA")</f>
        <v>66189</v>
      </c>
    </row>
    <row r="248" spans="2:8" x14ac:dyDescent="0.25">
      <c r="B248" t="s">
        <v>2734</v>
      </c>
      <c r="C248" s="6" t="str">
        <f>IFERROR(INDEX('Final Yahoo'!$B$2:$B$584,MATCH('Compare &amp; combine'!B248,'Final Yahoo'!$B$2:$B$584,0)),"NA")</f>
        <v>GGRP</v>
      </c>
      <c r="D248" s="9">
        <f t="shared" si="3"/>
        <v>0</v>
      </c>
      <c r="F248" t="s">
        <v>2734</v>
      </c>
      <c r="G248" t="str">
        <f>INDEX('Final Yahoo'!C$2:C$584,MATCH('Compare &amp; combine'!$F248,'Final Yahoo'!$B$2:$B$584,0))</f>
        <v>PT Gunung Raja Paksi Tbk</v>
      </c>
      <c r="H248" s="8">
        <f>IFERROR(INDEX('Final Yahoo'!E$2:E$584,MATCH('Compare &amp; combine'!$F248,'Final Yahoo'!$B$2:$B$584,0)),"NA")</f>
        <v>5813</v>
      </c>
    </row>
    <row r="249" spans="2:8" x14ac:dyDescent="0.25">
      <c r="B249" t="s">
        <v>2735</v>
      </c>
      <c r="C249" s="6" t="str">
        <f>IFERROR(INDEX('Final Yahoo'!$B$2:$B$584,MATCH('Compare &amp; combine'!B249,'Final Yahoo'!$B$2:$B$584,0)),"NA")</f>
        <v>GHON</v>
      </c>
      <c r="D249" s="9">
        <f t="shared" si="3"/>
        <v>0</v>
      </c>
      <c r="F249" t="s">
        <v>2735</v>
      </c>
      <c r="G249" t="str">
        <f>INDEX('Final Yahoo'!C$2:C$584,MATCH('Compare &amp; combine'!$F249,'Final Yahoo'!$B$2:$B$584,0))</f>
        <v>PT Gihon Telekomunikasi Indonesia Tbk</v>
      </c>
      <c r="H249" s="8">
        <f>IFERROR(INDEX('Final Yahoo'!E$2:E$584,MATCH('Compare &amp; combine'!$F249,'Final Yahoo'!$B$2:$B$584,0)),"NA")</f>
        <v>1199</v>
      </c>
    </row>
    <row r="250" spans="2:8" x14ac:dyDescent="0.25">
      <c r="B250" t="s">
        <v>2736</v>
      </c>
      <c r="C250" s="6" t="str">
        <f>IFERROR(INDEX('Final Yahoo'!$B$2:$B$584,MATCH('Compare &amp; combine'!B250,'Final Yahoo'!$B$2:$B$584,0)),"NA")</f>
        <v>NA</v>
      </c>
      <c r="D250" s="9">
        <f t="shared" si="3"/>
        <v>1</v>
      </c>
      <c r="F250" t="s">
        <v>2736</v>
      </c>
      <c r="G250" t="e">
        <f>INDEX('Final Yahoo'!C$2:C$584,MATCH('Compare &amp; combine'!$F250,'Final Yahoo'!$B$2:$B$584,0))</f>
        <v>#N/A</v>
      </c>
      <c r="H250" s="8" t="str">
        <f>IFERROR(INDEX('Final Yahoo'!E$2:E$584,MATCH('Compare &amp; combine'!$F250,'Final Yahoo'!$B$2:$B$584,0)),"NA")</f>
        <v>NA</v>
      </c>
    </row>
    <row r="251" spans="2:8" x14ac:dyDescent="0.25">
      <c r="B251" t="s">
        <v>2737</v>
      </c>
      <c r="C251" s="6" t="str">
        <f>IFERROR(INDEX('Final Yahoo'!$B$2:$B$584,MATCH('Compare &amp; combine'!B251,'Final Yahoo'!$B$2:$B$584,0)),"NA")</f>
        <v>NA</v>
      </c>
      <c r="D251" s="9">
        <f t="shared" si="3"/>
        <v>1</v>
      </c>
      <c r="F251" t="s">
        <v>2737</v>
      </c>
      <c r="G251" t="e">
        <f>INDEX('Final Yahoo'!C$2:C$584,MATCH('Compare &amp; combine'!$F251,'Final Yahoo'!$B$2:$B$584,0))</f>
        <v>#N/A</v>
      </c>
      <c r="H251" s="8" t="str">
        <f>IFERROR(INDEX('Final Yahoo'!E$2:E$584,MATCH('Compare &amp; combine'!$F251,'Final Yahoo'!$B$2:$B$584,0)),"NA")</f>
        <v>NA</v>
      </c>
    </row>
    <row r="252" spans="2:8" x14ac:dyDescent="0.25">
      <c r="B252" t="s">
        <v>2738</v>
      </c>
      <c r="C252" s="6" t="str">
        <f>IFERROR(INDEX('Final Yahoo'!$B$2:$B$584,MATCH('Compare &amp; combine'!B252,'Final Yahoo'!$B$2:$B$584,0)),"NA")</f>
        <v>GLOB</v>
      </c>
      <c r="D252" s="9">
        <f t="shared" si="3"/>
        <v>0</v>
      </c>
      <c r="F252" t="s">
        <v>2738</v>
      </c>
      <c r="G252" t="str">
        <f>INDEX('Final Yahoo'!C$2:C$584,MATCH('Compare &amp; combine'!$F252,'Final Yahoo'!$B$2:$B$584,0))</f>
        <v>PT Global Teleshop Tbk</v>
      </c>
      <c r="H252" s="8">
        <f>IFERROR(INDEX('Final Yahoo'!E$2:E$584,MATCH('Compare &amp; combine'!$F252,'Final Yahoo'!$B$2:$B$584,0)),"NA")</f>
        <v>198.88900000000001</v>
      </c>
    </row>
    <row r="253" spans="2:8" x14ac:dyDescent="0.25">
      <c r="B253" t="s">
        <v>2739</v>
      </c>
      <c r="C253" s="6" t="str">
        <f>IFERROR(INDEX('Final Yahoo'!$B$2:$B$584,MATCH('Compare &amp; combine'!B253,'Final Yahoo'!$B$2:$B$584,0)),"NA")</f>
        <v>GLVA</v>
      </c>
      <c r="D253" s="9">
        <f t="shared" si="3"/>
        <v>0</v>
      </c>
      <c r="F253" t="s">
        <v>2739</v>
      </c>
      <c r="G253" t="str">
        <f>INDEX('Final Yahoo'!C$2:C$584,MATCH('Compare &amp; combine'!$F253,'Final Yahoo'!$B$2:$B$584,0))</f>
        <v>PT Galva Technologies Tbk</v>
      </c>
      <c r="H253" s="8">
        <f>IFERROR(INDEX('Final Yahoo'!E$2:E$584,MATCH('Compare &amp; combine'!$F253,'Final Yahoo'!$B$2:$B$584,0)),"NA")</f>
        <v>405</v>
      </c>
    </row>
    <row r="254" spans="2:8" x14ac:dyDescent="0.25">
      <c r="B254" t="s">
        <v>2740</v>
      </c>
      <c r="C254" s="6" t="str">
        <f>IFERROR(INDEX('Final Yahoo'!$B$2:$B$584,MATCH('Compare &amp; combine'!B254,'Final Yahoo'!$B$2:$B$584,0)),"NA")</f>
        <v>NA</v>
      </c>
      <c r="D254" s="9">
        <f t="shared" si="3"/>
        <v>1</v>
      </c>
      <c r="F254" t="s">
        <v>2740</v>
      </c>
      <c r="G254" t="e">
        <f>INDEX('Final Yahoo'!C$2:C$584,MATCH('Compare &amp; combine'!$F254,'Final Yahoo'!$B$2:$B$584,0))</f>
        <v>#N/A</v>
      </c>
      <c r="H254" s="8" t="str">
        <f>IFERROR(INDEX('Final Yahoo'!E$2:E$584,MATCH('Compare &amp; combine'!$F254,'Final Yahoo'!$B$2:$B$584,0)),"NA")</f>
        <v>NA</v>
      </c>
    </row>
    <row r="255" spans="2:8" x14ac:dyDescent="0.25">
      <c r="B255" t="s">
        <v>2741</v>
      </c>
      <c r="C255" s="6" t="str">
        <f>IFERROR(INDEX('Final Yahoo'!$B$2:$B$584,MATCH('Compare &amp; combine'!B255,'Final Yahoo'!$B$2:$B$584,0)),"NA")</f>
        <v>NA</v>
      </c>
      <c r="D255" s="9">
        <f t="shared" si="3"/>
        <v>1</v>
      </c>
      <c r="F255" t="s">
        <v>2741</v>
      </c>
      <c r="G255" t="e">
        <f>INDEX('Final Yahoo'!C$2:C$584,MATCH('Compare &amp; combine'!$F255,'Final Yahoo'!$B$2:$B$584,0))</f>
        <v>#N/A</v>
      </c>
      <c r="H255" s="8" t="str">
        <f>IFERROR(INDEX('Final Yahoo'!E$2:E$584,MATCH('Compare &amp; combine'!$F255,'Final Yahoo'!$B$2:$B$584,0)),"NA")</f>
        <v>NA</v>
      </c>
    </row>
    <row r="256" spans="2:8" x14ac:dyDescent="0.25">
      <c r="B256" t="s">
        <v>2742</v>
      </c>
      <c r="C256" s="6" t="str">
        <f>IFERROR(INDEX('Final Yahoo'!$B$2:$B$584,MATCH('Compare &amp; combine'!B256,'Final Yahoo'!$B$2:$B$584,0)),"NA")</f>
        <v>GOLD</v>
      </c>
      <c r="D256" s="9">
        <f t="shared" si="3"/>
        <v>0</v>
      </c>
      <c r="F256" t="s">
        <v>2742</v>
      </c>
      <c r="G256" t="str">
        <f>INDEX('Final Yahoo'!C$2:C$584,MATCH('Compare &amp; combine'!$F256,'Final Yahoo'!$B$2:$B$584,0))</f>
        <v>PT Visi Telekomunikasi Infrastruktur Tbk</v>
      </c>
      <c r="H256" s="8">
        <f>IFERROR(INDEX('Final Yahoo'!E$2:E$584,MATCH('Compare &amp; combine'!$F256,'Final Yahoo'!$B$2:$B$584,0)),"NA")</f>
        <v>574.77599999999995</v>
      </c>
    </row>
    <row r="257" spans="2:8" x14ac:dyDescent="0.25">
      <c r="B257" t="s">
        <v>2743</v>
      </c>
      <c r="C257" s="6" t="str">
        <f>IFERROR(INDEX('Final Yahoo'!$B$2:$B$584,MATCH('Compare &amp; combine'!B257,'Final Yahoo'!$B$2:$B$584,0)),"NA")</f>
        <v>GOOD</v>
      </c>
      <c r="D257" s="9">
        <f t="shared" si="3"/>
        <v>0</v>
      </c>
      <c r="F257" t="s">
        <v>2743</v>
      </c>
      <c r="G257" t="str">
        <f>INDEX('Final Yahoo'!C$2:C$584,MATCH('Compare &amp; combine'!$F257,'Final Yahoo'!$B$2:$B$584,0))</f>
        <v>PT Garudafood Putra Putri Jaya Tbk</v>
      </c>
      <c r="H257" s="8">
        <f>IFERROR(INDEX('Final Yahoo'!E$2:E$584,MATCH('Compare &amp; combine'!$F257,'Final Yahoo'!$B$2:$B$584,0)),"NA")</f>
        <v>18239</v>
      </c>
    </row>
    <row r="258" spans="2:8" x14ac:dyDescent="0.25">
      <c r="B258" t="s">
        <v>2744</v>
      </c>
      <c r="C258" s="6" t="str">
        <f>IFERROR(INDEX('Final Yahoo'!$B$2:$B$584,MATCH('Compare &amp; combine'!B258,'Final Yahoo'!$B$2:$B$584,0)),"NA")</f>
        <v>GPRA</v>
      </c>
      <c r="D258" s="9">
        <f t="shared" si="3"/>
        <v>0</v>
      </c>
      <c r="F258" t="s">
        <v>2744</v>
      </c>
      <c r="G258" t="str">
        <f>INDEX('Final Yahoo'!C$2:C$584,MATCH('Compare &amp; combine'!$F258,'Final Yahoo'!$B$2:$B$584,0))</f>
        <v>PT Perdana Gapuraprima Tbk</v>
      </c>
      <c r="H258" s="8">
        <f>IFERROR(INDEX('Final Yahoo'!E$2:E$584,MATCH('Compare &amp; combine'!$F258,'Final Yahoo'!$B$2:$B$584,0)),"NA")</f>
        <v>329.303</v>
      </c>
    </row>
    <row r="259" spans="2:8" x14ac:dyDescent="0.25">
      <c r="B259" t="s">
        <v>2745</v>
      </c>
      <c r="C259" s="6" t="str">
        <f>IFERROR(INDEX('Final Yahoo'!$B$2:$B$584,MATCH('Compare &amp; combine'!B259,'Final Yahoo'!$B$2:$B$584,0)),"NA")</f>
        <v>NA</v>
      </c>
      <c r="D259" s="9">
        <f t="shared" si="3"/>
        <v>1</v>
      </c>
      <c r="F259" t="s">
        <v>2745</v>
      </c>
      <c r="G259" t="e">
        <f>INDEX('Final Yahoo'!C$2:C$584,MATCH('Compare &amp; combine'!$F259,'Final Yahoo'!$B$2:$B$584,0))</f>
        <v>#N/A</v>
      </c>
      <c r="H259" s="8" t="str">
        <f>IFERROR(INDEX('Final Yahoo'!E$2:E$584,MATCH('Compare &amp; combine'!$F259,'Final Yahoo'!$B$2:$B$584,0)),"NA")</f>
        <v>NA</v>
      </c>
    </row>
    <row r="260" spans="2:8" x14ac:dyDescent="0.25">
      <c r="B260" t="s">
        <v>2746</v>
      </c>
      <c r="C260" s="6" t="str">
        <f>IFERROR(INDEX('Final Yahoo'!$B$2:$B$584,MATCH('Compare &amp; combine'!B260,'Final Yahoo'!$B$2:$B$584,0)),"NA")</f>
        <v>GWSA</v>
      </c>
      <c r="D260" s="9">
        <f t="shared" ref="D260:D323" si="4">IF(C260="NA",1,0)</f>
        <v>0</v>
      </c>
      <c r="F260" t="s">
        <v>2746</v>
      </c>
      <c r="G260" t="str">
        <f>INDEX('Final Yahoo'!C$2:C$584,MATCH('Compare &amp; combine'!$F260,'Final Yahoo'!$B$2:$B$584,0))</f>
        <v>PT Greenwood Sejahtera Tbk</v>
      </c>
      <c r="H260" s="8">
        <f>IFERROR(INDEX('Final Yahoo'!E$2:E$584,MATCH('Compare &amp; combine'!$F260,'Final Yahoo'!$B$2:$B$584,0)),"NA")</f>
        <v>1030</v>
      </c>
    </row>
    <row r="261" spans="2:8" x14ac:dyDescent="0.25">
      <c r="B261" t="s">
        <v>2747</v>
      </c>
      <c r="C261" s="6" t="str">
        <f>IFERROR(INDEX('Final Yahoo'!$B$2:$B$584,MATCH('Compare &amp; combine'!B261,'Final Yahoo'!$B$2:$B$584,0)),"NA")</f>
        <v>NA</v>
      </c>
      <c r="D261" s="9">
        <f t="shared" si="4"/>
        <v>1</v>
      </c>
      <c r="F261" t="s">
        <v>2747</v>
      </c>
      <c r="G261" t="e">
        <f>INDEX('Final Yahoo'!C$2:C$584,MATCH('Compare &amp; combine'!$F261,'Final Yahoo'!$B$2:$B$584,0))</f>
        <v>#N/A</v>
      </c>
      <c r="H261" s="8" t="str">
        <f>IFERROR(INDEX('Final Yahoo'!E$2:E$584,MATCH('Compare &amp; combine'!$F261,'Final Yahoo'!$B$2:$B$584,0)),"NA")</f>
        <v>NA</v>
      </c>
    </row>
    <row r="262" spans="2:8" x14ac:dyDescent="0.25">
      <c r="B262" t="s">
        <v>2748</v>
      </c>
      <c r="C262" s="6" t="str">
        <f>IFERROR(INDEX('Final Yahoo'!$B$2:$B$584,MATCH('Compare &amp; combine'!B262,'Final Yahoo'!$B$2:$B$584,0)),"NA")</f>
        <v>HADE</v>
      </c>
      <c r="D262" s="9">
        <f t="shared" si="4"/>
        <v>0</v>
      </c>
      <c r="F262" t="s">
        <v>2748</v>
      </c>
      <c r="G262" t="str">
        <f>INDEX('Final Yahoo'!C$2:C$584,MATCH('Compare &amp; combine'!$F262,'Final Yahoo'!$B$2:$B$584,0))</f>
        <v>PT Himalaya Energi Perkasa Tbk</v>
      </c>
      <c r="H262" s="8">
        <f>IFERROR(INDEX('Final Yahoo'!E$2:E$584,MATCH('Compare &amp; combine'!$F262,'Final Yahoo'!$B$2:$B$584,0)),"NA")</f>
        <v>106</v>
      </c>
    </row>
    <row r="263" spans="2:8" x14ac:dyDescent="0.25">
      <c r="B263" t="s">
        <v>2749</v>
      </c>
      <c r="C263" s="6" t="str">
        <f>IFERROR(INDEX('Final Yahoo'!$B$2:$B$584,MATCH('Compare &amp; combine'!B263,'Final Yahoo'!$B$2:$B$584,0)),"NA")</f>
        <v>HDFA</v>
      </c>
      <c r="D263" s="9">
        <f t="shared" si="4"/>
        <v>0</v>
      </c>
      <c r="F263" t="s">
        <v>2749</v>
      </c>
      <c r="G263" t="str">
        <f>INDEX('Final Yahoo'!C$2:C$584,MATCH('Compare &amp; combine'!$F263,'Final Yahoo'!$B$2:$B$584,0))</f>
        <v>PT Radana Bhaskara Finance Tbk</v>
      </c>
      <c r="H263" s="8">
        <f>IFERROR(INDEX('Final Yahoo'!E$2:E$584,MATCH('Compare &amp; combine'!$F263,'Final Yahoo'!$B$2:$B$584,0)),"NA")</f>
        <v>1158</v>
      </c>
    </row>
    <row r="264" spans="2:8" x14ac:dyDescent="0.25">
      <c r="B264" t="s">
        <v>2750</v>
      </c>
      <c r="C264" s="6" t="str">
        <f>IFERROR(INDEX('Final Yahoo'!$B$2:$B$584,MATCH('Compare &amp; combine'!B264,'Final Yahoo'!$B$2:$B$584,0)),"NA")</f>
        <v>HDIT</v>
      </c>
      <c r="D264" s="9">
        <f t="shared" si="4"/>
        <v>0</v>
      </c>
      <c r="F264" t="s">
        <v>2750</v>
      </c>
      <c r="G264" t="str">
        <f>INDEX('Final Yahoo'!C$2:C$584,MATCH('Compare &amp; combine'!$F264,'Final Yahoo'!$B$2:$B$584,0))</f>
        <v>PT Hensel Davest Indonesia Tbk</v>
      </c>
      <c r="H264" s="8">
        <f>IFERROR(INDEX('Final Yahoo'!E$2:E$584,MATCH('Compare &amp; combine'!$F264,'Final Yahoo'!$B$2:$B$584,0)),"NA")</f>
        <v>509.24299999999999</v>
      </c>
    </row>
    <row r="265" spans="2:8" x14ac:dyDescent="0.25">
      <c r="B265" t="s">
        <v>2751</v>
      </c>
      <c r="C265" s="6" t="str">
        <f>IFERROR(INDEX('Final Yahoo'!$B$2:$B$584,MATCH('Compare &amp; combine'!B265,'Final Yahoo'!$B$2:$B$584,0)),"NA")</f>
        <v>HEAL</v>
      </c>
      <c r="D265" s="9">
        <f t="shared" si="4"/>
        <v>0</v>
      </c>
      <c r="F265" t="s">
        <v>2751</v>
      </c>
      <c r="G265" t="str">
        <f>INDEX('Final Yahoo'!C$2:C$584,MATCH('Compare &amp; combine'!$F265,'Final Yahoo'!$B$2:$B$584,0))</f>
        <v>PT Medikaloka Hermina Tbk</v>
      </c>
      <c r="H265" s="8">
        <f>IFERROR(INDEX('Final Yahoo'!E$2:E$584,MATCH('Compare &amp; combine'!$F265,'Final Yahoo'!$B$2:$B$584,0)),"NA")</f>
        <v>16872</v>
      </c>
    </row>
    <row r="266" spans="2:8" x14ac:dyDescent="0.25">
      <c r="B266" t="s">
        <v>2752</v>
      </c>
      <c r="C266" s="6" t="str">
        <f>IFERROR(INDEX('Final Yahoo'!$B$2:$B$584,MATCH('Compare &amp; combine'!B266,'Final Yahoo'!$B$2:$B$584,0)),"NA")</f>
        <v>HELI</v>
      </c>
      <c r="D266" s="9">
        <f t="shared" si="4"/>
        <v>0</v>
      </c>
      <c r="F266" t="s">
        <v>2752</v>
      </c>
      <c r="G266" t="str">
        <f>INDEX('Final Yahoo'!C$2:C$584,MATCH('Compare &amp; combine'!$F266,'Final Yahoo'!$B$2:$B$584,0))</f>
        <v>PT Jaya Trishindo Tbk</v>
      </c>
      <c r="H266" s="8">
        <f>IFERROR(INDEX('Final Yahoo'!E$2:E$584,MATCH('Compare &amp; combine'!$F266,'Final Yahoo'!$B$2:$B$584,0)),"NA")</f>
        <v>298.16500000000002</v>
      </c>
    </row>
    <row r="267" spans="2:8" x14ac:dyDescent="0.25">
      <c r="B267" t="s">
        <v>2753</v>
      </c>
      <c r="C267" s="6" t="str">
        <f>IFERROR(INDEX('Final Yahoo'!$B$2:$B$584,MATCH('Compare &amp; combine'!B267,'Final Yahoo'!$B$2:$B$584,0)),"NA")</f>
        <v>HERO</v>
      </c>
      <c r="D267" s="9">
        <f t="shared" si="4"/>
        <v>0</v>
      </c>
      <c r="F267" t="s">
        <v>2753</v>
      </c>
      <c r="G267" t="str">
        <f>INDEX('Final Yahoo'!C$2:C$584,MATCH('Compare &amp; combine'!$F267,'Final Yahoo'!$B$2:$B$584,0))</f>
        <v>PT Hero Supermarket Tbk</v>
      </c>
      <c r="H267" s="8">
        <f>IFERROR(INDEX('Final Yahoo'!E$2:E$584,MATCH('Compare &amp; combine'!$F267,'Final Yahoo'!$B$2:$B$584,0)),"NA")</f>
        <v>7572</v>
      </c>
    </row>
    <row r="268" spans="2:8" x14ac:dyDescent="0.25">
      <c r="B268" t="s">
        <v>2754</v>
      </c>
      <c r="C268" s="6" t="str">
        <f>IFERROR(INDEX('Final Yahoo'!$B$2:$B$584,MATCH('Compare &amp; combine'!B268,'Final Yahoo'!$B$2:$B$584,0)),"NA")</f>
        <v>NA</v>
      </c>
      <c r="D268" s="9">
        <f t="shared" si="4"/>
        <v>1</v>
      </c>
      <c r="F268" t="s">
        <v>2754</v>
      </c>
      <c r="G268" t="e">
        <f>INDEX('Final Yahoo'!C$2:C$584,MATCH('Compare &amp; combine'!$F268,'Final Yahoo'!$B$2:$B$584,0))</f>
        <v>#N/A</v>
      </c>
      <c r="H268" s="8" t="str">
        <f>IFERROR(INDEX('Final Yahoo'!E$2:E$584,MATCH('Compare &amp; combine'!$F268,'Final Yahoo'!$B$2:$B$584,0)),"NA")</f>
        <v>NA</v>
      </c>
    </row>
    <row r="269" spans="2:8" x14ac:dyDescent="0.25">
      <c r="B269" t="s">
        <v>2755</v>
      </c>
      <c r="C269" s="6" t="str">
        <f>IFERROR(INDEX('Final Yahoo'!$B$2:$B$584,MATCH('Compare &amp; combine'!B269,'Final Yahoo'!$B$2:$B$584,0)),"NA")</f>
        <v>NA</v>
      </c>
      <c r="D269" s="9">
        <f t="shared" si="4"/>
        <v>1</v>
      </c>
      <c r="F269" t="s">
        <v>2755</v>
      </c>
      <c r="G269" t="e">
        <f>INDEX('Final Yahoo'!C$2:C$584,MATCH('Compare &amp; combine'!$F269,'Final Yahoo'!$B$2:$B$584,0))</f>
        <v>#N/A</v>
      </c>
      <c r="H269" s="8" t="str">
        <f>IFERROR(INDEX('Final Yahoo'!E$2:E$584,MATCH('Compare &amp; combine'!$F269,'Final Yahoo'!$B$2:$B$584,0)),"NA")</f>
        <v>NA</v>
      </c>
    </row>
    <row r="270" spans="2:8" x14ac:dyDescent="0.25">
      <c r="B270" t="s">
        <v>2756</v>
      </c>
      <c r="C270" s="6" t="str">
        <f>IFERROR(INDEX('Final Yahoo'!$B$2:$B$584,MATCH('Compare &amp; combine'!B270,'Final Yahoo'!$B$2:$B$584,0)),"NA")</f>
        <v>HKMU</v>
      </c>
      <c r="D270" s="9">
        <f t="shared" si="4"/>
        <v>0</v>
      </c>
      <c r="F270" t="s">
        <v>2756</v>
      </c>
      <c r="G270" t="str">
        <f>INDEX('Final Yahoo'!C$2:C$584,MATCH('Compare &amp; combine'!$F270,'Final Yahoo'!$B$2:$B$584,0))</f>
        <v>PT HK Metals Utama Tbk</v>
      </c>
      <c r="H270" s="8">
        <f>IFERROR(INDEX('Final Yahoo'!E$2:E$584,MATCH('Compare &amp; combine'!$F270,'Final Yahoo'!$B$2:$B$584,0)),"NA")</f>
        <v>167.53100000000001</v>
      </c>
    </row>
    <row r="271" spans="2:8" x14ac:dyDescent="0.25">
      <c r="B271" t="s">
        <v>2757</v>
      </c>
      <c r="C271" s="6" t="str">
        <f>IFERROR(INDEX('Final Yahoo'!$B$2:$B$584,MATCH('Compare &amp; combine'!B271,'Final Yahoo'!$B$2:$B$584,0)),"NA")</f>
        <v>HMSP</v>
      </c>
      <c r="D271" s="9">
        <f t="shared" si="4"/>
        <v>0</v>
      </c>
      <c r="F271" t="s">
        <v>2757</v>
      </c>
      <c r="G271" t="str">
        <f>INDEX('Final Yahoo'!C$2:C$584,MATCH('Compare &amp; combine'!$F271,'Final Yahoo'!$B$2:$B$584,0))</f>
        <v>PT Hanjaya Mandala Sampoerna Tbk</v>
      </c>
      <c r="H271" s="8">
        <f>IFERROR(INDEX('Final Yahoo'!E$2:E$584,MATCH('Compare &amp; combine'!$F271,'Final Yahoo'!$B$2:$B$584,0)),"NA")</f>
        <v>132603</v>
      </c>
    </row>
    <row r="272" spans="2:8" x14ac:dyDescent="0.25">
      <c r="B272" t="s">
        <v>2758</v>
      </c>
      <c r="C272" s="6" t="str">
        <f>IFERROR(INDEX('Final Yahoo'!$B$2:$B$584,MATCH('Compare &amp; combine'!B272,'Final Yahoo'!$B$2:$B$584,0)),"NA")</f>
        <v>HOKI</v>
      </c>
      <c r="D272" s="9">
        <f t="shared" si="4"/>
        <v>0</v>
      </c>
      <c r="F272" t="s">
        <v>2758</v>
      </c>
      <c r="G272" t="str">
        <f>INDEX('Final Yahoo'!C$2:C$584,MATCH('Compare &amp; combine'!$F272,'Final Yahoo'!$B$2:$B$584,0))</f>
        <v>PT Buyung Poetra Sembada Tbk</v>
      </c>
      <c r="H272" s="8">
        <f>IFERROR(INDEX('Final Yahoo'!E$2:E$584,MATCH('Compare &amp; combine'!$F272,'Final Yahoo'!$B$2:$B$584,0)),"NA")</f>
        <v>1926</v>
      </c>
    </row>
    <row r="273" spans="2:8" x14ac:dyDescent="0.25">
      <c r="B273" t="s">
        <v>2759</v>
      </c>
      <c r="C273" s="6" t="str">
        <f>IFERROR(INDEX('Final Yahoo'!$B$2:$B$584,MATCH('Compare &amp; combine'!B273,'Final Yahoo'!$B$2:$B$584,0)),"NA")</f>
        <v>HOMI</v>
      </c>
      <c r="D273" s="9">
        <f t="shared" si="4"/>
        <v>0</v>
      </c>
      <c r="F273" t="s">
        <v>2759</v>
      </c>
      <c r="G273" t="str">
        <f>INDEX('Final Yahoo'!C$2:C$584,MATCH('Compare &amp; combine'!$F273,'Final Yahoo'!$B$2:$B$584,0))</f>
        <v>PT Grand House Mulia Tbk</v>
      </c>
      <c r="H273" s="8">
        <f>IFERROR(INDEX('Final Yahoo'!E$2:E$584,MATCH('Compare &amp; combine'!$F273,'Final Yahoo'!$B$2:$B$584,0)),"NA")</f>
        <v>1347</v>
      </c>
    </row>
    <row r="274" spans="2:8" x14ac:dyDescent="0.25">
      <c r="B274" t="s">
        <v>2760</v>
      </c>
      <c r="C274" s="6" t="str">
        <f>IFERROR(INDEX('Final Yahoo'!$B$2:$B$584,MATCH('Compare &amp; combine'!B274,'Final Yahoo'!$B$2:$B$584,0)),"NA")</f>
        <v>HOTL</v>
      </c>
      <c r="D274" s="9">
        <f t="shared" si="4"/>
        <v>0</v>
      </c>
      <c r="F274" t="s">
        <v>2760</v>
      </c>
      <c r="G274" t="str">
        <f>INDEX('Final Yahoo'!C$2:C$584,MATCH('Compare &amp; combine'!$F274,'Final Yahoo'!$B$2:$B$584,0))</f>
        <v>PT. Saraswati Griya Lestari Tbk</v>
      </c>
      <c r="H274" s="8">
        <f>IFERROR(INDEX('Final Yahoo'!E$2:E$584,MATCH('Compare &amp; combine'!$F274,'Final Yahoo'!$B$2:$B$584,0)),"NA")</f>
        <v>177.5</v>
      </c>
    </row>
    <row r="275" spans="2:8" x14ac:dyDescent="0.25">
      <c r="B275" t="s">
        <v>2761</v>
      </c>
      <c r="C275" s="6" t="str">
        <f>IFERROR(INDEX('Final Yahoo'!$B$2:$B$584,MATCH('Compare &amp; combine'!B275,'Final Yahoo'!$B$2:$B$584,0)),"NA")</f>
        <v>HRME</v>
      </c>
      <c r="D275" s="9">
        <f t="shared" si="4"/>
        <v>0</v>
      </c>
      <c r="F275" t="s">
        <v>2761</v>
      </c>
      <c r="G275" t="str">
        <f>INDEX('Final Yahoo'!C$2:C$584,MATCH('Compare &amp; combine'!$F275,'Final Yahoo'!$B$2:$B$584,0))</f>
        <v>PT Menteng Heritage Realty Tbk</v>
      </c>
      <c r="H275" s="8">
        <f>IFERROR(INDEX('Final Yahoo'!E$2:E$584,MATCH('Compare &amp; combine'!$F275,'Final Yahoo'!$B$2:$B$584,0)),"NA")</f>
        <v>333.69</v>
      </c>
    </row>
    <row r="276" spans="2:8" x14ac:dyDescent="0.25">
      <c r="B276" t="s">
        <v>2762</v>
      </c>
      <c r="C276" s="6" t="str">
        <f>IFERROR(INDEX('Final Yahoo'!$B$2:$B$584,MATCH('Compare &amp; combine'!B276,'Final Yahoo'!$B$2:$B$584,0)),"NA")</f>
        <v>HRTA</v>
      </c>
      <c r="D276" s="9">
        <f t="shared" si="4"/>
        <v>0</v>
      </c>
      <c r="F276" t="s">
        <v>2762</v>
      </c>
      <c r="G276" t="str">
        <f>INDEX('Final Yahoo'!C$2:C$584,MATCH('Compare &amp; combine'!$F276,'Final Yahoo'!$B$2:$B$584,0))</f>
        <v>PT Hartadinata Abadi Tbk</v>
      </c>
      <c r="H276" s="8">
        <f>IFERROR(INDEX('Final Yahoo'!E$2:E$584,MATCH('Compare &amp; combine'!$F276,'Final Yahoo'!$B$2:$B$584,0)),"NA")</f>
        <v>1012.9999999999999</v>
      </c>
    </row>
    <row r="277" spans="2:8" x14ac:dyDescent="0.25">
      <c r="B277" t="s">
        <v>2763</v>
      </c>
      <c r="C277" s="6" t="str">
        <f>IFERROR(INDEX('Final Yahoo'!$B$2:$B$584,MATCH('Compare &amp; combine'!B277,'Final Yahoo'!$B$2:$B$584,0)),"NA")</f>
        <v>HRUM</v>
      </c>
      <c r="D277" s="9">
        <f t="shared" si="4"/>
        <v>0</v>
      </c>
      <c r="F277" t="s">
        <v>2763</v>
      </c>
      <c r="G277" t="str">
        <f>INDEX('Final Yahoo'!C$2:C$584,MATCH('Compare &amp; combine'!$F277,'Final Yahoo'!$B$2:$B$584,0))</f>
        <v>PT Harum Energy Tbk</v>
      </c>
      <c r="H277" s="8">
        <f>IFERROR(INDEX('Final Yahoo'!E$2:E$584,MATCH('Compare &amp; combine'!$F277,'Final Yahoo'!$B$2:$B$584,0)),"NA")</f>
        <v>20652</v>
      </c>
    </row>
    <row r="278" spans="2:8" x14ac:dyDescent="0.25">
      <c r="B278" t="s">
        <v>2764</v>
      </c>
      <c r="C278" s="6" t="str">
        <f>IFERROR(INDEX('Final Yahoo'!$B$2:$B$584,MATCH('Compare &amp; combine'!B278,'Final Yahoo'!$B$2:$B$584,0)),"NA")</f>
        <v>IATA</v>
      </c>
      <c r="D278" s="9">
        <f t="shared" si="4"/>
        <v>0</v>
      </c>
      <c r="F278" t="s">
        <v>2764</v>
      </c>
      <c r="G278" t="str">
        <f>INDEX('Final Yahoo'!C$2:C$584,MATCH('Compare &amp; combine'!$F278,'Final Yahoo'!$B$2:$B$584,0))</f>
        <v>PT Indonesia Transport &amp; Infrastructure Tbk</v>
      </c>
      <c r="H278" s="8">
        <f>IFERROR(INDEX('Final Yahoo'!E$2:E$584,MATCH('Compare &amp; combine'!$F278,'Final Yahoo'!$B$2:$B$584,0)),"NA")</f>
        <v>534.88499999999999</v>
      </c>
    </row>
    <row r="279" spans="2:8" x14ac:dyDescent="0.25">
      <c r="B279" t="s">
        <v>2765</v>
      </c>
      <c r="C279" s="6" t="str">
        <f>IFERROR(INDEX('Final Yahoo'!$B$2:$B$584,MATCH('Compare &amp; combine'!B279,'Final Yahoo'!$B$2:$B$584,0)),"NA")</f>
        <v>IBFN</v>
      </c>
      <c r="D279" s="9">
        <f t="shared" si="4"/>
        <v>0</v>
      </c>
      <c r="F279" t="s">
        <v>2765</v>
      </c>
      <c r="G279" t="str">
        <f>INDEX('Final Yahoo'!C$2:C$584,MATCH('Compare &amp; combine'!$F279,'Final Yahoo'!$B$2:$B$584,0))</f>
        <v>PT Intan Baruprana Finance Tbk</v>
      </c>
      <c r="H279" s="8">
        <f>IFERROR(INDEX('Final Yahoo'!E$2:E$584,MATCH('Compare &amp; combine'!$F279,'Final Yahoo'!$B$2:$B$584,0)),"NA")</f>
        <v>151.733</v>
      </c>
    </row>
    <row r="280" spans="2:8" x14ac:dyDescent="0.25">
      <c r="B280" t="s">
        <v>2766</v>
      </c>
      <c r="C280" s="6" t="str">
        <f>IFERROR(INDEX('Final Yahoo'!$B$2:$B$584,MATCH('Compare &amp; combine'!B280,'Final Yahoo'!$B$2:$B$584,0)),"NA")</f>
        <v>NA</v>
      </c>
      <c r="D280" s="9">
        <f t="shared" si="4"/>
        <v>1</v>
      </c>
      <c r="F280" t="s">
        <v>2766</v>
      </c>
      <c r="G280" t="e">
        <f>INDEX('Final Yahoo'!C$2:C$584,MATCH('Compare &amp; combine'!$F280,'Final Yahoo'!$B$2:$B$584,0))</f>
        <v>#N/A</v>
      </c>
      <c r="H280" s="8" t="str">
        <f>IFERROR(INDEX('Final Yahoo'!E$2:E$584,MATCH('Compare &amp; combine'!$F280,'Final Yahoo'!$B$2:$B$584,0)),"NA")</f>
        <v>NA</v>
      </c>
    </row>
    <row r="281" spans="2:8" x14ac:dyDescent="0.25">
      <c r="B281" t="s">
        <v>2767</v>
      </c>
      <c r="C281" s="6" t="str">
        <f>IFERROR(INDEX('Final Yahoo'!$B$2:$B$584,MATCH('Compare &amp; combine'!B281,'Final Yahoo'!$B$2:$B$584,0)),"NA")</f>
        <v>ICBP</v>
      </c>
      <c r="D281" s="9">
        <f t="shared" si="4"/>
        <v>0</v>
      </c>
      <c r="F281" t="s">
        <v>2767</v>
      </c>
      <c r="G281" t="str">
        <f>INDEX('Final Yahoo'!C$2:C$584,MATCH('Compare &amp; combine'!$F281,'Final Yahoo'!$B$2:$B$584,0))</f>
        <v>PT Indofood CBP Sukses Makmur Tbk</v>
      </c>
      <c r="H281" s="8">
        <f>IFERROR(INDEX('Final Yahoo'!E$2:E$584,MATCH('Compare &amp; combine'!$F281,'Final Yahoo'!$B$2:$B$584,0)),"NA")</f>
        <v>108164</v>
      </c>
    </row>
    <row r="282" spans="2:8" x14ac:dyDescent="0.25">
      <c r="B282" t="s">
        <v>2768</v>
      </c>
      <c r="C282" s="6" t="str">
        <f>IFERROR(INDEX('Final Yahoo'!$B$2:$B$584,MATCH('Compare &amp; combine'!B282,'Final Yahoo'!$B$2:$B$584,0)),"NA")</f>
        <v>ICON</v>
      </c>
      <c r="D282" s="9">
        <f t="shared" si="4"/>
        <v>0</v>
      </c>
      <c r="F282" t="s">
        <v>2768</v>
      </c>
      <c r="G282" t="str">
        <f>INDEX('Final Yahoo'!C$2:C$584,MATCH('Compare &amp; combine'!$F282,'Final Yahoo'!$B$2:$B$584,0))</f>
        <v>PT Island Concepts Indonesia Tbk</v>
      </c>
      <c r="H282" s="8">
        <f>IFERROR(INDEX('Final Yahoo'!E$2:E$584,MATCH('Compare &amp; combine'!$F282,'Final Yahoo'!$B$2:$B$584,0)),"NA")</f>
        <v>105.706</v>
      </c>
    </row>
    <row r="283" spans="2:8" x14ac:dyDescent="0.25">
      <c r="B283" t="s">
        <v>2769</v>
      </c>
      <c r="C283" s="6" t="str">
        <f>IFERROR(INDEX('Final Yahoo'!$B$2:$B$584,MATCH('Compare &amp; combine'!B283,'Final Yahoo'!$B$2:$B$584,0)),"NA")</f>
        <v>IDPR</v>
      </c>
      <c r="D283" s="9">
        <f t="shared" si="4"/>
        <v>0</v>
      </c>
      <c r="F283" t="s">
        <v>2769</v>
      </c>
      <c r="G283" t="str">
        <f>INDEX('Final Yahoo'!C$2:C$584,MATCH('Compare &amp; combine'!$F283,'Final Yahoo'!$B$2:$B$584,0))</f>
        <v>PT Indonesia Pondasi Raya Tbk</v>
      </c>
      <c r="H283" s="8">
        <f>IFERROR(INDEX('Final Yahoo'!E$2:E$584,MATCH('Compare &amp; combine'!$F283,'Final Yahoo'!$B$2:$B$584,0)),"NA")</f>
        <v>424.63600000000002</v>
      </c>
    </row>
    <row r="284" spans="2:8" x14ac:dyDescent="0.25">
      <c r="B284" t="s">
        <v>2770</v>
      </c>
      <c r="C284" s="6" t="str">
        <f>IFERROR(INDEX('Final Yahoo'!$B$2:$B$584,MATCH('Compare &amp; combine'!B284,'Final Yahoo'!$B$2:$B$584,0)),"NA")</f>
        <v>IFII</v>
      </c>
      <c r="D284" s="9">
        <f t="shared" si="4"/>
        <v>0</v>
      </c>
      <c r="F284" t="s">
        <v>2770</v>
      </c>
      <c r="G284" t="str">
        <f>INDEX('Final Yahoo'!C$2:C$584,MATCH('Compare &amp; combine'!$F284,'Final Yahoo'!$B$2:$B$584,0))</f>
        <v>PT Indonesia Fibreboard Industry Tbk</v>
      </c>
      <c r="H284" s="8">
        <f>IFERROR(INDEX('Final Yahoo'!E$2:E$584,MATCH('Compare &amp; combine'!$F284,'Final Yahoo'!$B$2:$B$584,0)),"NA")</f>
        <v>1440</v>
      </c>
    </row>
    <row r="285" spans="2:8" x14ac:dyDescent="0.25">
      <c r="B285" t="s">
        <v>2771</v>
      </c>
      <c r="C285" s="6" t="str">
        <f>IFERROR(INDEX('Final Yahoo'!$B$2:$B$584,MATCH('Compare &amp; combine'!B285,'Final Yahoo'!$B$2:$B$584,0)),"NA")</f>
        <v>NA</v>
      </c>
      <c r="D285" s="9">
        <f t="shared" si="4"/>
        <v>1</v>
      </c>
      <c r="F285" t="s">
        <v>2771</v>
      </c>
      <c r="G285" t="e">
        <f>INDEX('Final Yahoo'!C$2:C$584,MATCH('Compare &amp; combine'!$F285,'Final Yahoo'!$B$2:$B$584,0))</f>
        <v>#N/A</v>
      </c>
      <c r="H285" s="8" t="str">
        <f>IFERROR(INDEX('Final Yahoo'!E$2:E$584,MATCH('Compare &amp; combine'!$F285,'Final Yahoo'!$B$2:$B$584,0)),"NA")</f>
        <v>NA</v>
      </c>
    </row>
    <row r="286" spans="2:8" x14ac:dyDescent="0.25">
      <c r="B286" t="s">
        <v>2772</v>
      </c>
      <c r="C286" s="6" t="str">
        <f>IFERROR(INDEX('Final Yahoo'!$B$2:$B$584,MATCH('Compare &amp; combine'!B286,'Final Yahoo'!$B$2:$B$584,0)),"NA")</f>
        <v>IGAR</v>
      </c>
      <c r="D286" s="9">
        <f t="shared" si="4"/>
        <v>0</v>
      </c>
      <c r="F286" t="s">
        <v>2772</v>
      </c>
      <c r="G286" t="str">
        <f>INDEX('Final Yahoo'!C$2:C$584,MATCH('Compare &amp; combine'!$F286,'Final Yahoo'!$B$2:$B$584,0))</f>
        <v>PT Champion Pacific Indonesia Tbk</v>
      </c>
      <c r="H286" s="8">
        <f>IFERROR(INDEX('Final Yahoo'!E$2:E$584,MATCH('Compare &amp; combine'!$F286,'Final Yahoo'!$B$2:$B$584,0)),"NA")</f>
        <v>414.15899999999999</v>
      </c>
    </row>
    <row r="287" spans="2:8" x14ac:dyDescent="0.25">
      <c r="B287" t="s">
        <v>2773</v>
      </c>
      <c r="C287" s="6" t="str">
        <f>IFERROR(INDEX('Final Yahoo'!$B$2:$B$584,MATCH('Compare &amp; combine'!B287,'Final Yahoo'!$B$2:$B$584,0)),"NA")</f>
        <v>IKAI</v>
      </c>
      <c r="D287" s="9">
        <f t="shared" si="4"/>
        <v>0</v>
      </c>
      <c r="F287" t="s">
        <v>2773</v>
      </c>
      <c r="G287" t="str">
        <f>INDEX('Final Yahoo'!C$2:C$584,MATCH('Compare &amp; combine'!$F287,'Final Yahoo'!$B$2:$B$584,0))</f>
        <v>PT Intikeramik Alamasri Industri Tbk</v>
      </c>
      <c r="H287" s="8">
        <f>IFERROR(INDEX('Final Yahoo'!E$2:E$584,MATCH('Compare &amp; combine'!$F287,'Final Yahoo'!$B$2:$B$584,0)),"NA")</f>
        <v>665.29</v>
      </c>
    </row>
    <row r="288" spans="2:8" x14ac:dyDescent="0.25">
      <c r="B288" t="s">
        <v>2774</v>
      </c>
      <c r="C288" s="6" t="str">
        <f>IFERROR(INDEX('Final Yahoo'!$B$2:$B$584,MATCH('Compare &amp; combine'!B288,'Final Yahoo'!$B$2:$B$584,0)),"NA")</f>
        <v>IKAN</v>
      </c>
      <c r="D288" s="9">
        <f t="shared" si="4"/>
        <v>0</v>
      </c>
      <c r="F288" t="s">
        <v>2774</v>
      </c>
      <c r="G288" t="str">
        <f>INDEX('Final Yahoo'!C$2:C$584,MATCH('Compare &amp; combine'!$F288,'Final Yahoo'!$B$2:$B$584,0))</f>
        <v>PT Era Mandiri Cemerlang Tbk</v>
      </c>
      <c r="H288" s="8">
        <f>IFERROR(INDEX('Final Yahoo'!E$2:E$584,MATCH('Compare &amp; combine'!$F288,'Final Yahoo'!$B$2:$B$584,0)),"NA")</f>
        <v>87.5</v>
      </c>
    </row>
    <row r="289" spans="2:8" x14ac:dyDescent="0.25">
      <c r="B289" t="s">
        <v>2775</v>
      </c>
      <c r="C289" s="6" t="str">
        <f>IFERROR(INDEX('Final Yahoo'!$B$2:$B$584,MATCH('Compare &amp; combine'!B289,'Final Yahoo'!$B$2:$B$584,0)),"NA")</f>
        <v>IKBI</v>
      </c>
      <c r="D289" s="9">
        <f t="shared" si="4"/>
        <v>0</v>
      </c>
      <c r="F289" t="s">
        <v>2775</v>
      </c>
      <c r="G289" t="str">
        <f>INDEX('Final Yahoo'!C$2:C$584,MATCH('Compare &amp; combine'!$F289,'Final Yahoo'!$B$2:$B$584,0))</f>
        <v>PT Sumi Indo Kabel Tbk</v>
      </c>
      <c r="H289" s="8">
        <f>IFERROR(INDEX('Final Yahoo'!E$2:E$584,MATCH('Compare &amp; combine'!$F289,'Final Yahoo'!$B$2:$B$584,0)),"NA")</f>
        <v>313.34399999999999</v>
      </c>
    </row>
    <row r="290" spans="2:8" x14ac:dyDescent="0.25">
      <c r="B290" t="s">
        <v>2776</v>
      </c>
      <c r="C290" s="6" t="str">
        <f>IFERROR(INDEX('Final Yahoo'!$B$2:$B$584,MATCH('Compare &amp; combine'!B290,'Final Yahoo'!$B$2:$B$584,0)),"NA")</f>
        <v>IMAS</v>
      </c>
      <c r="D290" s="9">
        <f t="shared" si="4"/>
        <v>0</v>
      </c>
      <c r="F290" t="s">
        <v>2776</v>
      </c>
      <c r="G290" t="str">
        <f>INDEX('Final Yahoo'!C$2:C$584,MATCH('Compare &amp; combine'!$F290,'Final Yahoo'!$B$2:$B$584,0))</f>
        <v>PT Indomobil Sukses Internasional Tbk</v>
      </c>
      <c r="H290" s="8">
        <f>IFERROR(INDEX('Final Yahoo'!E$2:E$584,MATCH('Compare &amp; combine'!$F290,'Final Yahoo'!$B$2:$B$584,0)),"NA")</f>
        <v>4254</v>
      </c>
    </row>
    <row r="291" spans="2:8" x14ac:dyDescent="0.25">
      <c r="B291" t="s">
        <v>2777</v>
      </c>
      <c r="C291" s="6" t="str">
        <f>IFERROR(INDEX('Final Yahoo'!$B$2:$B$584,MATCH('Compare &amp; combine'!B291,'Final Yahoo'!$B$2:$B$584,0)),"NA")</f>
        <v>NA</v>
      </c>
      <c r="D291" s="9">
        <f t="shared" si="4"/>
        <v>1</v>
      </c>
      <c r="F291" t="s">
        <v>2777</v>
      </c>
      <c r="G291" t="e">
        <f>INDEX('Final Yahoo'!C$2:C$584,MATCH('Compare &amp; combine'!$F291,'Final Yahoo'!$B$2:$B$584,0))</f>
        <v>#N/A</v>
      </c>
      <c r="H291" s="8" t="str">
        <f>IFERROR(INDEX('Final Yahoo'!E$2:E$584,MATCH('Compare &amp; combine'!$F291,'Final Yahoo'!$B$2:$B$584,0)),"NA")</f>
        <v>NA</v>
      </c>
    </row>
    <row r="292" spans="2:8" x14ac:dyDescent="0.25">
      <c r="B292" t="s">
        <v>2778</v>
      </c>
      <c r="C292" s="6" t="str">
        <f>IFERROR(INDEX('Final Yahoo'!$B$2:$B$584,MATCH('Compare &amp; combine'!B292,'Final Yahoo'!$B$2:$B$584,0)),"NA")</f>
        <v>IMPC</v>
      </c>
      <c r="D292" s="9">
        <f t="shared" si="4"/>
        <v>0</v>
      </c>
      <c r="F292" t="s">
        <v>2778</v>
      </c>
      <c r="G292" t="str">
        <f>INDEX('Final Yahoo'!C$2:C$584,MATCH('Compare &amp; combine'!$F292,'Final Yahoo'!$B$2:$B$584,0))</f>
        <v>PT Impack Pratama Industri Tbk</v>
      </c>
      <c r="H292" s="8">
        <f>IFERROR(INDEX('Final Yahoo'!E$2:E$584,MATCH('Compare &amp; combine'!$F292,'Final Yahoo'!$B$2:$B$584,0)),"NA")</f>
        <v>11117</v>
      </c>
    </row>
    <row r="293" spans="2:8" x14ac:dyDescent="0.25">
      <c r="B293" t="s">
        <v>2779</v>
      </c>
      <c r="C293" s="6" t="str">
        <f>IFERROR(INDEX('Final Yahoo'!$B$2:$B$584,MATCH('Compare &amp; combine'!B293,'Final Yahoo'!$B$2:$B$584,0)),"NA")</f>
        <v>INAF</v>
      </c>
      <c r="D293" s="9">
        <f t="shared" si="4"/>
        <v>0</v>
      </c>
      <c r="F293" t="s">
        <v>2779</v>
      </c>
      <c r="G293" t="str">
        <f>INDEX('Final Yahoo'!C$2:C$584,MATCH('Compare &amp; combine'!$F293,'Final Yahoo'!$B$2:$B$584,0))</f>
        <v>PT Indofarma Tbk</v>
      </c>
      <c r="H293" s="8">
        <f>IFERROR(INDEX('Final Yahoo'!E$2:E$584,MATCH('Compare &amp; combine'!$F293,'Final Yahoo'!$B$2:$B$584,0)),"NA")</f>
        <v>7686</v>
      </c>
    </row>
    <row r="294" spans="2:8" x14ac:dyDescent="0.25">
      <c r="B294" t="s">
        <v>2780</v>
      </c>
      <c r="C294" s="6" t="str">
        <f>IFERROR(INDEX('Final Yahoo'!$B$2:$B$584,MATCH('Compare &amp; combine'!B294,'Final Yahoo'!$B$2:$B$584,0)),"NA")</f>
        <v>INAI</v>
      </c>
      <c r="D294" s="9">
        <f t="shared" si="4"/>
        <v>0</v>
      </c>
      <c r="F294" t="s">
        <v>2780</v>
      </c>
      <c r="G294" t="str">
        <f>INDEX('Final Yahoo'!C$2:C$584,MATCH('Compare &amp; combine'!$F294,'Final Yahoo'!$B$2:$B$584,0))</f>
        <v>PT Indal Aluminium Industry Tbk</v>
      </c>
      <c r="H294" s="8">
        <f>IFERROR(INDEX('Final Yahoo'!E$2:E$584,MATCH('Compare &amp; combine'!$F294,'Final Yahoo'!$B$2:$B$584,0)),"NA")</f>
        <v>188.81299999999999</v>
      </c>
    </row>
    <row r="295" spans="2:8" x14ac:dyDescent="0.25">
      <c r="B295" t="s">
        <v>2781</v>
      </c>
      <c r="C295" s="6" t="str">
        <f>IFERROR(INDEX('Final Yahoo'!$B$2:$B$584,MATCH('Compare &amp; combine'!B295,'Final Yahoo'!$B$2:$B$584,0)),"NA")</f>
        <v>INCF</v>
      </c>
      <c r="D295" s="9">
        <f t="shared" si="4"/>
        <v>0</v>
      </c>
      <c r="F295" t="s">
        <v>2781</v>
      </c>
      <c r="G295" t="str">
        <f>INDEX('Final Yahoo'!C$2:C$584,MATCH('Compare &amp; combine'!$F295,'Final Yahoo'!$B$2:$B$584,0))</f>
        <v>PT Indo Komoditi Korpora Tbk</v>
      </c>
      <c r="H295" s="8">
        <f>IFERROR(INDEX('Final Yahoo'!E$2:E$584,MATCH('Compare &amp; combine'!$F295,'Final Yahoo'!$B$2:$B$584,0)),"NA")</f>
        <v>489.04599999999999</v>
      </c>
    </row>
    <row r="296" spans="2:8" x14ac:dyDescent="0.25">
      <c r="B296" t="s">
        <v>2782</v>
      </c>
      <c r="C296" s="6" t="str">
        <f>IFERROR(INDEX('Final Yahoo'!$B$2:$B$584,MATCH('Compare &amp; combine'!B296,'Final Yahoo'!$B$2:$B$584,0)),"NA")</f>
        <v>INCI</v>
      </c>
      <c r="D296" s="9">
        <f t="shared" si="4"/>
        <v>0</v>
      </c>
      <c r="F296" t="s">
        <v>2782</v>
      </c>
      <c r="G296" t="str">
        <f>INDEX('Final Yahoo'!C$2:C$584,MATCH('Compare &amp; combine'!$F296,'Final Yahoo'!$B$2:$B$584,0))</f>
        <v>PT Intanwijaya Internasional Tbk</v>
      </c>
      <c r="H296" s="8">
        <f>IFERROR(INDEX('Final Yahoo'!E$2:E$584,MATCH('Compare &amp; combine'!$F296,'Final Yahoo'!$B$2:$B$584,0)),"NA")</f>
        <v>120.614</v>
      </c>
    </row>
    <row r="297" spans="2:8" x14ac:dyDescent="0.25">
      <c r="B297" t="s">
        <v>2783</v>
      </c>
      <c r="C297" s="6" t="str">
        <f>IFERROR(INDEX('Final Yahoo'!$B$2:$B$584,MATCH('Compare &amp; combine'!B297,'Final Yahoo'!$B$2:$B$584,0)),"NA")</f>
        <v>INCO</v>
      </c>
      <c r="D297" s="9">
        <f t="shared" si="4"/>
        <v>0</v>
      </c>
      <c r="F297" t="s">
        <v>2783</v>
      </c>
      <c r="G297" t="str">
        <f>INDEX('Final Yahoo'!C$2:C$584,MATCH('Compare &amp; combine'!$F297,'Final Yahoo'!$B$2:$B$584,0))</f>
        <v>PT Vale Indonesia Tbk</v>
      </c>
      <c r="H297" s="8">
        <f>IFERROR(INDEX('Final Yahoo'!E$2:E$584,MATCH('Compare &amp; combine'!$F297,'Final Yahoo'!$B$2:$B$584,0)),"NA")</f>
        <v>50675</v>
      </c>
    </row>
    <row r="298" spans="2:8" x14ac:dyDescent="0.25">
      <c r="B298" t="s">
        <v>2784</v>
      </c>
      <c r="C298" s="6" t="str">
        <f>IFERROR(INDEX('Final Yahoo'!$B$2:$B$584,MATCH('Compare &amp; combine'!B298,'Final Yahoo'!$B$2:$B$584,0)),"NA")</f>
        <v>INDF</v>
      </c>
      <c r="D298" s="9">
        <f t="shared" si="4"/>
        <v>0</v>
      </c>
      <c r="F298" t="s">
        <v>2784</v>
      </c>
      <c r="G298" t="str">
        <f>INDEX('Final Yahoo'!C$2:C$584,MATCH('Compare &amp; combine'!$F298,'Final Yahoo'!$B$2:$B$584,0))</f>
        <v>PT Indofood Sukses Makmur Tbk</v>
      </c>
      <c r="H298" s="8">
        <f>IFERROR(INDEX('Final Yahoo'!E$2:E$584,MATCH('Compare &amp; combine'!$F298,'Final Yahoo'!$B$2:$B$584,0)),"NA")</f>
        <v>59487</v>
      </c>
    </row>
    <row r="299" spans="2:8" x14ac:dyDescent="0.25">
      <c r="B299" t="s">
        <v>2785</v>
      </c>
      <c r="C299" s="6" t="str">
        <f>IFERROR(INDEX('Final Yahoo'!$B$2:$B$584,MATCH('Compare &amp; combine'!B299,'Final Yahoo'!$B$2:$B$584,0)),"NA")</f>
        <v>INDO</v>
      </c>
      <c r="D299" s="9">
        <f t="shared" si="4"/>
        <v>0</v>
      </c>
      <c r="F299" t="s">
        <v>2785</v>
      </c>
      <c r="G299" t="str">
        <f>INDEX('Final Yahoo'!C$2:C$584,MATCH('Compare &amp; combine'!$F299,'Final Yahoo'!$B$2:$B$584,0))</f>
        <v>PT Royalindo Investa Wijaya Tbk</v>
      </c>
      <c r="H299" s="8">
        <f>IFERROR(INDEX('Final Yahoo'!E$2:E$584,MATCH('Compare &amp; combine'!$F299,'Final Yahoo'!$B$2:$B$584,0)),"NA")</f>
        <v>724.92</v>
      </c>
    </row>
    <row r="300" spans="2:8" x14ac:dyDescent="0.25">
      <c r="B300" t="s">
        <v>2786</v>
      </c>
      <c r="C300" s="6" t="str">
        <f>IFERROR(INDEX('Final Yahoo'!$B$2:$B$584,MATCH('Compare &amp; combine'!B300,'Final Yahoo'!$B$2:$B$584,0)),"NA")</f>
        <v>NA</v>
      </c>
      <c r="D300" s="9">
        <f t="shared" si="4"/>
        <v>1</v>
      </c>
      <c r="F300" t="s">
        <v>2786</v>
      </c>
      <c r="G300" t="e">
        <f>INDEX('Final Yahoo'!C$2:C$584,MATCH('Compare &amp; combine'!$F300,'Final Yahoo'!$B$2:$B$584,0))</f>
        <v>#N/A</v>
      </c>
      <c r="H300" s="8" t="str">
        <f>IFERROR(INDEX('Final Yahoo'!E$2:E$584,MATCH('Compare &amp; combine'!$F300,'Final Yahoo'!$B$2:$B$584,0)),"NA")</f>
        <v>NA</v>
      </c>
    </row>
    <row r="301" spans="2:8" x14ac:dyDescent="0.25">
      <c r="B301" t="s">
        <v>2787</v>
      </c>
      <c r="C301" s="6" t="str">
        <f>IFERROR(INDEX('Final Yahoo'!$B$2:$B$584,MATCH('Compare &amp; combine'!B301,'Final Yahoo'!$B$2:$B$584,0)),"NA")</f>
        <v>INDS</v>
      </c>
      <c r="D301" s="9">
        <f t="shared" si="4"/>
        <v>0</v>
      </c>
      <c r="F301" t="s">
        <v>2787</v>
      </c>
      <c r="G301" t="str">
        <f>INDEX('Final Yahoo'!C$2:C$584,MATCH('Compare &amp; combine'!$F301,'Final Yahoo'!$B$2:$B$584,0))</f>
        <v>PT Indospring Tbk</v>
      </c>
      <c r="H301" s="8">
        <f>IFERROR(INDEX('Final Yahoo'!E$2:E$584,MATCH('Compare &amp; combine'!$F301,'Final Yahoo'!$B$2:$B$584,0)),"NA")</f>
        <v>1257</v>
      </c>
    </row>
    <row r="302" spans="2:8" x14ac:dyDescent="0.25">
      <c r="B302" t="s">
        <v>2788</v>
      </c>
      <c r="C302" s="6" t="str">
        <f>IFERROR(INDEX('Final Yahoo'!$B$2:$B$584,MATCH('Compare &amp; combine'!B302,'Final Yahoo'!$B$2:$B$584,0)),"NA")</f>
        <v>INDX</v>
      </c>
      <c r="D302" s="9">
        <f t="shared" si="4"/>
        <v>0</v>
      </c>
      <c r="F302" t="s">
        <v>2788</v>
      </c>
      <c r="G302" t="str">
        <f>INDEX('Final Yahoo'!C$2:C$584,MATCH('Compare &amp; combine'!$F302,'Final Yahoo'!$B$2:$B$584,0))</f>
        <v>PT Tanah Laut Tbk</v>
      </c>
      <c r="H302" s="8">
        <f>IFERROR(INDEX('Final Yahoo'!E$2:E$584,MATCH('Compare &amp; combine'!$F302,'Final Yahoo'!$B$2:$B$584,0)),"NA")</f>
        <v>43.353000000000002</v>
      </c>
    </row>
    <row r="303" spans="2:8" x14ac:dyDescent="0.25">
      <c r="B303" t="s">
        <v>2789</v>
      </c>
      <c r="C303" s="6" t="str">
        <f>IFERROR(INDEX('Final Yahoo'!$B$2:$B$584,MATCH('Compare &amp; combine'!B303,'Final Yahoo'!$B$2:$B$584,0)),"NA")</f>
        <v>INDY</v>
      </c>
      <c r="D303" s="9">
        <f t="shared" si="4"/>
        <v>0</v>
      </c>
      <c r="F303" t="s">
        <v>2789</v>
      </c>
      <c r="G303" t="str">
        <f>INDEX('Final Yahoo'!C$2:C$584,MATCH('Compare &amp; combine'!$F303,'Final Yahoo'!$B$2:$B$584,0))</f>
        <v>PT. Indika Energy Tbk</v>
      </c>
      <c r="H303" s="8">
        <f>IFERROR(INDEX('Final Yahoo'!E$2:E$584,MATCH('Compare &amp; combine'!$F303,'Final Yahoo'!$B$2:$B$584,0)),"NA")</f>
        <v>11841</v>
      </c>
    </row>
    <row r="304" spans="2:8" x14ac:dyDescent="0.25">
      <c r="B304" t="s">
        <v>2790</v>
      </c>
      <c r="C304" s="6" t="str">
        <f>IFERROR(INDEX('Final Yahoo'!$B$2:$B$584,MATCH('Compare &amp; combine'!B304,'Final Yahoo'!$B$2:$B$584,0)),"NA")</f>
        <v>INKP</v>
      </c>
      <c r="D304" s="9">
        <f t="shared" si="4"/>
        <v>0</v>
      </c>
      <c r="F304" t="s">
        <v>2790</v>
      </c>
      <c r="G304" t="str">
        <f>INDEX('Final Yahoo'!C$2:C$584,MATCH('Compare &amp; combine'!$F304,'Final Yahoo'!$B$2:$B$584,0))</f>
        <v>PT Indah Kiat Pulp &amp; Paper Tbk</v>
      </c>
      <c r="H304" s="8">
        <f>IFERROR(INDEX('Final Yahoo'!E$2:E$584,MATCH('Compare &amp; combine'!$F304,'Final Yahoo'!$B$2:$B$584,0)),"NA")</f>
        <v>49376</v>
      </c>
    </row>
    <row r="305" spans="2:8" x14ac:dyDescent="0.25">
      <c r="B305" t="s">
        <v>2791</v>
      </c>
      <c r="C305" s="6" t="str">
        <f>IFERROR(INDEX('Final Yahoo'!$B$2:$B$584,MATCH('Compare &amp; combine'!B305,'Final Yahoo'!$B$2:$B$584,0)),"NA")</f>
        <v>INOV</v>
      </c>
      <c r="D305" s="9">
        <f t="shared" si="4"/>
        <v>0</v>
      </c>
      <c r="F305" t="s">
        <v>2791</v>
      </c>
      <c r="G305" t="str">
        <f>INDEX('Final Yahoo'!C$2:C$584,MATCH('Compare &amp; combine'!$F305,'Final Yahoo'!$B$2:$B$584,0))</f>
        <v>PT Inocycle Technology Group Tbk</v>
      </c>
      <c r="H305" s="8">
        <f>IFERROR(INDEX('Final Yahoo'!E$2:E$584,MATCH('Compare &amp; combine'!$F305,'Final Yahoo'!$B$2:$B$584,0)),"NA")</f>
        <v>390.57600000000002</v>
      </c>
    </row>
    <row r="306" spans="2:8" x14ac:dyDescent="0.25">
      <c r="B306" t="s">
        <v>2792</v>
      </c>
      <c r="C306" s="6" t="str">
        <f>IFERROR(INDEX('Final Yahoo'!$B$2:$B$584,MATCH('Compare &amp; combine'!B306,'Final Yahoo'!$B$2:$B$584,0)),"NA")</f>
        <v>NA</v>
      </c>
      <c r="D306" s="9">
        <f t="shared" si="4"/>
        <v>1</v>
      </c>
      <c r="F306" t="s">
        <v>2792</v>
      </c>
      <c r="G306" t="e">
        <f>INDEX('Final Yahoo'!C$2:C$584,MATCH('Compare &amp; combine'!$F306,'Final Yahoo'!$B$2:$B$584,0))</f>
        <v>#N/A</v>
      </c>
      <c r="H306" s="8" t="str">
        <f>IFERROR(INDEX('Final Yahoo'!E$2:E$584,MATCH('Compare &amp; combine'!$F306,'Final Yahoo'!$B$2:$B$584,0)),"NA")</f>
        <v>NA</v>
      </c>
    </row>
    <row r="307" spans="2:8" x14ac:dyDescent="0.25">
      <c r="B307" t="s">
        <v>2793</v>
      </c>
      <c r="C307" s="6" t="str">
        <f>IFERROR(INDEX('Final Yahoo'!$B$2:$B$584,MATCH('Compare &amp; combine'!B307,'Final Yahoo'!$B$2:$B$584,0)),"NA")</f>
        <v>INPP</v>
      </c>
      <c r="D307" s="9">
        <f t="shared" si="4"/>
        <v>0</v>
      </c>
      <c r="F307" t="s">
        <v>2793</v>
      </c>
      <c r="G307" t="str">
        <f>INDEX('Final Yahoo'!C$2:C$584,MATCH('Compare &amp; combine'!$F307,'Final Yahoo'!$B$2:$B$584,0))</f>
        <v>PT Indonesian Paradise Property Tbk</v>
      </c>
      <c r="H307" s="8">
        <f>IFERROR(INDEX('Final Yahoo'!E$2:E$584,MATCH('Compare &amp; combine'!$F307,'Final Yahoo'!$B$2:$B$584,0)),"NA")</f>
        <v>7883</v>
      </c>
    </row>
    <row r="308" spans="2:8" x14ac:dyDescent="0.25">
      <c r="B308" t="s">
        <v>2794</v>
      </c>
      <c r="C308" s="6" t="str">
        <f>IFERROR(INDEX('Final Yahoo'!$B$2:$B$584,MATCH('Compare &amp; combine'!B308,'Final Yahoo'!$B$2:$B$584,0)),"NA")</f>
        <v>NA</v>
      </c>
      <c r="D308" s="9">
        <f t="shared" si="4"/>
        <v>1</v>
      </c>
      <c r="F308" t="s">
        <v>2794</v>
      </c>
      <c r="G308" t="e">
        <f>INDEX('Final Yahoo'!C$2:C$584,MATCH('Compare &amp; combine'!$F308,'Final Yahoo'!$B$2:$B$584,0))</f>
        <v>#N/A</v>
      </c>
      <c r="H308" s="8" t="str">
        <f>IFERROR(INDEX('Final Yahoo'!E$2:E$584,MATCH('Compare &amp; combine'!$F308,'Final Yahoo'!$B$2:$B$584,0)),"NA")</f>
        <v>NA</v>
      </c>
    </row>
    <row r="309" spans="2:8" x14ac:dyDescent="0.25">
      <c r="B309" t="s">
        <v>2795</v>
      </c>
      <c r="C309" s="6" t="str">
        <f>IFERROR(INDEX('Final Yahoo'!$B$2:$B$584,MATCH('Compare &amp; combine'!B309,'Final Yahoo'!$B$2:$B$584,0)),"NA")</f>
        <v>INRU</v>
      </c>
      <c r="D309" s="9">
        <f t="shared" si="4"/>
        <v>0</v>
      </c>
      <c r="F309" t="s">
        <v>2795</v>
      </c>
      <c r="G309" t="str">
        <f>INDEX('Final Yahoo'!C$2:C$584,MATCH('Compare &amp; combine'!$F309,'Final Yahoo'!$B$2:$B$584,0))</f>
        <v>PT Toba Pulp Lestari Tbk</v>
      </c>
      <c r="H309" s="8">
        <f>IFERROR(INDEX('Final Yahoo'!E$2:E$584,MATCH('Compare &amp; combine'!$F309,'Final Yahoo'!$B$2:$B$584,0)),"NA")</f>
        <v>1035</v>
      </c>
    </row>
    <row r="310" spans="2:8" x14ac:dyDescent="0.25">
      <c r="B310" t="s">
        <v>2796</v>
      </c>
      <c r="C310" s="6" t="str">
        <f>IFERROR(INDEX('Final Yahoo'!$B$2:$B$584,MATCH('Compare &amp; combine'!B310,'Final Yahoo'!$B$2:$B$584,0)),"NA")</f>
        <v>INTA</v>
      </c>
      <c r="D310" s="9">
        <f t="shared" si="4"/>
        <v>0</v>
      </c>
      <c r="F310" t="s">
        <v>2796</v>
      </c>
      <c r="G310" t="str">
        <f>INDEX('Final Yahoo'!C$2:C$584,MATCH('Compare &amp; combine'!$F310,'Final Yahoo'!$B$2:$B$584,0))</f>
        <v>PT Intraco Penta Tbk</v>
      </c>
      <c r="H310" s="8">
        <f>IFERROR(INDEX('Final Yahoo'!E$2:E$584,MATCH('Compare &amp; combine'!$F310,'Final Yahoo'!$B$2:$B$584,0)),"NA")</f>
        <v>331.04899999999998</v>
      </c>
    </row>
    <row r="311" spans="2:8" x14ac:dyDescent="0.25">
      <c r="B311" t="s">
        <v>2797</v>
      </c>
      <c r="C311" s="6" t="str">
        <f>IFERROR(INDEX('Final Yahoo'!$B$2:$B$584,MATCH('Compare &amp; combine'!B311,'Final Yahoo'!$B$2:$B$584,0)),"NA")</f>
        <v>INTD</v>
      </c>
      <c r="D311" s="9">
        <f t="shared" si="4"/>
        <v>0</v>
      </c>
      <c r="F311" t="s">
        <v>2797</v>
      </c>
      <c r="G311" t="str">
        <f>INDEX('Final Yahoo'!C$2:C$584,MATCH('Compare &amp; combine'!$F311,'Final Yahoo'!$B$2:$B$584,0))</f>
        <v>PT Inter Delta Tbk</v>
      </c>
      <c r="H311" s="8">
        <f>IFERROR(INDEX('Final Yahoo'!E$2:E$584,MATCH('Compare &amp; combine'!$F311,'Final Yahoo'!$B$2:$B$584,0)),"NA")</f>
        <v>100.01900000000001</v>
      </c>
    </row>
    <row r="312" spans="2:8" x14ac:dyDescent="0.25">
      <c r="B312" t="s">
        <v>2798</v>
      </c>
      <c r="C312" s="6" t="str">
        <f>IFERROR(INDEX('Final Yahoo'!$B$2:$B$584,MATCH('Compare &amp; combine'!B312,'Final Yahoo'!$B$2:$B$584,0)),"NA")</f>
        <v>INTP</v>
      </c>
      <c r="D312" s="9">
        <f t="shared" si="4"/>
        <v>0</v>
      </c>
      <c r="F312" t="s">
        <v>2798</v>
      </c>
      <c r="G312" t="str">
        <f>INDEX('Final Yahoo'!C$2:C$584,MATCH('Compare &amp; combine'!$F312,'Final Yahoo'!$B$2:$B$584,0))</f>
        <v>PT Indocement Tunggal Prakarsa Tbk</v>
      </c>
      <c r="H312" s="8">
        <f>IFERROR(INDEX('Final Yahoo'!E$2:E$584,MATCH('Compare &amp; combine'!$F312,'Final Yahoo'!$B$2:$B$584,0)),"NA")</f>
        <v>41782</v>
      </c>
    </row>
    <row r="313" spans="2:8" x14ac:dyDescent="0.25">
      <c r="B313" t="s">
        <v>2799</v>
      </c>
      <c r="C313" s="6" t="str">
        <f>IFERROR(INDEX('Final Yahoo'!$B$2:$B$584,MATCH('Compare &amp; combine'!B313,'Final Yahoo'!$B$2:$B$584,0)),"NA")</f>
        <v>IPCC</v>
      </c>
      <c r="D313" s="9">
        <f t="shared" si="4"/>
        <v>0</v>
      </c>
      <c r="F313" t="s">
        <v>2799</v>
      </c>
      <c r="G313" t="str">
        <f>INDEX('Final Yahoo'!C$2:C$584,MATCH('Compare &amp; combine'!$F313,'Final Yahoo'!$B$2:$B$584,0))</f>
        <v>PT Indonesia Kendaraan Terminal Tbk</v>
      </c>
      <c r="H313" s="8">
        <f>IFERROR(INDEX('Final Yahoo'!E$2:E$584,MATCH('Compare &amp; combine'!$F313,'Final Yahoo'!$B$2:$B$584,0)),"NA")</f>
        <v>1018</v>
      </c>
    </row>
    <row r="314" spans="2:8" x14ac:dyDescent="0.25">
      <c r="B314" t="s">
        <v>2800</v>
      </c>
      <c r="C314" s="6" t="str">
        <f>IFERROR(INDEX('Final Yahoo'!$B$2:$B$584,MATCH('Compare &amp; combine'!B314,'Final Yahoo'!$B$2:$B$584,0)),"NA")</f>
        <v>IPCM</v>
      </c>
      <c r="D314" s="9">
        <f t="shared" si="4"/>
        <v>0</v>
      </c>
      <c r="F314" t="s">
        <v>2800</v>
      </c>
      <c r="G314" t="str">
        <f>INDEX('Final Yahoo'!C$2:C$584,MATCH('Compare &amp; combine'!$F314,'Final Yahoo'!$B$2:$B$584,0))</f>
        <v>PT Jasa Armada Indonesia Tbk</v>
      </c>
      <c r="H314" s="8">
        <f>IFERROR(INDEX('Final Yahoo'!E$2:E$584,MATCH('Compare &amp; combine'!$F314,'Final Yahoo'!$B$2:$B$584,0)),"NA")</f>
        <v>1836</v>
      </c>
    </row>
    <row r="315" spans="2:8" x14ac:dyDescent="0.25">
      <c r="B315" t="s">
        <v>2801</v>
      </c>
      <c r="C315" s="6" t="str">
        <f>IFERROR(INDEX('Final Yahoo'!$B$2:$B$584,MATCH('Compare &amp; combine'!B315,'Final Yahoo'!$B$2:$B$584,0)),"NA")</f>
        <v>IPOL</v>
      </c>
      <c r="D315" s="9">
        <f t="shared" si="4"/>
        <v>0</v>
      </c>
      <c r="F315" t="s">
        <v>2801</v>
      </c>
      <c r="G315" t="str">
        <f>INDEX('Final Yahoo'!C$2:C$584,MATCH('Compare &amp; combine'!$F315,'Final Yahoo'!$B$2:$B$584,0))</f>
        <v>PT Indopoly Swakarsa Industry Tbk</v>
      </c>
      <c r="H315" s="8">
        <f>IFERROR(INDEX('Final Yahoo'!E$2:E$584,MATCH('Compare &amp; combine'!$F315,'Final Yahoo'!$B$2:$B$584,0)),"NA")</f>
        <v>1050</v>
      </c>
    </row>
    <row r="316" spans="2:8" x14ac:dyDescent="0.25">
      <c r="B316" t="s">
        <v>2802</v>
      </c>
      <c r="C316" s="6" t="str">
        <f>IFERROR(INDEX('Final Yahoo'!$B$2:$B$584,MATCH('Compare &amp; combine'!B316,'Final Yahoo'!$B$2:$B$584,0)),"NA")</f>
        <v>IPTV</v>
      </c>
      <c r="D316" s="9">
        <f t="shared" si="4"/>
        <v>0</v>
      </c>
      <c r="F316" t="s">
        <v>2802</v>
      </c>
      <c r="G316" t="str">
        <f>INDEX('Final Yahoo'!C$2:C$584,MATCH('Compare &amp; combine'!$F316,'Final Yahoo'!$B$2:$B$584,0))</f>
        <v>PT MNC Vision Networks Tbk</v>
      </c>
      <c r="H316" s="8">
        <f>IFERROR(INDEX('Final Yahoo'!E$2:E$584,MATCH('Compare &amp; combine'!$F316,'Final Yahoo'!$B$2:$B$584,0)),"NA")</f>
        <v>10126</v>
      </c>
    </row>
    <row r="317" spans="2:8" x14ac:dyDescent="0.25">
      <c r="B317" t="s">
        <v>2803</v>
      </c>
      <c r="C317" s="6" t="str">
        <f>IFERROR(INDEX('Final Yahoo'!$B$2:$B$584,MATCH('Compare &amp; combine'!B317,'Final Yahoo'!$B$2:$B$584,0)),"NA")</f>
        <v>NA</v>
      </c>
      <c r="D317" s="9">
        <f t="shared" si="4"/>
        <v>1</v>
      </c>
      <c r="F317" t="s">
        <v>2803</v>
      </c>
      <c r="G317" t="e">
        <f>INDEX('Final Yahoo'!C$2:C$584,MATCH('Compare &amp; combine'!$F317,'Final Yahoo'!$B$2:$B$584,0))</f>
        <v>#N/A</v>
      </c>
      <c r="H317" s="8" t="str">
        <f>IFERROR(INDEX('Final Yahoo'!E$2:E$584,MATCH('Compare &amp; combine'!$F317,'Final Yahoo'!$B$2:$B$584,0)),"NA")</f>
        <v>NA</v>
      </c>
    </row>
    <row r="318" spans="2:8" x14ac:dyDescent="0.25">
      <c r="B318" t="s">
        <v>2804</v>
      </c>
      <c r="C318" s="6" t="str">
        <f>IFERROR(INDEX('Final Yahoo'!$B$2:$B$584,MATCH('Compare &amp; combine'!B318,'Final Yahoo'!$B$2:$B$584,0)),"NA")</f>
        <v>ISAT</v>
      </c>
      <c r="D318" s="9">
        <f t="shared" si="4"/>
        <v>0</v>
      </c>
      <c r="F318" t="s">
        <v>2804</v>
      </c>
      <c r="G318" t="str">
        <f>INDEX('Final Yahoo'!C$2:C$584,MATCH('Compare &amp; combine'!$F318,'Final Yahoo'!$B$2:$B$584,0))</f>
        <v>PT Indosat Tbk</v>
      </c>
      <c r="H318" s="8">
        <f>IFERROR(INDEX('Final Yahoo'!E$2:E$584,MATCH('Compare &amp; combine'!$F318,'Final Yahoo'!$B$2:$B$584,0)),"NA")</f>
        <v>35321</v>
      </c>
    </row>
    <row r="319" spans="2:8" x14ac:dyDescent="0.25">
      <c r="B319" t="s">
        <v>2805</v>
      </c>
      <c r="C319" s="6" t="str">
        <f>IFERROR(INDEX('Final Yahoo'!$B$2:$B$584,MATCH('Compare &amp; combine'!B319,'Final Yahoo'!$B$2:$B$584,0)),"NA")</f>
        <v>NA</v>
      </c>
      <c r="D319" s="9">
        <f t="shared" si="4"/>
        <v>1</v>
      </c>
      <c r="F319" t="s">
        <v>2805</v>
      </c>
      <c r="G319" t="e">
        <f>INDEX('Final Yahoo'!C$2:C$584,MATCH('Compare &amp; combine'!$F319,'Final Yahoo'!$B$2:$B$584,0))</f>
        <v>#N/A</v>
      </c>
      <c r="H319" s="8" t="str">
        <f>IFERROR(INDEX('Final Yahoo'!E$2:E$584,MATCH('Compare &amp; combine'!$F319,'Final Yahoo'!$B$2:$B$584,0)),"NA")</f>
        <v>NA</v>
      </c>
    </row>
    <row r="320" spans="2:8" x14ac:dyDescent="0.25">
      <c r="B320" t="s">
        <v>2806</v>
      </c>
      <c r="C320" s="6" t="str">
        <f>IFERROR(INDEX('Final Yahoo'!$B$2:$B$584,MATCH('Compare &amp; combine'!B320,'Final Yahoo'!$B$2:$B$584,0)),"NA")</f>
        <v>ITIC</v>
      </c>
      <c r="D320" s="9">
        <f t="shared" si="4"/>
        <v>0</v>
      </c>
      <c r="F320" t="s">
        <v>2806</v>
      </c>
      <c r="G320" t="str">
        <f>INDEX('Final Yahoo'!C$2:C$584,MATCH('Compare &amp; combine'!$F320,'Final Yahoo'!$B$2:$B$584,0))</f>
        <v>PT Indonesian Tobacco Tbk</v>
      </c>
      <c r="H320" s="8">
        <f>IFERROR(INDEX('Final Yahoo'!E$2:E$584,MATCH('Compare &amp; combine'!$F320,'Final Yahoo'!$B$2:$B$584,0)),"NA")</f>
        <v>302.91199999999998</v>
      </c>
    </row>
    <row r="321" spans="2:8" x14ac:dyDescent="0.25">
      <c r="B321" t="s">
        <v>2807</v>
      </c>
      <c r="C321" s="6" t="str">
        <f>IFERROR(INDEX('Final Yahoo'!$B$2:$B$584,MATCH('Compare &amp; combine'!B321,'Final Yahoo'!$B$2:$B$584,0)),"NA")</f>
        <v>ITMA</v>
      </c>
      <c r="D321" s="9">
        <f t="shared" si="4"/>
        <v>0</v>
      </c>
      <c r="F321" t="s">
        <v>2807</v>
      </c>
      <c r="G321" t="str">
        <f>INDEX('Final Yahoo'!C$2:C$584,MATCH('Compare &amp; combine'!$F321,'Final Yahoo'!$B$2:$B$584,0))</f>
        <v>PT Sumber Energi Andalan Tbk</v>
      </c>
      <c r="H321" s="8">
        <f>IFERROR(INDEX('Final Yahoo'!E$2:E$584,MATCH('Compare &amp; combine'!$F321,'Final Yahoo'!$B$2:$B$584,0)),"NA")</f>
        <v>496.3</v>
      </c>
    </row>
    <row r="322" spans="2:8" x14ac:dyDescent="0.25">
      <c r="B322" t="s">
        <v>2808</v>
      </c>
      <c r="C322" s="6" t="str">
        <f>IFERROR(INDEX('Final Yahoo'!$B$2:$B$584,MATCH('Compare &amp; combine'!B322,'Final Yahoo'!$B$2:$B$584,0)),"NA")</f>
        <v>ITMG</v>
      </c>
      <c r="D322" s="9">
        <f t="shared" si="4"/>
        <v>0</v>
      </c>
      <c r="F322" t="s">
        <v>2808</v>
      </c>
      <c r="G322" t="str">
        <f>INDEX('Final Yahoo'!C$2:C$584,MATCH('Compare &amp; combine'!$F322,'Final Yahoo'!$B$2:$B$584,0))</f>
        <v>PT Indo Tambangraya Megah Tbk</v>
      </c>
      <c r="H322" s="8">
        <f>IFERROR(INDEX('Final Yahoo'!E$2:E$584,MATCH('Compare &amp; combine'!$F322,'Final Yahoo'!$B$2:$B$584,0)),"NA")</f>
        <v>28511</v>
      </c>
    </row>
    <row r="323" spans="2:8" x14ac:dyDescent="0.25">
      <c r="B323" t="s">
        <v>2809</v>
      </c>
      <c r="C323" s="6" t="str">
        <f>IFERROR(INDEX('Final Yahoo'!$B$2:$B$584,MATCH('Compare &amp; combine'!B323,'Final Yahoo'!$B$2:$B$584,0)),"NA")</f>
        <v>JAST</v>
      </c>
      <c r="D323" s="9">
        <f t="shared" si="4"/>
        <v>0</v>
      </c>
      <c r="F323" t="s">
        <v>2809</v>
      </c>
      <c r="G323" t="str">
        <f>INDEX('Final Yahoo'!C$2:C$584,MATCH('Compare &amp; combine'!$F323,'Final Yahoo'!$B$2:$B$584,0))</f>
        <v>PT. Jasnita Telekomindo Tbk</v>
      </c>
      <c r="H323" s="8">
        <f>IFERROR(INDEX('Final Yahoo'!E$2:E$584,MATCH('Compare &amp; combine'!$F323,'Final Yahoo'!$B$2:$B$584,0)),"NA")</f>
        <v>124.485</v>
      </c>
    </row>
    <row r="324" spans="2:8" x14ac:dyDescent="0.25">
      <c r="B324" t="s">
        <v>2810</v>
      </c>
      <c r="C324" s="6" t="str">
        <f>IFERROR(INDEX('Final Yahoo'!$B$2:$B$584,MATCH('Compare &amp; combine'!B324,'Final Yahoo'!$B$2:$B$584,0)),"NA")</f>
        <v>JAWA</v>
      </c>
      <c r="D324" s="9">
        <f t="shared" ref="D324:D387" si="5">IF(C324="NA",1,0)</f>
        <v>0</v>
      </c>
      <c r="F324" t="s">
        <v>2810</v>
      </c>
      <c r="G324" t="str">
        <f>INDEX('Final Yahoo'!C$2:C$584,MATCH('Compare &amp; combine'!$F324,'Final Yahoo'!$B$2:$B$584,0))</f>
        <v>PT Jaya Agra Wattie Tbk</v>
      </c>
      <c r="H324" s="8">
        <f>IFERROR(INDEX('Final Yahoo'!E$2:E$584,MATCH('Compare &amp; combine'!$F324,'Final Yahoo'!$B$2:$B$584,0)),"NA")</f>
        <v>585.077</v>
      </c>
    </row>
    <row r="325" spans="2:8" x14ac:dyDescent="0.25">
      <c r="B325" t="s">
        <v>2811</v>
      </c>
      <c r="C325" s="6" t="str">
        <f>IFERROR(INDEX('Final Yahoo'!$B$2:$B$584,MATCH('Compare &amp; combine'!B325,'Final Yahoo'!$B$2:$B$584,0)),"NA")</f>
        <v>JAYA</v>
      </c>
      <c r="D325" s="9">
        <f t="shared" si="5"/>
        <v>0</v>
      </c>
      <c r="F325" t="s">
        <v>2811</v>
      </c>
      <c r="G325" t="str">
        <f>INDEX('Final Yahoo'!C$2:C$584,MATCH('Compare &amp; combine'!$F325,'Final Yahoo'!$B$2:$B$584,0))</f>
        <v>PT Armada Berjaya Trans Tbk</v>
      </c>
      <c r="H325" s="8">
        <f>IFERROR(INDEX('Final Yahoo'!E$2:E$584,MATCH('Compare &amp; combine'!$F325,'Final Yahoo'!$B$2:$B$584,0)),"NA")</f>
        <v>45.75</v>
      </c>
    </row>
    <row r="326" spans="2:8" x14ac:dyDescent="0.25">
      <c r="B326" t="s">
        <v>2812</v>
      </c>
      <c r="C326" s="6" t="str">
        <f>IFERROR(INDEX('Final Yahoo'!$B$2:$B$584,MATCH('Compare &amp; combine'!B326,'Final Yahoo'!$B$2:$B$584,0)),"NA")</f>
        <v>JECC</v>
      </c>
      <c r="D326" s="9">
        <f t="shared" si="5"/>
        <v>0</v>
      </c>
      <c r="F326" t="s">
        <v>2812</v>
      </c>
      <c r="G326" t="str">
        <f>INDEX('Final Yahoo'!C$2:C$584,MATCH('Compare &amp; combine'!$F326,'Final Yahoo'!$B$2:$B$584,0))</f>
        <v>PT Jembo Cable Company Tbk</v>
      </c>
      <c r="H326" s="8">
        <f>IFERROR(INDEX('Final Yahoo'!E$2:E$584,MATCH('Compare &amp; combine'!$F326,'Final Yahoo'!$B$2:$B$584,0)),"NA")</f>
        <v>1008.9999999999999</v>
      </c>
    </row>
    <row r="327" spans="2:8" x14ac:dyDescent="0.25">
      <c r="B327" t="s">
        <v>2813</v>
      </c>
      <c r="C327" s="6" t="str">
        <f>IFERROR(INDEX('Final Yahoo'!$B$2:$B$584,MATCH('Compare &amp; combine'!B327,'Final Yahoo'!$B$2:$B$584,0)),"NA")</f>
        <v>JIHD</v>
      </c>
      <c r="D327" s="9">
        <f t="shared" si="5"/>
        <v>0</v>
      </c>
      <c r="F327" t="s">
        <v>2813</v>
      </c>
      <c r="G327" t="str">
        <f>INDEX('Final Yahoo'!C$2:C$584,MATCH('Compare &amp; combine'!$F327,'Final Yahoo'!$B$2:$B$584,0))</f>
        <v>PT Jakarta International Hotels &amp; Development Tbk</v>
      </c>
      <c r="H327" s="8">
        <f>IFERROR(INDEX('Final Yahoo'!E$2:E$584,MATCH('Compare &amp; combine'!$F327,'Final Yahoo'!$B$2:$B$584,0)),"NA")</f>
        <v>1029</v>
      </c>
    </row>
    <row r="328" spans="2:8" x14ac:dyDescent="0.25">
      <c r="B328" t="s">
        <v>2814</v>
      </c>
      <c r="C328" s="6" t="str">
        <f>IFERROR(INDEX('Final Yahoo'!$B$2:$B$584,MATCH('Compare &amp; combine'!B328,'Final Yahoo'!$B$2:$B$584,0)),"NA")</f>
        <v>NA</v>
      </c>
      <c r="D328" s="9">
        <f t="shared" si="5"/>
        <v>1</v>
      </c>
      <c r="F328" t="s">
        <v>2814</v>
      </c>
      <c r="G328" t="e">
        <f>INDEX('Final Yahoo'!C$2:C$584,MATCH('Compare &amp; combine'!$F328,'Final Yahoo'!$B$2:$B$584,0))</f>
        <v>#N/A</v>
      </c>
      <c r="H328" s="8" t="str">
        <f>IFERROR(INDEX('Final Yahoo'!E$2:E$584,MATCH('Compare &amp; combine'!$F328,'Final Yahoo'!$B$2:$B$584,0)),"NA")</f>
        <v>NA</v>
      </c>
    </row>
    <row r="329" spans="2:8" x14ac:dyDescent="0.25">
      <c r="B329" t="s">
        <v>2815</v>
      </c>
      <c r="C329" s="6" t="str">
        <f>IFERROR(INDEX('Final Yahoo'!$B$2:$B$584,MATCH('Compare &amp; combine'!B329,'Final Yahoo'!$B$2:$B$584,0)),"NA")</f>
        <v>JMAS</v>
      </c>
      <c r="D329" s="9">
        <f t="shared" si="5"/>
        <v>0</v>
      </c>
      <c r="F329" t="s">
        <v>2815</v>
      </c>
      <c r="G329" t="str">
        <f>INDEX('Final Yahoo'!C$2:C$584,MATCH('Compare &amp; combine'!$F329,'Final Yahoo'!$B$2:$B$584,0))</f>
        <v>PT Asuransi Jiwa Syariah Jasa Mitra Abadi Tbk</v>
      </c>
      <c r="H329" s="8">
        <f>IFERROR(INDEX('Final Yahoo'!E$2:E$584,MATCH('Compare &amp; combine'!$F329,'Final Yahoo'!$B$2:$B$584,0)),"NA")</f>
        <v>158</v>
      </c>
    </row>
    <row r="330" spans="2:8" x14ac:dyDescent="0.25">
      <c r="B330" t="s">
        <v>2816</v>
      </c>
      <c r="C330" s="6" t="str">
        <f>IFERROR(INDEX('Final Yahoo'!$B$2:$B$584,MATCH('Compare &amp; combine'!B330,'Final Yahoo'!$B$2:$B$584,0)),"NA")</f>
        <v>JPFA</v>
      </c>
      <c r="D330" s="9">
        <f t="shared" si="5"/>
        <v>0</v>
      </c>
      <c r="F330" t="s">
        <v>2816</v>
      </c>
      <c r="G330" t="str">
        <f>INDEX('Final Yahoo'!C$2:C$584,MATCH('Compare &amp; combine'!$F330,'Final Yahoo'!$B$2:$B$584,0))</f>
        <v>PT Japfa Comfeed Indonesia Tbk</v>
      </c>
      <c r="H330" s="8">
        <f>IFERROR(INDEX('Final Yahoo'!E$2:E$584,MATCH('Compare &amp; combine'!$F330,'Final Yahoo'!$B$2:$B$584,0)),"NA")</f>
        <v>17281</v>
      </c>
    </row>
    <row r="331" spans="2:8" x14ac:dyDescent="0.25">
      <c r="B331" t="s">
        <v>2817</v>
      </c>
      <c r="C331" s="6" t="str">
        <f>IFERROR(INDEX('Final Yahoo'!$B$2:$B$584,MATCH('Compare &amp; combine'!B331,'Final Yahoo'!$B$2:$B$584,0)),"NA")</f>
        <v>JRPT</v>
      </c>
      <c r="D331" s="9">
        <f t="shared" si="5"/>
        <v>0</v>
      </c>
      <c r="F331" t="s">
        <v>2817</v>
      </c>
      <c r="G331" t="str">
        <f>INDEX('Final Yahoo'!C$2:C$584,MATCH('Compare &amp; combine'!$F331,'Final Yahoo'!$B$2:$B$584,0))</f>
        <v>PT Jaya Real Property, Tbk.</v>
      </c>
      <c r="H331" s="8">
        <f>IFERROR(INDEX('Final Yahoo'!E$2:E$584,MATCH('Compare &amp; combine'!$F331,'Final Yahoo'!$B$2:$B$584,0)),"NA")</f>
        <v>6692</v>
      </c>
    </row>
    <row r="332" spans="2:8" x14ac:dyDescent="0.25">
      <c r="B332" t="s">
        <v>2818</v>
      </c>
      <c r="C332" s="6" t="str">
        <f>IFERROR(INDEX('Final Yahoo'!$B$2:$B$584,MATCH('Compare &amp; combine'!B332,'Final Yahoo'!$B$2:$B$584,0)),"NA")</f>
        <v>JSKY</v>
      </c>
      <c r="D332" s="9">
        <f t="shared" si="5"/>
        <v>0</v>
      </c>
      <c r="F332" t="s">
        <v>2818</v>
      </c>
      <c r="G332" t="str">
        <f>INDEX('Final Yahoo'!C$2:C$584,MATCH('Compare &amp; combine'!$F332,'Final Yahoo'!$B$2:$B$584,0))</f>
        <v>PT Sky Energy Indonesia Tbk</v>
      </c>
      <c r="H332" s="8">
        <f>IFERROR(INDEX('Final Yahoo'!E$2:E$584,MATCH('Compare &amp; combine'!$F332,'Final Yahoo'!$B$2:$B$584,0)),"NA")</f>
        <v>243.905</v>
      </c>
    </row>
    <row r="333" spans="2:8" x14ac:dyDescent="0.25">
      <c r="B333" t="s">
        <v>2819</v>
      </c>
      <c r="C333" s="6" t="str">
        <f>IFERROR(INDEX('Final Yahoo'!$B$2:$B$584,MATCH('Compare &amp; combine'!B333,'Final Yahoo'!$B$2:$B$584,0)),"NA")</f>
        <v>JSMR</v>
      </c>
      <c r="D333" s="9">
        <f t="shared" si="5"/>
        <v>0</v>
      </c>
      <c r="F333" t="s">
        <v>2819</v>
      </c>
      <c r="G333" t="str">
        <f>INDEX('Final Yahoo'!C$2:C$584,MATCH('Compare &amp; combine'!$F333,'Final Yahoo'!$B$2:$B$584,0))</f>
        <v>PT Jasa Marga (Persero) Tbk</v>
      </c>
      <c r="H333" s="8">
        <f>IFERROR(INDEX('Final Yahoo'!E$2:E$584,MATCH('Compare &amp; combine'!$F333,'Final Yahoo'!$B$2:$B$584,0)),"NA")</f>
        <v>32152</v>
      </c>
    </row>
    <row r="334" spans="2:8" x14ac:dyDescent="0.25">
      <c r="B334" t="s">
        <v>2820</v>
      </c>
      <c r="C334" s="6" t="str">
        <f>IFERROR(INDEX('Final Yahoo'!$B$2:$B$584,MATCH('Compare &amp; combine'!B334,'Final Yahoo'!$B$2:$B$584,0)),"NA")</f>
        <v>JSPT</v>
      </c>
      <c r="D334" s="9">
        <f t="shared" si="5"/>
        <v>0</v>
      </c>
      <c r="F334" t="s">
        <v>2820</v>
      </c>
      <c r="G334" t="str">
        <f>INDEX('Final Yahoo'!C$2:C$584,MATCH('Compare &amp; combine'!$F334,'Final Yahoo'!$B$2:$B$584,0))</f>
        <v>PT Jakarta Setiabudi Internasional Tbk</v>
      </c>
      <c r="H334" s="8">
        <f>IFERROR(INDEX('Final Yahoo'!E$2:E$584,MATCH('Compare &amp; combine'!$F334,'Final Yahoo'!$B$2:$B$584,0)),"NA")</f>
        <v>1797</v>
      </c>
    </row>
    <row r="335" spans="2:8" x14ac:dyDescent="0.25">
      <c r="B335" t="s">
        <v>2821</v>
      </c>
      <c r="C335" s="6" t="str">
        <f>IFERROR(INDEX('Final Yahoo'!$B$2:$B$584,MATCH('Compare &amp; combine'!B335,'Final Yahoo'!$B$2:$B$584,0)),"NA")</f>
        <v>JTPE</v>
      </c>
      <c r="D335" s="9">
        <f t="shared" si="5"/>
        <v>0</v>
      </c>
      <c r="F335" t="s">
        <v>2821</v>
      </c>
      <c r="G335" t="str">
        <f>INDEX('Final Yahoo'!C$2:C$584,MATCH('Compare &amp; combine'!$F335,'Final Yahoo'!$B$2:$B$584,0))</f>
        <v>PT Jasuindo Tiga Perkasa Tbk</v>
      </c>
      <c r="H335" s="8">
        <f>IFERROR(INDEX('Final Yahoo'!E$2:E$584,MATCH('Compare &amp; combine'!$F335,'Final Yahoo'!$B$2:$B$584,0)),"NA")</f>
        <v>1833</v>
      </c>
    </row>
    <row r="336" spans="2:8" x14ac:dyDescent="0.25">
      <c r="B336" t="s">
        <v>2822</v>
      </c>
      <c r="C336" s="6" t="str">
        <f>IFERROR(INDEX('Final Yahoo'!$B$2:$B$584,MATCH('Compare &amp; combine'!B336,'Final Yahoo'!$B$2:$B$584,0)),"NA")</f>
        <v>KAEF</v>
      </c>
      <c r="D336" s="9">
        <f t="shared" si="5"/>
        <v>0</v>
      </c>
      <c r="F336" t="s">
        <v>2822</v>
      </c>
      <c r="G336" t="str">
        <f>INDEX('Final Yahoo'!C$2:C$584,MATCH('Compare &amp; combine'!$F336,'Final Yahoo'!$B$2:$B$584,0))</f>
        <v>PT Kimia Farma (Persero) Tbk</v>
      </c>
      <c r="H336" s="8">
        <f>IFERROR(INDEX('Final Yahoo'!E$2:E$584,MATCH('Compare &amp; combine'!$F336,'Final Yahoo'!$B$2:$B$584,0)),"NA")</f>
        <v>14496</v>
      </c>
    </row>
    <row r="337" spans="2:8" x14ac:dyDescent="0.25">
      <c r="B337" t="s">
        <v>2823</v>
      </c>
      <c r="C337" s="6" t="str">
        <f>IFERROR(INDEX('Final Yahoo'!$B$2:$B$584,MATCH('Compare &amp; combine'!B337,'Final Yahoo'!$B$2:$B$584,0)),"NA")</f>
        <v>KARW</v>
      </c>
      <c r="D337" s="9">
        <f t="shared" si="5"/>
        <v>0</v>
      </c>
      <c r="F337" t="s">
        <v>2823</v>
      </c>
      <c r="G337" t="str">
        <f>INDEX('Final Yahoo'!C$2:C$584,MATCH('Compare &amp; combine'!$F337,'Final Yahoo'!$B$2:$B$584,0))</f>
        <v>PT ICTSI Jasa Prima Tbk</v>
      </c>
      <c r="H337" s="8">
        <f>IFERROR(INDEX('Final Yahoo'!E$2:E$584,MATCH('Compare &amp; combine'!$F337,'Final Yahoo'!$B$2:$B$584,0)),"NA")</f>
        <v>52.256999999999998</v>
      </c>
    </row>
    <row r="338" spans="2:8" x14ac:dyDescent="0.25">
      <c r="B338" t="s">
        <v>2824</v>
      </c>
      <c r="C338" s="6" t="str">
        <f>IFERROR(INDEX('Final Yahoo'!$B$2:$B$584,MATCH('Compare &amp; combine'!B338,'Final Yahoo'!$B$2:$B$584,0)),"NA")</f>
        <v>KAYU</v>
      </c>
      <c r="D338" s="9">
        <f t="shared" si="5"/>
        <v>0</v>
      </c>
      <c r="F338" t="s">
        <v>2824</v>
      </c>
      <c r="G338" t="str">
        <f>INDEX('Final Yahoo'!C$2:C$584,MATCH('Compare &amp; combine'!$F338,'Final Yahoo'!$B$2:$B$584,0))</f>
        <v>PT Darmi Bersaudara Tbk</v>
      </c>
      <c r="H338" s="8">
        <f>IFERROR(INDEX('Final Yahoo'!E$2:E$584,MATCH('Compare &amp; combine'!$F338,'Final Yahoo'!$B$2:$B$584,0)),"NA")</f>
        <v>41.23</v>
      </c>
    </row>
    <row r="339" spans="2:8" x14ac:dyDescent="0.25">
      <c r="B339" t="s">
        <v>2825</v>
      </c>
      <c r="C339" s="6" t="str">
        <f>IFERROR(INDEX('Final Yahoo'!$B$2:$B$584,MATCH('Compare &amp; combine'!B339,'Final Yahoo'!$B$2:$B$584,0)),"NA")</f>
        <v>KBAG</v>
      </c>
      <c r="D339" s="9">
        <f t="shared" si="5"/>
        <v>0</v>
      </c>
      <c r="F339" t="s">
        <v>2825</v>
      </c>
      <c r="G339" t="str">
        <f>INDEX('Final Yahoo'!C$2:C$584,MATCH('Compare &amp; combine'!$F339,'Final Yahoo'!$B$2:$B$584,0))</f>
        <v>PT Karya Bersama Anugerah Tbk</v>
      </c>
      <c r="H339" s="8">
        <f>IFERROR(INDEX('Final Yahoo'!E$2:E$584,MATCH('Compare &amp; combine'!$F339,'Final Yahoo'!$B$2:$B$584,0)),"NA")</f>
        <v>407.55</v>
      </c>
    </row>
    <row r="340" spans="2:8" x14ac:dyDescent="0.25">
      <c r="B340" t="s">
        <v>2826</v>
      </c>
      <c r="C340" s="6" t="str">
        <f>IFERROR(INDEX('Final Yahoo'!$B$2:$B$584,MATCH('Compare &amp; combine'!B340,'Final Yahoo'!$B$2:$B$584,0)),"NA")</f>
        <v>NA</v>
      </c>
      <c r="D340" s="9">
        <f t="shared" si="5"/>
        <v>1</v>
      </c>
      <c r="F340" t="s">
        <v>2826</v>
      </c>
      <c r="G340" t="e">
        <f>INDEX('Final Yahoo'!C$2:C$584,MATCH('Compare &amp; combine'!$F340,'Final Yahoo'!$B$2:$B$584,0))</f>
        <v>#N/A</v>
      </c>
      <c r="H340" s="8" t="str">
        <f>IFERROR(INDEX('Final Yahoo'!E$2:E$584,MATCH('Compare &amp; combine'!$F340,'Final Yahoo'!$B$2:$B$584,0)),"NA")</f>
        <v>NA</v>
      </c>
    </row>
    <row r="341" spans="2:8" x14ac:dyDescent="0.25">
      <c r="B341" t="s">
        <v>2827</v>
      </c>
      <c r="C341" s="6" t="str">
        <f>IFERROR(INDEX('Final Yahoo'!$B$2:$B$584,MATCH('Compare &amp; combine'!B341,'Final Yahoo'!$B$2:$B$584,0)),"NA")</f>
        <v>KBLM</v>
      </c>
      <c r="D341" s="9">
        <f t="shared" si="5"/>
        <v>0</v>
      </c>
      <c r="F341" t="s">
        <v>2827</v>
      </c>
      <c r="G341" t="str">
        <f>INDEX('Final Yahoo'!C$2:C$584,MATCH('Compare &amp; combine'!$F341,'Final Yahoo'!$B$2:$B$584,0))</f>
        <v>PT Kabelindo Murni Tbk</v>
      </c>
      <c r="H341" s="8">
        <f>IFERROR(INDEX('Final Yahoo'!E$2:E$584,MATCH('Compare &amp; combine'!$F341,'Final Yahoo'!$B$2:$B$584,0)),"NA")</f>
        <v>232.96</v>
      </c>
    </row>
    <row r="342" spans="2:8" x14ac:dyDescent="0.25">
      <c r="B342" t="s">
        <v>2828</v>
      </c>
      <c r="C342" s="6" t="str">
        <f>IFERROR(INDEX('Final Yahoo'!$B$2:$B$584,MATCH('Compare &amp; combine'!B342,'Final Yahoo'!$B$2:$B$584,0)),"NA")</f>
        <v>KBLV</v>
      </c>
      <c r="D342" s="9">
        <f t="shared" si="5"/>
        <v>0</v>
      </c>
      <c r="F342" t="s">
        <v>2828</v>
      </c>
      <c r="G342" t="str">
        <f>INDEX('Final Yahoo'!C$2:C$584,MATCH('Compare &amp; combine'!$F342,'Final Yahoo'!$B$2:$B$584,0))</f>
        <v>PT First Media Tbk</v>
      </c>
      <c r="H342" s="8">
        <f>IFERROR(INDEX('Final Yahoo'!E$2:E$584,MATCH('Compare &amp; combine'!$F342,'Final Yahoo'!$B$2:$B$584,0)),"NA")</f>
        <v>1254</v>
      </c>
    </row>
    <row r="343" spans="2:8" x14ac:dyDescent="0.25">
      <c r="B343" t="s">
        <v>2829</v>
      </c>
      <c r="C343" s="6" t="str">
        <f>IFERROR(INDEX('Final Yahoo'!$B$2:$B$584,MATCH('Compare &amp; combine'!B343,'Final Yahoo'!$B$2:$B$584,0)),"NA")</f>
        <v>KDSI</v>
      </c>
      <c r="D343" s="9">
        <f t="shared" si="5"/>
        <v>0</v>
      </c>
      <c r="F343" t="s">
        <v>2829</v>
      </c>
      <c r="G343" t="str">
        <f>INDEX('Final Yahoo'!C$2:C$584,MATCH('Compare &amp; combine'!$F343,'Final Yahoo'!$B$2:$B$584,0))</f>
        <v>PT Kedawung Setia Industrial Tbk</v>
      </c>
      <c r="H343" s="8">
        <f>IFERROR(INDEX('Final Yahoo'!E$2:E$584,MATCH('Compare &amp; combine'!$F343,'Final Yahoo'!$B$2:$B$584,0)),"NA")</f>
        <v>362.47500000000002</v>
      </c>
    </row>
    <row r="344" spans="2:8" x14ac:dyDescent="0.25">
      <c r="B344" t="s">
        <v>2830</v>
      </c>
      <c r="C344" s="6" t="str">
        <f>IFERROR(INDEX('Final Yahoo'!$B$2:$B$584,MATCH('Compare &amp; combine'!B344,'Final Yahoo'!$B$2:$B$584,0)),"NA")</f>
        <v>KEEN</v>
      </c>
      <c r="D344" s="9">
        <f t="shared" si="5"/>
        <v>0</v>
      </c>
      <c r="F344" t="s">
        <v>2830</v>
      </c>
      <c r="G344" t="str">
        <f>INDEX('Final Yahoo'!C$2:C$584,MATCH('Compare &amp; combine'!$F344,'Final Yahoo'!$B$2:$B$584,0))</f>
        <v>PT Kencana Energi Lestari Tbk</v>
      </c>
      <c r="H344" s="8">
        <f>IFERROR(INDEX('Final Yahoo'!E$2:E$584,MATCH('Compare &amp; combine'!$F344,'Final Yahoo'!$B$2:$B$584,0)),"NA")</f>
        <v>1584</v>
      </c>
    </row>
    <row r="345" spans="2:8" x14ac:dyDescent="0.25">
      <c r="B345" t="s">
        <v>2831</v>
      </c>
      <c r="C345" s="6" t="str">
        <f>IFERROR(INDEX('Final Yahoo'!$B$2:$B$584,MATCH('Compare &amp; combine'!B345,'Final Yahoo'!$B$2:$B$584,0)),"NA")</f>
        <v>KEJU</v>
      </c>
      <c r="D345" s="9">
        <f t="shared" si="5"/>
        <v>0</v>
      </c>
      <c r="F345" t="s">
        <v>2831</v>
      </c>
      <c r="G345" t="str">
        <f>INDEX('Final Yahoo'!C$2:C$584,MATCH('Compare &amp; combine'!$F345,'Final Yahoo'!$B$2:$B$584,0))</f>
        <v>PT Mulia Boga Raya Tbk</v>
      </c>
      <c r="H345" s="8">
        <f>IFERROR(INDEX('Final Yahoo'!E$2:E$584,MATCH('Compare &amp; combine'!$F345,'Final Yahoo'!$B$2:$B$584,0)),"NA")</f>
        <v>1830</v>
      </c>
    </row>
    <row r="346" spans="2:8" x14ac:dyDescent="0.25">
      <c r="B346" t="s">
        <v>2832</v>
      </c>
      <c r="C346" s="6" t="str">
        <f>IFERROR(INDEX('Final Yahoo'!$B$2:$B$584,MATCH('Compare &amp; combine'!B346,'Final Yahoo'!$B$2:$B$584,0)),"NA")</f>
        <v>KIAS</v>
      </c>
      <c r="D346" s="9">
        <f t="shared" si="5"/>
        <v>0</v>
      </c>
      <c r="F346" t="s">
        <v>2832</v>
      </c>
      <c r="G346" t="str">
        <f>INDEX('Final Yahoo'!C$2:C$584,MATCH('Compare &amp; combine'!$F346,'Final Yahoo'!$B$2:$B$584,0))</f>
        <v>PT Keramika Indonesia Assosiasi Tbk</v>
      </c>
      <c r="H346" s="8">
        <f>IFERROR(INDEX('Final Yahoo'!E$2:E$584,MATCH('Compare &amp; combine'!$F346,'Final Yahoo'!$B$2:$B$584,0)),"NA")</f>
        <v>746.45500000000004</v>
      </c>
    </row>
    <row r="347" spans="2:8" x14ac:dyDescent="0.25">
      <c r="B347" t="s">
        <v>2833</v>
      </c>
      <c r="C347" s="6" t="str">
        <f>IFERROR(INDEX('Final Yahoo'!$B$2:$B$584,MATCH('Compare &amp; combine'!B347,'Final Yahoo'!$B$2:$B$584,0)),"NA")</f>
        <v>KICI</v>
      </c>
      <c r="D347" s="9">
        <f t="shared" si="5"/>
        <v>0</v>
      </c>
      <c r="F347" t="s">
        <v>2833</v>
      </c>
      <c r="G347" t="str">
        <f>INDEX('Final Yahoo'!C$2:C$584,MATCH('Compare &amp; combine'!$F347,'Final Yahoo'!$B$2:$B$584,0))</f>
        <v>PT Kedaung Indah Can Tbk</v>
      </c>
      <c r="H347" s="8">
        <f>IFERROR(INDEX('Final Yahoo'!E$2:E$584,MATCH('Compare &amp; combine'!$F347,'Final Yahoo'!$B$2:$B$584,0)),"NA")</f>
        <v>65.135999999999996</v>
      </c>
    </row>
    <row r="348" spans="2:8" x14ac:dyDescent="0.25">
      <c r="B348" t="s">
        <v>2834</v>
      </c>
      <c r="C348" s="6" t="str">
        <f>IFERROR(INDEX('Final Yahoo'!$B$2:$B$584,MATCH('Compare &amp; combine'!B348,'Final Yahoo'!$B$2:$B$584,0)),"NA")</f>
        <v>NA</v>
      </c>
      <c r="D348" s="9">
        <f t="shared" si="5"/>
        <v>1</v>
      </c>
      <c r="F348" t="s">
        <v>2834</v>
      </c>
      <c r="G348" t="e">
        <f>INDEX('Final Yahoo'!C$2:C$584,MATCH('Compare &amp; combine'!$F348,'Final Yahoo'!$B$2:$B$584,0))</f>
        <v>#N/A</v>
      </c>
      <c r="H348" s="8" t="str">
        <f>IFERROR(INDEX('Final Yahoo'!E$2:E$584,MATCH('Compare &amp; combine'!$F348,'Final Yahoo'!$B$2:$B$584,0)),"NA")</f>
        <v>NA</v>
      </c>
    </row>
    <row r="349" spans="2:8" x14ac:dyDescent="0.25">
      <c r="B349" t="s">
        <v>2835</v>
      </c>
      <c r="C349" s="6" t="str">
        <f>IFERROR(INDEX('Final Yahoo'!$B$2:$B$584,MATCH('Compare &amp; combine'!B349,'Final Yahoo'!$B$2:$B$584,0)),"NA")</f>
        <v>NA</v>
      </c>
      <c r="D349" s="9">
        <f t="shared" si="5"/>
        <v>1</v>
      </c>
      <c r="F349" t="s">
        <v>2835</v>
      </c>
      <c r="G349" t="e">
        <f>INDEX('Final Yahoo'!C$2:C$584,MATCH('Compare &amp; combine'!$F349,'Final Yahoo'!$B$2:$B$584,0))</f>
        <v>#N/A</v>
      </c>
      <c r="H349" s="8" t="str">
        <f>IFERROR(INDEX('Final Yahoo'!E$2:E$584,MATCH('Compare &amp; combine'!$F349,'Final Yahoo'!$B$2:$B$584,0)),"NA")</f>
        <v>NA</v>
      </c>
    </row>
    <row r="350" spans="2:8" x14ac:dyDescent="0.25">
      <c r="B350" t="s">
        <v>2836</v>
      </c>
      <c r="C350" s="6" t="str">
        <f>IFERROR(INDEX('Final Yahoo'!$B$2:$B$584,MATCH('Compare &amp; combine'!B350,'Final Yahoo'!$B$2:$B$584,0)),"NA")</f>
        <v>KIOS</v>
      </c>
      <c r="D350" s="9">
        <f t="shared" si="5"/>
        <v>0</v>
      </c>
      <c r="F350" t="s">
        <v>2836</v>
      </c>
      <c r="G350" t="str">
        <f>INDEX('Final Yahoo'!C$2:C$584,MATCH('Compare &amp; combine'!$F350,'Final Yahoo'!$B$2:$B$584,0))</f>
        <v>PT Kioson Komersial Indonesia Tbk</v>
      </c>
      <c r="H350" s="8">
        <f>IFERROR(INDEX('Final Yahoo'!E$2:E$584,MATCH('Compare &amp; combine'!$F350,'Final Yahoo'!$B$2:$B$584,0)),"NA")</f>
        <v>502.06799999999998</v>
      </c>
    </row>
    <row r="351" spans="2:8" x14ac:dyDescent="0.25">
      <c r="B351" t="s">
        <v>2837</v>
      </c>
      <c r="C351" s="6" t="str">
        <f>IFERROR(INDEX('Final Yahoo'!$B$2:$B$584,MATCH('Compare &amp; combine'!B351,'Final Yahoo'!$B$2:$B$584,0)),"NA")</f>
        <v>KJEN</v>
      </c>
      <c r="D351" s="9">
        <f t="shared" si="5"/>
        <v>0</v>
      </c>
      <c r="F351" t="s">
        <v>2837</v>
      </c>
      <c r="G351" t="str">
        <f>INDEX('Final Yahoo'!C$2:C$584,MATCH('Compare &amp; combine'!$F351,'Final Yahoo'!$B$2:$B$584,0))</f>
        <v>PT Krida Jaringan Nusantara Tbk</v>
      </c>
      <c r="H351" s="8">
        <f>IFERROR(INDEX('Final Yahoo'!E$2:E$584,MATCH('Compare &amp; combine'!$F351,'Final Yahoo'!$B$2:$B$584,0)),"NA")</f>
        <v>245</v>
      </c>
    </row>
    <row r="352" spans="2:8" x14ac:dyDescent="0.25">
      <c r="B352" t="s">
        <v>2838</v>
      </c>
      <c r="C352" s="6" t="str">
        <f>IFERROR(INDEX('Final Yahoo'!$B$2:$B$584,MATCH('Compare &amp; combine'!B352,'Final Yahoo'!$B$2:$B$584,0)),"NA")</f>
        <v>KKGI</v>
      </c>
      <c r="D352" s="9">
        <f t="shared" si="5"/>
        <v>0</v>
      </c>
      <c r="F352" t="s">
        <v>2838</v>
      </c>
      <c r="G352" t="str">
        <f>INDEX('Final Yahoo'!C$2:C$584,MATCH('Compare &amp; combine'!$F352,'Final Yahoo'!$B$2:$B$584,0))</f>
        <v>PT Resource Alam Indonesia Tbk</v>
      </c>
      <c r="H352" s="8">
        <f>IFERROR(INDEX('Final Yahoo'!E$2:E$584,MATCH('Compare &amp; combine'!$F352,'Final Yahoo'!$B$2:$B$584,0)),"NA")</f>
        <v>1483</v>
      </c>
    </row>
    <row r="353" spans="2:8" x14ac:dyDescent="0.25">
      <c r="B353" t="s">
        <v>2839</v>
      </c>
      <c r="C353" s="6" t="str">
        <f>IFERROR(INDEX('Final Yahoo'!$B$2:$B$584,MATCH('Compare &amp; combine'!B353,'Final Yahoo'!$B$2:$B$584,0)),"NA")</f>
        <v>KLBF</v>
      </c>
      <c r="D353" s="9">
        <f t="shared" si="5"/>
        <v>0</v>
      </c>
      <c r="F353" t="s">
        <v>2839</v>
      </c>
      <c r="G353" t="str">
        <f>INDEX('Final Yahoo'!C$2:C$584,MATCH('Compare &amp; combine'!$F353,'Final Yahoo'!$B$2:$B$584,0))</f>
        <v>PT Kalbe Farma Tbk.</v>
      </c>
      <c r="H353" s="8">
        <f>IFERROR(INDEX('Final Yahoo'!E$2:E$584,MATCH('Compare &amp; combine'!$F353,'Final Yahoo'!$B$2:$B$584,0)),"NA")</f>
        <v>67731</v>
      </c>
    </row>
    <row r="354" spans="2:8" x14ac:dyDescent="0.25">
      <c r="B354" t="s">
        <v>2840</v>
      </c>
      <c r="C354" s="6" t="str">
        <f>IFERROR(INDEX('Final Yahoo'!$B$2:$B$584,MATCH('Compare &amp; combine'!B354,'Final Yahoo'!$B$2:$B$584,0)),"NA")</f>
        <v>KMDS</v>
      </c>
      <c r="D354" s="9">
        <f t="shared" si="5"/>
        <v>0</v>
      </c>
      <c r="F354" t="s">
        <v>2840</v>
      </c>
      <c r="G354" t="str">
        <f>INDEX('Final Yahoo'!C$2:C$584,MATCH('Compare &amp; combine'!$F354,'Final Yahoo'!$B$2:$B$584,0))</f>
        <v>PT Kurniamitra Duta Sentosa, Tbk</v>
      </c>
      <c r="H354" s="8">
        <f>IFERROR(INDEX('Final Yahoo'!E$2:E$584,MATCH('Compare &amp; combine'!$F354,'Final Yahoo'!$B$2:$B$584,0)),"NA")</f>
        <v>396.8</v>
      </c>
    </row>
    <row r="355" spans="2:8" x14ac:dyDescent="0.25">
      <c r="B355" t="s">
        <v>2841</v>
      </c>
      <c r="C355" s="6" t="str">
        <f>IFERROR(INDEX('Final Yahoo'!$B$2:$B$584,MATCH('Compare &amp; combine'!B355,'Final Yahoo'!$B$2:$B$584,0)),"NA")</f>
        <v>NA</v>
      </c>
      <c r="D355" s="9">
        <f t="shared" si="5"/>
        <v>1</v>
      </c>
      <c r="F355" t="s">
        <v>2841</v>
      </c>
      <c r="G355" t="e">
        <f>INDEX('Final Yahoo'!C$2:C$584,MATCH('Compare &amp; combine'!$F355,'Final Yahoo'!$B$2:$B$584,0))</f>
        <v>#N/A</v>
      </c>
      <c r="H355" s="8" t="str">
        <f>IFERROR(INDEX('Final Yahoo'!E$2:E$584,MATCH('Compare &amp; combine'!$F355,'Final Yahoo'!$B$2:$B$584,0)),"NA")</f>
        <v>NA</v>
      </c>
    </row>
    <row r="356" spans="2:8" x14ac:dyDescent="0.25">
      <c r="B356" t="s">
        <v>2842</v>
      </c>
      <c r="C356" s="6" t="str">
        <f>IFERROR(INDEX('Final Yahoo'!$B$2:$B$584,MATCH('Compare &amp; combine'!B356,'Final Yahoo'!$B$2:$B$584,0)),"NA")</f>
        <v>KOBX</v>
      </c>
      <c r="D356" s="9">
        <f t="shared" si="5"/>
        <v>0</v>
      </c>
      <c r="F356" t="s">
        <v>2842</v>
      </c>
      <c r="G356" t="str">
        <f>INDEX('Final Yahoo'!C$2:C$584,MATCH('Compare &amp; combine'!$F356,'Final Yahoo'!$B$2:$B$584,0))</f>
        <v>PT Kobexindo Tractors Tbk</v>
      </c>
      <c r="H356" s="8">
        <f>IFERROR(INDEX('Final Yahoo'!E$2:E$584,MATCH('Compare &amp; combine'!$F356,'Final Yahoo'!$B$2:$B$584,0)),"NA")</f>
        <v>390.87</v>
      </c>
    </row>
    <row r="357" spans="2:8" x14ac:dyDescent="0.25">
      <c r="B357" t="s">
        <v>2843</v>
      </c>
      <c r="C357" s="6" t="str">
        <f>IFERROR(INDEX('Final Yahoo'!$B$2:$B$584,MATCH('Compare &amp; combine'!B357,'Final Yahoo'!$B$2:$B$584,0)),"NA")</f>
        <v>KOIN</v>
      </c>
      <c r="D357" s="9">
        <f t="shared" si="5"/>
        <v>0</v>
      </c>
      <c r="F357" t="s">
        <v>2843</v>
      </c>
      <c r="G357" t="str">
        <f>INDEX('Final Yahoo'!C$2:C$584,MATCH('Compare &amp; combine'!$F357,'Final Yahoo'!$B$2:$B$584,0))</f>
        <v>PT Kokoh Inti Arebama Tbk</v>
      </c>
      <c r="H357" s="8">
        <f>IFERROR(INDEX('Final Yahoo'!E$2:E$584,MATCH('Compare &amp; combine'!$F357,'Final Yahoo'!$B$2:$B$584,0)),"NA")</f>
        <v>160.858</v>
      </c>
    </row>
    <row r="358" spans="2:8" x14ac:dyDescent="0.25">
      <c r="B358" t="s">
        <v>2844</v>
      </c>
      <c r="C358" s="6" t="str">
        <f>IFERROR(INDEX('Final Yahoo'!$B$2:$B$584,MATCH('Compare &amp; combine'!B358,'Final Yahoo'!$B$2:$B$584,0)),"NA")</f>
        <v>KONI</v>
      </c>
      <c r="D358" s="9">
        <f t="shared" si="5"/>
        <v>0</v>
      </c>
      <c r="F358" t="s">
        <v>2844</v>
      </c>
      <c r="G358" t="str">
        <f>INDEX('Final Yahoo'!C$2:C$584,MATCH('Compare &amp; combine'!$F358,'Final Yahoo'!$B$2:$B$584,0))</f>
        <v>PT Perdana Bangun Pusaka Tbk</v>
      </c>
      <c r="H358" s="8">
        <f>IFERROR(INDEX('Final Yahoo'!E$2:E$584,MATCH('Compare &amp; combine'!$F358,'Final Yahoo'!$B$2:$B$584,0)),"NA")</f>
        <v>124.64</v>
      </c>
    </row>
    <row r="359" spans="2:8" x14ac:dyDescent="0.25">
      <c r="B359" t="s">
        <v>2845</v>
      </c>
      <c r="C359" s="6" t="str">
        <f>IFERROR(INDEX('Final Yahoo'!$B$2:$B$584,MATCH('Compare &amp; combine'!B359,'Final Yahoo'!$B$2:$B$584,0)),"NA")</f>
        <v>KOPI</v>
      </c>
      <c r="D359" s="9">
        <f t="shared" si="5"/>
        <v>0</v>
      </c>
      <c r="F359" t="s">
        <v>2845</v>
      </c>
      <c r="G359" t="str">
        <f>INDEX('Final Yahoo'!C$2:C$584,MATCH('Compare &amp; combine'!$F359,'Final Yahoo'!$B$2:$B$584,0))</f>
        <v>PT Mitra Energi Persada Tbk</v>
      </c>
      <c r="H359" s="8">
        <f>IFERROR(INDEX('Final Yahoo'!E$2:E$584,MATCH('Compare &amp; combine'!$F359,'Final Yahoo'!$B$2:$B$584,0)),"NA")</f>
        <v>425.33300000000003</v>
      </c>
    </row>
    <row r="360" spans="2:8" x14ac:dyDescent="0.25">
      <c r="B360" t="s">
        <v>2846</v>
      </c>
      <c r="C360" s="6" t="str">
        <f>IFERROR(INDEX('Final Yahoo'!$B$2:$B$584,MATCH('Compare &amp; combine'!B360,'Final Yahoo'!$B$2:$B$584,0)),"NA")</f>
        <v>KOTA</v>
      </c>
      <c r="D360" s="9">
        <f t="shared" si="5"/>
        <v>0</v>
      </c>
      <c r="F360" t="s">
        <v>2846</v>
      </c>
      <c r="G360" t="str">
        <f>INDEX('Final Yahoo'!C$2:C$584,MATCH('Compare &amp; combine'!$F360,'Final Yahoo'!$B$2:$B$584,0))</f>
        <v>PT DMS Propertindo Tbk</v>
      </c>
      <c r="H360" s="8">
        <f>IFERROR(INDEX('Final Yahoo'!E$2:E$584,MATCH('Compare &amp; combine'!$F360,'Final Yahoo'!$B$2:$B$584,0)),"NA")</f>
        <v>1677</v>
      </c>
    </row>
    <row r="361" spans="2:8" x14ac:dyDescent="0.25">
      <c r="B361" t="s">
        <v>2847</v>
      </c>
      <c r="C361" s="6" t="str">
        <f>IFERROR(INDEX('Final Yahoo'!$B$2:$B$584,MATCH('Compare &amp; combine'!B361,'Final Yahoo'!$B$2:$B$584,0)),"NA")</f>
        <v>NA</v>
      </c>
      <c r="D361" s="9">
        <f t="shared" si="5"/>
        <v>1</v>
      </c>
      <c r="F361" t="s">
        <v>2847</v>
      </c>
      <c r="G361" t="e">
        <f>INDEX('Final Yahoo'!C$2:C$584,MATCH('Compare &amp; combine'!$F361,'Final Yahoo'!$B$2:$B$584,0))</f>
        <v>#N/A</v>
      </c>
      <c r="H361" s="8" t="str">
        <f>IFERROR(INDEX('Final Yahoo'!E$2:E$584,MATCH('Compare &amp; combine'!$F361,'Final Yahoo'!$B$2:$B$584,0)),"NA")</f>
        <v>NA</v>
      </c>
    </row>
    <row r="362" spans="2:8" x14ac:dyDescent="0.25">
      <c r="B362" t="s">
        <v>2848</v>
      </c>
      <c r="C362" s="6" t="str">
        <f>IFERROR(INDEX('Final Yahoo'!$B$2:$B$584,MATCH('Compare &amp; combine'!B362,'Final Yahoo'!$B$2:$B$584,0)),"NA")</f>
        <v>NA</v>
      </c>
      <c r="D362" s="9">
        <f t="shared" si="5"/>
        <v>1</v>
      </c>
      <c r="F362" t="s">
        <v>2848</v>
      </c>
      <c r="G362" t="e">
        <f>INDEX('Final Yahoo'!C$2:C$584,MATCH('Compare &amp; combine'!$F362,'Final Yahoo'!$B$2:$B$584,0))</f>
        <v>#N/A</v>
      </c>
      <c r="H362" s="8" t="str">
        <f>IFERROR(INDEX('Final Yahoo'!E$2:E$584,MATCH('Compare &amp; combine'!$F362,'Final Yahoo'!$B$2:$B$584,0)),"NA")</f>
        <v>NA</v>
      </c>
    </row>
    <row r="363" spans="2:8" x14ac:dyDescent="0.25">
      <c r="B363" t="s">
        <v>2849</v>
      </c>
      <c r="C363" s="6" t="str">
        <f>IFERROR(INDEX('Final Yahoo'!$B$2:$B$584,MATCH('Compare &amp; combine'!B363,'Final Yahoo'!$B$2:$B$584,0)),"NA")</f>
        <v>KPIG</v>
      </c>
      <c r="D363" s="9">
        <f t="shared" si="5"/>
        <v>0</v>
      </c>
      <c r="F363" t="s">
        <v>2849</v>
      </c>
      <c r="G363" t="str">
        <f>INDEX('Final Yahoo'!C$2:C$584,MATCH('Compare &amp; combine'!$F363,'Final Yahoo'!$B$2:$B$584,0))</f>
        <v>PT MNC Land Tbk</v>
      </c>
      <c r="H363" s="8">
        <f>IFERROR(INDEX('Final Yahoo'!E$2:E$584,MATCH('Compare &amp; combine'!$F363,'Final Yahoo'!$B$2:$B$584,0)),"NA")</f>
        <v>8304</v>
      </c>
    </row>
    <row r="364" spans="2:8" x14ac:dyDescent="0.25">
      <c r="B364" t="s">
        <v>2850</v>
      </c>
      <c r="C364" s="6" t="str">
        <f>IFERROR(INDEX('Final Yahoo'!$B$2:$B$584,MATCH('Compare &amp; combine'!B364,'Final Yahoo'!$B$2:$B$584,0)),"NA")</f>
        <v>KRAS</v>
      </c>
      <c r="D364" s="9">
        <f t="shared" si="5"/>
        <v>0</v>
      </c>
      <c r="F364" t="s">
        <v>2850</v>
      </c>
      <c r="G364" t="str">
        <f>INDEX('Final Yahoo'!C$2:C$584,MATCH('Compare &amp; combine'!$F364,'Final Yahoo'!$B$2:$B$584,0))</f>
        <v>PT Krakatau Steel (Persero) Tbk</v>
      </c>
      <c r="H364" s="8">
        <f>IFERROR(INDEX('Final Yahoo'!E$2:E$584,MATCH('Compare &amp; combine'!$F364,'Final Yahoo'!$B$2:$B$584,0)),"NA")</f>
        <v>10641</v>
      </c>
    </row>
    <row r="365" spans="2:8" x14ac:dyDescent="0.25">
      <c r="B365" t="s">
        <v>2851</v>
      </c>
      <c r="C365" s="6" t="str">
        <f>IFERROR(INDEX('Final Yahoo'!$B$2:$B$584,MATCH('Compare &amp; combine'!B365,'Final Yahoo'!$B$2:$B$584,0)),"NA")</f>
        <v>NA</v>
      </c>
      <c r="D365" s="9">
        <f t="shared" si="5"/>
        <v>1</v>
      </c>
      <c r="F365" t="s">
        <v>2851</v>
      </c>
      <c r="G365" t="e">
        <f>INDEX('Final Yahoo'!C$2:C$584,MATCH('Compare &amp; combine'!$F365,'Final Yahoo'!$B$2:$B$584,0))</f>
        <v>#N/A</v>
      </c>
      <c r="H365" s="8" t="str">
        <f>IFERROR(INDEX('Final Yahoo'!E$2:E$584,MATCH('Compare &amp; combine'!$F365,'Final Yahoo'!$B$2:$B$584,0)),"NA")</f>
        <v>NA</v>
      </c>
    </row>
    <row r="366" spans="2:8" x14ac:dyDescent="0.25">
      <c r="B366" t="s">
        <v>2852</v>
      </c>
      <c r="C366" s="6" t="str">
        <f>IFERROR(INDEX('Final Yahoo'!$B$2:$B$584,MATCH('Compare &amp; combine'!B366,'Final Yahoo'!$B$2:$B$584,0)),"NA")</f>
        <v>LAND</v>
      </c>
      <c r="D366" s="9">
        <f t="shared" si="5"/>
        <v>0</v>
      </c>
      <c r="F366" t="s">
        <v>2852</v>
      </c>
      <c r="G366" t="str">
        <f>INDEX('Final Yahoo'!C$2:C$584,MATCH('Compare &amp; combine'!$F366,'Final Yahoo'!$B$2:$B$584,0))</f>
        <v>PT Trimitra Propertindo Tbk</v>
      </c>
      <c r="H366" s="8">
        <f>IFERROR(INDEX('Final Yahoo'!E$2:E$584,MATCH('Compare &amp; combine'!$F366,'Final Yahoo'!$B$2:$B$584,0)),"NA")</f>
        <v>251.33600000000001</v>
      </c>
    </row>
    <row r="367" spans="2:8" x14ac:dyDescent="0.25">
      <c r="B367" t="s">
        <v>2853</v>
      </c>
      <c r="C367" s="6" t="str">
        <f>IFERROR(INDEX('Final Yahoo'!$B$2:$B$584,MATCH('Compare &amp; combine'!B367,'Final Yahoo'!$B$2:$B$584,0)),"NA")</f>
        <v>LCKM</v>
      </c>
      <c r="D367" s="9">
        <f t="shared" si="5"/>
        <v>0</v>
      </c>
      <c r="F367" t="s">
        <v>2853</v>
      </c>
      <c r="G367" t="str">
        <f>INDEX('Final Yahoo'!C$2:C$584,MATCH('Compare &amp; combine'!$F367,'Final Yahoo'!$B$2:$B$584,0))</f>
        <v>PT LCK Global Kedaton Tbk</v>
      </c>
      <c r="H367" s="8">
        <f>IFERROR(INDEX('Final Yahoo'!E$2:E$584,MATCH('Compare &amp; combine'!$F367,'Final Yahoo'!$B$2:$B$584,0)),"NA")</f>
        <v>318</v>
      </c>
    </row>
    <row r="368" spans="2:8" x14ac:dyDescent="0.25">
      <c r="B368" t="s">
        <v>2854</v>
      </c>
      <c r="C368" s="6" t="str">
        <f>IFERROR(INDEX('Final Yahoo'!$B$2:$B$584,MATCH('Compare &amp; combine'!B368,'Final Yahoo'!$B$2:$B$584,0)),"NA")</f>
        <v>LEAD</v>
      </c>
      <c r="D368" s="9">
        <f t="shared" si="5"/>
        <v>0</v>
      </c>
      <c r="F368" t="s">
        <v>2854</v>
      </c>
      <c r="G368" t="str">
        <f>INDEX('Final Yahoo'!C$2:C$584,MATCH('Compare &amp; combine'!$F368,'Final Yahoo'!$B$2:$B$584,0))</f>
        <v>PT Logindo Samudramakmur Tbk.</v>
      </c>
      <c r="H368" s="8">
        <f>IFERROR(INDEX('Final Yahoo'!E$2:E$584,MATCH('Compare &amp; combine'!$F368,'Final Yahoo'!$B$2:$B$584,0)),"NA")</f>
        <v>201.68700000000001</v>
      </c>
    </row>
    <row r="369" spans="2:8" x14ac:dyDescent="0.25">
      <c r="B369" t="s">
        <v>2855</v>
      </c>
      <c r="C369" s="6" t="str">
        <f>IFERROR(INDEX('Final Yahoo'!$B$2:$B$584,MATCH('Compare &amp; combine'!B369,'Final Yahoo'!$B$2:$B$584,0)),"NA")</f>
        <v>NA</v>
      </c>
      <c r="D369" s="9">
        <f t="shared" si="5"/>
        <v>1</v>
      </c>
      <c r="F369" t="s">
        <v>2855</v>
      </c>
      <c r="G369" t="e">
        <f>INDEX('Final Yahoo'!C$2:C$584,MATCH('Compare &amp; combine'!$F369,'Final Yahoo'!$B$2:$B$584,0))</f>
        <v>#N/A</v>
      </c>
      <c r="H369" s="8" t="str">
        <f>IFERROR(INDEX('Final Yahoo'!E$2:E$584,MATCH('Compare &amp; combine'!$F369,'Final Yahoo'!$B$2:$B$584,0)),"NA")</f>
        <v>NA</v>
      </c>
    </row>
    <row r="370" spans="2:8" x14ac:dyDescent="0.25">
      <c r="B370" t="s">
        <v>2856</v>
      </c>
      <c r="C370" s="6" t="str">
        <f>IFERROR(INDEX('Final Yahoo'!$B$2:$B$584,MATCH('Compare &amp; combine'!B370,'Final Yahoo'!$B$2:$B$584,0)),"NA")</f>
        <v>LINK</v>
      </c>
      <c r="D370" s="9">
        <f t="shared" si="5"/>
        <v>0</v>
      </c>
      <c r="F370" t="s">
        <v>2856</v>
      </c>
      <c r="G370" t="str">
        <f>INDEX('Final Yahoo'!C$2:C$584,MATCH('Compare &amp; combine'!$F370,'Final Yahoo'!$B$2:$B$584,0))</f>
        <v>PT Link Net Tbk</v>
      </c>
      <c r="H370" s="8">
        <f>IFERROR(INDEX('Final Yahoo'!E$2:E$584,MATCH('Compare &amp; combine'!$F370,'Final Yahoo'!$B$2:$B$584,0)),"NA")</f>
        <v>11006</v>
      </c>
    </row>
    <row r="371" spans="2:8" x14ac:dyDescent="0.25">
      <c r="B371" t="s">
        <v>2857</v>
      </c>
      <c r="C371" s="6" t="str">
        <f>IFERROR(INDEX('Final Yahoo'!$B$2:$B$584,MATCH('Compare &amp; combine'!B371,'Final Yahoo'!$B$2:$B$584,0)),"NA")</f>
        <v>LION</v>
      </c>
      <c r="D371" s="9">
        <f t="shared" si="5"/>
        <v>0</v>
      </c>
      <c r="F371" t="s">
        <v>2857</v>
      </c>
      <c r="G371" t="str">
        <f>INDEX('Final Yahoo'!C$2:C$584,MATCH('Compare &amp; combine'!$F371,'Final Yahoo'!$B$2:$B$584,0))</f>
        <v>PT Lion Metal Works Tbk</v>
      </c>
      <c r="H371" s="8">
        <f>IFERROR(INDEX('Final Yahoo'!E$2:E$584,MATCH('Compare &amp; combine'!$F371,'Final Yahoo'!$B$2:$B$584,0)),"NA")</f>
        <v>182.05600000000001</v>
      </c>
    </row>
    <row r="372" spans="2:8" x14ac:dyDescent="0.25">
      <c r="B372" t="s">
        <v>2858</v>
      </c>
      <c r="C372" s="6" t="str">
        <f>IFERROR(INDEX('Final Yahoo'!$B$2:$B$584,MATCH('Compare &amp; combine'!B372,'Final Yahoo'!$B$2:$B$584,0)),"NA")</f>
        <v>NA</v>
      </c>
      <c r="D372" s="9">
        <f t="shared" si="5"/>
        <v>1</v>
      </c>
      <c r="F372" t="s">
        <v>2858</v>
      </c>
      <c r="G372" t="e">
        <f>INDEX('Final Yahoo'!C$2:C$584,MATCH('Compare &amp; combine'!$F372,'Final Yahoo'!$B$2:$B$584,0))</f>
        <v>#N/A</v>
      </c>
      <c r="H372" s="8" t="str">
        <f>IFERROR(INDEX('Final Yahoo'!E$2:E$584,MATCH('Compare &amp; combine'!$F372,'Final Yahoo'!$B$2:$B$584,0)),"NA")</f>
        <v>NA</v>
      </c>
    </row>
    <row r="373" spans="2:8" x14ac:dyDescent="0.25">
      <c r="B373" t="s">
        <v>2859</v>
      </c>
      <c r="C373" s="6" t="str">
        <f>IFERROR(INDEX('Final Yahoo'!$B$2:$B$584,MATCH('Compare &amp; combine'!B373,'Final Yahoo'!$B$2:$B$584,0)),"NA")</f>
        <v>LMPI</v>
      </c>
      <c r="D373" s="9">
        <f t="shared" si="5"/>
        <v>0</v>
      </c>
      <c r="F373" t="s">
        <v>2859</v>
      </c>
      <c r="G373" t="str">
        <f>INDEX('Final Yahoo'!C$2:C$584,MATCH('Compare &amp; combine'!$F373,'Final Yahoo'!$B$2:$B$584,0))</f>
        <v>PT Langgeng Makmur Industri Tbk</v>
      </c>
      <c r="H373" s="8">
        <f>IFERROR(INDEX('Final Yahoo'!E$2:E$584,MATCH('Compare &amp; combine'!$F373,'Final Yahoo'!$B$2:$B$584,0)),"NA")</f>
        <v>186.57599999999999</v>
      </c>
    </row>
    <row r="374" spans="2:8" x14ac:dyDescent="0.25">
      <c r="B374" t="s">
        <v>2860</v>
      </c>
      <c r="C374" s="6" t="str">
        <f>IFERROR(INDEX('Final Yahoo'!$B$2:$B$584,MATCH('Compare &amp; combine'!B374,'Final Yahoo'!$B$2:$B$584,0)),"NA")</f>
        <v>LMSH</v>
      </c>
      <c r="D374" s="9">
        <f t="shared" si="5"/>
        <v>0</v>
      </c>
      <c r="F374" t="s">
        <v>2860</v>
      </c>
      <c r="G374" t="str">
        <f>INDEX('Final Yahoo'!C$2:C$584,MATCH('Compare &amp; combine'!$F374,'Final Yahoo'!$B$2:$B$584,0))</f>
        <v>PT Lionmesh Prima Tbk</v>
      </c>
      <c r="H374" s="8">
        <f>IFERROR(INDEX('Final Yahoo'!E$2:E$584,MATCH('Compare &amp; combine'!$F374,'Final Yahoo'!$B$2:$B$584,0)),"NA")</f>
        <v>72</v>
      </c>
    </row>
    <row r="375" spans="2:8" x14ac:dyDescent="0.25">
      <c r="B375" t="s">
        <v>2861</v>
      </c>
      <c r="C375" s="6" t="str">
        <f>IFERROR(INDEX('Final Yahoo'!$B$2:$B$584,MATCH('Compare &amp; combine'!B375,'Final Yahoo'!$B$2:$B$584,0)),"NA")</f>
        <v>NA</v>
      </c>
      <c r="D375" s="9">
        <f t="shared" si="5"/>
        <v>1</v>
      </c>
      <c r="F375" t="s">
        <v>2861</v>
      </c>
      <c r="G375" t="e">
        <f>INDEX('Final Yahoo'!C$2:C$584,MATCH('Compare &amp; combine'!$F375,'Final Yahoo'!$B$2:$B$584,0))</f>
        <v>#N/A</v>
      </c>
      <c r="H375" s="8" t="str">
        <f>IFERROR(INDEX('Final Yahoo'!E$2:E$584,MATCH('Compare &amp; combine'!$F375,'Final Yahoo'!$B$2:$B$584,0)),"NA")</f>
        <v>NA</v>
      </c>
    </row>
    <row r="376" spans="2:8" x14ac:dyDescent="0.25">
      <c r="B376" t="s">
        <v>2862</v>
      </c>
      <c r="C376" s="6" t="str">
        <f>IFERROR(INDEX('Final Yahoo'!$B$2:$B$584,MATCH('Compare &amp; combine'!B376,'Final Yahoo'!$B$2:$B$584,0)),"NA")</f>
        <v>LPGI</v>
      </c>
      <c r="D376" s="9">
        <f t="shared" si="5"/>
        <v>0</v>
      </c>
      <c r="F376" t="s">
        <v>2862</v>
      </c>
      <c r="G376" t="str">
        <f>INDEX('Final Yahoo'!C$2:C$584,MATCH('Compare &amp; combine'!$F376,'Final Yahoo'!$B$2:$B$584,0))</f>
        <v>PT Lippo General Insurance Tbk</v>
      </c>
      <c r="H376" s="8">
        <f>IFERROR(INDEX('Final Yahoo'!E$2:E$584,MATCH('Compare &amp; combine'!$F376,'Final Yahoo'!$B$2:$B$584,0)),"NA")</f>
        <v>570</v>
      </c>
    </row>
    <row r="377" spans="2:8" x14ac:dyDescent="0.25">
      <c r="B377" t="s">
        <v>2863</v>
      </c>
      <c r="C377" s="6" t="str">
        <f>IFERROR(INDEX('Final Yahoo'!$B$2:$B$584,MATCH('Compare &amp; combine'!B377,'Final Yahoo'!$B$2:$B$584,0)),"NA")</f>
        <v>LPIN</v>
      </c>
      <c r="D377" s="9">
        <f t="shared" si="5"/>
        <v>0</v>
      </c>
      <c r="F377" t="s">
        <v>2863</v>
      </c>
      <c r="G377" t="str">
        <f>INDEX('Final Yahoo'!C$2:C$584,MATCH('Compare &amp; combine'!$F377,'Final Yahoo'!$B$2:$B$584,0))</f>
        <v>PT Multi Prima Sejahtera Tbk</v>
      </c>
      <c r="H377" s="8">
        <f>IFERROR(INDEX('Final Yahoo'!E$2:E$584,MATCH('Compare &amp; combine'!$F377,'Final Yahoo'!$B$2:$B$584,0)),"NA")</f>
        <v>161.5</v>
      </c>
    </row>
    <row r="378" spans="2:8" x14ac:dyDescent="0.25">
      <c r="B378" t="s">
        <v>2864</v>
      </c>
      <c r="C378" s="6" t="str">
        <f>IFERROR(INDEX('Final Yahoo'!$B$2:$B$584,MATCH('Compare &amp; combine'!B378,'Final Yahoo'!$B$2:$B$584,0)),"NA")</f>
        <v>LPKR</v>
      </c>
      <c r="D378" s="9">
        <f t="shared" si="5"/>
        <v>0</v>
      </c>
      <c r="F378" t="s">
        <v>2864</v>
      </c>
      <c r="G378" t="str">
        <f>INDEX('Final Yahoo'!C$2:C$584,MATCH('Compare &amp; combine'!$F378,'Final Yahoo'!$B$2:$B$584,0))</f>
        <v>PT Lippo Karawaci Tbk</v>
      </c>
      <c r="H378" s="8">
        <f>IFERROR(INDEX('Final Yahoo'!E$2:E$584,MATCH('Compare &amp; combine'!$F378,'Final Yahoo'!$B$2:$B$584,0)),"NA")</f>
        <v>11404</v>
      </c>
    </row>
    <row r="379" spans="2:8" x14ac:dyDescent="0.25">
      <c r="B379" t="s">
        <v>2865</v>
      </c>
      <c r="C379" s="6" t="str">
        <f>IFERROR(INDEX('Final Yahoo'!$B$2:$B$584,MATCH('Compare &amp; combine'!B379,'Final Yahoo'!$B$2:$B$584,0)),"NA")</f>
        <v>LPLI</v>
      </c>
      <c r="D379" s="9">
        <f t="shared" si="5"/>
        <v>0</v>
      </c>
      <c r="F379" t="s">
        <v>2865</v>
      </c>
      <c r="G379" t="str">
        <f>INDEX('Final Yahoo'!C$2:C$584,MATCH('Compare &amp; combine'!$F379,'Final Yahoo'!$B$2:$B$584,0))</f>
        <v>PT Star Pacific Tbk</v>
      </c>
      <c r="H379" s="8">
        <f>IFERROR(INDEX('Final Yahoo'!E$2:E$584,MATCH('Compare &amp; combine'!$F379,'Final Yahoo'!$B$2:$B$584,0)),"NA")</f>
        <v>304.31200000000001</v>
      </c>
    </row>
    <row r="380" spans="2:8" x14ac:dyDescent="0.25">
      <c r="B380" t="s">
        <v>2866</v>
      </c>
      <c r="C380" s="6" t="str">
        <f>IFERROR(INDEX('Final Yahoo'!$B$2:$B$584,MATCH('Compare &amp; combine'!B380,'Final Yahoo'!$B$2:$B$584,0)),"NA")</f>
        <v>LPPF</v>
      </c>
      <c r="D380" s="9">
        <f t="shared" si="5"/>
        <v>0</v>
      </c>
      <c r="F380" t="s">
        <v>2866</v>
      </c>
      <c r="G380" t="str">
        <f>INDEX('Final Yahoo'!C$2:C$584,MATCH('Compare &amp; combine'!$F380,'Final Yahoo'!$B$2:$B$584,0))</f>
        <v>PT Matahari Department Store Tbk</v>
      </c>
      <c r="H380" s="8">
        <f>IFERROR(INDEX('Final Yahoo'!E$2:E$584,MATCH('Compare &amp; combine'!$F380,'Final Yahoo'!$B$2:$B$584,0)),"NA")</f>
        <v>7038</v>
      </c>
    </row>
    <row r="381" spans="2:8" x14ac:dyDescent="0.25">
      <c r="B381" t="s">
        <v>2867</v>
      </c>
      <c r="C381" s="6" t="str">
        <f>IFERROR(INDEX('Final Yahoo'!$B$2:$B$584,MATCH('Compare &amp; combine'!B381,'Final Yahoo'!$B$2:$B$584,0)),"NA")</f>
        <v>LPPS</v>
      </c>
      <c r="D381" s="9">
        <f t="shared" si="5"/>
        <v>0</v>
      </c>
      <c r="F381" t="s">
        <v>2867</v>
      </c>
      <c r="G381" t="str">
        <f>INDEX('Final Yahoo'!C$2:C$584,MATCH('Compare &amp; combine'!$F381,'Final Yahoo'!$B$2:$B$584,0))</f>
        <v>PT Lenox Pasifik Investama Tbk</v>
      </c>
      <c r="H381" s="8">
        <f>IFERROR(INDEX('Final Yahoo'!E$2:E$584,MATCH('Compare &amp; combine'!$F381,'Final Yahoo'!$B$2:$B$584,0)),"NA")</f>
        <v>279.53100000000001</v>
      </c>
    </row>
    <row r="382" spans="2:8" x14ac:dyDescent="0.25">
      <c r="B382" t="s">
        <v>2868</v>
      </c>
      <c r="C382" s="6" t="str">
        <f>IFERROR(INDEX('Final Yahoo'!$B$2:$B$584,MATCH('Compare &amp; combine'!B382,'Final Yahoo'!$B$2:$B$584,0)),"NA")</f>
        <v>LRNA</v>
      </c>
      <c r="D382" s="9">
        <f t="shared" si="5"/>
        <v>0</v>
      </c>
      <c r="F382" t="s">
        <v>2868</v>
      </c>
      <c r="G382" t="str">
        <f>INDEX('Final Yahoo'!C$2:C$584,MATCH('Compare &amp; combine'!$F382,'Final Yahoo'!$B$2:$B$584,0))</f>
        <v>PT Eka Sari Lorena Transport Tbk</v>
      </c>
      <c r="H382" s="8">
        <f>IFERROR(INDEX('Final Yahoo'!E$2:E$584,MATCH('Compare &amp; combine'!$F382,'Final Yahoo'!$B$2:$B$584,0)),"NA")</f>
        <v>61.25</v>
      </c>
    </row>
    <row r="383" spans="2:8" x14ac:dyDescent="0.25">
      <c r="B383" t="s">
        <v>2869</v>
      </c>
      <c r="C383" s="6" t="str">
        <f>IFERROR(INDEX('Final Yahoo'!$B$2:$B$584,MATCH('Compare &amp; combine'!B383,'Final Yahoo'!$B$2:$B$584,0)),"NA")</f>
        <v>LSIP</v>
      </c>
      <c r="D383" s="9">
        <f t="shared" si="5"/>
        <v>0</v>
      </c>
      <c r="F383" t="s">
        <v>2869</v>
      </c>
      <c r="G383" t="str">
        <f>INDEX('Final Yahoo'!C$2:C$584,MATCH('Compare &amp; combine'!$F383,'Final Yahoo'!$B$2:$B$584,0))</f>
        <v>PT Perusahaan Perkebunan London Sumatra Indonesia Tbk</v>
      </c>
      <c r="H383" s="8">
        <f>IFERROR(INDEX('Final Yahoo'!E$2:E$584,MATCH('Compare &amp; combine'!$F383,'Final Yahoo'!$B$2:$B$584,0)),"NA")</f>
        <v>9957</v>
      </c>
    </row>
    <row r="384" spans="2:8" x14ac:dyDescent="0.25">
      <c r="B384" t="s">
        <v>2870</v>
      </c>
      <c r="C384" s="6" t="str">
        <f>IFERROR(INDEX('Final Yahoo'!$B$2:$B$584,MATCH('Compare &amp; combine'!B384,'Final Yahoo'!$B$2:$B$584,0)),"NA")</f>
        <v>LTLS</v>
      </c>
      <c r="D384" s="9">
        <f t="shared" si="5"/>
        <v>0</v>
      </c>
      <c r="F384" t="s">
        <v>2870</v>
      </c>
      <c r="G384" t="str">
        <f>INDEX('Final Yahoo'!C$2:C$584,MATCH('Compare &amp; combine'!$F384,'Final Yahoo'!$B$2:$B$584,0))</f>
        <v>PT Lautan Luas Tbk</v>
      </c>
      <c r="H384" s="8">
        <f>IFERROR(INDEX('Final Yahoo'!E$2:E$584,MATCH('Compare &amp; combine'!$F384,'Final Yahoo'!$B$2:$B$584,0)),"NA")</f>
        <v>941.87300000000005</v>
      </c>
    </row>
    <row r="385" spans="2:8" x14ac:dyDescent="0.25">
      <c r="B385" t="s">
        <v>2871</v>
      </c>
      <c r="C385" s="6" t="str">
        <f>IFERROR(INDEX('Final Yahoo'!$B$2:$B$584,MATCH('Compare &amp; combine'!B385,'Final Yahoo'!$B$2:$B$584,0)),"NA")</f>
        <v>LUCK</v>
      </c>
      <c r="D385" s="9">
        <f t="shared" si="5"/>
        <v>0</v>
      </c>
      <c r="F385" t="s">
        <v>2871</v>
      </c>
      <c r="G385" t="str">
        <f>INDEX('Final Yahoo'!C$2:C$584,MATCH('Compare &amp; combine'!$F385,'Final Yahoo'!$B$2:$B$584,0))</f>
        <v>PT Sentral Mitra Informatika Tbk</v>
      </c>
      <c r="H385" s="8">
        <f>IFERROR(INDEX('Final Yahoo'!E$2:E$584,MATCH('Compare &amp; combine'!$F385,'Final Yahoo'!$B$2:$B$584,0)),"NA")</f>
        <v>156.03299999999999</v>
      </c>
    </row>
    <row r="386" spans="2:8" x14ac:dyDescent="0.25">
      <c r="B386" t="s">
        <v>2872</v>
      </c>
      <c r="C386" s="6" t="str">
        <f>IFERROR(INDEX('Final Yahoo'!$B$2:$B$584,MATCH('Compare &amp; combine'!B386,'Final Yahoo'!$B$2:$B$584,0)),"NA")</f>
        <v>MAGP</v>
      </c>
      <c r="D386" s="9">
        <f t="shared" si="5"/>
        <v>0</v>
      </c>
      <c r="F386" t="s">
        <v>2872</v>
      </c>
      <c r="G386" t="str">
        <f>INDEX('Final Yahoo'!C$2:C$584,MATCH('Compare &amp; combine'!$F386,'Final Yahoo'!$B$2:$B$584,0))</f>
        <v>PT Multi Agro Gemilang Plantation Tbk</v>
      </c>
      <c r="H386" s="8">
        <f>IFERROR(INDEX('Final Yahoo'!E$2:E$584,MATCH('Compare &amp; combine'!$F386,'Final Yahoo'!$B$2:$B$584,0)),"NA")</f>
        <v>450</v>
      </c>
    </row>
    <row r="387" spans="2:8" x14ac:dyDescent="0.25">
      <c r="B387" t="s">
        <v>2873</v>
      </c>
      <c r="C387" s="6" t="str">
        <f>IFERROR(INDEX('Final Yahoo'!$B$2:$B$584,MATCH('Compare &amp; combine'!B387,'Final Yahoo'!$B$2:$B$584,0)),"NA")</f>
        <v>MAIN</v>
      </c>
      <c r="D387" s="9">
        <f t="shared" si="5"/>
        <v>0</v>
      </c>
      <c r="F387" t="s">
        <v>2873</v>
      </c>
      <c r="G387" t="str">
        <f>INDEX('Final Yahoo'!C$2:C$584,MATCH('Compare &amp; combine'!$F387,'Final Yahoo'!$B$2:$B$584,0))</f>
        <v>PT Malindo Feedmill Tbk</v>
      </c>
      <c r="H387" s="8">
        <f>IFERROR(INDEX('Final Yahoo'!E$2:E$584,MATCH('Compare &amp; combine'!$F387,'Final Yahoo'!$B$2:$B$584,0)),"NA")</f>
        <v>1813</v>
      </c>
    </row>
    <row r="388" spans="2:8" x14ac:dyDescent="0.25">
      <c r="B388" t="s">
        <v>2874</v>
      </c>
      <c r="C388" s="6" t="str">
        <f>IFERROR(INDEX('Final Yahoo'!$B$2:$B$584,MATCH('Compare &amp; combine'!B388,'Final Yahoo'!$B$2:$B$584,0)),"NA")</f>
        <v>NA</v>
      </c>
      <c r="D388" s="9">
        <f t="shared" ref="D388:D451" si="6">IF(C388="NA",1,0)</f>
        <v>1</v>
      </c>
      <c r="F388" t="s">
        <v>2874</v>
      </c>
      <c r="G388" t="e">
        <f>INDEX('Final Yahoo'!C$2:C$584,MATCH('Compare &amp; combine'!$F388,'Final Yahoo'!$B$2:$B$584,0))</f>
        <v>#N/A</v>
      </c>
      <c r="H388" s="8" t="str">
        <f>IFERROR(INDEX('Final Yahoo'!E$2:E$584,MATCH('Compare &amp; combine'!$F388,'Final Yahoo'!$B$2:$B$584,0)),"NA")</f>
        <v>NA</v>
      </c>
    </row>
    <row r="389" spans="2:8" x14ac:dyDescent="0.25">
      <c r="B389" t="s">
        <v>2875</v>
      </c>
      <c r="C389" s="6" t="str">
        <f>IFERROR(INDEX('Final Yahoo'!$B$2:$B$584,MATCH('Compare &amp; combine'!B389,'Final Yahoo'!$B$2:$B$584,0)),"NA")</f>
        <v>MAPA</v>
      </c>
      <c r="D389" s="9">
        <f t="shared" si="6"/>
        <v>0</v>
      </c>
      <c r="F389" t="s">
        <v>2875</v>
      </c>
      <c r="G389" t="str">
        <f>INDEX('Final Yahoo'!C$2:C$584,MATCH('Compare &amp; combine'!$F389,'Final Yahoo'!$B$2:$B$584,0))</f>
        <v>PT Map Aktif Adiperkasa Tbk</v>
      </c>
      <c r="H389" s="8">
        <f>IFERROR(INDEX('Final Yahoo'!E$2:E$584,MATCH('Compare &amp; combine'!$F389,'Final Yahoo'!$B$2:$B$584,0)),"NA")</f>
        <v>7753</v>
      </c>
    </row>
    <row r="390" spans="2:8" x14ac:dyDescent="0.25">
      <c r="B390" t="s">
        <v>2876</v>
      </c>
      <c r="C390" s="6" t="str">
        <f>IFERROR(INDEX('Final Yahoo'!$B$2:$B$584,MATCH('Compare &amp; combine'!B390,'Final Yahoo'!$B$2:$B$584,0)),"NA")</f>
        <v>NA</v>
      </c>
      <c r="D390" s="9">
        <f t="shared" si="6"/>
        <v>1</v>
      </c>
      <c r="F390" t="s">
        <v>2876</v>
      </c>
      <c r="G390" t="e">
        <f>INDEX('Final Yahoo'!C$2:C$584,MATCH('Compare &amp; combine'!$F390,'Final Yahoo'!$B$2:$B$584,0))</f>
        <v>#N/A</v>
      </c>
      <c r="H390" s="8" t="str">
        <f>IFERROR(INDEX('Final Yahoo'!E$2:E$584,MATCH('Compare &amp; combine'!$F390,'Final Yahoo'!$B$2:$B$584,0)),"NA")</f>
        <v>NA</v>
      </c>
    </row>
    <row r="391" spans="2:8" x14ac:dyDescent="0.25">
      <c r="B391" t="s">
        <v>2877</v>
      </c>
      <c r="C391" s="6" t="str">
        <f>IFERROR(INDEX('Final Yahoo'!$B$2:$B$584,MATCH('Compare &amp; combine'!B391,'Final Yahoo'!$B$2:$B$584,0)),"NA")</f>
        <v>MAPI</v>
      </c>
      <c r="D391" s="9">
        <f t="shared" si="6"/>
        <v>0</v>
      </c>
      <c r="F391" t="s">
        <v>2877</v>
      </c>
      <c r="G391" t="str">
        <f>INDEX('Final Yahoo'!C$2:C$584,MATCH('Compare &amp; combine'!$F391,'Final Yahoo'!$B$2:$B$584,0))</f>
        <v>PT. Mitra Adiperkasa Tbk</v>
      </c>
      <c r="H391" s="8">
        <f>IFERROR(INDEX('Final Yahoo'!E$2:E$584,MATCH('Compare &amp; combine'!$F391,'Final Yahoo'!$B$2:$B$584,0)),"NA")</f>
        <v>14555</v>
      </c>
    </row>
    <row r="392" spans="2:8" x14ac:dyDescent="0.25">
      <c r="B392" t="s">
        <v>2878</v>
      </c>
      <c r="C392" s="6" t="str">
        <f>IFERROR(INDEX('Final Yahoo'!$B$2:$B$584,MATCH('Compare &amp; combine'!B392,'Final Yahoo'!$B$2:$B$584,0)),"NA")</f>
        <v>NA</v>
      </c>
      <c r="D392" s="9">
        <f t="shared" si="6"/>
        <v>1</v>
      </c>
      <c r="F392" t="s">
        <v>2878</v>
      </c>
      <c r="G392" t="e">
        <f>INDEX('Final Yahoo'!C$2:C$584,MATCH('Compare &amp; combine'!$F392,'Final Yahoo'!$B$2:$B$584,0))</f>
        <v>#N/A</v>
      </c>
      <c r="H392" s="8" t="str">
        <f>IFERROR(INDEX('Final Yahoo'!E$2:E$584,MATCH('Compare &amp; combine'!$F392,'Final Yahoo'!$B$2:$B$584,0)),"NA")</f>
        <v>NA</v>
      </c>
    </row>
    <row r="393" spans="2:8" x14ac:dyDescent="0.25">
      <c r="B393" t="s">
        <v>2879</v>
      </c>
      <c r="C393" s="6" t="str">
        <f>IFERROR(INDEX('Final Yahoo'!$B$2:$B$584,MATCH('Compare &amp; combine'!B393,'Final Yahoo'!$B$2:$B$584,0)),"NA")</f>
        <v>NA</v>
      </c>
      <c r="D393" s="9">
        <f t="shared" si="6"/>
        <v>1</v>
      </c>
      <c r="F393" t="s">
        <v>2879</v>
      </c>
      <c r="G393" t="e">
        <f>INDEX('Final Yahoo'!C$2:C$584,MATCH('Compare &amp; combine'!$F393,'Final Yahoo'!$B$2:$B$584,0))</f>
        <v>#N/A</v>
      </c>
      <c r="H393" s="8" t="str">
        <f>IFERROR(INDEX('Final Yahoo'!E$2:E$584,MATCH('Compare &amp; combine'!$F393,'Final Yahoo'!$B$2:$B$584,0)),"NA")</f>
        <v>NA</v>
      </c>
    </row>
    <row r="394" spans="2:8" x14ac:dyDescent="0.25">
      <c r="B394" t="s">
        <v>2880</v>
      </c>
      <c r="C394" s="6" t="str">
        <f>IFERROR(INDEX('Final Yahoo'!$B$2:$B$584,MATCH('Compare &amp; combine'!B394,'Final Yahoo'!$B$2:$B$584,0)),"NA")</f>
        <v>MAYA</v>
      </c>
      <c r="D394" s="9">
        <f t="shared" si="6"/>
        <v>0</v>
      </c>
      <c r="F394" t="s">
        <v>2880</v>
      </c>
      <c r="G394" t="str">
        <f>INDEX('Final Yahoo'!C$2:C$584,MATCH('Compare &amp; combine'!$F394,'Final Yahoo'!$B$2:$B$584,0))</f>
        <v>PT Bank Mayapada Internasional Tbk</v>
      </c>
      <c r="H394" s="8">
        <f>IFERROR(INDEX('Final Yahoo'!E$2:E$584,MATCH('Compare &amp; combine'!$F394,'Final Yahoo'!$B$2:$B$584,0)),"NA")</f>
        <v>8401</v>
      </c>
    </row>
    <row r="395" spans="2:8" x14ac:dyDescent="0.25">
      <c r="B395" t="s">
        <v>2881</v>
      </c>
      <c r="C395" s="6" t="str">
        <f>IFERROR(INDEX('Final Yahoo'!$B$2:$B$584,MATCH('Compare &amp; combine'!B395,'Final Yahoo'!$B$2:$B$584,0)),"NA")</f>
        <v>MBAP</v>
      </c>
      <c r="D395" s="9">
        <f t="shared" si="6"/>
        <v>0</v>
      </c>
      <c r="F395" t="s">
        <v>2881</v>
      </c>
      <c r="G395" t="str">
        <f>INDEX('Final Yahoo'!C$2:C$584,MATCH('Compare &amp; combine'!$F395,'Final Yahoo'!$B$2:$B$584,0))</f>
        <v>PT Mitrabara Adiperdana Tbk</v>
      </c>
      <c r="H395" s="8">
        <f>IFERROR(INDEX('Final Yahoo'!E$2:E$584,MATCH('Compare &amp; combine'!$F395,'Final Yahoo'!$B$2:$B$584,0)),"NA")</f>
        <v>4713</v>
      </c>
    </row>
    <row r="396" spans="2:8" x14ac:dyDescent="0.25">
      <c r="B396" t="s">
        <v>2882</v>
      </c>
      <c r="C396" s="6" t="str">
        <f>IFERROR(INDEX('Final Yahoo'!$B$2:$B$584,MATCH('Compare &amp; combine'!B396,'Final Yahoo'!$B$2:$B$584,0)),"NA")</f>
        <v>MBSS</v>
      </c>
      <c r="D396" s="9">
        <f t="shared" si="6"/>
        <v>0</v>
      </c>
      <c r="F396" t="s">
        <v>2882</v>
      </c>
      <c r="G396" t="str">
        <f>INDEX('Final Yahoo'!C$2:C$584,MATCH('Compare &amp; combine'!$F396,'Final Yahoo'!$B$2:$B$584,0))</f>
        <v>PT Mitrabahtera Segara Sejati Tbk</v>
      </c>
      <c r="H396" s="8">
        <f>IFERROR(INDEX('Final Yahoo'!E$2:E$584,MATCH('Compare &amp; combine'!$F396,'Final Yahoo'!$B$2:$B$584,0)),"NA")</f>
        <v>1549</v>
      </c>
    </row>
    <row r="397" spans="2:8" x14ac:dyDescent="0.25">
      <c r="B397" t="s">
        <v>2883</v>
      </c>
      <c r="C397" s="6" t="str">
        <f>IFERROR(INDEX('Final Yahoo'!$B$2:$B$584,MATCH('Compare &amp; combine'!B397,'Final Yahoo'!$B$2:$B$584,0)),"NA")</f>
        <v>MBTO</v>
      </c>
      <c r="D397" s="9">
        <f t="shared" si="6"/>
        <v>0</v>
      </c>
      <c r="F397" t="s">
        <v>2883</v>
      </c>
      <c r="G397" t="str">
        <f>INDEX('Final Yahoo'!C$2:C$584,MATCH('Compare &amp; combine'!$F397,'Final Yahoo'!$B$2:$B$584,0))</f>
        <v>PT Martina Berto Tbk</v>
      </c>
      <c r="H397" s="8">
        <f>IFERROR(INDEX('Final Yahoo'!E$2:E$584,MATCH('Compare &amp; combine'!$F397,'Final Yahoo'!$B$2:$B$584,0)),"NA")</f>
        <v>132.68</v>
      </c>
    </row>
    <row r="398" spans="2:8" x14ac:dyDescent="0.25">
      <c r="B398" t="s">
        <v>2884</v>
      </c>
      <c r="C398" s="6" t="str">
        <f>IFERROR(INDEX('Final Yahoo'!$B$2:$B$584,MATCH('Compare &amp; combine'!B398,'Final Yahoo'!$B$2:$B$584,0)),"NA")</f>
        <v>MCAS</v>
      </c>
      <c r="D398" s="9">
        <f t="shared" si="6"/>
        <v>0</v>
      </c>
      <c r="F398" t="s">
        <v>2884</v>
      </c>
      <c r="G398" t="str">
        <f>INDEX('Final Yahoo'!C$2:C$584,MATCH('Compare &amp; combine'!$F398,'Final Yahoo'!$B$2:$B$584,0))</f>
        <v>PT M Cash Integrasi Tbk</v>
      </c>
      <c r="H398" s="8">
        <f>IFERROR(INDEX('Final Yahoo'!E$2:E$584,MATCH('Compare &amp; combine'!$F398,'Final Yahoo'!$B$2:$B$584,0)),"NA")</f>
        <v>10914</v>
      </c>
    </row>
    <row r="399" spans="2:8" x14ac:dyDescent="0.25">
      <c r="B399" t="s">
        <v>2885</v>
      </c>
      <c r="C399" s="6" t="str">
        <f>IFERROR(INDEX('Final Yahoo'!$B$2:$B$584,MATCH('Compare &amp; combine'!B399,'Final Yahoo'!$B$2:$B$584,0)),"NA")</f>
        <v>MCOR</v>
      </c>
      <c r="D399" s="9">
        <f t="shared" si="6"/>
        <v>0</v>
      </c>
      <c r="F399" t="s">
        <v>2885</v>
      </c>
      <c r="G399" t="str">
        <f>INDEX('Final Yahoo'!C$2:C$584,MATCH('Compare &amp; combine'!$F399,'Final Yahoo'!$B$2:$B$584,0))</f>
        <v>PT Bank China Construction Bank Indonesia Tbk</v>
      </c>
      <c r="H399" s="8">
        <f>IFERROR(INDEX('Final Yahoo'!E$2:E$584,MATCH('Compare &amp; combine'!$F399,'Final Yahoo'!$B$2:$B$584,0)),"NA")</f>
        <v>5005</v>
      </c>
    </row>
    <row r="400" spans="2:8" x14ac:dyDescent="0.25">
      <c r="B400" t="s">
        <v>2886</v>
      </c>
      <c r="C400" s="6" t="str">
        <f>IFERROR(INDEX('Final Yahoo'!$B$2:$B$584,MATCH('Compare &amp; combine'!B400,'Final Yahoo'!$B$2:$B$584,0)),"NA")</f>
        <v>MDIA</v>
      </c>
      <c r="D400" s="9">
        <f t="shared" si="6"/>
        <v>0</v>
      </c>
      <c r="F400" t="s">
        <v>2886</v>
      </c>
      <c r="G400" t="str">
        <f>INDEX('Final Yahoo'!C$2:C$584,MATCH('Compare &amp; combine'!$F400,'Final Yahoo'!$B$2:$B$584,0))</f>
        <v>PT Intermedia Capital Tbk</v>
      </c>
      <c r="H400" s="8">
        <f>IFERROR(INDEX('Final Yahoo'!E$2:E$584,MATCH('Compare &amp; combine'!$F400,'Final Yahoo'!$B$2:$B$584,0)),"NA")</f>
        <v>1961</v>
      </c>
    </row>
    <row r="401" spans="2:8" x14ac:dyDescent="0.25">
      <c r="B401" t="s">
        <v>2887</v>
      </c>
      <c r="C401" s="6" t="str">
        <f>IFERROR(INDEX('Final Yahoo'!$B$2:$B$584,MATCH('Compare &amp; combine'!B401,'Final Yahoo'!$B$2:$B$584,0)),"NA")</f>
        <v>MDKA</v>
      </c>
      <c r="D401" s="9">
        <f t="shared" si="6"/>
        <v>0</v>
      </c>
      <c r="F401" t="s">
        <v>2887</v>
      </c>
      <c r="G401" t="str">
        <f>INDEX('Final Yahoo'!C$2:C$584,MATCH('Compare &amp; combine'!$F401,'Final Yahoo'!$B$2:$B$584,0))</f>
        <v>PT Merdeka Copper Gold Tbk</v>
      </c>
      <c r="H401" s="8">
        <f>IFERROR(INDEX('Final Yahoo'!E$2:E$584,MATCH('Compare &amp; combine'!$F401,'Final Yahoo'!$B$2:$B$584,0)),"NA")</f>
        <v>74441</v>
      </c>
    </row>
    <row r="402" spans="2:8" x14ac:dyDescent="0.25">
      <c r="B402" t="s">
        <v>2888</v>
      </c>
      <c r="C402" s="6" t="str">
        <f>IFERROR(INDEX('Final Yahoo'!$B$2:$B$584,MATCH('Compare &amp; combine'!B402,'Final Yahoo'!$B$2:$B$584,0)),"NA")</f>
        <v>MDKI</v>
      </c>
      <c r="D402" s="9">
        <f t="shared" si="6"/>
        <v>0</v>
      </c>
      <c r="F402" t="s">
        <v>2888</v>
      </c>
      <c r="G402" t="str">
        <f>INDEX('Final Yahoo'!C$2:C$584,MATCH('Compare &amp; combine'!$F402,'Final Yahoo'!$B$2:$B$584,0))</f>
        <v>PT Emdeki Utama Tbk</v>
      </c>
      <c r="H402" s="8">
        <f>IFERROR(INDEX('Final Yahoo'!E$2:E$584,MATCH('Compare &amp; combine'!$F402,'Final Yahoo'!$B$2:$B$584,0)),"NA")</f>
        <v>521.21100000000001</v>
      </c>
    </row>
    <row r="403" spans="2:8" x14ac:dyDescent="0.25">
      <c r="B403" t="s">
        <v>2889</v>
      </c>
      <c r="C403" s="6" t="str">
        <f>IFERROR(INDEX('Final Yahoo'!$B$2:$B$584,MATCH('Compare &amp; combine'!B403,'Final Yahoo'!$B$2:$B$584,0)),"NA")</f>
        <v>MDRN</v>
      </c>
      <c r="D403" s="9">
        <f t="shared" si="6"/>
        <v>0</v>
      </c>
      <c r="F403" t="s">
        <v>2889</v>
      </c>
      <c r="G403" t="str">
        <f>INDEX('Final Yahoo'!C$2:C$584,MATCH('Compare &amp; combine'!$F403,'Final Yahoo'!$B$2:$B$584,0))</f>
        <v>PT Modern Internasional Tbk</v>
      </c>
      <c r="H403" s="8">
        <f>IFERROR(INDEX('Final Yahoo'!E$2:E$584,MATCH('Compare &amp; combine'!$F403,'Final Yahoo'!$B$2:$B$584,0)),"NA")</f>
        <v>381.608</v>
      </c>
    </row>
    <row r="404" spans="2:8" x14ac:dyDescent="0.25">
      <c r="B404" t="s">
        <v>2890</v>
      </c>
      <c r="C404" s="6" t="str">
        <f>IFERROR(INDEX('Final Yahoo'!$B$2:$B$584,MATCH('Compare &amp; combine'!B404,'Final Yahoo'!$B$2:$B$584,0)),"NA")</f>
        <v>MEDC</v>
      </c>
      <c r="D404" s="9">
        <f t="shared" si="6"/>
        <v>0</v>
      </c>
      <c r="F404" t="s">
        <v>2890</v>
      </c>
      <c r="G404" t="str">
        <f>INDEX('Final Yahoo'!C$2:C$584,MATCH('Compare &amp; combine'!$F404,'Final Yahoo'!$B$2:$B$584,0))</f>
        <v>PT Medco Energi Internasional Tbk</v>
      </c>
      <c r="H404" s="8">
        <f>IFERROR(INDEX('Final Yahoo'!E$2:E$584,MATCH('Compare &amp; combine'!$F404,'Final Yahoo'!$B$2:$B$584,0)),"NA")</f>
        <v>15685</v>
      </c>
    </row>
    <row r="405" spans="2:8" x14ac:dyDescent="0.25">
      <c r="B405" t="s">
        <v>2891</v>
      </c>
      <c r="C405" s="6" t="str">
        <f>IFERROR(INDEX('Final Yahoo'!$B$2:$B$584,MATCH('Compare &amp; combine'!B405,'Final Yahoo'!$B$2:$B$584,0)),"NA")</f>
        <v>MEGA</v>
      </c>
      <c r="D405" s="9">
        <f t="shared" si="6"/>
        <v>0</v>
      </c>
      <c r="F405" t="s">
        <v>2891</v>
      </c>
      <c r="G405" t="str">
        <f>INDEX('Final Yahoo'!C$2:C$584,MATCH('Compare &amp; combine'!$F405,'Final Yahoo'!$B$2:$B$584,0))</f>
        <v>PT Bank Mega Tbk</v>
      </c>
      <c r="H405" s="8">
        <f>IFERROR(INDEX('Final Yahoo'!E$2:E$584,MATCH('Compare &amp; combine'!$F405,'Final Yahoo'!$B$2:$B$584,0)),"NA")</f>
        <v>59192</v>
      </c>
    </row>
    <row r="406" spans="2:8" x14ac:dyDescent="0.25">
      <c r="B406" t="s">
        <v>2892</v>
      </c>
      <c r="C406" s="6" t="str">
        <f>IFERROR(INDEX('Final Yahoo'!$B$2:$B$584,MATCH('Compare &amp; combine'!B406,'Final Yahoo'!$B$2:$B$584,0)),"NA")</f>
        <v>MERK</v>
      </c>
      <c r="D406" s="9">
        <f t="shared" si="6"/>
        <v>0</v>
      </c>
      <c r="F406" t="s">
        <v>2892</v>
      </c>
      <c r="G406" t="str">
        <f>INDEX('Final Yahoo'!C$2:C$584,MATCH('Compare &amp; combine'!$F406,'Final Yahoo'!$B$2:$B$584,0))</f>
        <v>PT Merck Tbk</v>
      </c>
      <c r="H406" s="8">
        <f>IFERROR(INDEX('Final Yahoo'!E$2:E$584,MATCH('Compare &amp; combine'!$F406,'Final Yahoo'!$B$2:$B$584,0)),"NA")</f>
        <v>1568</v>
      </c>
    </row>
    <row r="407" spans="2:8" x14ac:dyDescent="0.25">
      <c r="B407" t="s">
        <v>2893</v>
      </c>
      <c r="C407" s="6" t="str">
        <f>IFERROR(INDEX('Final Yahoo'!$B$2:$B$584,MATCH('Compare &amp; combine'!B407,'Final Yahoo'!$B$2:$B$584,0)),"NA")</f>
        <v>NA</v>
      </c>
      <c r="D407" s="9">
        <f t="shared" si="6"/>
        <v>1</v>
      </c>
      <c r="F407" t="s">
        <v>2893</v>
      </c>
      <c r="G407" t="e">
        <f>INDEX('Final Yahoo'!C$2:C$584,MATCH('Compare &amp; combine'!$F407,'Final Yahoo'!$B$2:$B$584,0))</f>
        <v>#N/A</v>
      </c>
      <c r="H407" s="8" t="str">
        <f>IFERROR(INDEX('Final Yahoo'!E$2:E$584,MATCH('Compare &amp; combine'!$F407,'Final Yahoo'!$B$2:$B$584,0)),"NA")</f>
        <v>NA</v>
      </c>
    </row>
    <row r="408" spans="2:8" x14ac:dyDescent="0.25">
      <c r="B408" t="s">
        <v>2894</v>
      </c>
      <c r="C408" s="6" t="str">
        <f>IFERROR(INDEX('Final Yahoo'!$B$2:$B$584,MATCH('Compare &amp; combine'!B408,'Final Yahoo'!$B$2:$B$584,0)),"NA")</f>
        <v>NA</v>
      </c>
      <c r="D408" s="9">
        <f t="shared" si="6"/>
        <v>1</v>
      </c>
      <c r="F408" t="s">
        <v>2894</v>
      </c>
      <c r="G408" t="e">
        <f>INDEX('Final Yahoo'!C$2:C$584,MATCH('Compare &amp; combine'!$F408,'Final Yahoo'!$B$2:$B$584,0))</f>
        <v>#N/A</v>
      </c>
      <c r="H408" s="8" t="str">
        <f>IFERROR(INDEX('Final Yahoo'!E$2:E$584,MATCH('Compare &amp; combine'!$F408,'Final Yahoo'!$B$2:$B$584,0)),"NA")</f>
        <v>NA</v>
      </c>
    </row>
    <row r="409" spans="2:8" x14ac:dyDescent="0.25">
      <c r="B409" t="s">
        <v>2895</v>
      </c>
      <c r="C409" s="6" t="str">
        <f>IFERROR(INDEX('Final Yahoo'!$B$2:$B$584,MATCH('Compare &amp; combine'!B409,'Final Yahoo'!$B$2:$B$584,0)),"NA")</f>
        <v>MFMI</v>
      </c>
      <c r="D409" s="9">
        <f t="shared" si="6"/>
        <v>0</v>
      </c>
      <c r="F409" t="s">
        <v>2895</v>
      </c>
      <c r="G409" t="str">
        <f>INDEX('Final Yahoo'!C$2:C$584,MATCH('Compare &amp; combine'!$F409,'Final Yahoo'!$B$2:$B$584,0))</f>
        <v>PT Multifiling Mitra Indonesia Tbk</v>
      </c>
      <c r="H409" s="8">
        <f>IFERROR(INDEX('Final Yahoo'!E$2:E$584,MATCH('Compare &amp; combine'!$F409,'Final Yahoo'!$B$2:$B$584,0)),"NA")</f>
        <v>640.15599999999995</v>
      </c>
    </row>
    <row r="410" spans="2:8" x14ac:dyDescent="0.25">
      <c r="B410" t="s">
        <v>2896</v>
      </c>
      <c r="C410" s="6" t="str">
        <f>IFERROR(INDEX('Final Yahoo'!$B$2:$B$584,MATCH('Compare &amp; combine'!B410,'Final Yahoo'!$B$2:$B$584,0)),"NA")</f>
        <v>NA</v>
      </c>
      <c r="D410" s="9">
        <f t="shared" si="6"/>
        <v>1</v>
      </c>
      <c r="F410" t="s">
        <v>2896</v>
      </c>
      <c r="G410" t="e">
        <f>INDEX('Final Yahoo'!C$2:C$584,MATCH('Compare &amp; combine'!$F410,'Final Yahoo'!$B$2:$B$584,0))</f>
        <v>#N/A</v>
      </c>
      <c r="H410" s="8" t="str">
        <f>IFERROR(INDEX('Final Yahoo'!E$2:E$584,MATCH('Compare &amp; combine'!$F410,'Final Yahoo'!$B$2:$B$584,0)),"NA")</f>
        <v>NA</v>
      </c>
    </row>
    <row r="411" spans="2:8" x14ac:dyDescent="0.25">
      <c r="B411" t="s">
        <v>2897</v>
      </c>
      <c r="C411" s="6" t="str">
        <f>IFERROR(INDEX('Final Yahoo'!$B$2:$B$584,MATCH('Compare &amp; combine'!B411,'Final Yahoo'!$B$2:$B$584,0)),"NA")</f>
        <v>MICE</v>
      </c>
      <c r="D411" s="9">
        <f t="shared" si="6"/>
        <v>0</v>
      </c>
      <c r="F411" t="s">
        <v>2897</v>
      </c>
      <c r="G411" t="str">
        <f>INDEX('Final Yahoo'!C$2:C$584,MATCH('Compare &amp; combine'!$F411,'Final Yahoo'!$B$2:$B$584,0))</f>
        <v>PT Multi Indocitra Tbk</v>
      </c>
      <c r="H411" s="8">
        <f>IFERROR(INDEX('Final Yahoo'!E$2:E$584,MATCH('Compare &amp; combine'!$F411,'Final Yahoo'!$B$2:$B$584,0)),"NA")</f>
        <v>217.821</v>
      </c>
    </row>
    <row r="412" spans="2:8" x14ac:dyDescent="0.25">
      <c r="B412" t="s">
        <v>2898</v>
      </c>
      <c r="C412" s="6" t="str">
        <f>IFERROR(INDEX('Final Yahoo'!$B$2:$B$584,MATCH('Compare &amp; combine'!B412,'Final Yahoo'!$B$2:$B$584,0)),"NA")</f>
        <v>MIDI</v>
      </c>
      <c r="D412" s="9">
        <f t="shared" si="6"/>
        <v>0</v>
      </c>
      <c r="F412" t="s">
        <v>2898</v>
      </c>
      <c r="G412" t="str">
        <f>INDEX('Final Yahoo'!C$2:C$584,MATCH('Compare &amp; combine'!$F412,'Final Yahoo'!$B$2:$B$584,0))</f>
        <v>PT Midi Utama Indonesia Tbk</v>
      </c>
      <c r="H412" s="8">
        <f>IFERROR(INDEX('Final Yahoo'!E$2:E$584,MATCH('Compare &amp; combine'!$F412,'Final Yahoo'!$B$2:$B$584,0)),"NA")</f>
        <v>6284</v>
      </c>
    </row>
    <row r="413" spans="2:8" x14ac:dyDescent="0.25">
      <c r="B413" t="s">
        <v>2899</v>
      </c>
      <c r="C413" s="6" t="str">
        <f>IFERROR(INDEX('Final Yahoo'!$B$2:$B$584,MATCH('Compare &amp; combine'!B413,'Final Yahoo'!$B$2:$B$584,0)),"NA")</f>
        <v>MIKA</v>
      </c>
      <c r="D413" s="9">
        <f t="shared" si="6"/>
        <v>0</v>
      </c>
      <c r="F413" t="s">
        <v>2899</v>
      </c>
      <c r="G413" t="str">
        <f>INDEX('Final Yahoo'!C$2:C$584,MATCH('Compare &amp; combine'!$F413,'Final Yahoo'!$B$2:$B$584,0))</f>
        <v>PT Mitra Keluarga Karyasehat Tbk</v>
      </c>
      <c r="H413" s="8">
        <f>IFERROR(INDEX('Final Yahoo'!E$2:E$584,MATCH('Compare &amp; combine'!$F413,'Final Yahoo'!$B$2:$B$584,0)),"NA")</f>
        <v>32902</v>
      </c>
    </row>
    <row r="414" spans="2:8" x14ac:dyDescent="0.25">
      <c r="B414" t="s">
        <v>2900</v>
      </c>
      <c r="C414" s="6" t="str">
        <f>IFERROR(INDEX('Final Yahoo'!$B$2:$B$584,MATCH('Compare &amp; combine'!B414,'Final Yahoo'!$B$2:$B$584,0)),"NA")</f>
        <v>MINA</v>
      </c>
      <c r="D414" s="9">
        <f t="shared" si="6"/>
        <v>0</v>
      </c>
      <c r="F414" t="s">
        <v>2900</v>
      </c>
      <c r="G414" t="str">
        <f>INDEX('Final Yahoo'!C$2:C$584,MATCH('Compare &amp; combine'!$F414,'Final Yahoo'!$B$2:$B$584,0))</f>
        <v>PT Sanurhasta Mitra Tbk</v>
      </c>
      <c r="H414" s="8">
        <f>IFERROR(INDEX('Final Yahoo'!E$2:E$584,MATCH('Compare &amp; combine'!$F414,'Final Yahoo'!$B$2:$B$584,0)),"NA")</f>
        <v>334.68799999999999</v>
      </c>
    </row>
    <row r="415" spans="2:8" x14ac:dyDescent="0.25">
      <c r="B415" t="s">
        <v>2901</v>
      </c>
      <c r="C415" s="6" t="str">
        <f>IFERROR(INDEX('Final Yahoo'!$B$2:$B$584,MATCH('Compare &amp; combine'!B415,'Final Yahoo'!$B$2:$B$584,0)),"NA")</f>
        <v>MIRA</v>
      </c>
      <c r="D415" s="9">
        <f t="shared" si="6"/>
        <v>0</v>
      </c>
      <c r="F415" t="s">
        <v>2901</v>
      </c>
      <c r="G415" t="str">
        <f>INDEX('Final Yahoo'!C$2:C$584,MATCH('Compare &amp; combine'!$F415,'Final Yahoo'!$B$2:$B$584,0))</f>
        <v>PT Mitra International Resources Tbk</v>
      </c>
      <c r="H415" s="8">
        <f>IFERROR(INDEX('Final Yahoo'!E$2:E$584,MATCH('Compare &amp; combine'!$F415,'Final Yahoo'!$B$2:$B$584,0)),"NA")</f>
        <v>198.07300000000001</v>
      </c>
    </row>
    <row r="416" spans="2:8" x14ac:dyDescent="0.25">
      <c r="B416" t="s">
        <v>2902</v>
      </c>
      <c r="C416" s="6" t="str">
        <f>IFERROR(INDEX('Final Yahoo'!$B$2:$B$584,MATCH('Compare &amp; combine'!B416,'Final Yahoo'!$B$2:$B$584,0)),"NA")</f>
        <v>MKNT</v>
      </c>
      <c r="D416" s="9">
        <f t="shared" si="6"/>
        <v>0</v>
      </c>
      <c r="F416" t="s">
        <v>2902</v>
      </c>
      <c r="G416" t="str">
        <f>INDEX('Final Yahoo'!C$2:C$584,MATCH('Compare &amp; combine'!$F416,'Final Yahoo'!$B$2:$B$584,0))</f>
        <v>PT Mitra Komunikasi Nusantara Tbk</v>
      </c>
      <c r="H416" s="8">
        <f>IFERROR(INDEX('Final Yahoo'!E$2:E$584,MATCH('Compare &amp; combine'!$F416,'Final Yahoo'!$B$2:$B$584,0)),"NA")</f>
        <v>250</v>
      </c>
    </row>
    <row r="417" spans="2:8" x14ac:dyDescent="0.25">
      <c r="B417" t="s">
        <v>2903</v>
      </c>
      <c r="C417" s="6" t="str">
        <f>IFERROR(INDEX('Final Yahoo'!$B$2:$B$584,MATCH('Compare &amp; combine'!B417,'Final Yahoo'!$B$2:$B$584,0)),"NA")</f>
        <v>NA</v>
      </c>
      <c r="D417" s="9">
        <f t="shared" si="6"/>
        <v>1</v>
      </c>
      <c r="F417" t="s">
        <v>2903</v>
      </c>
      <c r="G417" t="e">
        <f>INDEX('Final Yahoo'!C$2:C$584,MATCH('Compare &amp; combine'!$F417,'Final Yahoo'!$B$2:$B$584,0))</f>
        <v>#N/A</v>
      </c>
      <c r="H417" s="8" t="str">
        <f>IFERROR(INDEX('Final Yahoo'!E$2:E$584,MATCH('Compare &amp; combine'!$F417,'Final Yahoo'!$B$2:$B$584,0)),"NA")</f>
        <v>NA</v>
      </c>
    </row>
    <row r="418" spans="2:8" x14ac:dyDescent="0.25">
      <c r="B418" t="s">
        <v>2904</v>
      </c>
      <c r="C418" s="6" t="str">
        <f>IFERROR(INDEX('Final Yahoo'!$B$2:$B$584,MATCH('Compare &amp; combine'!B418,'Final Yahoo'!$B$2:$B$584,0)),"NA")</f>
        <v>MLBI</v>
      </c>
      <c r="D418" s="9">
        <f t="shared" si="6"/>
        <v>0</v>
      </c>
      <c r="F418" t="s">
        <v>2904</v>
      </c>
      <c r="G418" t="str">
        <f>INDEX('Final Yahoo'!C$2:C$584,MATCH('Compare &amp; combine'!$F418,'Final Yahoo'!$B$2:$B$584,0))</f>
        <v>PT Multi Bintang Indonesia Tbk</v>
      </c>
      <c r="H418" s="8">
        <f>IFERROR(INDEX('Final Yahoo'!E$2:E$584,MATCH('Compare &amp; combine'!$F418,'Final Yahoo'!$B$2:$B$584,0)),"NA")</f>
        <v>19437</v>
      </c>
    </row>
    <row r="419" spans="2:8" x14ac:dyDescent="0.25">
      <c r="B419" t="s">
        <v>2905</v>
      </c>
      <c r="C419" s="6" t="str">
        <f>IFERROR(INDEX('Final Yahoo'!$B$2:$B$584,MATCH('Compare &amp; combine'!B419,'Final Yahoo'!$B$2:$B$584,0)),"NA")</f>
        <v>NA</v>
      </c>
      <c r="D419" s="9">
        <f t="shared" si="6"/>
        <v>1</v>
      </c>
      <c r="F419" t="s">
        <v>2905</v>
      </c>
      <c r="G419" t="e">
        <f>INDEX('Final Yahoo'!C$2:C$584,MATCH('Compare &amp; combine'!$F419,'Final Yahoo'!$B$2:$B$584,0))</f>
        <v>#N/A</v>
      </c>
      <c r="H419" s="8" t="str">
        <f>IFERROR(INDEX('Final Yahoo'!E$2:E$584,MATCH('Compare &amp; combine'!$F419,'Final Yahoo'!$B$2:$B$584,0)),"NA")</f>
        <v>NA</v>
      </c>
    </row>
    <row r="420" spans="2:8" x14ac:dyDescent="0.25">
      <c r="B420" t="s">
        <v>2906</v>
      </c>
      <c r="C420" s="6" t="str">
        <f>IFERROR(INDEX('Final Yahoo'!$B$2:$B$584,MATCH('Compare &amp; combine'!B420,'Final Yahoo'!$B$2:$B$584,0)),"NA")</f>
        <v>MLPL</v>
      </c>
      <c r="D420" s="9">
        <f t="shared" si="6"/>
        <v>0</v>
      </c>
      <c r="F420" t="s">
        <v>2906</v>
      </c>
      <c r="G420" t="str">
        <f>INDEX('Final Yahoo'!C$2:C$584,MATCH('Compare &amp; combine'!$F420,'Final Yahoo'!$B$2:$B$584,0))</f>
        <v>PT Multipolar Tbk</v>
      </c>
      <c r="H420" s="8">
        <f>IFERROR(INDEX('Final Yahoo'!E$2:E$584,MATCH('Compare &amp; combine'!$F420,'Final Yahoo'!$B$2:$B$584,0)),"NA")</f>
        <v>5446</v>
      </c>
    </row>
    <row r="421" spans="2:8" x14ac:dyDescent="0.25">
      <c r="B421" t="s">
        <v>2907</v>
      </c>
      <c r="C421" s="6" t="str">
        <f>IFERROR(INDEX('Final Yahoo'!$B$2:$B$584,MATCH('Compare &amp; combine'!B421,'Final Yahoo'!$B$2:$B$584,0)),"NA")</f>
        <v>MLPT</v>
      </c>
      <c r="D421" s="9">
        <f t="shared" si="6"/>
        <v>0</v>
      </c>
      <c r="F421" t="s">
        <v>2907</v>
      </c>
      <c r="G421" t="str">
        <f>INDEX('Final Yahoo'!C$2:C$584,MATCH('Compare &amp; combine'!$F421,'Final Yahoo'!$B$2:$B$584,0))</f>
        <v>PT Multipolar Technology Tbk</v>
      </c>
      <c r="H421" s="8">
        <f>IFERROR(INDEX('Final Yahoo'!E$2:E$584,MATCH('Compare &amp; combine'!$F421,'Final Yahoo'!$B$2:$B$584,0)),"NA")</f>
        <v>5419</v>
      </c>
    </row>
    <row r="422" spans="2:8" x14ac:dyDescent="0.25">
      <c r="B422" t="s">
        <v>2908</v>
      </c>
      <c r="C422" s="6" t="str">
        <f>IFERROR(INDEX('Final Yahoo'!$B$2:$B$584,MATCH('Compare &amp; combine'!B422,'Final Yahoo'!$B$2:$B$584,0)),"NA")</f>
        <v>NA</v>
      </c>
      <c r="D422" s="9">
        <f t="shared" si="6"/>
        <v>1</v>
      </c>
      <c r="F422" t="s">
        <v>2908</v>
      </c>
      <c r="G422" t="e">
        <f>INDEX('Final Yahoo'!C$2:C$584,MATCH('Compare &amp; combine'!$F422,'Final Yahoo'!$B$2:$B$584,0))</f>
        <v>#N/A</v>
      </c>
      <c r="H422" s="8" t="str">
        <f>IFERROR(INDEX('Final Yahoo'!E$2:E$584,MATCH('Compare &amp; combine'!$F422,'Final Yahoo'!$B$2:$B$584,0)),"NA")</f>
        <v>NA</v>
      </c>
    </row>
    <row r="423" spans="2:8" x14ac:dyDescent="0.25">
      <c r="B423" t="s">
        <v>2909</v>
      </c>
      <c r="C423" s="6" t="str">
        <f>IFERROR(INDEX('Final Yahoo'!$B$2:$B$584,MATCH('Compare &amp; combine'!B423,'Final Yahoo'!$B$2:$B$584,0)),"NA")</f>
        <v>MNCN</v>
      </c>
      <c r="D423" s="9">
        <f t="shared" si="6"/>
        <v>0</v>
      </c>
      <c r="F423" t="s">
        <v>2909</v>
      </c>
      <c r="G423" t="str">
        <f>INDEX('Final Yahoo'!C$2:C$584,MATCH('Compare &amp; combine'!$F423,'Final Yahoo'!$B$2:$B$584,0))</f>
        <v>PT. Media Nusantara Citra Tbk</v>
      </c>
      <c r="H423" s="8">
        <f>IFERROR(INDEX('Final Yahoo'!E$2:E$584,MATCH('Compare &amp; combine'!$F423,'Final Yahoo'!$B$2:$B$584,0)),"NA")</f>
        <v>12235</v>
      </c>
    </row>
    <row r="424" spans="2:8" x14ac:dyDescent="0.25">
      <c r="B424" t="s">
        <v>2910</v>
      </c>
      <c r="C424" s="6" t="str">
        <f>IFERROR(INDEX('Final Yahoo'!$B$2:$B$584,MATCH('Compare &amp; combine'!B424,'Final Yahoo'!$B$2:$B$584,0)),"NA")</f>
        <v>MOLI</v>
      </c>
      <c r="D424" s="9">
        <f t="shared" si="6"/>
        <v>0</v>
      </c>
      <c r="F424" t="s">
        <v>2910</v>
      </c>
      <c r="G424" t="str">
        <f>INDEX('Final Yahoo'!C$2:C$584,MATCH('Compare &amp; combine'!$F424,'Final Yahoo'!$B$2:$B$584,0))</f>
        <v>PT Madusari Murni Indah Tbk</v>
      </c>
      <c r="H424" s="8">
        <f>IFERROR(INDEX('Final Yahoo'!E$2:E$584,MATCH('Compare &amp; combine'!$F424,'Final Yahoo'!$B$2:$B$584,0)),"NA")</f>
        <v>1689</v>
      </c>
    </row>
    <row r="425" spans="2:8" x14ac:dyDescent="0.25">
      <c r="B425" t="s">
        <v>2911</v>
      </c>
      <c r="C425" s="6" t="str">
        <f>IFERROR(INDEX('Final Yahoo'!$B$2:$B$584,MATCH('Compare &amp; combine'!B425,'Final Yahoo'!$B$2:$B$584,0)),"NA")</f>
        <v>NA</v>
      </c>
      <c r="D425" s="9">
        <f t="shared" si="6"/>
        <v>1</v>
      </c>
      <c r="F425" t="s">
        <v>2911</v>
      </c>
      <c r="G425" t="e">
        <f>INDEX('Final Yahoo'!C$2:C$584,MATCH('Compare &amp; combine'!$F425,'Final Yahoo'!$B$2:$B$584,0))</f>
        <v>#N/A</v>
      </c>
      <c r="H425" s="8" t="str">
        <f>IFERROR(INDEX('Final Yahoo'!E$2:E$584,MATCH('Compare &amp; combine'!$F425,'Final Yahoo'!$B$2:$B$584,0)),"NA")</f>
        <v>NA</v>
      </c>
    </row>
    <row r="426" spans="2:8" x14ac:dyDescent="0.25">
      <c r="B426" t="s">
        <v>2912</v>
      </c>
      <c r="C426" s="6" t="str">
        <f>IFERROR(INDEX('Final Yahoo'!$B$2:$B$584,MATCH('Compare &amp; combine'!B426,'Final Yahoo'!$B$2:$B$584,0)),"NA")</f>
        <v>MPOW</v>
      </c>
      <c r="D426" s="9">
        <f t="shared" si="6"/>
        <v>0</v>
      </c>
      <c r="F426" t="s">
        <v>2912</v>
      </c>
      <c r="G426" t="str">
        <f>INDEX('Final Yahoo'!C$2:C$584,MATCH('Compare &amp; combine'!$F426,'Final Yahoo'!$B$2:$B$584,0))</f>
        <v>PT Megapower Makmur Tbk</v>
      </c>
      <c r="H426" s="8">
        <f>IFERROR(INDEX('Final Yahoo'!E$2:E$584,MATCH('Compare &amp; combine'!$F426,'Final Yahoo'!$B$2:$B$584,0)),"NA")</f>
        <v>101.30800000000001</v>
      </c>
    </row>
    <row r="427" spans="2:8" x14ac:dyDescent="0.25">
      <c r="B427" t="s">
        <v>2913</v>
      </c>
      <c r="C427" s="6" t="str">
        <f>IFERROR(INDEX('Final Yahoo'!$B$2:$B$584,MATCH('Compare &amp; combine'!B427,'Final Yahoo'!$B$2:$B$584,0)),"NA")</f>
        <v>MPPA</v>
      </c>
      <c r="D427" s="9">
        <f t="shared" si="6"/>
        <v>0</v>
      </c>
      <c r="F427" t="s">
        <v>2913</v>
      </c>
      <c r="G427" t="str">
        <f>INDEX('Final Yahoo'!C$2:C$584,MATCH('Compare &amp; combine'!$F427,'Final Yahoo'!$B$2:$B$584,0))</f>
        <v>PT Matahari Putra Prima Tbk</v>
      </c>
      <c r="H427" s="8">
        <f>IFERROR(INDEX('Final Yahoo'!E$2:E$584,MATCH('Compare &amp; combine'!$F427,'Final Yahoo'!$B$2:$B$584,0)),"NA")</f>
        <v>4743</v>
      </c>
    </row>
    <row r="428" spans="2:8" x14ac:dyDescent="0.25">
      <c r="B428" t="s">
        <v>2914</v>
      </c>
      <c r="C428" s="6" t="str">
        <f>IFERROR(INDEX('Final Yahoo'!$B$2:$B$584,MATCH('Compare &amp; combine'!B428,'Final Yahoo'!$B$2:$B$584,0)),"NA")</f>
        <v>MPRO</v>
      </c>
      <c r="D428" s="9">
        <f t="shared" si="6"/>
        <v>0</v>
      </c>
      <c r="F428" t="s">
        <v>2914</v>
      </c>
      <c r="G428" t="str">
        <f>INDEX('Final Yahoo'!C$2:C$584,MATCH('Compare &amp; combine'!$F428,'Final Yahoo'!$B$2:$B$584,0))</f>
        <v>PT Maha Properti Indonesia Tbk</v>
      </c>
      <c r="H428" s="8">
        <f>IFERROR(INDEX('Final Yahoo'!E$2:E$584,MATCH('Compare &amp; combine'!$F428,'Final Yahoo'!$B$2:$B$584,0)),"NA")</f>
        <v>8799</v>
      </c>
    </row>
    <row r="429" spans="2:8" x14ac:dyDescent="0.25">
      <c r="B429" t="s">
        <v>2915</v>
      </c>
      <c r="C429" s="6" t="str">
        <f>IFERROR(INDEX('Final Yahoo'!$B$2:$B$584,MATCH('Compare &amp; combine'!B429,'Final Yahoo'!$B$2:$B$584,0)),"NA")</f>
        <v>MRAT</v>
      </c>
      <c r="D429" s="9">
        <f t="shared" si="6"/>
        <v>0</v>
      </c>
      <c r="F429" t="s">
        <v>2915</v>
      </c>
      <c r="G429" t="str">
        <f>INDEX('Final Yahoo'!C$2:C$584,MATCH('Compare &amp; combine'!$F429,'Final Yahoo'!$B$2:$B$584,0))</f>
        <v>PT Mustika Ratu Tbk</v>
      </c>
      <c r="H429" s="8">
        <f>IFERROR(INDEX('Final Yahoo'!E$2:E$584,MATCH('Compare &amp; combine'!$F429,'Final Yahoo'!$B$2:$B$584,0)),"NA")</f>
        <v>113.848</v>
      </c>
    </row>
    <row r="430" spans="2:8" x14ac:dyDescent="0.25">
      <c r="B430" t="s">
        <v>2916</v>
      </c>
      <c r="C430" s="6" t="str">
        <f>IFERROR(INDEX('Final Yahoo'!$B$2:$B$584,MATCH('Compare &amp; combine'!B430,'Final Yahoo'!$B$2:$B$584,0)),"NA")</f>
        <v>NA</v>
      </c>
      <c r="D430" s="9">
        <f t="shared" si="6"/>
        <v>1</v>
      </c>
      <c r="F430" t="s">
        <v>2916</v>
      </c>
      <c r="G430" t="e">
        <f>INDEX('Final Yahoo'!C$2:C$584,MATCH('Compare &amp; combine'!$F430,'Final Yahoo'!$B$2:$B$584,0))</f>
        <v>#N/A</v>
      </c>
      <c r="H430" s="8" t="str">
        <f>IFERROR(INDEX('Final Yahoo'!E$2:E$584,MATCH('Compare &amp; combine'!$F430,'Final Yahoo'!$B$2:$B$584,0)),"NA")</f>
        <v>NA</v>
      </c>
    </row>
    <row r="431" spans="2:8" x14ac:dyDescent="0.25">
      <c r="B431" t="s">
        <v>2917</v>
      </c>
      <c r="C431" s="6" t="str">
        <f>IFERROR(INDEX('Final Yahoo'!$B$2:$B$584,MATCH('Compare &amp; combine'!B431,'Final Yahoo'!$B$2:$B$584,0)),"NA")</f>
        <v>MSIN</v>
      </c>
      <c r="D431" s="9">
        <f t="shared" si="6"/>
        <v>0</v>
      </c>
      <c r="F431" t="s">
        <v>2917</v>
      </c>
      <c r="G431" t="str">
        <f>INDEX('Final Yahoo'!C$2:C$584,MATCH('Compare &amp; combine'!$F431,'Final Yahoo'!$B$2:$B$584,0))</f>
        <v>PT. MNC Studios International Tbk.</v>
      </c>
      <c r="H431" s="8">
        <f>IFERROR(INDEX('Final Yahoo'!E$2:E$584,MATCH('Compare &amp; combine'!$F431,'Final Yahoo'!$B$2:$B$584,0)),"NA")</f>
        <v>5616</v>
      </c>
    </row>
    <row r="432" spans="2:8" x14ac:dyDescent="0.25">
      <c r="B432" t="s">
        <v>2918</v>
      </c>
      <c r="C432" s="6" t="str">
        <f>IFERROR(INDEX('Final Yahoo'!$B$2:$B$584,MATCH('Compare &amp; combine'!B432,'Final Yahoo'!$B$2:$B$584,0)),"NA")</f>
        <v>NA</v>
      </c>
      <c r="D432" s="9">
        <f t="shared" si="6"/>
        <v>1</v>
      </c>
      <c r="F432" t="s">
        <v>2918</v>
      </c>
      <c r="G432" t="e">
        <f>INDEX('Final Yahoo'!C$2:C$584,MATCH('Compare &amp; combine'!$F432,'Final Yahoo'!$B$2:$B$584,0))</f>
        <v>#N/A</v>
      </c>
      <c r="H432" s="8" t="str">
        <f>IFERROR(INDEX('Final Yahoo'!E$2:E$584,MATCH('Compare &amp; combine'!$F432,'Final Yahoo'!$B$2:$B$584,0)),"NA")</f>
        <v>NA</v>
      </c>
    </row>
    <row r="433" spans="2:8" x14ac:dyDescent="0.25">
      <c r="B433" t="s">
        <v>2919</v>
      </c>
      <c r="C433" s="6" t="str">
        <f>IFERROR(INDEX('Final Yahoo'!$B$2:$B$584,MATCH('Compare &amp; combine'!B433,'Final Yahoo'!$B$2:$B$584,0)),"NA")</f>
        <v>MTDL</v>
      </c>
      <c r="D433" s="9">
        <f t="shared" si="6"/>
        <v>0</v>
      </c>
      <c r="F433" t="s">
        <v>2919</v>
      </c>
      <c r="G433" t="str">
        <f>INDEX('Final Yahoo'!C$2:C$584,MATCH('Compare &amp; combine'!$F433,'Final Yahoo'!$B$2:$B$584,0))</f>
        <v>PT Metrodata Electronics Tbk</v>
      </c>
      <c r="H433" s="8">
        <f>IFERROR(INDEX('Final Yahoo'!E$2:E$584,MATCH('Compare &amp; combine'!$F433,'Final Yahoo'!$B$2:$B$584,0)),"NA")</f>
        <v>7906</v>
      </c>
    </row>
    <row r="434" spans="2:8" x14ac:dyDescent="0.25">
      <c r="B434" t="s">
        <v>2920</v>
      </c>
      <c r="C434" s="6" t="str">
        <f>IFERROR(INDEX('Final Yahoo'!$B$2:$B$584,MATCH('Compare &amp; combine'!B434,'Final Yahoo'!$B$2:$B$584,0)),"NA")</f>
        <v>MTFN</v>
      </c>
      <c r="D434" s="9">
        <f t="shared" si="6"/>
        <v>0</v>
      </c>
      <c r="F434" t="s">
        <v>2920</v>
      </c>
      <c r="G434" t="str">
        <f>INDEX('Final Yahoo'!C$2:C$584,MATCH('Compare &amp; combine'!$F434,'Final Yahoo'!$B$2:$B$584,0))</f>
        <v>PT Capitalinc Investment Tbk</v>
      </c>
      <c r="H434" s="8">
        <f>IFERROR(INDEX('Final Yahoo'!E$2:E$584,MATCH('Compare &amp; combine'!$F434,'Final Yahoo'!$B$2:$B$584,0)),"NA")</f>
        <v>1592</v>
      </c>
    </row>
    <row r="435" spans="2:8" x14ac:dyDescent="0.25">
      <c r="B435" t="s">
        <v>2921</v>
      </c>
      <c r="C435" s="6" t="str">
        <f>IFERROR(INDEX('Final Yahoo'!$B$2:$B$584,MATCH('Compare &amp; combine'!B435,'Final Yahoo'!$B$2:$B$584,0)),"NA")</f>
        <v>NA</v>
      </c>
      <c r="D435" s="9">
        <f t="shared" si="6"/>
        <v>1</v>
      </c>
      <c r="F435" t="s">
        <v>2921</v>
      </c>
      <c r="G435" t="e">
        <f>INDEX('Final Yahoo'!C$2:C$584,MATCH('Compare &amp; combine'!$F435,'Final Yahoo'!$B$2:$B$584,0))</f>
        <v>#N/A</v>
      </c>
      <c r="H435" s="8" t="str">
        <f>IFERROR(INDEX('Final Yahoo'!E$2:E$584,MATCH('Compare &amp; combine'!$F435,'Final Yahoo'!$B$2:$B$584,0)),"NA")</f>
        <v>NA</v>
      </c>
    </row>
    <row r="436" spans="2:8" x14ac:dyDescent="0.25">
      <c r="B436" t="s">
        <v>2922</v>
      </c>
      <c r="C436" s="6" t="str">
        <f>IFERROR(INDEX('Final Yahoo'!$B$2:$B$584,MATCH('Compare &amp; combine'!B436,'Final Yahoo'!$B$2:$B$584,0)),"NA")</f>
        <v>MTPS</v>
      </c>
      <c r="D436" s="9">
        <f t="shared" si="6"/>
        <v>0</v>
      </c>
      <c r="F436" t="s">
        <v>2922</v>
      </c>
      <c r="G436" t="str">
        <f>INDEX('Final Yahoo'!C$2:C$584,MATCH('Compare &amp; combine'!$F436,'Final Yahoo'!$B$2:$B$584,0))</f>
        <v>PT Meta Epsi Tbk.</v>
      </c>
      <c r="H436" s="8">
        <f>IFERROR(INDEX('Final Yahoo'!E$2:E$584,MATCH('Compare &amp; combine'!$F436,'Final Yahoo'!$B$2:$B$584,0)),"NA")</f>
        <v>271.03100000000001</v>
      </c>
    </row>
    <row r="437" spans="2:8" x14ac:dyDescent="0.25">
      <c r="B437" t="s">
        <v>2923</v>
      </c>
      <c r="C437" s="6" t="str">
        <f>IFERROR(INDEX('Final Yahoo'!$B$2:$B$584,MATCH('Compare &amp; combine'!B437,'Final Yahoo'!$B$2:$B$584,0)),"NA")</f>
        <v>MTSM</v>
      </c>
      <c r="D437" s="9">
        <f t="shared" si="6"/>
        <v>0</v>
      </c>
      <c r="F437" t="s">
        <v>2923</v>
      </c>
      <c r="G437" t="str">
        <f>INDEX('Final Yahoo'!C$2:C$584,MATCH('Compare &amp; combine'!$F437,'Final Yahoo'!$B$2:$B$584,0))</f>
        <v>PT Metro Realty Tbk</v>
      </c>
      <c r="H437" s="8">
        <f>IFERROR(INDEX('Final Yahoo'!E$2:E$584,MATCH('Compare &amp; combine'!$F437,'Final Yahoo'!$B$2:$B$584,0)),"NA")</f>
        <v>32.832000000000001</v>
      </c>
    </row>
    <row r="438" spans="2:8" x14ac:dyDescent="0.25">
      <c r="B438" t="s">
        <v>2924</v>
      </c>
      <c r="C438" s="6" t="str">
        <f>IFERROR(INDEX('Final Yahoo'!$B$2:$B$584,MATCH('Compare &amp; combine'!B438,'Final Yahoo'!$B$2:$B$584,0)),"NA")</f>
        <v>MTWI</v>
      </c>
      <c r="D438" s="9">
        <f t="shared" si="6"/>
        <v>0</v>
      </c>
      <c r="F438" t="s">
        <v>2924</v>
      </c>
      <c r="G438" t="str">
        <f>INDEX('Final Yahoo'!C$2:C$584,MATCH('Compare &amp; combine'!$F438,'Final Yahoo'!$B$2:$B$584,0))</f>
        <v>PT Malacca Trust Wuwungan Insurance Tbk</v>
      </c>
      <c r="H438" s="8">
        <f>IFERROR(INDEX('Final Yahoo'!E$2:E$584,MATCH('Compare &amp; combine'!$F438,'Final Yahoo'!$B$2:$B$584,0)),"NA")</f>
        <v>167.84</v>
      </c>
    </row>
    <row r="439" spans="2:8" x14ac:dyDescent="0.25">
      <c r="B439" t="s">
        <v>2925</v>
      </c>
      <c r="C439" s="6" t="str">
        <f>IFERROR(INDEX('Final Yahoo'!$B$2:$B$584,MATCH('Compare &amp; combine'!B439,'Final Yahoo'!$B$2:$B$584,0)),"NA")</f>
        <v>NA</v>
      </c>
      <c r="D439" s="9">
        <f t="shared" si="6"/>
        <v>1</v>
      </c>
      <c r="F439" t="s">
        <v>2925</v>
      </c>
      <c r="G439" t="e">
        <f>INDEX('Final Yahoo'!C$2:C$584,MATCH('Compare &amp; combine'!$F439,'Final Yahoo'!$B$2:$B$584,0))</f>
        <v>#N/A</v>
      </c>
      <c r="H439" s="8" t="str">
        <f>IFERROR(INDEX('Final Yahoo'!E$2:E$584,MATCH('Compare &amp; combine'!$F439,'Final Yahoo'!$B$2:$B$584,0)),"NA")</f>
        <v>NA</v>
      </c>
    </row>
    <row r="440" spans="2:8" x14ac:dyDescent="0.25">
      <c r="B440" t="s">
        <v>2926</v>
      </c>
      <c r="C440" s="6" t="str">
        <f>IFERROR(INDEX('Final Yahoo'!$B$2:$B$584,MATCH('Compare &amp; combine'!B440,'Final Yahoo'!$B$2:$B$584,0)),"NA")</f>
        <v>MYOR</v>
      </c>
      <c r="D440" s="9">
        <f t="shared" si="6"/>
        <v>0</v>
      </c>
      <c r="F440" t="s">
        <v>2926</v>
      </c>
      <c r="G440" t="str">
        <f>INDEX('Final Yahoo'!C$2:C$584,MATCH('Compare &amp; combine'!$F440,'Final Yahoo'!$B$2:$B$584,0))</f>
        <v>PT Mayora Indah Tbk</v>
      </c>
      <c r="H440" s="8">
        <f>IFERROR(INDEX('Final Yahoo'!E$2:E$584,MATCH('Compare &amp; combine'!$F440,'Final Yahoo'!$B$2:$B$584,0)),"NA")</f>
        <v>57462</v>
      </c>
    </row>
    <row r="441" spans="2:8" x14ac:dyDescent="0.25">
      <c r="B441" t="s">
        <v>2927</v>
      </c>
      <c r="C441" s="6" t="str">
        <f>IFERROR(INDEX('Final Yahoo'!$B$2:$B$584,MATCH('Compare &amp; combine'!B441,'Final Yahoo'!$B$2:$B$584,0)),"NA")</f>
        <v>MYTX</v>
      </c>
      <c r="D441" s="9">
        <f t="shared" si="6"/>
        <v>0</v>
      </c>
      <c r="F441" t="s">
        <v>2927</v>
      </c>
      <c r="G441" t="str">
        <f>INDEX('Final Yahoo'!C$2:C$584,MATCH('Compare &amp; combine'!$F441,'Final Yahoo'!$B$2:$B$584,0))</f>
        <v>PT Asia Pacific Investama Tbk</v>
      </c>
      <c r="H441" s="8">
        <f>IFERROR(INDEX('Final Yahoo'!E$2:E$584,MATCH('Compare &amp; combine'!$F441,'Final Yahoo'!$B$2:$B$584,0)),"NA")</f>
        <v>565.55100000000004</v>
      </c>
    </row>
    <row r="442" spans="2:8" x14ac:dyDescent="0.25">
      <c r="B442" t="s">
        <v>2928</v>
      </c>
      <c r="C442" s="6" t="str">
        <f>IFERROR(INDEX('Final Yahoo'!$B$2:$B$584,MATCH('Compare &amp; combine'!B442,'Final Yahoo'!$B$2:$B$584,0)),"NA")</f>
        <v>NATO</v>
      </c>
      <c r="D442" s="9">
        <f t="shared" si="6"/>
        <v>0</v>
      </c>
      <c r="F442" t="s">
        <v>2928</v>
      </c>
      <c r="G442" t="str">
        <f>INDEX('Final Yahoo'!C$2:C$584,MATCH('Compare &amp; combine'!$F442,'Final Yahoo'!$B$2:$B$584,0))</f>
        <v>PT Surya Permata Andalan Tbk</v>
      </c>
      <c r="H442" s="8">
        <f>IFERROR(INDEX('Final Yahoo'!E$2:E$584,MATCH('Compare &amp; combine'!$F442,'Final Yahoo'!$B$2:$B$584,0)),"NA")</f>
        <v>4601</v>
      </c>
    </row>
    <row r="443" spans="2:8" x14ac:dyDescent="0.25">
      <c r="B443" t="s">
        <v>2929</v>
      </c>
      <c r="C443" s="6" t="str">
        <f>IFERROR(INDEX('Final Yahoo'!$B$2:$B$584,MATCH('Compare &amp; combine'!B443,'Final Yahoo'!$B$2:$B$584,0)),"NA")</f>
        <v>NELY</v>
      </c>
      <c r="D443" s="9">
        <f t="shared" si="6"/>
        <v>0</v>
      </c>
      <c r="F443" t="s">
        <v>2929</v>
      </c>
      <c r="G443" t="str">
        <f>INDEX('Final Yahoo'!C$2:C$584,MATCH('Compare &amp; combine'!$F443,'Final Yahoo'!$B$2:$B$584,0))</f>
        <v>PT Pelayaran Nelly Dwi Putri Tbk</v>
      </c>
      <c r="H443" s="8">
        <f>IFERROR(INDEX('Final Yahoo'!E$2:E$584,MATCH('Compare &amp; combine'!$F443,'Final Yahoo'!$B$2:$B$584,0)),"NA")</f>
        <v>507.6</v>
      </c>
    </row>
    <row r="444" spans="2:8" x14ac:dyDescent="0.25">
      <c r="B444" t="s">
        <v>2930</v>
      </c>
      <c r="C444" s="6" t="str">
        <f>IFERROR(INDEX('Final Yahoo'!$B$2:$B$584,MATCH('Compare &amp; combine'!B444,'Final Yahoo'!$B$2:$B$584,0)),"NA")</f>
        <v>NFCX</v>
      </c>
      <c r="D444" s="9">
        <f t="shared" si="6"/>
        <v>0</v>
      </c>
      <c r="F444" t="s">
        <v>2930</v>
      </c>
      <c r="G444" t="str">
        <f>INDEX('Final Yahoo'!C$2:C$584,MATCH('Compare &amp; combine'!$F444,'Final Yahoo'!$B$2:$B$584,0))</f>
        <v>PT NFC Indonesia Tbk</v>
      </c>
      <c r="H444" s="8">
        <f>IFERROR(INDEX('Final Yahoo'!E$2:E$584,MATCH('Compare &amp; combine'!$F444,'Final Yahoo'!$B$2:$B$584,0)),"NA")</f>
        <v>6591</v>
      </c>
    </row>
    <row r="445" spans="2:8" x14ac:dyDescent="0.25">
      <c r="B445" t="s">
        <v>2931</v>
      </c>
      <c r="C445" s="6" t="str">
        <f>IFERROR(INDEX('Final Yahoo'!$B$2:$B$584,MATCH('Compare &amp; combine'!B445,'Final Yahoo'!$B$2:$B$584,0)),"NA")</f>
        <v>NICK</v>
      </c>
      <c r="D445" s="9">
        <f t="shared" si="6"/>
        <v>0</v>
      </c>
      <c r="F445" t="s">
        <v>2931</v>
      </c>
      <c r="G445" t="str">
        <f>INDEX('Final Yahoo'!C$2:C$584,MATCH('Compare &amp; combine'!$F445,'Final Yahoo'!$B$2:$B$584,0))</f>
        <v>PT Charnic Capital Tbk</v>
      </c>
      <c r="H445" s="8">
        <f>IFERROR(INDEX('Final Yahoo'!E$2:E$584,MATCH('Compare &amp; combine'!$F445,'Final Yahoo'!$B$2:$B$584,0)),"NA")</f>
        <v>282.59899999999999</v>
      </c>
    </row>
    <row r="446" spans="2:8" x14ac:dyDescent="0.25">
      <c r="B446" t="s">
        <v>2932</v>
      </c>
      <c r="C446" s="6" t="str">
        <f>IFERROR(INDEX('Final Yahoo'!$B$2:$B$584,MATCH('Compare &amp; combine'!B446,'Final Yahoo'!$B$2:$B$584,0)),"NA")</f>
        <v>NA</v>
      </c>
      <c r="D446" s="9">
        <f t="shared" si="6"/>
        <v>1</v>
      </c>
      <c r="F446" t="s">
        <v>2932</v>
      </c>
      <c r="G446" t="e">
        <f>INDEX('Final Yahoo'!C$2:C$584,MATCH('Compare &amp; combine'!$F446,'Final Yahoo'!$B$2:$B$584,0))</f>
        <v>#N/A</v>
      </c>
      <c r="H446" s="8" t="str">
        <f>IFERROR(INDEX('Final Yahoo'!E$2:E$584,MATCH('Compare &amp; combine'!$F446,'Final Yahoo'!$B$2:$B$584,0)),"NA")</f>
        <v>NA</v>
      </c>
    </row>
    <row r="447" spans="2:8" x14ac:dyDescent="0.25">
      <c r="B447" t="s">
        <v>2933</v>
      </c>
      <c r="C447" s="6" t="str">
        <f>IFERROR(INDEX('Final Yahoo'!$B$2:$B$584,MATCH('Compare &amp; combine'!B447,'Final Yahoo'!$B$2:$B$584,0)),"NA")</f>
        <v>NA</v>
      </c>
      <c r="D447" s="9">
        <f t="shared" si="6"/>
        <v>1</v>
      </c>
      <c r="F447" t="s">
        <v>2933</v>
      </c>
      <c r="G447" t="e">
        <f>INDEX('Final Yahoo'!C$2:C$584,MATCH('Compare &amp; combine'!$F447,'Final Yahoo'!$B$2:$B$584,0))</f>
        <v>#N/A</v>
      </c>
      <c r="H447" s="8" t="str">
        <f>IFERROR(INDEX('Final Yahoo'!E$2:E$584,MATCH('Compare &amp; combine'!$F447,'Final Yahoo'!$B$2:$B$584,0)),"NA")</f>
        <v>NA</v>
      </c>
    </row>
    <row r="448" spans="2:8" x14ac:dyDescent="0.25">
      <c r="B448" t="s">
        <v>2934</v>
      </c>
      <c r="C448" s="6" t="str">
        <f>IFERROR(INDEX('Final Yahoo'!$B$2:$B$584,MATCH('Compare &amp; combine'!B448,'Final Yahoo'!$B$2:$B$584,0)),"NA")</f>
        <v>NISP</v>
      </c>
      <c r="D448" s="9">
        <f t="shared" si="6"/>
        <v>0</v>
      </c>
      <c r="F448" t="s">
        <v>2934</v>
      </c>
      <c r="G448" t="str">
        <f>INDEX('Final Yahoo'!C$2:C$584,MATCH('Compare &amp; combine'!$F448,'Final Yahoo'!$B$2:$B$584,0))</f>
        <v>PT Bank OCBC NISP Tbk</v>
      </c>
      <c r="H448" s="8">
        <f>IFERROR(INDEX('Final Yahoo'!E$2:E$584,MATCH('Compare &amp; combine'!$F448,'Final Yahoo'!$B$2:$B$584,0)),"NA")</f>
        <v>16635</v>
      </c>
    </row>
    <row r="449" spans="2:8" x14ac:dyDescent="0.25">
      <c r="B449" t="s">
        <v>2935</v>
      </c>
      <c r="C449" s="6" t="str">
        <f>IFERROR(INDEX('Final Yahoo'!$B$2:$B$584,MATCH('Compare &amp; combine'!B449,'Final Yahoo'!$B$2:$B$584,0)),"NA")</f>
        <v>NOBU</v>
      </c>
      <c r="D449" s="9">
        <f t="shared" si="6"/>
        <v>0</v>
      </c>
      <c r="F449" t="s">
        <v>2935</v>
      </c>
      <c r="G449" t="str">
        <f>INDEX('Final Yahoo'!C$2:C$584,MATCH('Compare &amp; combine'!$F449,'Final Yahoo'!$B$2:$B$584,0))</f>
        <v>PT Bank Nationalnobu Tbk</v>
      </c>
      <c r="H449" s="8">
        <f>IFERROR(INDEX('Final Yahoo'!E$2:E$584,MATCH('Compare &amp; combine'!$F449,'Final Yahoo'!$B$2:$B$584,0)),"NA")</f>
        <v>4416</v>
      </c>
    </row>
    <row r="450" spans="2:8" x14ac:dyDescent="0.25">
      <c r="B450" t="s">
        <v>2936</v>
      </c>
      <c r="C450" s="6" t="str">
        <f>IFERROR(INDEX('Final Yahoo'!$B$2:$B$584,MATCH('Compare &amp; combine'!B450,'Final Yahoo'!$B$2:$B$584,0)),"NA")</f>
        <v>NRCA</v>
      </c>
      <c r="D450" s="9">
        <f t="shared" si="6"/>
        <v>0</v>
      </c>
      <c r="F450" t="s">
        <v>2936</v>
      </c>
      <c r="G450" t="str">
        <f>INDEX('Final Yahoo'!C$2:C$584,MATCH('Compare &amp; combine'!$F450,'Final Yahoo'!$B$2:$B$584,0))</f>
        <v>PT Nusa Raya Cipta Tbk</v>
      </c>
      <c r="H450" s="8">
        <f>IFERROR(INDEX('Final Yahoo'!E$2:E$584,MATCH('Compare &amp; combine'!$F450,'Final Yahoo'!$B$2:$B$584,0)),"NA")</f>
        <v>725.12400000000002</v>
      </c>
    </row>
    <row r="451" spans="2:8" x14ac:dyDescent="0.25">
      <c r="B451" t="s">
        <v>2937</v>
      </c>
      <c r="C451" s="6" t="str">
        <f>IFERROR(INDEX('Final Yahoo'!$B$2:$B$584,MATCH('Compare &amp; combine'!B451,'Final Yahoo'!$B$2:$B$584,0)),"NA")</f>
        <v>NZIA</v>
      </c>
      <c r="D451" s="9">
        <f t="shared" si="6"/>
        <v>0</v>
      </c>
      <c r="F451" t="s">
        <v>2937</v>
      </c>
      <c r="G451" t="str">
        <f>INDEX('Final Yahoo'!C$2:C$584,MATCH('Compare &amp; combine'!$F451,'Final Yahoo'!$B$2:$B$584,0))</f>
        <v>PT Nusantara Almazia, Tbk.</v>
      </c>
      <c r="H451" s="8">
        <f>IFERROR(INDEX('Final Yahoo'!E$2:E$584,MATCH('Compare &amp; combine'!$F451,'Final Yahoo'!$B$2:$B$584,0)),"NA")</f>
        <v>360.39699999999999</v>
      </c>
    </row>
    <row r="452" spans="2:8" x14ac:dyDescent="0.25">
      <c r="B452" t="s">
        <v>2938</v>
      </c>
      <c r="C452" s="6" t="str">
        <f>IFERROR(INDEX('Final Yahoo'!$B$2:$B$584,MATCH('Compare &amp; combine'!B452,'Final Yahoo'!$B$2:$B$584,0)),"NA")</f>
        <v>OASA</v>
      </c>
      <c r="D452" s="9">
        <f t="shared" ref="D452:D515" si="7">IF(C452="NA",1,0)</f>
        <v>0</v>
      </c>
      <c r="F452" t="s">
        <v>2938</v>
      </c>
      <c r="G452" t="str">
        <f>INDEX('Final Yahoo'!C$2:C$584,MATCH('Compare &amp; combine'!$F452,'Final Yahoo'!$B$2:$B$584,0))</f>
        <v>PT Protech Mitra Perkasa Tbk</v>
      </c>
      <c r="H452" s="8">
        <f>IFERROR(INDEX('Final Yahoo'!E$2:E$584,MATCH('Compare &amp; combine'!$F452,'Final Yahoo'!$B$2:$B$584,0)),"NA")</f>
        <v>71.72</v>
      </c>
    </row>
    <row r="453" spans="2:8" x14ac:dyDescent="0.25">
      <c r="B453" t="s">
        <v>2939</v>
      </c>
      <c r="C453" s="6" t="str">
        <f>IFERROR(INDEX('Final Yahoo'!$B$2:$B$584,MATCH('Compare &amp; combine'!B453,'Final Yahoo'!$B$2:$B$584,0)),"NA")</f>
        <v>OKAS</v>
      </c>
      <c r="D453" s="9">
        <f t="shared" si="7"/>
        <v>0</v>
      </c>
      <c r="F453" t="s">
        <v>2939</v>
      </c>
      <c r="G453" t="str">
        <f>INDEX('Final Yahoo'!C$2:C$584,MATCH('Compare &amp; combine'!$F453,'Final Yahoo'!$B$2:$B$584,0))</f>
        <v>PT Ancora Indonesia Resources Tbk</v>
      </c>
      <c r="H453" s="8">
        <f>IFERROR(INDEX('Final Yahoo'!E$2:E$584,MATCH('Compare &amp; combine'!$F453,'Final Yahoo'!$B$2:$B$584,0)),"NA")</f>
        <v>141.41900000000001</v>
      </c>
    </row>
    <row r="454" spans="2:8" x14ac:dyDescent="0.25">
      <c r="B454" t="s">
        <v>2940</v>
      </c>
      <c r="C454" s="6" t="str">
        <f>IFERROR(INDEX('Final Yahoo'!$B$2:$B$584,MATCH('Compare &amp; combine'!B454,'Final Yahoo'!$B$2:$B$584,0)),"NA")</f>
        <v>OMRE</v>
      </c>
      <c r="D454" s="9">
        <f t="shared" si="7"/>
        <v>0</v>
      </c>
      <c r="F454" t="s">
        <v>2940</v>
      </c>
      <c r="G454" t="str">
        <f>INDEX('Final Yahoo'!C$2:C$584,MATCH('Compare &amp; combine'!$F454,'Final Yahoo'!$B$2:$B$584,0))</f>
        <v>PT Indonesia Prima Property Tbk</v>
      </c>
      <c r="H454" s="8">
        <f>IFERROR(INDEX('Final Yahoo'!E$2:E$584,MATCH('Compare &amp; combine'!$F454,'Final Yahoo'!$B$2:$B$584,0)),"NA")</f>
        <v>1597</v>
      </c>
    </row>
    <row r="455" spans="2:8" x14ac:dyDescent="0.25">
      <c r="B455" t="s">
        <v>2941</v>
      </c>
      <c r="C455" s="6" t="str">
        <f>IFERROR(INDEX('Final Yahoo'!$B$2:$B$584,MATCH('Compare &amp; combine'!B455,'Final Yahoo'!$B$2:$B$584,0)),"NA")</f>
        <v>OPMS</v>
      </c>
      <c r="D455" s="9">
        <f t="shared" si="7"/>
        <v>0</v>
      </c>
      <c r="F455" t="s">
        <v>2941</v>
      </c>
      <c r="G455" t="str">
        <f>INDEX('Final Yahoo'!C$2:C$584,MATCH('Compare &amp; combine'!$F455,'Final Yahoo'!$B$2:$B$584,0))</f>
        <v>PT Optima Prima Metal Sinergi Tbk</v>
      </c>
      <c r="H455" s="8">
        <f>IFERROR(INDEX('Final Yahoo'!E$2:E$584,MATCH('Compare &amp; combine'!$F455,'Final Yahoo'!$B$2:$B$584,0)),"NA")</f>
        <v>134</v>
      </c>
    </row>
    <row r="456" spans="2:8" x14ac:dyDescent="0.25">
      <c r="B456" t="s">
        <v>2942</v>
      </c>
      <c r="C456" s="6" t="str">
        <f>IFERROR(INDEX('Final Yahoo'!$B$2:$B$584,MATCH('Compare &amp; combine'!B456,'Final Yahoo'!$B$2:$B$584,0)),"NA")</f>
        <v>PADI</v>
      </c>
      <c r="D456" s="9">
        <f t="shared" si="7"/>
        <v>0</v>
      </c>
      <c r="F456" t="s">
        <v>2942</v>
      </c>
      <c r="G456" t="str">
        <f>INDEX('Final Yahoo'!C$2:C$584,MATCH('Compare &amp; combine'!$F456,'Final Yahoo'!$B$2:$B$584,0))</f>
        <v>PT Minna Padi Investama Sekuritas Tbk</v>
      </c>
      <c r="H456" s="8">
        <f>IFERROR(INDEX('Final Yahoo'!E$2:E$584,MATCH('Compare &amp; combine'!$F456,'Final Yahoo'!$B$2:$B$584,0)),"NA")</f>
        <v>565.36</v>
      </c>
    </row>
    <row r="457" spans="2:8" x14ac:dyDescent="0.25">
      <c r="B457" t="s">
        <v>2943</v>
      </c>
      <c r="C457" s="6" t="str">
        <f>IFERROR(INDEX('Final Yahoo'!$B$2:$B$584,MATCH('Compare &amp; combine'!B457,'Final Yahoo'!$B$2:$B$584,0)),"NA")</f>
        <v>NA</v>
      </c>
      <c r="D457" s="9">
        <f t="shared" si="7"/>
        <v>1</v>
      </c>
      <c r="F457" t="s">
        <v>2943</v>
      </c>
      <c r="G457" t="e">
        <f>INDEX('Final Yahoo'!C$2:C$584,MATCH('Compare &amp; combine'!$F457,'Final Yahoo'!$B$2:$B$584,0))</f>
        <v>#N/A</v>
      </c>
      <c r="H457" s="8" t="str">
        <f>IFERROR(INDEX('Final Yahoo'!E$2:E$584,MATCH('Compare &amp; combine'!$F457,'Final Yahoo'!$B$2:$B$584,0)),"NA")</f>
        <v>NA</v>
      </c>
    </row>
    <row r="458" spans="2:8" x14ac:dyDescent="0.25">
      <c r="B458" t="s">
        <v>2944</v>
      </c>
      <c r="C458" s="6" t="str">
        <f>IFERROR(INDEX('Final Yahoo'!$B$2:$B$584,MATCH('Compare &amp; combine'!B458,'Final Yahoo'!$B$2:$B$584,0)),"NA")</f>
        <v>PAMG</v>
      </c>
      <c r="D458" s="9">
        <f t="shared" si="7"/>
        <v>0</v>
      </c>
      <c r="F458" t="s">
        <v>2944</v>
      </c>
      <c r="G458" t="str">
        <f>INDEX('Final Yahoo'!C$2:C$584,MATCH('Compare &amp; combine'!$F458,'Final Yahoo'!$B$2:$B$584,0))</f>
        <v>PT Bima Sakti Pertiwi Tbk</v>
      </c>
      <c r="H458" s="8">
        <f>IFERROR(INDEX('Final Yahoo'!E$2:E$584,MATCH('Compare &amp; combine'!$F458,'Final Yahoo'!$B$2:$B$584,0)),"NA")</f>
        <v>266.096</v>
      </c>
    </row>
    <row r="459" spans="2:8" x14ac:dyDescent="0.25">
      <c r="B459" t="s">
        <v>2945</v>
      </c>
      <c r="C459" s="6" t="str">
        <f>IFERROR(INDEX('Final Yahoo'!$B$2:$B$584,MATCH('Compare &amp; combine'!B459,'Final Yahoo'!$B$2:$B$584,0)),"NA")</f>
        <v>PANI</v>
      </c>
      <c r="D459" s="9">
        <f t="shared" si="7"/>
        <v>0</v>
      </c>
      <c r="F459" t="s">
        <v>2945</v>
      </c>
      <c r="G459" t="str">
        <f>INDEX('Final Yahoo'!C$2:C$584,MATCH('Compare &amp; combine'!$F459,'Final Yahoo'!$B$2:$B$584,0))</f>
        <v>PT Pratama Abadi Nusa Industri Tbk</v>
      </c>
      <c r="H459" s="8">
        <f>IFERROR(INDEX('Final Yahoo'!E$2:E$584,MATCH('Compare &amp; combine'!$F459,'Final Yahoo'!$B$2:$B$584,0)),"NA")</f>
        <v>392.88299999999998</v>
      </c>
    </row>
    <row r="460" spans="2:8" x14ac:dyDescent="0.25">
      <c r="B460" t="s">
        <v>2946</v>
      </c>
      <c r="C460" s="6" t="str">
        <f>IFERROR(INDEX('Final Yahoo'!$B$2:$B$584,MATCH('Compare &amp; combine'!B460,'Final Yahoo'!$B$2:$B$584,0)),"NA")</f>
        <v>PANR</v>
      </c>
      <c r="D460" s="9">
        <f t="shared" si="7"/>
        <v>0</v>
      </c>
      <c r="F460" t="s">
        <v>2946</v>
      </c>
      <c r="G460" t="str">
        <f>INDEX('Final Yahoo'!C$2:C$584,MATCH('Compare &amp; combine'!$F460,'Final Yahoo'!$B$2:$B$584,0))</f>
        <v>PT Panorama Sentrawisata Tbk</v>
      </c>
      <c r="H460" s="8">
        <f>IFERROR(INDEX('Final Yahoo'!E$2:E$584,MATCH('Compare &amp; combine'!$F460,'Final Yahoo'!$B$2:$B$584,0)),"NA")</f>
        <v>357.6</v>
      </c>
    </row>
    <row r="461" spans="2:8" x14ac:dyDescent="0.25">
      <c r="B461" t="s">
        <v>2947</v>
      </c>
      <c r="C461" s="6" t="str">
        <f>IFERROR(INDEX('Final Yahoo'!$B$2:$B$584,MATCH('Compare &amp; combine'!B461,'Final Yahoo'!$B$2:$B$584,0)),"NA")</f>
        <v>PANS</v>
      </c>
      <c r="D461" s="9">
        <f t="shared" si="7"/>
        <v>0</v>
      </c>
      <c r="F461" t="s">
        <v>2947</v>
      </c>
      <c r="G461" t="str">
        <f>INDEX('Final Yahoo'!C$2:C$584,MATCH('Compare &amp; combine'!$F461,'Final Yahoo'!$B$2:$B$584,0))</f>
        <v>PT Panin Sekuritas Tbk</v>
      </c>
      <c r="H461" s="8">
        <f>IFERROR(INDEX('Final Yahoo'!E$2:E$584,MATCH('Compare &amp; combine'!$F461,'Final Yahoo'!$B$2:$B$584,0)),"NA")</f>
        <v>943.24699999999996</v>
      </c>
    </row>
    <row r="462" spans="2:8" x14ac:dyDescent="0.25">
      <c r="B462" t="s">
        <v>2948</v>
      </c>
      <c r="C462" s="6" t="str">
        <f>IFERROR(INDEX('Final Yahoo'!$B$2:$B$584,MATCH('Compare &amp; combine'!B462,'Final Yahoo'!$B$2:$B$584,0)),"NA")</f>
        <v>NA</v>
      </c>
      <c r="D462" s="9">
        <f t="shared" si="7"/>
        <v>1</v>
      </c>
      <c r="F462" t="s">
        <v>2948</v>
      </c>
      <c r="G462" t="e">
        <f>INDEX('Final Yahoo'!C$2:C$584,MATCH('Compare &amp; combine'!$F462,'Final Yahoo'!$B$2:$B$584,0))</f>
        <v>#N/A</v>
      </c>
      <c r="H462" s="8" t="str">
        <f>IFERROR(INDEX('Final Yahoo'!E$2:E$584,MATCH('Compare &amp; combine'!$F462,'Final Yahoo'!$B$2:$B$584,0)),"NA")</f>
        <v>NA</v>
      </c>
    </row>
    <row r="463" spans="2:8" x14ac:dyDescent="0.25">
      <c r="B463" t="s">
        <v>2949</v>
      </c>
      <c r="C463" s="6" t="str">
        <f>IFERROR(INDEX('Final Yahoo'!$B$2:$B$584,MATCH('Compare &amp; combine'!B463,'Final Yahoo'!$B$2:$B$584,0)),"NA")</f>
        <v>PBRX</v>
      </c>
      <c r="D463" s="9">
        <f t="shared" si="7"/>
        <v>0</v>
      </c>
      <c r="F463" t="s">
        <v>2949</v>
      </c>
      <c r="G463" t="str">
        <f>INDEX('Final Yahoo'!C$2:C$584,MATCH('Compare &amp; combine'!$F463,'Final Yahoo'!$B$2:$B$584,0))</f>
        <v>PT Pan Brothers Tbk</v>
      </c>
      <c r="H463" s="8">
        <f>IFERROR(INDEX('Final Yahoo'!E$2:E$584,MATCH('Compare &amp; combine'!$F463,'Final Yahoo'!$B$2:$B$584,0)),"NA")</f>
        <v>829.22199999999998</v>
      </c>
    </row>
    <row r="464" spans="2:8" x14ac:dyDescent="0.25">
      <c r="B464" t="s">
        <v>2950</v>
      </c>
      <c r="C464" s="6" t="str">
        <f>IFERROR(INDEX('Final Yahoo'!$B$2:$B$584,MATCH('Compare &amp; combine'!B464,'Final Yahoo'!$B$2:$B$584,0)),"NA")</f>
        <v>PBSA</v>
      </c>
      <c r="D464" s="9">
        <f t="shared" si="7"/>
        <v>0</v>
      </c>
      <c r="F464" t="s">
        <v>2950</v>
      </c>
      <c r="G464" t="str">
        <f>INDEX('Final Yahoo'!C$2:C$584,MATCH('Compare &amp; combine'!$F464,'Final Yahoo'!$B$2:$B$584,0))</f>
        <v>PT Paramita Bangun Sarana Tbk</v>
      </c>
      <c r="H464" s="8">
        <f>IFERROR(INDEX('Final Yahoo'!E$2:E$584,MATCH('Compare &amp; combine'!$F464,'Final Yahoo'!$B$2:$B$584,0)),"NA")</f>
        <v>975</v>
      </c>
    </row>
    <row r="465" spans="2:8" x14ac:dyDescent="0.25">
      <c r="B465" t="s">
        <v>2951</v>
      </c>
      <c r="C465" s="6" t="str">
        <f>IFERROR(INDEX('Final Yahoo'!$B$2:$B$584,MATCH('Compare &amp; combine'!B465,'Final Yahoo'!$B$2:$B$584,0)),"NA")</f>
        <v>PCAR</v>
      </c>
      <c r="D465" s="9">
        <f t="shared" si="7"/>
        <v>0</v>
      </c>
      <c r="F465" t="s">
        <v>2951</v>
      </c>
      <c r="G465" t="str">
        <f>INDEX('Final Yahoo'!C$2:C$584,MATCH('Compare &amp; combine'!$F465,'Final Yahoo'!$B$2:$B$584,0))</f>
        <v>PT Prima Cakrawala Abadi Tbk</v>
      </c>
      <c r="H465" s="8">
        <f>IFERROR(INDEX('Final Yahoo'!E$2:E$584,MATCH('Compare &amp; combine'!$F465,'Final Yahoo'!$B$2:$B$584,0)),"NA")</f>
        <v>345.334</v>
      </c>
    </row>
    <row r="466" spans="2:8" x14ac:dyDescent="0.25">
      <c r="B466" t="s">
        <v>2952</v>
      </c>
      <c r="C466" s="6" t="str">
        <f>IFERROR(INDEX('Final Yahoo'!$B$2:$B$584,MATCH('Compare &amp; combine'!B466,'Final Yahoo'!$B$2:$B$584,0)),"NA")</f>
        <v>PDES</v>
      </c>
      <c r="D466" s="9">
        <f t="shared" si="7"/>
        <v>0</v>
      </c>
      <c r="F466" t="s">
        <v>2952</v>
      </c>
      <c r="G466" t="str">
        <f>INDEX('Final Yahoo'!C$2:C$584,MATCH('Compare &amp; combine'!$F466,'Final Yahoo'!$B$2:$B$584,0))</f>
        <v>PT Destinasi Tirta Nusantara Tbk</v>
      </c>
      <c r="H466" s="8">
        <f>IFERROR(INDEX('Final Yahoo'!E$2:E$584,MATCH('Compare &amp; combine'!$F466,'Final Yahoo'!$B$2:$B$584,0)),"NA")</f>
        <v>243.1</v>
      </c>
    </row>
    <row r="467" spans="2:8" x14ac:dyDescent="0.25">
      <c r="B467" t="s">
        <v>2953</v>
      </c>
      <c r="C467" s="6" t="str">
        <f>IFERROR(INDEX('Final Yahoo'!$B$2:$B$584,MATCH('Compare &amp; combine'!B467,'Final Yahoo'!$B$2:$B$584,0)),"NA")</f>
        <v>PEGE</v>
      </c>
      <c r="D467" s="9">
        <f t="shared" si="7"/>
        <v>0</v>
      </c>
      <c r="F467" t="s">
        <v>2953</v>
      </c>
      <c r="G467" t="str">
        <f>INDEX('Final Yahoo'!C$2:C$584,MATCH('Compare &amp; combine'!$F467,'Final Yahoo'!$B$2:$B$584,0))</f>
        <v>PT Panca Global Kapital Tbk</v>
      </c>
      <c r="H467" s="8">
        <f>IFERROR(INDEX('Final Yahoo'!E$2:E$584,MATCH('Compare &amp; combine'!$F467,'Final Yahoo'!$B$2:$B$584,0)),"NA")</f>
        <v>4264</v>
      </c>
    </row>
    <row r="468" spans="2:8" x14ac:dyDescent="0.25">
      <c r="B468" t="s">
        <v>2954</v>
      </c>
      <c r="C468" s="6" t="str">
        <f>IFERROR(INDEX('Final Yahoo'!$B$2:$B$584,MATCH('Compare &amp; combine'!B468,'Final Yahoo'!$B$2:$B$584,0)),"NA")</f>
        <v>PEHA</v>
      </c>
      <c r="D468" s="9">
        <f t="shared" si="7"/>
        <v>0</v>
      </c>
      <c r="F468" t="s">
        <v>2954</v>
      </c>
      <c r="G468" t="str">
        <f>INDEX('Final Yahoo'!C$2:C$584,MATCH('Compare &amp; combine'!$F468,'Final Yahoo'!$B$2:$B$584,0))</f>
        <v>PT Phapros, Tbk</v>
      </c>
      <c r="H468" s="8">
        <f>IFERROR(INDEX('Final Yahoo'!E$2:E$584,MATCH('Compare &amp; combine'!$F468,'Final Yahoo'!$B$2:$B$584,0)),"NA")</f>
        <v>978.6</v>
      </c>
    </row>
    <row r="469" spans="2:8" x14ac:dyDescent="0.25">
      <c r="B469" t="s">
        <v>2955</v>
      </c>
      <c r="C469" s="6" t="str">
        <f>IFERROR(INDEX('Final Yahoo'!$B$2:$B$584,MATCH('Compare &amp; combine'!B469,'Final Yahoo'!$B$2:$B$584,0)),"NA")</f>
        <v>PGAS</v>
      </c>
      <c r="D469" s="9">
        <f t="shared" si="7"/>
        <v>0</v>
      </c>
      <c r="F469" t="s">
        <v>2955</v>
      </c>
      <c r="G469" t="str">
        <f>INDEX('Final Yahoo'!C$2:C$584,MATCH('Compare &amp; combine'!$F469,'Final Yahoo'!$B$2:$B$584,0))</f>
        <v>PT Perusahaan Gas Negara Tbk</v>
      </c>
      <c r="H469" s="8">
        <f>IFERROR(INDEX('Final Yahoo'!E$2:E$584,MATCH('Compare &amp; combine'!$F469,'Final Yahoo'!$B$2:$B$584,0)),"NA")</f>
        <v>36968</v>
      </c>
    </row>
    <row r="470" spans="2:8" x14ac:dyDescent="0.25">
      <c r="B470" t="s">
        <v>2956</v>
      </c>
      <c r="C470" s="6" t="str">
        <f>IFERROR(INDEX('Final Yahoo'!$B$2:$B$584,MATCH('Compare &amp; combine'!B470,'Final Yahoo'!$B$2:$B$584,0)),"NA")</f>
        <v>PGJO</v>
      </c>
      <c r="D470" s="9">
        <f t="shared" si="7"/>
        <v>0</v>
      </c>
      <c r="F470" t="s">
        <v>2956</v>
      </c>
      <c r="G470" t="str">
        <f>INDEX('Final Yahoo'!C$2:C$584,MATCH('Compare &amp; combine'!$F470,'Final Yahoo'!$B$2:$B$584,0))</f>
        <v>PT Tourindo Guide Indonesia Tbk</v>
      </c>
      <c r="H470" s="8">
        <f>IFERROR(INDEX('Final Yahoo'!E$2:E$584,MATCH('Compare &amp; combine'!$F470,'Final Yahoo'!$B$2:$B$584,0)),"NA")</f>
        <v>60.08</v>
      </c>
    </row>
    <row r="471" spans="2:8" x14ac:dyDescent="0.25">
      <c r="B471" t="s">
        <v>2957</v>
      </c>
      <c r="C471" s="6" t="str">
        <f>IFERROR(INDEX('Final Yahoo'!$B$2:$B$584,MATCH('Compare &amp; combine'!B471,'Final Yahoo'!$B$2:$B$584,0)),"NA")</f>
        <v>PGLI</v>
      </c>
      <c r="D471" s="9">
        <f t="shared" si="7"/>
        <v>0</v>
      </c>
      <c r="F471" t="s">
        <v>2957</v>
      </c>
      <c r="G471" t="str">
        <f>INDEX('Final Yahoo'!C$2:C$584,MATCH('Compare &amp; combine'!$F471,'Final Yahoo'!$B$2:$B$584,0))</f>
        <v>PT Pembangunan Graha Lestari Indah Tbk</v>
      </c>
      <c r="H471" s="8">
        <f>IFERROR(INDEX('Final Yahoo'!E$2:E$584,MATCH('Compare &amp; combine'!$F471,'Final Yahoo'!$B$2:$B$584,0)),"NA")</f>
        <v>95.16</v>
      </c>
    </row>
    <row r="472" spans="2:8" x14ac:dyDescent="0.25">
      <c r="B472" t="s">
        <v>2958</v>
      </c>
      <c r="C472" s="6" t="str">
        <f>IFERROR(INDEX('Final Yahoo'!$B$2:$B$584,MATCH('Compare &amp; combine'!B472,'Final Yahoo'!$B$2:$B$584,0)),"NA")</f>
        <v>PGUN</v>
      </c>
      <c r="D472" s="9">
        <f t="shared" si="7"/>
        <v>0</v>
      </c>
      <c r="F472" t="s">
        <v>2958</v>
      </c>
      <c r="G472" t="str">
        <f>INDEX('Final Yahoo'!C$2:C$584,MATCH('Compare &amp; combine'!$F472,'Final Yahoo'!$B$2:$B$584,0))</f>
        <v>PT Pradiksi Gunatama Tbk</v>
      </c>
      <c r="H472" s="8">
        <f>IFERROR(INDEX('Final Yahoo'!E$2:E$584,MATCH('Compare &amp; combine'!$F472,'Final Yahoo'!$B$2:$B$584,0)),"NA")</f>
        <v>1539</v>
      </c>
    </row>
    <row r="473" spans="2:8" x14ac:dyDescent="0.25">
      <c r="B473" t="s">
        <v>2959</v>
      </c>
      <c r="C473" s="6" t="str">
        <f>IFERROR(INDEX('Final Yahoo'!$B$2:$B$584,MATCH('Compare &amp; combine'!B473,'Final Yahoo'!$B$2:$B$584,0)),"NA")</f>
        <v>PICO</v>
      </c>
      <c r="D473" s="9">
        <f t="shared" si="7"/>
        <v>0</v>
      </c>
      <c r="F473" t="s">
        <v>2959</v>
      </c>
      <c r="G473" t="str">
        <f>INDEX('Final Yahoo'!C$2:C$584,MATCH('Compare &amp; combine'!$F473,'Final Yahoo'!$B$2:$B$584,0))</f>
        <v>PT Pelangi Indah Canindo Tbk</v>
      </c>
      <c r="H473" s="8">
        <f>IFERROR(INDEX('Final Yahoo'!E$2:E$584,MATCH('Compare &amp; combine'!$F473,'Final Yahoo'!$B$2:$B$584,0)),"NA")</f>
        <v>64.225999999999999</v>
      </c>
    </row>
    <row r="474" spans="2:8" x14ac:dyDescent="0.25">
      <c r="B474" t="s">
        <v>2960</v>
      </c>
      <c r="C474" s="6" t="str">
        <f>IFERROR(INDEX('Final Yahoo'!$B$2:$B$584,MATCH('Compare &amp; combine'!B474,'Final Yahoo'!$B$2:$B$584,0)),"NA")</f>
        <v>PJAA</v>
      </c>
      <c r="D474" s="9">
        <f t="shared" si="7"/>
        <v>0</v>
      </c>
      <c r="F474" t="s">
        <v>2960</v>
      </c>
      <c r="G474" t="str">
        <f>INDEX('Final Yahoo'!C$2:C$584,MATCH('Compare &amp; combine'!$F474,'Final Yahoo'!$B$2:$B$584,0))</f>
        <v>PT Pembangunan Jaya Ancol Tbk</v>
      </c>
      <c r="H474" s="8">
        <f>IFERROR(INDEX('Final Yahoo'!E$2:E$584,MATCH('Compare &amp; combine'!$F474,'Final Yahoo'!$B$2:$B$584,0)),"NA")</f>
        <v>952</v>
      </c>
    </row>
    <row r="475" spans="2:8" x14ac:dyDescent="0.25">
      <c r="B475" t="s">
        <v>2961</v>
      </c>
      <c r="C475" s="6" t="str">
        <f>IFERROR(INDEX('Final Yahoo'!$B$2:$B$584,MATCH('Compare &amp; combine'!B475,'Final Yahoo'!$B$2:$B$584,0)),"NA")</f>
        <v>PKPK</v>
      </c>
      <c r="D475" s="9">
        <f t="shared" si="7"/>
        <v>0</v>
      </c>
      <c r="F475" t="s">
        <v>2961</v>
      </c>
      <c r="G475" t="str">
        <f>INDEX('Final Yahoo'!C$2:C$584,MATCH('Compare &amp; combine'!$F475,'Final Yahoo'!$B$2:$B$584,0))</f>
        <v>PT Perdana Karya Perkasa Tbk</v>
      </c>
      <c r="H475" s="8">
        <f>IFERROR(INDEX('Final Yahoo'!E$2:E$584,MATCH('Compare &amp; combine'!$F475,'Final Yahoo'!$B$2:$B$584,0)),"NA")</f>
        <v>72.814999999999998</v>
      </c>
    </row>
    <row r="476" spans="2:8" x14ac:dyDescent="0.25">
      <c r="B476" t="s">
        <v>2962</v>
      </c>
      <c r="C476" s="6" t="str">
        <f>IFERROR(INDEX('Final Yahoo'!$B$2:$B$584,MATCH('Compare &amp; combine'!B476,'Final Yahoo'!$B$2:$B$584,0)),"NA")</f>
        <v>PLAN</v>
      </c>
      <c r="D476" s="9">
        <f t="shared" si="7"/>
        <v>0</v>
      </c>
      <c r="F476" t="s">
        <v>2962</v>
      </c>
      <c r="G476" t="str">
        <f>INDEX('Final Yahoo'!C$2:C$584,MATCH('Compare &amp; combine'!$F476,'Final Yahoo'!$B$2:$B$584,0))</f>
        <v>PT Planet Properindo Jaya Tbk</v>
      </c>
      <c r="H476" s="8">
        <f>IFERROR(INDEX('Final Yahoo'!E$2:E$584,MATCH('Compare &amp; combine'!$F476,'Final Yahoo'!$B$2:$B$584,0)),"NA")</f>
        <v>33.036000000000001</v>
      </c>
    </row>
    <row r="477" spans="2:8" x14ac:dyDescent="0.25">
      <c r="B477" t="s">
        <v>2963</v>
      </c>
      <c r="C477" s="6" t="str">
        <f>IFERROR(INDEX('Final Yahoo'!$B$2:$B$584,MATCH('Compare &amp; combine'!B477,'Final Yahoo'!$B$2:$B$584,0)),"NA")</f>
        <v>PMJS</v>
      </c>
      <c r="D477" s="9">
        <f t="shared" si="7"/>
        <v>0</v>
      </c>
      <c r="F477" t="s">
        <v>2963</v>
      </c>
      <c r="G477" t="str">
        <f>INDEX('Final Yahoo'!C$2:C$584,MATCH('Compare &amp; combine'!$F477,'Final Yahoo'!$B$2:$B$584,0))</f>
        <v>PT Putra Mandiri Jembar Tbk</v>
      </c>
      <c r="H477" s="8">
        <f>IFERROR(INDEX('Final Yahoo'!E$2:E$584,MATCH('Compare &amp; combine'!$F477,'Final Yahoo'!$B$2:$B$584,0)),"NA")</f>
        <v>1706</v>
      </c>
    </row>
    <row r="478" spans="2:8" x14ac:dyDescent="0.25">
      <c r="B478" t="s">
        <v>2964</v>
      </c>
      <c r="C478" s="6" t="str">
        <f>IFERROR(INDEX('Final Yahoo'!$B$2:$B$584,MATCH('Compare &amp; combine'!B478,'Final Yahoo'!$B$2:$B$584,0)),"NA")</f>
        <v>PMMP</v>
      </c>
      <c r="D478" s="9">
        <f t="shared" si="7"/>
        <v>0</v>
      </c>
      <c r="F478" t="s">
        <v>2964</v>
      </c>
      <c r="G478" t="str">
        <f>INDEX('Final Yahoo'!C$2:C$584,MATCH('Compare &amp; combine'!$F478,'Final Yahoo'!$B$2:$B$584,0))</f>
        <v>PT Panca Mitra Multiperdana Tbk</v>
      </c>
      <c r="H478" s="8">
        <f>IFERROR(INDEX('Final Yahoo'!E$2:E$584,MATCH('Compare &amp; combine'!$F478,'Final Yahoo'!$B$2:$B$584,0)),"NA")</f>
        <v>1026</v>
      </c>
    </row>
    <row r="479" spans="2:8" x14ac:dyDescent="0.25">
      <c r="B479" t="s">
        <v>2965</v>
      </c>
      <c r="C479" s="6" t="str">
        <f>IFERROR(INDEX('Final Yahoo'!$B$2:$B$584,MATCH('Compare &amp; combine'!B479,'Final Yahoo'!$B$2:$B$584,0)),"NA")</f>
        <v>PNBN</v>
      </c>
      <c r="D479" s="9">
        <f t="shared" si="7"/>
        <v>0</v>
      </c>
      <c r="F479" t="s">
        <v>2965</v>
      </c>
      <c r="G479" t="str">
        <f>INDEX('Final Yahoo'!C$2:C$584,MATCH('Compare &amp; combine'!$F479,'Final Yahoo'!$B$2:$B$584,0))</f>
        <v>P.T. Bank Pan Indonesia Tbk</v>
      </c>
      <c r="H479" s="8">
        <f>IFERROR(INDEX('Final Yahoo'!E$2:E$584,MATCH('Compare &amp; combine'!$F479,'Final Yahoo'!$B$2:$B$584,0)),"NA")</f>
        <v>19747</v>
      </c>
    </row>
    <row r="480" spans="2:8" x14ac:dyDescent="0.25">
      <c r="B480" t="s">
        <v>2966</v>
      </c>
      <c r="C480" s="6" t="str">
        <f>IFERROR(INDEX('Final Yahoo'!$B$2:$B$584,MATCH('Compare &amp; combine'!B480,'Final Yahoo'!$B$2:$B$584,0)),"NA")</f>
        <v>NA</v>
      </c>
      <c r="D480" s="9">
        <f t="shared" si="7"/>
        <v>1</v>
      </c>
      <c r="F480" t="s">
        <v>2966</v>
      </c>
      <c r="G480" t="e">
        <f>INDEX('Final Yahoo'!C$2:C$584,MATCH('Compare &amp; combine'!$F480,'Final Yahoo'!$B$2:$B$584,0))</f>
        <v>#N/A</v>
      </c>
      <c r="H480" s="8" t="str">
        <f>IFERROR(INDEX('Final Yahoo'!E$2:E$584,MATCH('Compare &amp; combine'!$F480,'Final Yahoo'!$B$2:$B$584,0)),"NA")</f>
        <v>NA</v>
      </c>
    </row>
    <row r="481" spans="2:8" x14ac:dyDescent="0.25">
      <c r="B481" t="s">
        <v>2967</v>
      </c>
      <c r="C481" s="6" t="str">
        <f>IFERROR(INDEX('Final Yahoo'!$B$2:$B$584,MATCH('Compare &amp; combine'!B481,'Final Yahoo'!$B$2:$B$584,0)),"NA")</f>
        <v>PNGO</v>
      </c>
      <c r="D481" s="9">
        <f t="shared" si="7"/>
        <v>0</v>
      </c>
      <c r="F481" t="s">
        <v>2967</v>
      </c>
      <c r="G481" t="str">
        <f>INDEX('Final Yahoo'!C$2:C$584,MATCH('Compare &amp; combine'!$F481,'Final Yahoo'!$B$2:$B$584,0))</f>
        <v>PT PINAGO UTAMA Tbk</v>
      </c>
      <c r="H481" s="8">
        <f>IFERROR(INDEX('Final Yahoo'!E$2:E$584,MATCH('Compare &amp; combine'!$F481,'Final Yahoo'!$B$2:$B$584,0)),"NA")</f>
        <v>1172</v>
      </c>
    </row>
    <row r="482" spans="2:8" x14ac:dyDescent="0.25">
      <c r="B482" t="s">
        <v>2968</v>
      </c>
      <c r="C482" s="6" t="str">
        <f>IFERROR(INDEX('Final Yahoo'!$B$2:$B$584,MATCH('Compare &amp; combine'!B482,'Final Yahoo'!$B$2:$B$584,0)),"NA")</f>
        <v>NA</v>
      </c>
      <c r="D482" s="9">
        <f t="shared" si="7"/>
        <v>1</v>
      </c>
      <c r="F482" t="s">
        <v>2968</v>
      </c>
      <c r="G482" t="e">
        <f>INDEX('Final Yahoo'!C$2:C$584,MATCH('Compare &amp; combine'!$F482,'Final Yahoo'!$B$2:$B$584,0))</f>
        <v>#N/A</v>
      </c>
      <c r="H482" s="8" t="str">
        <f>IFERROR(INDEX('Final Yahoo'!E$2:E$584,MATCH('Compare &amp; combine'!$F482,'Final Yahoo'!$B$2:$B$584,0)),"NA")</f>
        <v>NA</v>
      </c>
    </row>
    <row r="483" spans="2:8" x14ac:dyDescent="0.25">
      <c r="B483" t="s">
        <v>2969</v>
      </c>
      <c r="C483" s="6" t="str">
        <f>IFERROR(INDEX('Final Yahoo'!$B$2:$B$584,MATCH('Compare &amp; combine'!B483,'Final Yahoo'!$B$2:$B$584,0)),"NA")</f>
        <v>PNLF</v>
      </c>
      <c r="D483" s="9">
        <f t="shared" si="7"/>
        <v>0</v>
      </c>
      <c r="F483" t="s">
        <v>2969</v>
      </c>
      <c r="G483" t="str">
        <f>INDEX('Final Yahoo'!C$2:C$584,MATCH('Compare &amp; combine'!$F483,'Final Yahoo'!$B$2:$B$584,0))</f>
        <v>PT Panin Financial Tbk</v>
      </c>
      <c r="H483" s="8">
        <f>IFERROR(INDEX('Final Yahoo'!E$2:E$584,MATCH('Compare &amp; combine'!$F483,'Final Yahoo'!$B$2:$B$584,0)),"NA")</f>
        <v>5924</v>
      </c>
    </row>
    <row r="484" spans="2:8" x14ac:dyDescent="0.25">
      <c r="B484" t="s">
        <v>2970</v>
      </c>
      <c r="C484" s="6" t="str">
        <f>IFERROR(INDEX('Final Yahoo'!$B$2:$B$584,MATCH('Compare &amp; combine'!B484,'Final Yahoo'!$B$2:$B$584,0)),"NA")</f>
        <v>PNSE</v>
      </c>
      <c r="D484" s="9">
        <f t="shared" si="7"/>
        <v>0</v>
      </c>
      <c r="F484" t="s">
        <v>2970</v>
      </c>
      <c r="G484" t="str">
        <f>INDEX('Final Yahoo'!C$2:C$584,MATCH('Compare &amp; combine'!$F484,'Final Yahoo'!$B$2:$B$584,0))</f>
        <v>PT Pudjiadi and Sons Tbk</v>
      </c>
      <c r="H484" s="8">
        <f>IFERROR(INDEX('Final Yahoo'!E$2:E$584,MATCH('Compare &amp; combine'!$F484,'Final Yahoo'!$B$2:$B$584,0)),"NA")</f>
        <v>510.601</v>
      </c>
    </row>
    <row r="485" spans="2:8" x14ac:dyDescent="0.25">
      <c r="B485" t="s">
        <v>2971</v>
      </c>
      <c r="C485" s="6" t="str">
        <f>IFERROR(INDEX('Final Yahoo'!$B$2:$B$584,MATCH('Compare &amp; combine'!B485,'Final Yahoo'!$B$2:$B$584,0)),"NA")</f>
        <v>POLA</v>
      </c>
      <c r="D485" s="9">
        <f t="shared" si="7"/>
        <v>0</v>
      </c>
      <c r="F485" t="s">
        <v>2971</v>
      </c>
      <c r="G485" t="str">
        <f>INDEX('Final Yahoo'!C$2:C$584,MATCH('Compare &amp; combine'!$F485,'Final Yahoo'!$B$2:$B$584,0))</f>
        <v>PT Pool Advista Finance Tbk</v>
      </c>
      <c r="H485" s="8">
        <f>IFERROR(INDEX('Final Yahoo'!E$2:E$584,MATCH('Compare &amp; combine'!$F485,'Final Yahoo'!$B$2:$B$584,0)),"NA")</f>
        <v>509.13600000000002</v>
      </c>
    </row>
    <row r="486" spans="2:8" x14ac:dyDescent="0.25">
      <c r="B486" t="s">
        <v>2972</v>
      </c>
      <c r="C486" s="6" t="str">
        <f>IFERROR(INDEX('Final Yahoo'!$B$2:$B$584,MATCH('Compare &amp; combine'!B486,'Final Yahoo'!$B$2:$B$584,0)),"NA")</f>
        <v>NA</v>
      </c>
      <c r="D486" s="9">
        <f t="shared" si="7"/>
        <v>1</v>
      </c>
      <c r="F486" t="s">
        <v>2972</v>
      </c>
      <c r="G486" t="e">
        <f>INDEX('Final Yahoo'!C$2:C$584,MATCH('Compare &amp; combine'!$F486,'Final Yahoo'!$B$2:$B$584,0))</f>
        <v>#N/A</v>
      </c>
      <c r="H486" s="8" t="str">
        <f>IFERROR(INDEX('Final Yahoo'!E$2:E$584,MATCH('Compare &amp; combine'!$F486,'Final Yahoo'!$B$2:$B$584,0)),"NA")</f>
        <v>NA</v>
      </c>
    </row>
    <row r="487" spans="2:8" x14ac:dyDescent="0.25">
      <c r="B487" t="s">
        <v>2973</v>
      </c>
      <c r="C487" s="6" t="str">
        <f>IFERROR(INDEX('Final Yahoo'!$B$2:$B$584,MATCH('Compare &amp; combine'!B487,'Final Yahoo'!$B$2:$B$584,0)),"NA")</f>
        <v>POLL</v>
      </c>
      <c r="D487" s="9">
        <f t="shared" si="7"/>
        <v>0</v>
      </c>
      <c r="F487" t="s">
        <v>2973</v>
      </c>
      <c r="G487" t="str">
        <f>INDEX('Final Yahoo'!C$2:C$584,MATCH('Compare &amp; combine'!$F487,'Final Yahoo'!$B$2:$B$584,0))</f>
        <v>PT Pollux Properti Indonesia Tbk</v>
      </c>
      <c r="H487" s="8">
        <f>IFERROR(INDEX('Final Yahoo'!E$2:E$584,MATCH('Compare &amp; combine'!$F487,'Final Yahoo'!$B$2:$B$584,0)),"NA")</f>
        <v>25372</v>
      </c>
    </row>
    <row r="488" spans="2:8" x14ac:dyDescent="0.25">
      <c r="B488" t="s">
        <v>2974</v>
      </c>
      <c r="C488" s="6" t="str">
        <f>IFERROR(INDEX('Final Yahoo'!$B$2:$B$584,MATCH('Compare &amp; combine'!B488,'Final Yahoo'!$B$2:$B$584,0)),"NA")</f>
        <v>POLU</v>
      </c>
      <c r="D488" s="9">
        <f t="shared" si="7"/>
        <v>0</v>
      </c>
      <c r="F488" t="s">
        <v>2974</v>
      </c>
      <c r="G488" t="str">
        <f>INDEX('Final Yahoo'!C$2:C$584,MATCH('Compare &amp; combine'!$F488,'Final Yahoo'!$B$2:$B$584,0))</f>
        <v>PT Golden Flower, Tbk</v>
      </c>
      <c r="H488" s="8">
        <f>IFERROR(INDEX('Final Yahoo'!E$2:E$584,MATCH('Compare &amp; combine'!$F488,'Final Yahoo'!$B$2:$B$584,0)),"NA")</f>
        <v>196.5</v>
      </c>
    </row>
    <row r="489" spans="2:8" x14ac:dyDescent="0.25">
      <c r="B489" t="s">
        <v>2975</v>
      </c>
      <c r="C489" s="6" t="str">
        <f>IFERROR(INDEX('Final Yahoo'!$B$2:$B$584,MATCH('Compare &amp; combine'!B489,'Final Yahoo'!$B$2:$B$584,0)),"NA")</f>
        <v>POLY</v>
      </c>
      <c r="D489" s="9">
        <f t="shared" si="7"/>
        <v>0</v>
      </c>
      <c r="F489" t="s">
        <v>2975</v>
      </c>
      <c r="G489" t="str">
        <f>INDEX('Final Yahoo'!C$2:C$584,MATCH('Compare &amp; combine'!$F489,'Final Yahoo'!$B$2:$B$584,0))</f>
        <v>PT Asia Pacific Fibers Tbk</v>
      </c>
      <c r="H489" s="8">
        <f>IFERROR(INDEX('Final Yahoo'!E$2:E$584,MATCH('Compare &amp; combine'!$F489,'Final Yahoo'!$B$2:$B$584,0)),"NA")</f>
        <v>134.77000000000001</v>
      </c>
    </row>
    <row r="490" spans="2:8" x14ac:dyDescent="0.25">
      <c r="B490" t="s">
        <v>2976</v>
      </c>
      <c r="C490" s="6" t="str">
        <f>IFERROR(INDEX('Final Yahoo'!$B$2:$B$584,MATCH('Compare &amp; combine'!B490,'Final Yahoo'!$B$2:$B$584,0)),"NA")</f>
        <v>PORT</v>
      </c>
      <c r="D490" s="9">
        <f t="shared" si="7"/>
        <v>0</v>
      </c>
      <c r="F490" t="s">
        <v>2976</v>
      </c>
      <c r="G490" t="str">
        <f>INDEX('Final Yahoo'!C$2:C$584,MATCH('Compare &amp; combine'!$F490,'Final Yahoo'!$B$2:$B$584,0))</f>
        <v>PT Nusantara Pelabuhan Handal Tbk</v>
      </c>
      <c r="H490" s="8">
        <f>IFERROR(INDEX('Final Yahoo'!E$2:E$584,MATCH('Compare &amp; combine'!$F490,'Final Yahoo'!$B$2:$B$584,0)),"NA")</f>
        <v>1717</v>
      </c>
    </row>
    <row r="491" spans="2:8" x14ac:dyDescent="0.25">
      <c r="B491" t="s">
        <v>2977</v>
      </c>
      <c r="C491" s="6" t="str">
        <f>IFERROR(INDEX('Final Yahoo'!$B$2:$B$584,MATCH('Compare &amp; combine'!B491,'Final Yahoo'!$B$2:$B$584,0)),"NA")</f>
        <v>POWR</v>
      </c>
      <c r="D491" s="9">
        <f t="shared" si="7"/>
        <v>0</v>
      </c>
      <c r="F491" t="s">
        <v>2977</v>
      </c>
      <c r="G491" t="str">
        <f>INDEX('Final Yahoo'!C$2:C$584,MATCH('Compare &amp; combine'!$F491,'Final Yahoo'!$B$2:$B$584,0))</f>
        <v>PT Cikarang Listrindo Tbk</v>
      </c>
      <c r="H491" s="8">
        <f>IFERROR(INDEX('Final Yahoo'!E$2:E$584,MATCH('Compare &amp; combine'!$F491,'Final Yahoo'!$B$2:$B$584,0)),"NA")</f>
        <v>10164</v>
      </c>
    </row>
    <row r="492" spans="2:8" x14ac:dyDescent="0.25">
      <c r="B492" t="s">
        <v>2978</v>
      </c>
      <c r="C492" s="6" t="str">
        <f>IFERROR(INDEX('Final Yahoo'!$B$2:$B$584,MATCH('Compare &amp; combine'!B492,'Final Yahoo'!$B$2:$B$584,0)),"NA")</f>
        <v>PPGL</v>
      </c>
      <c r="D492" s="9">
        <f t="shared" si="7"/>
        <v>0</v>
      </c>
      <c r="F492" t="s">
        <v>2978</v>
      </c>
      <c r="G492" t="str">
        <f>INDEX('Final Yahoo'!C$2:C$584,MATCH('Compare &amp; combine'!$F492,'Final Yahoo'!$B$2:$B$584,0))</f>
        <v>PT Prima Globalindo Logistik Tbk</v>
      </c>
      <c r="H492" s="8">
        <f>IFERROR(INDEX('Final Yahoo'!E$2:E$584,MATCH('Compare &amp; combine'!$F492,'Final Yahoo'!$B$2:$B$584,0)),"NA")</f>
        <v>72.001999999999995</v>
      </c>
    </row>
    <row r="493" spans="2:8" x14ac:dyDescent="0.25">
      <c r="B493" t="s">
        <v>2979</v>
      </c>
      <c r="C493" s="6" t="str">
        <f>IFERROR(INDEX('Final Yahoo'!$B$2:$B$584,MATCH('Compare &amp; combine'!B493,'Final Yahoo'!$B$2:$B$584,0)),"NA")</f>
        <v>NA</v>
      </c>
      <c r="D493" s="9">
        <f t="shared" si="7"/>
        <v>1</v>
      </c>
      <c r="F493" t="s">
        <v>2979</v>
      </c>
      <c r="G493" t="e">
        <f>INDEX('Final Yahoo'!C$2:C$584,MATCH('Compare &amp; combine'!$F493,'Final Yahoo'!$B$2:$B$584,0))</f>
        <v>#N/A</v>
      </c>
      <c r="H493" s="8" t="str">
        <f>IFERROR(INDEX('Final Yahoo'!E$2:E$584,MATCH('Compare &amp; combine'!$F493,'Final Yahoo'!$B$2:$B$584,0)),"NA")</f>
        <v>NA</v>
      </c>
    </row>
    <row r="494" spans="2:8" x14ac:dyDescent="0.25">
      <c r="B494" t="s">
        <v>2980</v>
      </c>
      <c r="C494" s="6" t="str">
        <f>IFERROR(INDEX('Final Yahoo'!$B$2:$B$584,MATCH('Compare &amp; combine'!B494,'Final Yahoo'!$B$2:$B$584,0)),"NA")</f>
        <v>PPRO</v>
      </c>
      <c r="D494" s="9">
        <f t="shared" si="7"/>
        <v>0</v>
      </c>
      <c r="F494" t="s">
        <v>2980</v>
      </c>
      <c r="G494" t="str">
        <f>INDEX('Final Yahoo'!C$2:C$584,MATCH('Compare &amp; combine'!$F494,'Final Yahoo'!$B$2:$B$584,0))</f>
        <v>PT Pembangunan Perumahan Properti Tbk</v>
      </c>
      <c r="H494" s="8">
        <f>IFERROR(INDEX('Final Yahoo'!E$2:E$584,MATCH('Compare &amp; combine'!$F494,'Final Yahoo'!$B$2:$B$584,0)),"NA")</f>
        <v>4687</v>
      </c>
    </row>
    <row r="495" spans="2:8" x14ac:dyDescent="0.25">
      <c r="B495" t="s">
        <v>2981</v>
      </c>
      <c r="C495" s="6" t="str">
        <f>IFERROR(INDEX('Final Yahoo'!$B$2:$B$584,MATCH('Compare &amp; combine'!B495,'Final Yahoo'!$B$2:$B$584,0)),"NA")</f>
        <v>PRAS</v>
      </c>
      <c r="D495" s="9">
        <f t="shared" si="7"/>
        <v>0</v>
      </c>
      <c r="F495" t="s">
        <v>2981</v>
      </c>
      <c r="G495" t="str">
        <f>INDEX('Final Yahoo'!C$2:C$584,MATCH('Compare &amp; combine'!$F495,'Final Yahoo'!$B$2:$B$584,0))</f>
        <v>PT. Prima Alloy Steel Universal Tbk.</v>
      </c>
      <c r="H495" s="8">
        <f>IFERROR(INDEX('Final Yahoo'!E$2:E$584,MATCH('Compare &amp; combine'!$F495,'Final Yahoo'!$B$2:$B$584,0)),"NA")</f>
        <v>166.84800000000001</v>
      </c>
    </row>
    <row r="496" spans="2:8" x14ac:dyDescent="0.25">
      <c r="B496" t="s">
        <v>2982</v>
      </c>
      <c r="C496" s="6" t="str">
        <f>IFERROR(INDEX('Final Yahoo'!$B$2:$B$584,MATCH('Compare &amp; combine'!B496,'Final Yahoo'!$B$2:$B$584,0)),"NA")</f>
        <v>PRDA</v>
      </c>
      <c r="D496" s="9">
        <f t="shared" si="7"/>
        <v>0</v>
      </c>
      <c r="F496" t="s">
        <v>2982</v>
      </c>
      <c r="G496" t="str">
        <f>INDEX('Final Yahoo'!C$2:C$584,MATCH('Compare &amp; combine'!$F496,'Final Yahoo'!$B$2:$B$584,0))</f>
        <v>PT Prodia Widyahusada Tbk</v>
      </c>
      <c r="H496" s="8">
        <f>IFERROR(INDEX('Final Yahoo'!E$2:E$584,MATCH('Compare &amp; combine'!$F496,'Final Yahoo'!$B$2:$B$584,0)),"NA")</f>
        <v>5977</v>
      </c>
    </row>
    <row r="497" spans="2:8" x14ac:dyDescent="0.25">
      <c r="B497" t="s">
        <v>2983</v>
      </c>
      <c r="C497" s="6" t="str">
        <f>IFERROR(INDEX('Final Yahoo'!$B$2:$B$584,MATCH('Compare &amp; combine'!B497,'Final Yahoo'!$B$2:$B$584,0)),"NA")</f>
        <v>PRIM</v>
      </c>
      <c r="D497" s="9">
        <f t="shared" si="7"/>
        <v>0</v>
      </c>
      <c r="F497" t="s">
        <v>2983</v>
      </c>
      <c r="G497" t="str">
        <f>INDEX('Final Yahoo'!C$2:C$584,MATCH('Compare &amp; combine'!$F497,'Final Yahoo'!$B$2:$B$584,0))</f>
        <v>PT Royal Prima Tbk</v>
      </c>
      <c r="H497" s="8">
        <f>IFERROR(INDEX('Final Yahoo'!E$2:E$584,MATCH('Compare &amp; combine'!$F497,'Final Yahoo'!$B$2:$B$584,0)),"NA")</f>
        <v>1066</v>
      </c>
    </row>
    <row r="498" spans="2:8" x14ac:dyDescent="0.25">
      <c r="B498" t="s">
        <v>2984</v>
      </c>
      <c r="C498" s="6" t="str">
        <f>IFERROR(INDEX('Final Yahoo'!$B$2:$B$584,MATCH('Compare &amp; combine'!B498,'Final Yahoo'!$B$2:$B$584,0)),"NA")</f>
        <v>PSAB</v>
      </c>
      <c r="D498" s="9">
        <f t="shared" si="7"/>
        <v>0</v>
      </c>
      <c r="F498" t="s">
        <v>2984</v>
      </c>
      <c r="G498" t="str">
        <f>INDEX('Final Yahoo'!C$2:C$584,MATCH('Compare &amp; combine'!$F498,'Final Yahoo'!$B$2:$B$584,0))</f>
        <v>PT J Resources Asia Pasifik Tbk</v>
      </c>
      <c r="H498" s="8">
        <f>IFERROR(INDEX('Final Yahoo'!E$2:E$584,MATCH('Compare &amp; combine'!$F498,'Final Yahoo'!$B$2:$B$584,0)),"NA")</f>
        <v>4339</v>
      </c>
    </row>
    <row r="499" spans="2:8" x14ac:dyDescent="0.25">
      <c r="B499" t="s">
        <v>2985</v>
      </c>
      <c r="C499" s="6" t="str">
        <f>IFERROR(INDEX('Final Yahoo'!$B$2:$B$584,MATCH('Compare &amp; combine'!B499,'Final Yahoo'!$B$2:$B$584,0)),"NA")</f>
        <v>PSDN</v>
      </c>
      <c r="D499" s="9">
        <f t="shared" si="7"/>
        <v>0</v>
      </c>
      <c r="F499" t="s">
        <v>2985</v>
      </c>
      <c r="G499" t="str">
        <f>INDEX('Final Yahoo'!C$2:C$584,MATCH('Compare &amp; combine'!$F499,'Final Yahoo'!$B$2:$B$584,0))</f>
        <v>PT Prasidha Aneka Niaga Tbk</v>
      </c>
      <c r="H499" s="8">
        <f>IFERROR(INDEX('Final Yahoo'!E$2:E$584,MATCH('Compare &amp; combine'!$F499,'Final Yahoo'!$B$2:$B$584,0)),"NA")</f>
        <v>257.76</v>
      </c>
    </row>
    <row r="500" spans="2:8" x14ac:dyDescent="0.25">
      <c r="B500" t="s">
        <v>2986</v>
      </c>
      <c r="C500" s="6" t="str">
        <f>IFERROR(INDEX('Final Yahoo'!$B$2:$B$584,MATCH('Compare &amp; combine'!B500,'Final Yahoo'!$B$2:$B$584,0)),"NA")</f>
        <v>NA</v>
      </c>
      <c r="D500" s="9">
        <f t="shared" si="7"/>
        <v>1</v>
      </c>
      <c r="F500" t="s">
        <v>2986</v>
      </c>
      <c r="G500" t="e">
        <f>INDEX('Final Yahoo'!C$2:C$584,MATCH('Compare &amp; combine'!$F500,'Final Yahoo'!$B$2:$B$584,0))</f>
        <v>#N/A</v>
      </c>
      <c r="H500" s="8" t="str">
        <f>IFERROR(INDEX('Final Yahoo'!E$2:E$584,MATCH('Compare &amp; combine'!$F500,'Final Yahoo'!$B$2:$B$584,0)),"NA")</f>
        <v>NA</v>
      </c>
    </row>
    <row r="501" spans="2:8" x14ac:dyDescent="0.25">
      <c r="B501" t="s">
        <v>2987</v>
      </c>
      <c r="C501" s="6" t="str">
        <f>IFERROR(INDEX('Final Yahoo'!$B$2:$B$584,MATCH('Compare &amp; combine'!B501,'Final Yahoo'!$B$2:$B$584,0)),"NA")</f>
        <v>PSKT</v>
      </c>
      <c r="D501" s="9">
        <f t="shared" si="7"/>
        <v>0</v>
      </c>
      <c r="F501" t="s">
        <v>2987</v>
      </c>
      <c r="G501" t="str">
        <f>INDEX('Final Yahoo'!C$2:C$584,MATCH('Compare &amp; combine'!$F501,'Final Yahoo'!$B$2:$B$584,0))</f>
        <v>PT Red Planet Indonesia Tbk</v>
      </c>
      <c r="H501" s="8">
        <f>IFERROR(INDEX('Final Yahoo'!E$2:E$584,MATCH('Compare &amp; combine'!$F501,'Final Yahoo'!$B$2:$B$584,0)),"NA")</f>
        <v>517.55999999999995</v>
      </c>
    </row>
    <row r="502" spans="2:8" x14ac:dyDescent="0.25">
      <c r="B502" t="s">
        <v>2988</v>
      </c>
      <c r="C502" s="6" t="str">
        <f>IFERROR(INDEX('Final Yahoo'!$B$2:$B$584,MATCH('Compare &amp; combine'!B502,'Final Yahoo'!$B$2:$B$584,0)),"NA")</f>
        <v>PSSI</v>
      </c>
      <c r="D502" s="9">
        <f t="shared" si="7"/>
        <v>0</v>
      </c>
      <c r="F502" t="s">
        <v>2988</v>
      </c>
      <c r="G502" t="str">
        <f>INDEX('Final Yahoo'!C$2:C$584,MATCH('Compare &amp; combine'!$F502,'Final Yahoo'!$B$2:$B$584,0))</f>
        <v>PT Pelita Samudera Shipping Tbk</v>
      </c>
      <c r="H502" s="8">
        <f>IFERROR(INDEX('Final Yahoo'!E$2:E$584,MATCH('Compare &amp; combine'!$F502,'Final Yahoo'!$B$2:$B$584,0)),"NA")</f>
        <v>1735</v>
      </c>
    </row>
    <row r="503" spans="2:8" x14ac:dyDescent="0.25">
      <c r="B503" t="s">
        <v>2989</v>
      </c>
      <c r="C503" s="6" t="str">
        <f>IFERROR(INDEX('Final Yahoo'!$B$2:$B$584,MATCH('Compare &amp; combine'!B503,'Final Yahoo'!$B$2:$B$584,0)),"NA")</f>
        <v>PTBA</v>
      </c>
      <c r="D503" s="9">
        <f t="shared" si="7"/>
        <v>0</v>
      </c>
      <c r="F503" t="s">
        <v>2989</v>
      </c>
      <c r="G503" t="str">
        <f>INDEX('Final Yahoo'!C$2:C$584,MATCH('Compare &amp; combine'!$F503,'Final Yahoo'!$B$2:$B$584,0))</f>
        <v>PT Bukit Asam Tbk</v>
      </c>
      <c r="H503" s="8">
        <f>IFERROR(INDEX('Final Yahoo'!E$2:E$584,MATCH('Compare &amp; combine'!$F503,'Final Yahoo'!$B$2:$B$584,0)),"NA")</f>
        <v>31651</v>
      </c>
    </row>
    <row r="504" spans="2:8" x14ac:dyDescent="0.25">
      <c r="B504" t="s">
        <v>2990</v>
      </c>
      <c r="C504" s="6" t="str">
        <f>IFERROR(INDEX('Final Yahoo'!$B$2:$B$584,MATCH('Compare &amp; combine'!B504,'Final Yahoo'!$B$2:$B$584,0)),"NA")</f>
        <v>PTDU</v>
      </c>
      <c r="D504" s="9">
        <f t="shared" si="7"/>
        <v>0</v>
      </c>
      <c r="F504" t="s">
        <v>2990</v>
      </c>
      <c r="G504" t="str">
        <f>INDEX('Final Yahoo'!C$2:C$584,MATCH('Compare &amp; combine'!$F504,'Final Yahoo'!$B$2:$B$584,0))</f>
        <v>PT Djasa Ubersakti Tbk</v>
      </c>
      <c r="H504" s="8">
        <f>IFERROR(INDEX('Final Yahoo'!E$2:E$584,MATCH('Compare &amp; combine'!$F504,'Final Yahoo'!$B$2:$B$584,0)),"NA")</f>
        <v>291</v>
      </c>
    </row>
    <row r="505" spans="2:8" x14ac:dyDescent="0.25">
      <c r="B505" t="s">
        <v>2991</v>
      </c>
      <c r="C505" s="6" t="str">
        <f>IFERROR(INDEX('Final Yahoo'!$B$2:$B$584,MATCH('Compare &amp; combine'!B505,'Final Yahoo'!$B$2:$B$584,0)),"NA")</f>
        <v>PTIS</v>
      </c>
      <c r="D505" s="9">
        <f t="shared" si="7"/>
        <v>0</v>
      </c>
      <c r="F505" t="s">
        <v>2991</v>
      </c>
      <c r="G505" t="str">
        <f>INDEX('Final Yahoo'!C$2:C$584,MATCH('Compare &amp; combine'!$F505,'Final Yahoo'!$B$2:$B$584,0))</f>
        <v>PT Indo Straits Tbk</v>
      </c>
      <c r="H505" s="8">
        <f>IFERROR(INDEX('Final Yahoo'!E$2:E$584,MATCH('Compare &amp; combine'!$F505,'Final Yahoo'!$B$2:$B$584,0)),"NA")</f>
        <v>193.65799999999999</v>
      </c>
    </row>
    <row r="506" spans="2:8" x14ac:dyDescent="0.25">
      <c r="B506" t="s">
        <v>2992</v>
      </c>
      <c r="C506" s="6" t="str">
        <f>IFERROR(INDEX('Final Yahoo'!$B$2:$B$584,MATCH('Compare &amp; combine'!B506,'Final Yahoo'!$B$2:$B$584,0)),"NA")</f>
        <v>PTPP</v>
      </c>
      <c r="D506" s="9">
        <f t="shared" si="7"/>
        <v>0</v>
      </c>
      <c r="F506" t="s">
        <v>2992</v>
      </c>
      <c r="G506" t="str">
        <f>INDEX('Final Yahoo'!C$2:C$584,MATCH('Compare &amp; combine'!$F506,'Final Yahoo'!$B$2:$B$584,0))</f>
        <v>PT PP (Persero) Tbk</v>
      </c>
      <c r="H506" s="8">
        <f>IFERROR(INDEX('Final Yahoo'!E$2:E$584,MATCH('Compare &amp; combine'!$F506,'Final Yahoo'!$B$2:$B$584,0)),"NA")</f>
        <v>8227</v>
      </c>
    </row>
    <row r="507" spans="2:8" x14ac:dyDescent="0.25">
      <c r="B507" t="s">
        <v>2993</v>
      </c>
      <c r="C507" s="6" t="str">
        <f>IFERROR(INDEX('Final Yahoo'!$B$2:$B$584,MATCH('Compare &amp; combine'!B507,'Final Yahoo'!$B$2:$B$584,0)),"NA")</f>
        <v>PTPW</v>
      </c>
      <c r="D507" s="9">
        <f t="shared" si="7"/>
        <v>0</v>
      </c>
      <c r="F507" t="s">
        <v>2993</v>
      </c>
      <c r="G507" t="str">
        <f>INDEX('Final Yahoo'!C$2:C$584,MATCH('Compare &amp; combine'!$F507,'Final Yahoo'!$B$2:$B$584,0))</f>
        <v>PT Pratama Widya Tbk</v>
      </c>
      <c r="H507" s="8">
        <f>IFERROR(INDEX('Final Yahoo'!E$2:E$584,MATCH('Compare &amp; combine'!$F507,'Final Yahoo'!$B$2:$B$584,0)),"NA")</f>
        <v>799.15099999999995</v>
      </c>
    </row>
    <row r="508" spans="2:8" x14ac:dyDescent="0.25">
      <c r="B508" t="s">
        <v>2994</v>
      </c>
      <c r="C508" s="6" t="str">
        <f>IFERROR(INDEX('Final Yahoo'!$B$2:$B$584,MATCH('Compare &amp; combine'!B508,'Final Yahoo'!$B$2:$B$584,0)),"NA")</f>
        <v>NA</v>
      </c>
      <c r="D508" s="9">
        <f t="shared" si="7"/>
        <v>1</v>
      </c>
      <c r="F508" t="s">
        <v>2994</v>
      </c>
      <c r="G508" t="e">
        <f>INDEX('Final Yahoo'!C$2:C$584,MATCH('Compare &amp; combine'!$F508,'Final Yahoo'!$B$2:$B$584,0))</f>
        <v>#N/A</v>
      </c>
      <c r="H508" s="8" t="str">
        <f>IFERROR(INDEX('Final Yahoo'!E$2:E$584,MATCH('Compare &amp; combine'!$F508,'Final Yahoo'!$B$2:$B$584,0)),"NA")</f>
        <v>NA</v>
      </c>
    </row>
    <row r="509" spans="2:8" x14ac:dyDescent="0.25">
      <c r="B509" t="s">
        <v>2995</v>
      </c>
      <c r="C509" s="6" t="str">
        <f>IFERROR(INDEX('Final Yahoo'!$B$2:$B$584,MATCH('Compare &amp; combine'!B509,'Final Yahoo'!$B$2:$B$584,0)),"NA")</f>
        <v>PTSN</v>
      </c>
      <c r="D509" s="9">
        <f t="shared" si="7"/>
        <v>0</v>
      </c>
      <c r="F509" t="s">
        <v>2995</v>
      </c>
      <c r="G509" t="str">
        <f>INDEX('Final Yahoo'!C$2:C$584,MATCH('Compare &amp; combine'!$F509,'Final Yahoo'!$B$2:$B$584,0))</f>
        <v>PT Sat Nusapersada Tbk</v>
      </c>
      <c r="H509" s="8">
        <f>IFERROR(INDEX('Final Yahoo'!E$2:E$584,MATCH('Compare &amp; combine'!$F509,'Final Yahoo'!$B$2:$B$584,0)),"NA")</f>
        <v>1392</v>
      </c>
    </row>
    <row r="510" spans="2:8" x14ac:dyDescent="0.25">
      <c r="B510" t="s">
        <v>2996</v>
      </c>
      <c r="C510" s="6" t="str">
        <f>IFERROR(INDEX('Final Yahoo'!$B$2:$B$584,MATCH('Compare &amp; combine'!B510,'Final Yahoo'!$B$2:$B$584,0)),"NA")</f>
        <v>PTSP</v>
      </c>
      <c r="D510" s="9">
        <f t="shared" si="7"/>
        <v>0</v>
      </c>
      <c r="F510" t="s">
        <v>2996</v>
      </c>
      <c r="G510" t="str">
        <f>INDEX('Final Yahoo'!C$2:C$584,MATCH('Compare &amp; combine'!$F510,'Final Yahoo'!$B$2:$B$584,0))</f>
        <v>PT Pioneerindo Gourmet International Tbk</v>
      </c>
      <c r="H510" s="8">
        <f>IFERROR(INDEX('Final Yahoo'!E$2:E$584,MATCH('Compare &amp; combine'!$F510,'Final Yahoo'!$B$2:$B$584,0)),"NA")</f>
        <v>982.596</v>
      </c>
    </row>
    <row r="511" spans="2:8" x14ac:dyDescent="0.25">
      <c r="B511" t="s">
        <v>2997</v>
      </c>
      <c r="C511" s="6" t="str">
        <f>IFERROR(INDEX('Final Yahoo'!$B$2:$B$584,MATCH('Compare &amp; combine'!B511,'Final Yahoo'!$B$2:$B$584,0)),"NA")</f>
        <v>PUDP</v>
      </c>
      <c r="D511" s="9">
        <f t="shared" si="7"/>
        <v>0</v>
      </c>
      <c r="F511" t="s">
        <v>2997</v>
      </c>
      <c r="G511" t="str">
        <f>INDEX('Final Yahoo'!C$2:C$584,MATCH('Compare &amp; combine'!$F511,'Final Yahoo'!$B$2:$B$584,0))</f>
        <v>PT Pudjiadi Prestige Tbk</v>
      </c>
      <c r="H511" s="8">
        <f>IFERROR(INDEX('Final Yahoo'!E$2:E$584,MATCH('Compare &amp; combine'!$F511,'Final Yahoo'!$B$2:$B$584,0)),"NA")</f>
        <v>133.142</v>
      </c>
    </row>
    <row r="512" spans="2:8" x14ac:dyDescent="0.25">
      <c r="B512" t="s">
        <v>2998</v>
      </c>
      <c r="C512" s="6" t="str">
        <f>IFERROR(INDEX('Final Yahoo'!$B$2:$B$584,MATCH('Compare &amp; combine'!B512,'Final Yahoo'!$B$2:$B$584,0)),"NA")</f>
        <v>PURA</v>
      </c>
      <c r="D512" s="9">
        <f t="shared" si="7"/>
        <v>0</v>
      </c>
      <c r="F512" t="s">
        <v>2998</v>
      </c>
      <c r="G512" t="str">
        <f>INDEX('Final Yahoo'!C$2:C$584,MATCH('Compare &amp; combine'!$F512,'Final Yahoo'!$B$2:$B$584,0))</f>
        <v>PT Putra Rajawali Kencana Tbk</v>
      </c>
      <c r="H512" s="8">
        <f>IFERROR(INDEX('Final Yahoo'!E$2:E$584,MATCH('Compare &amp; combine'!$F512,'Final Yahoo'!$B$2:$B$584,0)),"NA")</f>
        <v>308.69499999999999</v>
      </c>
    </row>
    <row r="513" spans="2:8" x14ac:dyDescent="0.25">
      <c r="B513" t="s">
        <v>2999</v>
      </c>
      <c r="C513" s="6" t="str">
        <f>IFERROR(INDEX('Final Yahoo'!$B$2:$B$584,MATCH('Compare &amp; combine'!B513,'Final Yahoo'!$B$2:$B$584,0)),"NA")</f>
        <v>PURE</v>
      </c>
      <c r="D513" s="9">
        <f t="shared" si="7"/>
        <v>0</v>
      </c>
      <c r="F513" t="s">
        <v>2999</v>
      </c>
      <c r="G513" t="str">
        <f>INDEX('Final Yahoo'!C$2:C$584,MATCH('Compare &amp; combine'!$F513,'Final Yahoo'!$B$2:$B$584,0))</f>
        <v>PT Trinitan Metals and Minerals Tbk</v>
      </c>
      <c r="H513" s="8">
        <f>IFERROR(INDEX('Final Yahoo'!E$2:E$584,MATCH('Compare &amp; combine'!$F513,'Final Yahoo'!$B$2:$B$584,0)),"NA")</f>
        <v>136.143</v>
      </c>
    </row>
    <row r="514" spans="2:8" x14ac:dyDescent="0.25">
      <c r="B514" t="s">
        <v>3000</v>
      </c>
      <c r="C514" s="6" t="str">
        <f>IFERROR(INDEX('Final Yahoo'!$B$2:$B$584,MATCH('Compare &amp; combine'!B514,'Final Yahoo'!$B$2:$B$584,0)),"NA")</f>
        <v>PURI</v>
      </c>
      <c r="D514" s="9">
        <f t="shared" si="7"/>
        <v>0</v>
      </c>
      <c r="F514" t="s">
        <v>3000</v>
      </c>
      <c r="G514" t="str">
        <f>INDEX('Final Yahoo'!C$2:C$584,MATCH('Compare &amp; combine'!$F514,'Final Yahoo'!$B$2:$B$584,0))</f>
        <v>PT Puri Global Sukses Tbk</v>
      </c>
      <c r="H514" s="8">
        <f>IFERROR(INDEX('Final Yahoo'!E$2:E$584,MATCH('Compare &amp; combine'!$F514,'Final Yahoo'!$B$2:$B$584,0)),"NA")</f>
        <v>380</v>
      </c>
    </row>
    <row r="515" spans="2:8" x14ac:dyDescent="0.25">
      <c r="B515" t="s">
        <v>3001</v>
      </c>
      <c r="C515" s="6" t="str">
        <f>IFERROR(INDEX('Final Yahoo'!$B$2:$B$584,MATCH('Compare &amp; combine'!B515,'Final Yahoo'!$B$2:$B$584,0)),"NA")</f>
        <v>PWON</v>
      </c>
      <c r="D515" s="9">
        <f t="shared" si="7"/>
        <v>0</v>
      </c>
      <c r="F515" t="s">
        <v>3001</v>
      </c>
      <c r="G515" t="str">
        <f>INDEX('Final Yahoo'!C$2:C$584,MATCH('Compare &amp; combine'!$F515,'Final Yahoo'!$B$2:$B$584,0))</f>
        <v>PT Pakuwon Jati Tbk</v>
      </c>
      <c r="H515" s="8">
        <f>IFERROR(INDEX('Final Yahoo'!E$2:E$584,MATCH('Compare &amp; combine'!$F515,'Final Yahoo'!$B$2:$B$584,0)),"NA")</f>
        <v>25525</v>
      </c>
    </row>
    <row r="516" spans="2:8" x14ac:dyDescent="0.25">
      <c r="B516" t="s">
        <v>3002</v>
      </c>
      <c r="C516" s="6" t="str">
        <f>IFERROR(INDEX('Final Yahoo'!$B$2:$B$584,MATCH('Compare &amp; combine'!B516,'Final Yahoo'!$B$2:$B$584,0)),"NA")</f>
        <v>PYFA</v>
      </c>
      <c r="D516" s="9">
        <f t="shared" ref="D516:D579" si="8">IF(C516="NA",1,0)</f>
        <v>0</v>
      </c>
      <c r="F516" t="s">
        <v>3002</v>
      </c>
      <c r="G516" t="str">
        <f>INDEX('Final Yahoo'!C$2:C$584,MATCH('Compare &amp; combine'!$F516,'Final Yahoo'!$B$2:$B$584,0))</f>
        <v>PT Pyridam Farma Tbk</v>
      </c>
      <c r="H516" s="8">
        <f>IFERROR(INDEX('Final Yahoo'!E$2:E$584,MATCH('Compare &amp; combine'!$F516,'Final Yahoo'!$B$2:$B$584,0)),"NA")</f>
        <v>572.53599999999994</v>
      </c>
    </row>
    <row r="517" spans="2:8" x14ac:dyDescent="0.25">
      <c r="B517" t="s">
        <v>3003</v>
      </c>
      <c r="C517" s="6" t="str">
        <f>IFERROR(INDEX('Final Yahoo'!$B$2:$B$584,MATCH('Compare &amp; combine'!B517,'Final Yahoo'!$B$2:$B$584,0)),"NA")</f>
        <v>NA</v>
      </c>
      <c r="D517" s="9">
        <f t="shared" si="8"/>
        <v>1</v>
      </c>
      <c r="F517" t="s">
        <v>3003</v>
      </c>
      <c r="G517" t="e">
        <f>INDEX('Final Yahoo'!C$2:C$584,MATCH('Compare &amp; combine'!$F517,'Final Yahoo'!$B$2:$B$584,0))</f>
        <v>#N/A</v>
      </c>
      <c r="H517" s="8" t="str">
        <f>IFERROR(INDEX('Final Yahoo'!E$2:E$584,MATCH('Compare &amp; combine'!$F517,'Final Yahoo'!$B$2:$B$584,0)),"NA")</f>
        <v>NA</v>
      </c>
    </row>
    <row r="518" spans="2:8" x14ac:dyDescent="0.25">
      <c r="B518" t="s">
        <v>3004</v>
      </c>
      <c r="C518" s="6" t="str">
        <f>IFERROR(INDEX('Final Yahoo'!$B$2:$B$584,MATCH('Compare &amp; combine'!B518,'Final Yahoo'!$B$2:$B$584,0)),"NA")</f>
        <v>RAJA</v>
      </c>
      <c r="D518" s="9">
        <f t="shared" si="8"/>
        <v>0</v>
      </c>
      <c r="F518" t="s">
        <v>3004</v>
      </c>
      <c r="G518" t="str">
        <f>INDEX('Final Yahoo'!C$2:C$584,MATCH('Compare &amp; combine'!$F518,'Final Yahoo'!$B$2:$B$584,0))</f>
        <v>PT Rukun Raharja Tbk</v>
      </c>
      <c r="H518" s="8">
        <f>IFERROR(INDEX('Final Yahoo'!E$2:E$584,MATCH('Compare &amp; combine'!$F518,'Final Yahoo'!$B$2:$B$584,0)),"NA")</f>
        <v>938.41200000000003</v>
      </c>
    </row>
    <row r="519" spans="2:8" x14ac:dyDescent="0.25">
      <c r="B519" t="s">
        <v>3005</v>
      </c>
      <c r="C519" s="6" t="str">
        <f>IFERROR(INDEX('Final Yahoo'!$B$2:$B$584,MATCH('Compare &amp; combine'!B519,'Final Yahoo'!$B$2:$B$584,0)),"NA")</f>
        <v>RALS</v>
      </c>
      <c r="D519" s="9">
        <f t="shared" si="8"/>
        <v>0</v>
      </c>
      <c r="F519" t="s">
        <v>3005</v>
      </c>
      <c r="G519" t="str">
        <f>INDEX('Final Yahoo'!C$2:C$584,MATCH('Compare &amp; combine'!$F519,'Final Yahoo'!$B$2:$B$584,0))</f>
        <v>PT Ramayana Lestari Sentosa Tbk</v>
      </c>
      <c r="H519" s="8">
        <f>IFERROR(INDEX('Final Yahoo'!E$2:E$584,MATCH('Compare &amp; combine'!$F519,'Final Yahoo'!$B$2:$B$584,0)),"NA")</f>
        <v>5153</v>
      </c>
    </row>
    <row r="520" spans="2:8" x14ac:dyDescent="0.25">
      <c r="B520" t="s">
        <v>3006</v>
      </c>
      <c r="C520" s="6" t="str">
        <f>IFERROR(INDEX('Final Yahoo'!$B$2:$B$584,MATCH('Compare &amp; combine'!B520,'Final Yahoo'!$B$2:$B$584,0)),"NA")</f>
        <v>NA</v>
      </c>
      <c r="D520" s="9">
        <f t="shared" si="8"/>
        <v>1</v>
      </c>
      <c r="F520" t="s">
        <v>3006</v>
      </c>
      <c r="G520" t="e">
        <f>INDEX('Final Yahoo'!C$2:C$584,MATCH('Compare &amp; combine'!$F520,'Final Yahoo'!$B$2:$B$584,0))</f>
        <v>#N/A</v>
      </c>
      <c r="H520" s="8" t="str">
        <f>IFERROR(INDEX('Final Yahoo'!E$2:E$584,MATCH('Compare &amp; combine'!$F520,'Final Yahoo'!$B$2:$B$584,0)),"NA")</f>
        <v>NA</v>
      </c>
    </row>
    <row r="521" spans="2:8" x14ac:dyDescent="0.25">
      <c r="B521" t="s">
        <v>3007</v>
      </c>
      <c r="C521" s="6" t="str">
        <f>IFERROR(INDEX('Final Yahoo'!$B$2:$B$584,MATCH('Compare &amp; combine'!B521,'Final Yahoo'!$B$2:$B$584,0)),"NA")</f>
        <v>RBMS</v>
      </c>
      <c r="D521" s="9">
        <f t="shared" si="8"/>
        <v>0</v>
      </c>
      <c r="F521" t="s">
        <v>3007</v>
      </c>
      <c r="G521" t="str">
        <f>INDEX('Final Yahoo'!C$2:C$584,MATCH('Compare &amp; combine'!$F521,'Final Yahoo'!$B$2:$B$584,0))</f>
        <v>PT Ristia Bintang Mahkotasejati Tbk</v>
      </c>
      <c r="H521" s="8">
        <f>IFERROR(INDEX('Final Yahoo'!E$2:E$584,MATCH('Compare &amp; combine'!$F521,'Final Yahoo'!$B$2:$B$584,0)),"NA")</f>
        <v>132.81</v>
      </c>
    </row>
    <row r="522" spans="2:8" x14ac:dyDescent="0.25">
      <c r="B522" t="s">
        <v>3008</v>
      </c>
      <c r="C522" s="6" t="str">
        <f>IFERROR(INDEX('Final Yahoo'!$B$2:$B$584,MATCH('Compare &amp; combine'!B522,'Final Yahoo'!$B$2:$B$584,0)),"NA")</f>
        <v>RDTX</v>
      </c>
      <c r="D522" s="9">
        <f t="shared" si="8"/>
        <v>0</v>
      </c>
      <c r="F522" t="s">
        <v>3008</v>
      </c>
      <c r="G522" t="str">
        <f>INDEX('Final Yahoo'!C$2:C$584,MATCH('Compare &amp; combine'!$F522,'Final Yahoo'!$B$2:$B$584,0))</f>
        <v>PT Roda Vivatex Tbk</v>
      </c>
      <c r="H522" s="8">
        <f>IFERROR(INDEX('Final Yahoo'!E$2:E$584,MATCH('Compare &amp; combine'!$F522,'Final Yahoo'!$B$2:$B$584,0)),"NA")</f>
        <v>1828</v>
      </c>
    </row>
    <row r="523" spans="2:8" x14ac:dyDescent="0.25">
      <c r="B523" t="s">
        <v>3009</v>
      </c>
      <c r="C523" s="6" t="str">
        <f>IFERROR(INDEX('Final Yahoo'!$B$2:$B$584,MATCH('Compare &amp; combine'!B523,'Final Yahoo'!$B$2:$B$584,0)),"NA")</f>
        <v>REAL</v>
      </c>
      <c r="D523" s="9">
        <f t="shared" si="8"/>
        <v>0</v>
      </c>
      <c r="F523" t="s">
        <v>3009</v>
      </c>
      <c r="G523" t="str">
        <f>INDEX('Final Yahoo'!C$2:C$584,MATCH('Compare &amp; combine'!$F523,'Final Yahoo'!$B$2:$B$584,0))</f>
        <v>PT Repower Asia Indonesia Tbk</v>
      </c>
      <c r="H523" s="8">
        <f>IFERROR(INDEX('Final Yahoo'!E$2:E$584,MATCH('Compare &amp; combine'!$F523,'Final Yahoo'!$B$2:$B$584,0)),"NA")</f>
        <v>696.529</v>
      </c>
    </row>
    <row r="524" spans="2:8" x14ac:dyDescent="0.25">
      <c r="B524" t="s">
        <v>3010</v>
      </c>
      <c r="C524" s="6" t="str">
        <f>IFERROR(INDEX('Final Yahoo'!$B$2:$B$584,MATCH('Compare &amp; combine'!B524,'Final Yahoo'!$B$2:$B$584,0)),"NA")</f>
        <v>RELI</v>
      </c>
      <c r="D524" s="9">
        <f t="shared" si="8"/>
        <v>0</v>
      </c>
      <c r="F524" t="s">
        <v>3010</v>
      </c>
      <c r="G524" t="str">
        <f>INDEX('Final Yahoo'!C$2:C$584,MATCH('Compare &amp; combine'!$F524,'Final Yahoo'!$B$2:$B$584,0))</f>
        <v>PT Reliance Sekuritas Indonesia Tbk</v>
      </c>
      <c r="H524" s="8">
        <f>IFERROR(INDEX('Final Yahoo'!E$2:E$584,MATCH('Compare &amp; combine'!$F524,'Final Yahoo'!$B$2:$B$584,0)),"NA")</f>
        <v>716.4</v>
      </c>
    </row>
    <row r="525" spans="2:8" x14ac:dyDescent="0.25">
      <c r="B525" t="s">
        <v>3011</v>
      </c>
      <c r="C525" s="6" t="str">
        <f>IFERROR(INDEX('Final Yahoo'!$B$2:$B$584,MATCH('Compare &amp; combine'!B525,'Final Yahoo'!$B$2:$B$584,0)),"NA")</f>
        <v>RICY</v>
      </c>
      <c r="D525" s="9">
        <f t="shared" si="8"/>
        <v>0</v>
      </c>
      <c r="F525" t="s">
        <v>3011</v>
      </c>
      <c r="G525" t="str">
        <f>INDEX('Final Yahoo'!C$2:C$584,MATCH('Compare &amp; combine'!$F525,'Final Yahoo'!$B$2:$B$584,0))</f>
        <v>PT Ricky Putra Globalindo Tbk</v>
      </c>
      <c r="H525" s="8">
        <f>IFERROR(INDEX('Final Yahoo'!E$2:E$584,MATCH('Compare &amp; combine'!$F525,'Final Yahoo'!$B$2:$B$584,0)),"NA")</f>
        <v>58.396000000000001</v>
      </c>
    </row>
    <row r="526" spans="2:8" x14ac:dyDescent="0.25">
      <c r="B526" t="s">
        <v>3012</v>
      </c>
      <c r="C526" s="6" t="str">
        <f>IFERROR(INDEX('Final Yahoo'!$B$2:$B$584,MATCH('Compare &amp; combine'!B526,'Final Yahoo'!$B$2:$B$584,0)),"NA")</f>
        <v>RIGS</v>
      </c>
      <c r="D526" s="9">
        <f t="shared" si="8"/>
        <v>0</v>
      </c>
      <c r="F526" t="s">
        <v>3012</v>
      </c>
      <c r="G526" t="str">
        <f>INDEX('Final Yahoo'!C$2:C$584,MATCH('Compare &amp; combine'!$F526,'Final Yahoo'!$B$2:$B$584,0))</f>
        <v>PT Rig Tenders Indonesia Tbk</v>
      </c>
      <c r="H526" s="8">
        <f>IFERROR(INDEX('Final Yahoo'!E$2:E$584,MATCH('Compare &amp; combine'!$F526,'Final Yahoo'!$B$2:$B$584,0)),"NA")</f>
        <v>169.33799999999999</v>
      </c>
    </row>
    <row r="527" spans="2:8" x14ac:dyDescent="0.25">
      <c r="B527" t="s">
        <v>3013</v>
      </c>
      <c r="C527" s="6" t="str">
        <f>IFERROR(INDEX('Final Yahoo'!$B$2:$B$584,MATCH('Compare &amp; combine'!B527,'Final Yahoo'!$B$2:$B$584,0)),"NA")</f>
        <v>NA</v>
      </c>
      <c r="D527" s="9">
        <f t="shared" si="8"/>
        <v>1</v>
      </c>
      <c r="F527" t="s">
        <v>3013</v>
      </c>
      <c r="G527" t="e">
        <f>INDEX('Final Yahoo'!C$2:C$584,MATCH('Compare &amp; combine'!$F527,'Final Yahoo'!$B$2:$B$584,0))</f>
        <v>#N/A</v>
      </c>
      <c r="H527" s="8" t="str">
        <f>IFERROR(INDEX('Final Yahoo'!E$2:E$584,MATCH('Compare &amp; combine'!$F527,'Final Yahoo'!$B$2:$B$584,0)),"NA")</f>
        <v>NA</v>
      </c>
    </row>
    <row r="528" spans="2:8" x14ac:dyDescent="0.25">
      <c r="B528" t="s">
        <v>3014</v>
      </c>
      <c r="C528" s="6" t="str">
        <f>IFERROR(INDEX('Final Yahoo'!$B$2:$B$584,MATCH('Compare &amp; combine'!B528,'Final Yahoo'!$B$2:$B$584,0)),"NA")</f>
        <v>NA</v>
      </c>
      <c r="D528" s="9">
        <f t="shared" si="8"/>
        <v>1</v>
      </c>
      <c r="F528" t="s">
        <v>3014</v>
      </c>
      <c r="G528" t="e">
        <f>INDEX('Final Yahoo'!C$2:C$584,MATCH('Compare &amp; combine'!$F528,'Final Yahoo'!$B$2:$B$584,0))</f>
        <v>#N/A</v>
      </c>
      <c r="H528" s="8" t="str">
        <f>IFERROR(INDEX('Final Yahoo'!E$2:E$584,MATCH('Compare &amp; combine'!$F528,'Final Yahoo'!$B$2:$B$584,0)),"NA")</f>
        <v>NA</v>
      </c>
    </row>
    <row r="529" spans="2:8" x14ac:dyDescent="0.25">
      <c r="B529" t="s">
        <v>3015</v>
      </c>
      <c r="C529" s="6" t="str">
        <f>IFERROR(INDEX('Final Yahoo'!$B$2:$B$584,MATCH('Compare &amp; combine'!B529,'Final Yahoo'!$B$2:$B$584,0)),"NA")</f>
        <v>ROCK</v>
      </c>
      <c r="D529" s="9">
        <f t="shared" si="8"/>
        <v>0</v>
      </c>
      <c r="F529" t="s">
        <v>3015</v>
      </c>
      <c r="G529" t="str">
        <f>INDEX('Final Yahoo'!C$2:C$584,MATCH('Compare &amp; combine'!$F529,'Final Yahoo'!$B$2:$B$584,0))</f>
        <v>PT Rockfields Properti Indonesia Tbk.</v>
      </c>
      <c r="H529" s="8">
        <f>IFERROR(INDEX('Final Yahoo'!E$2:E$584,MATCH('Compare &amp; combine'!$F529,'Final Yahoo'!$B$2:$B$584,0)),"NA")</f>
        <v>889.81799999999998</v>
      </c>
    </row>
    <row r="530" spans="2:8" x14ac:dyDescent="0.25">
      <c r="B530" t="s">
        <v>3016</v>
      </c>
      <c r="C530" s="6" t="str">
        <f>IFERROR(INDEX('Final Yahoo'!$B$2:$B$584,MATCH('Compare &amp; combine'!B530,'Final Yahoo'!$B$2:$B$584,0)),"NA")</f>
        <v>RODA</v>
      </c>
      <c r="D530" s="9">
        <f t="shared" si="8"/>
        <v>0</v>
      </c>
      <c r="F530" t="s">
        <v>3016</v>
      </c>
      <c r="G530" t="str">
        <f>INDEX('Final Yahoo'!C$2:C$584,MATCH('Compare &amp; combine'!$F530,'Final Yahoo'!$B$2:$B$584,0))</f>
        <v>PT Pikko Land Development Tbk</v>
      </c>
      <c r="H530" s="8">
        <f>IFERROR(INDEX('Final Yahoo'!E$2:E$584,MATCH('Compare &amp; combine'!$F530,'Final Yahoo'!$B$2:$B$584,0)),"NA")</f>
        <v>1400</v>
      </c>
    </row>
    <row r="531" spans="2:8" x14ac:dyDescent="0.25">
      <c r="B531" t="s">
        <v>3017</v>
      </c>
      <c r="C531" s="6" t="str">
        <f>IFERROR(INDEX('Final Yahoo'!$B$2:$B$584,MATCH('Compare &amp; combine'!B531,'Final Yahoo'!$B$2:$B$584,0)),"NA")</f>
        <v>RONY</v>
      </c>
      <c r="D531" s="9">
        <f t="shared" si="8"/>
        <v>0</v>
      </c>
      <c r="F531" t="s">
        <v>3017</v>
      </c>
      <c r="G531" t="str">
        <f>INDEX('Final Yahoo'!C$2:C$584,MATCH('Compare &amp; combine'!$F531,'Final Yahoo'!$B$2:$B$584,0))</f>
        <v>PT Aesler Grup Internasional Tbk</v>
      </c>
      <c r="H531" s="8">
        <f>IFERROR(INDEX('Final Yahoo'!E$2:E$584,MATCH('Compare &amp; combine'!$F531,'Final Yahoo'!$B$2:$B$584,0)),"NA")</f>
        <v>332.5</v>
      </c>
    </row>
    <row r="532" spans="2:8" x14ac:dyDescent="0.25">
      <c r="B532" t="s">
        <v>3018</v>
      </c>
      <c r="C532" s="6" t="str">
        <f>IFERROR(INDEX('Final Yahoo'!$B$2:$B$584,MATCH('Compare &amp; combine'!B532,'Final Yahoo'!$B$2:$B$584,0)),"NA")</f>
        <v>ROTI</v>
      </c>
      <c r="D532" s="9">
        <f t="shared" si="8"/>
        <v>0</v>
      </c>
      <c r="F532" t="s">
        <v>3018</v>
      </c>
      <c r="G532" t="str">
        <f>INDEX('Final Yahoo'!C$2:C$584,MATCH('Compare &amp; combine'!$F532,'Final Yahoo'!$B$2:$B$584,0))</f>
        <v>PT Nippon Indosari Corpindo Tbk</v>
      </c>
      <c r="H532" s="8">
        <f>IFERROR(INDEX('Final Yahoo'!E$2:E$584,MATCH('Compare &amp; combine'!$F532,'Final Yahoo'!$B$2:$B$584,0)),"NA")</f>
        <v>7983</v>
      </c>
    </row>
    <row r="533" spans="2:8" x14ac:dyDescent="0.25">
      <c r="B533" t="s">
        <v>3019</v>
      </c>
      <c r="C533" s="6" t="str">
        <f>IFERROR(INDEX('Final Yahoo'!$B$2:$B$584,MATCH('Compare &amp; combine'!B533,'Final Yahoo'!$B$2:$B$584,0)),"NA")</f>
        <v>RUIS</v>
      </c>
      <c r="D533" s="9">
        <f t="shared" si="8"/>
        <v>0</v>
      </c>
      <c r="F533" t="s">
        <v>3019</v>
      </c>
      <c r="G533" t="str">
        <f>INDEX('Final Yahoo'!C$2:C$584,MATCH('Compare &amp; combine'!$F533,'Final Yahoo'!$B$2:$B$584,0))</f>
        <v>PT Radiant Utama Interinsco Tbk</v>
      </c>
      <c r="H533" s="8">
        <f>IFERROR(INDEX('Final Yahoo'!E$2:E$584,MATCH('Compare &amp; combine'!$F533,'Final Yahoo'!$B$2:$B$584,0)),"NA")</f>
        <v>157.08000000000001</v>
      </c>
    </row>
    <row r="534" spans="2:8" x14ac:dyDescent="0.25">
      <c r="B534" t="s">
        <v>3020</v>
      </c>
      <c r="C534" s="6" t="str">
        <f>IFERROR(INDEX('Final Yahoo'!$B$2:$B$584,MATCH('Compare &amp; combine'!B534,'Final Yahoo'!$B$2:$B$584,0)),"NA")</f>
        <v>SAFE</v>
      </c>
      <c r="D534" s="9">
        <f t="shared" si="8"/>
        <v>0</v>
      </c>
      <c r="F534" t="s">
        <v>3020</v>
      </c>
      <c r="G534" t="str">
        <f>INDEX('Final Yahoo'!C$2:C$584,MATCH('Compare &amp; combine'!$F534,'Final Yahoo'!$B$2:$B$584,0))</f>
        <v>PT Steady Safe Tbk</v>
      </c>
      <c r="H534" s="8">
        <f>IFERROR(INDEX('Final Yahoo'!E$2:E$584,MATCH('Compare &amp; combine'!$F534,'Final Yahoo'!$B$2:$B$584,0)),"NA")</f>
        <v>121.184</v>
      </c>
    </row>
    <row r="535" spans="2:8" x14ac:dyDescent="0.25">
      <c r="B535" t="s">
        <v>3021</v>
      </c>
      <c r="C535" s="6" t="str">
        <f>IFERROR(INDEX('Final Yahoo'!$B$2:$B$584,MATCH('Compare &amp; combine'!B535,'Final Yahoo'!$B$2:$B$584,0)),"NA")</f>
        <v>SAME</v>
      </c>
      <c r="D535" s="9">
        <f t="shared" si="8"/>
        <v>0</v>
      </c>
      <c r="F535" t="s">
        <v>3021</v>
      </c>
      <c r="G535" t="str">
        <f>INDEX('Final Yahoo'!C$2:C$584,MATCH('Compare &amp; combine'!$F535,'Final Yahoo'!$B$2:$B$584,0))</f>
        <v>PT Sarana Meditama Metropolitan Tbk</v>
      </c>
      <c r="H535" s="8">
        <f>IFERROR(INDEX('Final Yahoo'!E$2:E$584,MATCH('Compare &amp; combine'!$F535,'Final Yahoo'!$B$2:$B$584,0)),"NA")</f>
        <v>6064</v>
      </c>
    </row>
    <row r="536" spans="2:8" x14ac:dyDescent="0.25">
      <c r="B536" t="s">
        <v>3022</v>
      </c>
      <c r="C536" s="6" t="str">
        <f>IFERROR(INDEX('Final Yahoo'!$B$2:$B$584,MATCH('Compare &amp; combine'!B536,'Final Yahoo'!$B$2:$B$584,0)),"NA")</f>
        <v>SAPX</v>
      </c>
      <c r="D536" s="9">
        <f t="shared" si="8"/>
        <v>0</v>
      </c>
      <c r="F536" t="s">
        <v>3022</v>
      </c>
      <c r="G536" t="str">
        <f>INDEX('Final Yahoo'!C$2:C$584,MATCH('Compare &amp; combine'!$F536,'Final Yahoo'!$B$2:$B$584,0))</f>
        <v>PT Satria Antaran Prima Tbk</v>
      </c>
      <c r="H536" s="8">
        <f>IFERROR(INDEX('Final Yahoo'!E$2:E$584,MATCH('Compare &amp; combine'!$F536,'Final Yahoo'!$B$2:$B$584,0)),"NA")</f>
        <v>900</v>
      </c>
    </row>
    <row r="537" spans="2:8" x14ac:dyDescent="0.25">
      <c r="B537" t="s">
        <v>3023</v>
      </c>
      <c r="C537" s="6" t="str">
        <f>IFERROR(INDEX('Final Yahoo'!$B$2:$B$584,MATCH('Compare &amp; combine'!B537,'Final Yahoo'!$B$2:$B$584,0)),"NA")</f>
        <v>SATU</v>
      </c>
      <c r="D537" s="9">
        <f t="shared" si="8"/>
        <v>0</v>
      </c>
      <c r="F537" t="s">
        <v>3023</v>
      </c>
      <c r="G537" t="str">
        <f>INDEX('Final Yahoo'!C$2:C$584,MATCH('Compare &amp; combine'!$F537,'Final Yahoo'!$B$2:$B$584,0))</f>
        <v>PT Kota Satu Properti Tbk</v>
      </c>
      <c r="H537" s="8">
        <f>IFERROR(INDEX('Final Yahoo'!E$2:E$584,MATCH('Compare &amp; combine'!$F537,'Final Yahoo'!$B$2:$B$584,0)),"NA")</f>
        <v>103.125</v>
      </c>
    </row>
    <row r="538" spans="2:8" x14ac:dyDescent="0.25">
      <c r="B538" t="s">
        <v>3024</v>
      </c>
      <c r="C538" s="6" t="str">
        <f>IFERROR(INDEX('Final Yahoo'!$B$2:$B$584,MATCH('Compare &amp; combine'!B538,'Final Yahoo'!$B$2:$B$584,0)),"NA")</f>
        <v>SBAT</v>
      </c>
      <c r="D538" s="9">
        <f t="shared" si="8"/>
        <v>0</v>
      </c>
      <c r="F538" t="s">
        <v>3024</v>
      </c>
      <c r="G538" t="str">
        <f>INDEX('Final Yahoo'!C$2:C$584,MATCH('Compare &amp; combine'!$F538,'Final Yahoo'!$B$2:$B$584,0))</f>
        <v>PT Sejahtera Bintang Abadi Textile Tbk</v>
      </c>
      <c r="H538" s="8">
        <f>IFERROR(INDEX('Final Yahoo'!E$2:E$584,MATCH('Compare &amp; combine'!$F538,'Final Yahoo'!$B$2:$B$584,0)),"NA")</f>
        <v>107.44499999999999</v>
      </c>
    </row>
    <row r="539" spans="2:8" x14ac:dyDescent="0.25">
      <c r="B539" t="s">
        <v>3025</v>
      </c>
      <c r="C539" s="6" t="str">
        <f>IFERROR(INDEX('Final Yahoo'!$B$2:$B$584,MATCH('Compare &amp; combine'!B539,'Final Yahoo'!$B$2:$B$584,0)),"NA")</f>
        <v>NA</v>
      </c>
      <c r="D539" s="9">
        <f t="shared" si="8"/>
        <v>1</v>
      </c>
      <c r="F539" t="s">
        <v>3025</v>
      </c>
      <c r="G539" t="e">
        <f>INDEX('Final Yahoo'!C$2:C$584,MATCH('Compare &amp; combine'!$F539,'Final Yahoo'!$B$2:$B$584,0))</f>
        <v>#N/A</v>
      </c>
      <c r="H539" s="8" t="str">
        <f>IFERROR(INDEX('Final Yahoo'!E$2:E$584,MATCH('Compare &amp; combine'!$F539,'Final Yahoo'!$B$2:$B$584,0)),"NA")</f>
        <v>NA</v>
      </c>
    </row>
    <row r="540" spans="2:8" x14ac:dyDescent="0.25">
      <c r="B540" t="s">
        <v>3026</v>
      </c>
      <c r="C540" s="6" t="str">
        <f>IFERROR(INDEX('Final Yahoo'!$B$2:$B$584,MATCH('Compare &amp; combine'!B540,'Final Yahoo'!$B$2:$B$584,0)),"NA")</f>
        <v>SCMA</v>
      </c>
      <c r="D540" s="9">
        <f t="shared" si="8"/>
        <v>0</v>
      </c>
      <c r="F540" t="s">
        <v>3026</v>
      </c>
      <c r="G540" t="str">
        <f>INDEX('Final Yahoo'!C$2:C$584,MATCH('Compare &amp; combine'!$F540,'Final Yahoo'!$B$2:$B$584,0))</f>
        <v>PT Surya Citra Media Tbk</v>
      </c>
      <c r="H540" s="8">
        <f>IFERROR(INDEX('Final Yahoo'!E$2:E$584,MATCH('Compare &amp; combine'!$F540,'Final Yahoo'!$B$2:$B$584,0)),"NA")</f>
        <v>24408</v>
      </c>
    </row>
    <row r="541" spans="2:8" x14ac:dyDescent="0.25">
      <c r="B541" t="s">
        <v>3027</v>
      </c>
      <c r="C541" s="6" t="str">
        <f>IFERROR(INDEX('Final Yahoo'!$B$2:$B$584,MATCH('Compare &amp; combine'!B541,'Final Yahoo'!$B$2:$B$584,0)),"NA")</f>
        <v>SCNP</v>
      </c>
      <c r="D541" s="9">
        <f t="shared" si="8"/>
        <v>0</v>
      </c>
      <c r="F541" t="s">
        <v>3027</v>
      </c>
      <c r="G541" t="str">
        <f>INDEX('Final Yahoo'!C$2:C$584,MATCH('Compare &amp; combine'!$F541,'Final Yahoo'!$B$2:$B$584,0))</f>
        <v>PT Selaras Citra Nusantara Perkasa Tbk</v>
      </c>
      <c r="H541" s="8">
        <f>IFERROR(INDEX('Final Yahoo'!E$2:E$584,MATCH('Compare &amp; combine'!$F541,'Final Yahoo'!$B$2:$B$584,0)),"NA")</f>
        <v>590</v>
      </c>
    </row>
    <row r="542" spans="2:8" x14ac:dyDescent="0.25">
      <c r="B542" t="s">
        <v>3028</v>
      </c>
      <c r="C542" s="6" t="str">
        <f>IFERROR(INDEX('Final Yahoo'!$B$2:$B$584,MATCH('Compare &amp; combine'!B542,'Final Yahoo'!$B$2:$B$584,0)),"NA")</f>
        <v>SDMU</v>
      </c>
      <c r="D542" s="9">
        <f t="shared" si="8"/>
        <v>0</v>
      </c>
      <c r="F542" t="s">
        <v>3028</v>
      </c>
      <c r="G542" t="str">
        <f>INDEX('Final Yahoo'!C$2:C$584,MATCH('Compare &amp; combine'!$F542,'Final Yahoo'!$B$2:$B$584,0))</f>
        <v>PT Sidomulyo Selaras Tbk</v>
      </c>
      <c r="H542" s="8">
        <f>IFERROR(INDEX('Final Yahoo'!E$2:E$584,MATCH('Compare &amp; combine'!$F542,'Final Yahoo'!$B$2:$B$584,0)),"NA")</f>
        <v>56.761000000000003</v>
      </c>
    </row>
    <row r="543" spans="2:8" x14ac:dyDescent="0.25">
      <c r="B543" t="s">
        <v>3029</v>
      </c>
      <c r="C543" s="6" t="str">
        <f>IFERROR(INDEX('Final Yahoo'!$B$2:$B$584,MATCH('Compare &amp; combine'!B543,'Final Yahoo'!$B$2:$B$584,0)),"NA")</f>
        <v>SDPC</v>
      </c>
      <c r="D543" s="9">
        <f t="shared" si="8"/>
        <v>0</v>
      </c>
      <c r="F543" t="s">
        <v>3029</v>
      </c>
      <c r="G543" t="str">
        <f>INDEX('Final Yahoo'!C$2:C$584,MATCH('Compare &amp; combine'!$F543,'Final Yahoo'!$B$2:$B$584,0))</f>
        <v>PT Millennium Pharmacon International Tbk</v>
      </c>
      <c r="H543" s="8">
        <f>IFERROR(INDEX('Final Yahoo'!E$2:E$584,MATCH('Compare &amp; combine'!$F543,'Final Yahoo'!$B$2:$B$584,0)),"NA")</f>
        <v>168.16800000000001</v>
      </c>
    </row>
    <row r="544" spans="2:8" x14ac:dyDescent="0.25">
      <c r="B544" t="s">
        <v>3030</v>
      </c>
      <c r="C544" s="6" t="str">
        <f>IFERROR(INDEX('Final Yahoo'!$B$2:$B$584,MATCH('Compare &amp; combine'!B544,'Final Yahoo'!$B$2:$B$584,0)),"NA")</f>
        <v>SDRA</v>
      </c>
      <c r="D544" s="9">
        <f t="shared" si="8"/>
        <v>0</v>
      </c>
      <c r="F544" t="s">
        <v>3030</v>
      </c>
      <c r="G544" t="str">
        <f>INDEX('Final Yahoo'!C$2:C$584,MATCH('Compare &amp; combine'!$F544,'Final Yahoo'!$B$2:$B$584,0))</f>
        <v>PT Bank Woori Saudara Indonesia 1906 Tbk</v>
      </c>
      <c r="H544" s="8">
        <f>IFERROR(INDEX('Final Yahoo'!E$2:E$584,MATCH('Compare &amp; combine'!$F544,'Final Yahoo'!$B$2:$B$584,0)),"NA")</f>
        <v>5471</v>
      </c>
    </row>
    <row r="545" spans="2:8" x14ac:dyDescent="0.25">
      <c r="B545" t="s">
        <v>3031</v>
      </c>
      <c r="C545" s="6" t="str">
        <f>IFERROR(INDEX('Final Yahoo'!$B$2:$B$584,MATCH('Compare &amp; combine'!B545,'Final Yahoo'!$B$2:$B$584,0)),"NA")</f>
        <v>NA</v>
      </c>
      <c r="D545" s="9">
        <f t="shared" si="8"/>
        <v>1</v>
      </c>
      <c r="F545" t="s">
        <v>3031</v>
      </c>
      <c r="G545" t="e">
        <f>INDEX('Final Yahoo'!C$2:C$584,MATCH('Compare &amp; combine'!$F545,'Final Yahoo'!$B$2:$B$584,0))</f>
        <v>#N/A</v>
      </c>
      <c r="H545" s="8" t="str">
        <f>IFERROR(INDEX('Final Yahoo'!E$2:E$584,MATCH('Compare &amp; combine'!$F545,'Final Yahoo'!$B$2:$B$584,0)),"NA")</f>
        <v>NA</v>
      </c>
    </row>
    <row r="546" spans="2:8" x14ac:dyDescent="0.25">
      <c r="B546" t="s">
        <v>3032</v>
      </c>
      <c r="C546" s="6" t="str">
        <f>IFERROR(INDEX('Final Yahoo'!$B$2:$B$584,MATCH('Compare &amp; combine'!B546,'Final Yahoo'!$B$2:$B$584,0)),"NA")</f>
        <v>SGER</v>
      </c>
      <c r="D546" s="9">
        <f t="shared" si="8"/>
        <v>0</v>
      </c>
      <c r="F546" t="s">
        <v>3032</v>
      </c>
      <c r="G546" t="str">
        <f>INDEX('Final Yahoo'!C$2:C$584,MATCH('Compare &amp; combine'!$F546,'Final Yahoo'!$B$2:$B$584,0))</f>
        <v>PT Sumber Global Energy Tbk</v>
      </c>
      <c r="H546" s="8">
        <f>IFERROR(INDEX('Final Yahoo'!E$2:E$584,MATCH('Compare &amp; combine'!$F546,'Final Yahoo'!$B$2:$B$584,0)),"NA")</f>
        <v>1871</v>
      </c>
    </row>
    <row r="547" spans="2:8" x14ac:dyDescent="0.25">
      <c r="B547" t="s">
        <v>3033</v>
      </c>
      <c r="C547" s="6" t="str">
        <f>IFERROR(INDEX('Final Yahoo'!$B$2:$B$584,MATCH('Compare &amp; combine'!B547,'Final Yahoo'!$B$2:$B$584,0)),"NA")</f>
        <v>NA</v>
      </c>
      <c r="D547" s="9">
        <f t="shared" si="8"/>
        <v>1</v>
      </c>
      <c r="F547" t="s">
        <v>3033</v>
      </c>
      <c r="G547" t="e">
        <f>INDEX('Final Yahoo'!C$2:C$584,MATCH('Compare &amp; combine'!$F547,'Final Yahoo'!$B$2:$B$584,0))</f>
        <v>#N/A</v>
      </c>
      <c r="H547" s="8" t="str">
        <f>IFERROR(INDEX('Final Yahoo'!E$2:E$584,MATCH('Compare &amp; combine'!$F547,'Final Yahoo'!$B$2:$B$584,0)),"NA")</f>
        <v>NA</v>
      </c>
    </row>
    <row r="548" spans="2:8" x14ac:dyDescent="0.25">
      <c r="B548" t="s">
        <v>3034</v>
      </c>
      <c r="C548" s="6" t="str">
        <f>IFERROR(INDEX('Final Yahoo'!$B$2:$B$584,MATCH('Compare &amp; combine'!B548,'Final Yahoo'!$B$2:$B$584,0)),"NA")</f>
        <v>SHID</v>
      </c>
      <c r="D548" s="9">
        <f t="shared" si="8"/>
        <v>0</v>
      </c>
      <c r="F548" t="s">
        <v>3034</v>
      </c>
      <c r="G548" t="str">
        <f>INDEX('Final Yahoo'!C$2:C$584,MATCH('Compare &amp; combine'!$F548,'Final Yahoo'!$B$2:$B$584,0))</f>
        <v>PT Hotel Sahid Jaya International Tbk</v>
      </c>
      <c r="H548" s="8">
        <f>IFERROR(INDEX('Final Yahoo'!E$2:E$584,MATCH('Compare &amp; combine'!$F548,'Final Yahoo'!$B$2:$B$584,0)),"NA")</f>
        <v>1270</v>
      </c>
    </row>
    <row r="549" spans="2:8" x14ac:dyDescent="0.25">
      <c r="B549" t="s">
        <v>3035</v>
      </c>
      <c r="C549" s="6" t="str">
        <f>IFERROR(INDEX('Final Yahoo'!$B$2:$B$584,MATCH('Compare &amp; combine'!B549,'Final Yahoo'!$B$2:$B$584,0)),"NA")</f>
        <v>NA</v>
      </c>
      <c r="D549" s="9">
        <f t="shared" si="8"/>
        <v>1</v>
      </c>
      <c r="F549" t="s">
        <v>3035</v>
      </c>
      <c r="G549" t="e">
        <f>INDEX('Final Yahoo'!C$2:C$584,MATCH('Compare &amp; combine'!$F549,'Final Yahoo'!$B$2:$B$584,0))</f>
        <v>#N/A</v>
      </c>
      <c r="H549" s="8" t="str">
        <f>IFERROR(INDEX('Final Yahoo'!E$2:E$584,MATCH('Compare &amp; combine'!$F549,'Final Yahoo'!$B$2:$B$584,0)),"NA")</f>
        <v>NA</v>
      </c>
    </row>
    <row r="550" spans="2:8" x14ac:dyDescent="0.25">
      <c r="B550" t="s">
        <v>3036</v>
      </c>
      <c r="C550" s="6" t="str">
        <f>IFERROR(INDEX('Final Yahoo'!$B$2:$B$584,MATCH('Compare &amp; combine'!B550,'Final Yahoo'!$B$2:$B$584,0)),"NA")</f>
        <v>SIDO</v>
      </c>
      <c r="D550" s="9">
        <f t="shared" si="8"/>
        <v>0</v>
      </c>
      <c r="F550" t="s">
        <v>3036</v>
      </c>
      <c r="G550" t="str">
        <f>INDEX('Final Yahoo'!C$2:C$584,MATCH('Compare &amp; combine'!$F550,'Final Yahoo'!$B$2:$B$584,0))</f>
        <v>PT Industri Jamu dan Farmasi Sido Muncul Tbk</v>
      </c>
      <c r="H550" s="8">
        <f>IFERROR(INDEX('Final Yahoo'!E$2:E$584,MATCH('Compare &amp; combine'!$F550,'Final Yahoo'!$B$2:$B$584,0)),"NA")</f>
        <v>23248</v>
      </c>
    </row>
    <row r="551" spans="2:8" x14ac:dyDescent="0.25">
      <c r="B551" t="s">
        <v>3037</v>
      </c>
      <c r="C551" s="6" t="str">
        <f>IFERROR(INDEX('Final Yahoo'!$B$2:$B$584,MATCH('Compare &amp; combine'!B551,'Final Yahoo'!$B$2:$B$584,0)),"NA")</f>
        <v>SILO</v>
      </c>
      <c r="D551" s="9">
        <f t="shared" si="8"/>
        <v>0</v>
      </c>
      <c r="F551" t="s">
        <v>3037</v>
      </c>
      <c r="G551" t="str">
        <f>INDEX('Final Yahoo'!C$2:C$584,MATCH('Compare &amp; combine'!$F551,'Final Yahoo'!$B$2:$B$584,0))</f>
        <v>PT Siloam International Hospitals Tbk</v>
      </c>
      <c r="H551" s="8">
        <f>IFERROR(INDEX('Final Yahoo'!E$2:E$584,MATCH('Compare &amp; combine'!$F551,'Final Yahoo'!$B$2:$B$584,0)),"NA")</f>
        <v>14219</v>
      </c>
    </row>
    <row r="552" spans="2:8" x14ac:dyDescent="0.25">
      <c r="B552" t="s">
        <v>3038</v>
      </c>
      <c r="C552" s="6" t="str">
        <f>IFERROR(INDEX('Final Yahoo'!$B$2:$B$584,MATCH('Compare &amp; combine'!B552,'Final Yahoo'!$B$2:$B$584,0)),"NA")</f>
        <v>SIMP</v>
      </c>
      <c r="D552" s="9">
        <f t="shared" si="8"/>
        <v>0</v>
      </c>
      <c r="F552" t="s">
        <v>3038</v>
      </c>
      <c r="G552" t="str">
        <f>INDEX('Final Yahoo'!C$2:C$584,MATCH('Compare &amp; combine'!$F552,'Final Yahoo'!$B$2:$B$584,0))</f>
        <v>PT Salim Ivomas Pratama Tbk</v>
      </c>
      <c r="H552" s="8">
        <f>IFERROR(INDEX('Final Yahoo'!E$2:E$584,MATCH('Compare &amp; combine'!$F552,'Final Yahoo'!$B$2:$B$584,0)),"NA")</f>
        <v>7689</v>
      </c>
    </row>
    <row r="553" spans="2:8" x14ac:dyDescent="0.25">
      <c r="B553" t="s">
        <v>3039</v>
      </c>
      <c r="C553" s="6" t="str">
        <f>IFERROR(INDEX('Final Yahoo'!$B$2:$B$584,MATCH('Compare &amp; combine'!B553,'Final Yahoo'!$B$2:$B$584,0)),"NA")</f>
        <v>SINI</v>
      </c>
      <c r="D553" s="9">
        <f t="shared" si="8"/>
        <v>0</v>
      </c>
      <c r="F553" t="s">
        <v>3039</v>
      </c>
      <c r="G553" t="str">
        <f>INDEX('Final Yahoo'!C$2:C$584,MATCH('Compare &amp; combine'!$F553,'Final Yahoo'!$B$2:$B$584,0))</f>
        <v>PT Singaraja Putra Tbk</v>
      </c>
      <c r="H553" s="8">
        <f>IFERROR(INDEX('Final Yahoo'!E$2:E$584,MATCH('Compare &amp; combine'!$F553,'Final Yahoo'!$B$2:$B$584,0)),"NA")</f>
        <v>125.474</v>
      </c>
    </row>
    <row r="554" spans="2:8" x14ac:dyDescent="0.25">
      <c r="B554" t="s">
        <v>3040</v>
      </c>
      <c r="C554" s="6" t="str">
        <f>IFERROR(INDEX('Final Yahoo'!$B$2:$B$584,MATCH('Compare &amp; combine'!B554,'Final Yahoo'!$B$2:$B$584,0)),"NA")</f>
        <v>NA</v>
      </c>
      <c r="D554" s="9">
        <f t="shared" si="8"/>
        <v>1</v>
      </c>
      <c r="F554" t="s">
        <v>3040</v>
      </c>
      <c r="G554" t="e">
        <f>INDEX('Final Yahoo'!C$2:C$584,MATCH('Compare &amp; combine'!$F554,'Final Yahoo'!$B$2:$B$584,0))</f>
        <v>#N/A</v>
      </c>
      <c r="H554" s="8" t="str">
        <f>IFERROR(INDEX('Final Yahoo'!E$2:E$584,MATCH('Compare &amp; combine'!$F554,'Final Yahoo'!$B$2:$B$584,0)),"NA")</f>
        <v>NA</v>
      </c>
    </row>
    <row r="555" spans="2:8" x14ac:dyDescent="0.25">
      <c r="B555" t="s">
        <v>3041</v>
      </c>
      <c r="C555" s="6" t="str">
        <f>IFERROR(INDEX('Final Yahoo'!$B$2:$B$584,MATCH('Compare &amp; combine'!B555,'Final Yahoo'!$B$2:$B$584,0)),"NA")</f>
        <v>SKBM</v>
      </c>
      <c r="D555" s="9">
        <f t="shared" si="8"/>
        <v>0</v>
      </c>
      <c r="F555" t="s">
        <v>3041</v>
      </c>
      <c r="G555" t="str">
        <f>INDEX('Final Yahoo'!C$2:C$584,MATCH('Compare &amp; combine'!$F555,'Final Yahoo'!$B$2:$B$584,0))</f>
        <v>PT Sekar Bumi Tbk</v>
      </c>
      <c r="H555" s="8">
        <f>IFERROR(INDEX('Final Yahoo'!E$2:E$584,MATCH('Compare &amp; combine'!$F555,'Final Yahoo'!$B$2:$B$584,0)),"NA")</f>
        <v>605.53499999999997</v>
      </c>
    </row>
    <row r="556" spans="2:8" x14ac:dyDescent="0.25">
      <c r="B556" t="s">
        <v>3042</v>
      </c>
      <c r="C556" s="6" t="str">
        <f>IFERROR(INDEX('Final Yahoo'!$B$2:$B$584,MATCH('Compare &amp; combine'!B556,'Final Yahoo'!$B$2:$B$584,0)),"NA")</f>
        <v>SKLT</v>
      </c>
      <c r="D556" s="9">
        <f t="shared" si="8"/>
        <v>0</v>
      </c>
      <c r="F556" t="s">
        <v>3042</v>
      </c>
      <c r="G556" t="str">
        <f>INDEX('Final Yahoo'!C$2:C$584,MATCH('Compare &amp; combine'!$F556,'Final Yahoo'!$B$2:$B$584,0))</f>
        <v>PT Sekar Laut Tbk</v>
      </c>
      <c r="H556" s="8">
        <f>IFERROR(INDEX('Final Yahoo'!E$2:E$584,MATCH('Compare &amp; combine'!$F556,'Final Yahoo'!$B$2:$B$584,0)),"NA")</f>
        <v>1480</v>
      </c>
    </row>
    <row r="557" spans="2:8" x14ac:dyDescent="0.25">
      <c r="B557" t="s">
        <v>3043</v>
      </c>
      <c r="C557" s="6" t="str">
        <f>IFERROR(INDEX('Final Yahoo'!$B$2:$B$584,MATCH('Compare &amp; combine'!B557,'Final Yahoo'!$B$2:$B$584,0)),"NA")</f>
        <v>SKRN</v>
      </c>
      <c r="D557" s="9">
        <f t="shared" si="8"/>
        <v>0</v>
      </c>
      <c r="F557" t="s">
        <v>3043</v>
      </c>
      <c r="G557" t="str">
        <f>INDEX('Final Yahoo'!C$2:C$584,MATCH('Compare &amp; combine'!$F557,'Final Yahoo'!$B$2:$B$584,0))</f>
        <v>PT Superkrane Mitra Utama Tbk</v>
      </c>
      <c r="H557" s="8">
        <f>IFERROR(INDEX('Final Yahoo'!E$2:E$584,MATCH('Compare &amp; combine'!$F557,'Final Yahoo'!$B$2:$B$584,0)),"NA")</f>
        <v>1095</v>
      </c>
    </row>
    <row r="558" spans="2:8" x14ac:dyDescent="0.25">
      <c r="B558" t="s">
        <v>3044</v>
      </c>
      <c r="C558" s="6" t="str">
        <f>IFERROR(INDEX('Final Yahoo'!$B$2:$B$584,MATCH('Compare &amp; combine'!B558,'Final Yahoo'!$B$2:$B$584,0)),"NA")</f>
        <v>SLIS</v>
      </c>
      <c r="D558" s="9">
        <f t="shared" si="8"/>
        <v>0</v>
      </c>
      <c r="F558" t="s">
        <v>3044</v>
      </c>
      <c r="G558" t="str">
        <f>INDEX('Final Yahoo'!C$2:C$584,MATCH('Compare &amp; combine'!$F558,'Final Yahoo'!$B$2:$B$584,0))</f>
        <v>PT Gaya Abadi Sempurna Tbk</v>
      </c>
      <c r="H558" s="8">
        <f>IFERROR(INDEX('Final Yahoo'!E$2:E$584,MATCH('Compare &amp; combine'!$F558,'Final Yahoo'!$B$2:$B$584,0)),"NA")</f>
        <v>5400</v>
      </c>
    </row>
    <row r="559" spans="2:8" x14ac:dyDescent="0.25">
      <c r="B559" t="s">
        <v>3045</v>
      </c>
      <c r="C559" s="6" t="str">
        <f>IFERROR(INDEX('Final Yahoo'!$B$2:$B$584,MATCH('Compare &amp; combine'!B559,'Final Yahoo'!$B$2:$B$584,0)),"NA")</f>
        <v>SMAR</v>
      </c>
      <c r="D559" s="9">
        <f t="shared" si="8"/>
        <v>0</v>
      </c>
      <c r="F559" t="s">
        <v>3045</v>
      </c>
      <c r="G559" t="str">
        <f>INDEX('Final Yahoo'!C$2:C$584,MATCH('Compare &amp; combine'!$F559,'Final Yahoo'!$B$2:$B$584,0))</f>
        <v>PT Sinar Mas Agro Resources and Technology Tbk</v>
      </c>
      <c r="H559" s="8">
        <f>IFERROR(INDEX('Final Yahoo'!E$2:E$584,MATCH('Compare &amp; combine'!$F559,'Final Yahoo'!$B$2:$B$584,0)),"NA")</f>
        <v>12322</v>
      </c>
    </row>
    <row r="560" spans="2:8" x14ac:dyDescent="0.25">
      <c r="B560" t="s">
        <v>3046</v>
      </c>
      <c r="C560" s="6" t="str">
        <f>IFERROR(INDEX('Final Yahoo'!$B$2:$B$584,MATCH('Compare &amp; combine'!B560,'Final Yahoo'!$B$2:$B$584,0)),"NA")</f>
        <v>SMBR</v>
      </c>
      <c r="D560" s="9">
        <f t="shared" si="8"/>
        <v>0</v>
      </c>
      <c r="F560" t="s">
        <v>3046</v>
      </c>
      <c r="G560" t="str">
        <f>INDEX('Final Yahoo'!C$2:C$584,MATCH('Compare &amp; combine'!$F560,'Final Yahoo'!$B$2:$B$584,0))</f>
        <v>PT Semen Baturaja (Persero) Tbk</v>
      </c>
      <c r="H560" s="8">
        <f>IFERROR(INDEX('Final Yahoo'!E$2:E$584,MATCH('Compare &amp; combine'!$F560,'Final Yahoo'!$B$2:$B$584,0)),"NA")</f>
        <v>8244</v>
      </c>
    </row>
    <row r="561" spans="2:8" x14ac:dyDescent="0.25">
      <c r="B561" t="s">
        <v>3047</v>
      </c>
      <c r="C561" s="6" t="str">
        <f>IFERROR(INDEX('Final Yahoo'!$B$2:$B$584,MATCH('Compare &amp; combine'!B561,'Final Yahoo'!$B$2:$B$584,0)),"NA")</f>
        <v>SMCB</v>
      </c>
      <c r="D561" s="9">
        <f t="shared" si="8"/>
        <v>0</v>
      </c>
      <c r="F561" t="s">
        <v>3047</v>
      </c>
      <c r="G561" t="str">
        <f>INDEX('Final Yahoo'!C$2:C$584,MATCH('Compare &amp; combine'!$F561,'Final Yahoo'!$B$2:$B$584,0))</f>
        <v>PT Solusi Bangun Indonesia Tbk</v>
      </c>
      <c r="H561" s="8">
        <f>IFERROR(INDEX('Final Yahoo'!E$2:E$584,MATCH('Compare &amp; combine'!$F561,'Final Yahoo'!$B$2:$B$584,0)),"NA")</f>
        <v>13640</v>
      </c>
    </row>
    <row r="562" spans="2:8" x14ac:dyDescent="0.25">
      <c r="B562" t="s">
        <v>3048</v>
      </c>
      <c r="C562" s="6" t="str">
        <f>IFERROR(INDEX('Final Yahoo'!$B$2:$B$584,MATCH('Compare &amp; combine'!B562,'Final Yahoo'!$B$2:$B$584,0)),"NA")</f>
        <v>SMDM</v>
      </c>
      <c r="D562" s="9">
        <f t="shared" si="8"/>
        <v>0</v>
      </c>
      <c r="F562" t="s">
        <v>3048</v>
      </c>
      <c r="G562" t="str">
        <f>INDEX('Final Yahoo'!C$2:C$584,MATCH('Compare &amp; combine'!$F562,'Final Yahoo'!$B$2:$B$584,0))</f>
        <v>PT Suryamas Dutamakmur Tbk</v>
      </c>
      <c r="H562" s="8">
        <f>IFERROR(INDEX('Final Yahoo'!E$2:E$584,MATCH('Compare &amp; combine'!$F562,'Final Yahoo'!$B$2:$B$584,0)),"NA")</f>
        <v>567.88499999999999</v>
      </c>
    </row>
    <row r="563" spans="2:8" x14ac:dyDescent="0.25">
      <c r="B563" t="s">
        <v>3049</v>
      </c>
      <c r="C563" s="6" t="str">
        <f>IFERROR(INDEX('Final Yahoo'!$B$2:$B$584,MATCH('Compare &amp; combine'!B563,'Final Yahoo'!$B$2:$B$584,0)),"NA")</f>
        <v>NA</v>
      </c>
      <c r="D563" s="9">
        <f t="shared" si="8"/>
        <v>1</v>
      </c>
      <c r="F563" t="s">
        <v>3049</v>
      </c>
      <c r="G563" t="e">
        <f>INDEX('Final Yahoo'!C$2:C$584,MATCH('Compare &amp; combine'!$F563,'Final Yahoo'!$B$2:$B$584,0))</f>
        <v>#N/A</v>
      </c>
      <c r="H563" s="8" t="str">
        <f>IFERROR(INDEX('Final Yahoo'!E$2:E$584,MATCH('Compare &amp; combine'!$F563,'Final Yahoo'!$B$2:$B$584,0)),"NA")</f>
        <v>NA</v>
      </c>
    </row>
    <row r="564" spans="2:8" x14ac:dyDescent="0.25">
      <c r="B564" t="s">
        <v>3050</v>
      </c>
      <c r="C564" s="6" t="str">
        <f>IFERROR(INDEX('Final Yahoo'!$B$2:$B$584,MATCH('Compare &amp; combine'!B564,'Final Yahoo'!$B$2:$B$584,0)),"NA")</f>
        <v>SMGR</v>
      </c>
      <c r="D564" s="9">
        <f t="shared" si="8"/>
        <v>0</v>
      </c>
      <c r="F564" t="s">
        <v>3050</v>
      </c>
      <c r="G564" t="str">
        <f>INDEX('Final Yahoo'!C$2:C$584,MATCH('Compare &amp; combine'!$F564,'Final Yahoo'!$B$2:$B$584,0))</f>
        <v>PT Semen Indonesia (Persero) Tbk</v>
      </c>
      <c r="H564" s="8">
        <f>IFERROR(INDEX('Final Yahoo'!E$2:E$584,MATCH('Compare &amp; combine'!$F564,'Final Yahoo'!$B$2:$B$584,0)),"NA")</f>
        <v>52049</v>
      </c>
    </row>
    <row r="565" spans="2:8" x14ac:dyDescent="0.25">
      <c r="B565" t="s">
        <v>3051</v>
      </c>
      <c r="C565" s="6" t="str">
        <f>IFERROR(INDEX('Final Yahoo'!$B$2:$B$584,MATCH('Compare &amp; combine'!B565,'Final Yahoo'!$B$2:$B$584,0)),"NA")</f>
        <v>SMKL</v>
      </c>
      <c r="D565" s="9">
        <f t="shared" si="8"/>
        <v>0</v>
      </c>
      <c r="F565" t="s">
        <v>3051</v>
      </c>
      <c r="G565" t="str">
        <f>INDEX('Final Yahoo'!C$2:C$584,MATCH('Compare &amp; combine'!$F565,'Final Yahoo'!$B$2:$B$584,0))</f>
        <v>PT Satyamitra Kemas Lestari Tbk</v>
      </c>
      <c r="H565" s="8">
        <f>IFERROR(INDEX('Final Yahoo'!E$2:E$584,MATCH('Compare &amp; combine'!$F565,'Final Yahoo'!$B$2:$B$584,0)),"NA")</f>
        <v>1115</v>
      </c>
    </row>
    <row r="566" spans="2:8" x14ac:dyDescent="0.25">
      <c r="B566" t="s">
        <v>3052</v>
      </c>
      <c r="C566" s="6" t="str">
        <f>IFERROR(INDEX('Final Yahoo'!$B$2:$B$584,MATCH('Compare &amp; combine'!B566,'Final Yahoo'!$B$2:$B$584,0)),"NA")</f>
        <v>SMMA</v>
      </c>
      <c r="D566" s="9">
        <f t="shared" si="8"/>
        <v>0</v>
      </c>
      <c r="F566" t="s">
        <v>3052</v>
      </c>
      <c r="G566" t="str">
        <f>INDEX('Final Yahoo'!C$2:C$584,MATCH('Compare &amp; combine'!$F566,'Final Yahoo'!$B$2:$B$584,0))</f>
        <v>PT Sinar Mas Multiartha Tbk</v>
      </c>
      <c r="H566" s="8">
        <f>IFERROR(INDEX('Final Yahoo'!E$2:E$584,MATCH('Compare &amp; combine'!$F566,'Final Yahoo'!$B$2:$B$584,0)),"NA")</f>
        <v>68771</v>
      </c>
    </row>
    <row r="567" spans="2:8" x14ac:dyDescent="0.25">
      <c r="B567" t="s">
        <v>3053</v>
      </c>
      <c r="C567" s="6" t="str">
        <f>IFERROR(INDEX('Final Yahoo'!$B$2:$B$584,MATCH('Compare &amp; combine'!B567,'Final Yahoo'!$B$2:$B$584,0)),"NA")</f>
        <v>SMMT</v>
      </c>
      <c r="D567" s="9">
        <f t="shared" si="8"/>
        <v>0</v>
      </c>
      <c r="F567" t="s">
        <v>3053</v>
      </c>
      <c r="G567" t="str">
        <f>INDEX('Final Yahoo'!C$2:C$584,MATCH('Compare &amp; combine'!$F567,'Final Yahoo'!$B$2:$B$584,0))</f>
        <v>PT Golden Eagle Energy Tbk</v>
      </c>
      <c r="H567" s="8">
        <f>IFERROR(INDEX('Final Yahoo'!E$2:E$584,MATCH('Compare &amp; combine'!$F567,'Final Yahoo'!$B$2:$B$584,0)),"NA")</f>
        <v>611.1</v>
      </c>
    </row>
    <row r="568" spans="2:8" x14ac:dyDescent="0.25">
      <c r="B568" t="s">
        <v>3054</v>
      </c>
      <c r="C568" s="6" t="str">
        <f>IFERROR(INDEX('Final Yahoo'!$B$2:$B$584,MATCH('Compare &amp; combine'!B568,'Final Yahoo'!$B$2:$B$584,0)),"NA")</f>
        <v>SMRA</v>
      </c>
      <c r="D568" s="9">
        <f t="shared" si="8"/>
        <v>0</v>
      </c>
      <c r="F568" t="s">
        <v>3054</v>
      </c>
      <c r="G568" t="str">
        <f>INDEX('Final Yahoo'!C$2:C$584,MATCH('Compare &amp; combine'!$F568,'Final Yahoo'!$B$2:$B$584,0))</f>
        <v>PT Summarecon Agung Tbk</v>
      </c>
      <c r="H568" s="8">
        <f>IFERROR(INDEX('Final Yahoo'!E$2:E$584,MATCH('Compare &amp; combine'!$F568,'Final Yahoo'!$B$2:$B$584,0)),"NA")</f>
        <v>13705</v>
      </c>
    </row>
    <row r="569" spans="2:8" x14ac:dyDescent="0.25">
      <c r="B569" t="s">
        <v>3055</v>
      </c>
      <c r="C569" s="6" t="str">
        <f>IFERROR(INDEX('Final Yahoo'!$B$2:$B$584,MATCH('Compare &amp; combine'!B569,'Final Yahoo'!$B$2:$B$584,0)),"NA")</f>
        <v>SMSM</v>
      </c>
      <c r="D569" s="9">
        <f t="shared" si="8"/>
        <v>0</v>
      </c>
      <c r="F569" t="s">
        <v>3055</v>
      </c>
      <c r="G569" t="str">
        <f>INDEX('Final Yahoo'!C$2:C$584,MATCH('Compare &amp; combine'!$F569,'Final Yahoo'!$B$2:$B$584,0))</f>
        <v>PT Selamat Sempurna Tbk</v>
      </c>
      <c r="H569" s="8">
        <f>IFERROR(INDEX('Final Yahoo'!E$2:E$584,MATCH('Compare &amp; combine'!$F569,'Final Yahoo'!$B$2:$B$584,0)),"NA")</f>
        <v>8926</v>
      </c>
    </row>
    <row r="570" spans="2:8" x14ac:dyDescent="0.25">
      <c r="B570" t="s">
        <v>3056</v>
      </c>
      <c r="C570" s="6" t="str">
        <f>IFERROR(INDEX('Final Yahoo'!$B$2:$B$584,MATCH('Compare &amp; combine'!B570,'Final Yahoo'!$B$2:$B$584,0)),"NA")</f>
        <v>SOCI</v>
      </c>
      <c r="D570" s="9">
        <f t="shared" si="8"/>
        <v>0</v>
      </c>
      <c r="F570" t="s">
        <v>3056</v>
      </c>
      <c r="G570" t="str">
        <f>INDEX('Final Yahoo'!C$2:C$584,MATCH('Compare &amp; combine'!$F570,'Final Yahoo'!$B$2:$B$584,0))</f>
        <v>PT Soechi Lines Tbk</v>
      </c>
      <c r="H570" s="8">
        <f>IFERROR(INDEX('Final Yahoo'!E$2:E$584,MATCH('Compare &amp; combine'!$F570,'Final Yahoo'!$B$2:$B$584,0)),"NA")</f>
        <v>1527</v>
      </c>
    </row>
    <row r="571" spans="2:8" x14ac:dyDescent="0.25">
      <c r="B571" t="s">
        <v>3057</v>
      </c>
      <c r="C571" s="6" t="str">
        <f>IFERROR(INDEX('Final Yahoo'!$B$2:$B$584,MATCH('Compare &amp; combine'!B571,'Final Yahoo'!$B$2:$B$584,0)),"NA")</f>
        <v>SOFA</v>
      </c>
      <c r="D571" s="9">
        <f t="shared" si="8"/>
        <v>0</v>
      </c>
      <c r="F571" t="s">
        <v>3057</v>
      </c>
      <c r="G571" t="str">
        <f>INDEX('Final Yahoo'!C$2:C$584,MATCH('Compare &amp; combine'!$F571,'Final Yahoo'!$B$2:$B$584,0))</f>
        <v>PT Boston Furniture Industries Tbk</v>
      </c>
      <c r="H571" s="8">
        <f>IFERROR(INDEX('Final Yahoo'!E$2:E$584,MATCH('Compare &amp; combine'!$F571,'Final Yahoo'!$B$2:$B$584,0)),"NA")</f>
        <v>94.105000000000004</v>
      </c>
    </row>
    <row r="572" spans="2:8" x14ac:dyDescent="0.25">
      <c r="B572" t="s">
        <v>3058</v>
      </c>
      <c r="C572" s="6" t="str">
        <f>IFERROR(INDEX('Final Yahoo'!$B$2:$B$584,MATCH('Compare &amp; combine'!B572,'Final Yahoo'!$B$2:$B$584,0)),"NA")</f>
        <v>SOHO</v>
      </c>
      <c r="D572" s="9">
        <f t="shared" si="8"/>
        <v>0</v>
      </c>
      <c r="F572" t="s">
        <v>3058</v>
      </c>
      <c r="G572" t="str">
        <f>INDEX('Final Yahoo'!C$2:C$584,MATCH('Compare &amp; combine'!$F572,'Final Yahoo'!$B$2:$B$584,0))</f>
        <v>PT Soho Global Health Tbk</v>
      </c>
      <c r="H572" s="8">
        <f>IFERROR(INDEX('Final Yahoo'!E$2:E$584,MATCH('Compare &amp; combine'!$F572,'Final Yahoo'!$B$2:$B$584,0)),"NA")</f>
        <v>6409</v>
      </c>
    </row>
    <row r="573" spans="2:8" x14ac:dyDescent="0.25">
      <c r="B573" t="s">
        <v>3059</v>
      </c>
      <c r="C573" s="6" t="str">
        <f>IFERROR(INDEX('Final Yahoo'!$B$2:$B$584,MATCH('Compare &amp; combine'!B573,'Final Yahoo'!$B$2:$B$584,0)),"NA")</f>
        <v>SONA</v>
      </c>
      <c r="D573" s="9">
        <f t="shared" si="8"/>
        <v>0</v>
      </c>
      <c r="F573" t="s">
        <v>3059</v>
      </c>
      <c r="G573" t="str">
        <f>INDEX('Final Yahoo'!C$2:C$584,MATCH('Compare &amp; combine'!$F573,'Final Yahoo'!$B$2:$B$584,0))</f>
        <v>PT Sona Topas Tourism Industry Tbk</v>
      </c>
      <c r="H573" s="8">
        <f>IFERROR(INDEX('Final Yahoo'!E$2:E$584,MATCH('Compare &amp; combine'!$F573,'Final Yahoo'!$B$2:$B$584,0)),"NA")</f>
        <v>1424</v>
      </c>
    </row>
    <row r="574" spans="2:8" x14ac:dyDescent="0.25">
      <c r="B574" t="s">
        <v>3060</v>
      </c>
      <c r="C574" s="6" t="str">
        <f>IFERROR(INDEX('Final Yahoo'!$B$2:$B$584,MATCH('Compare &amp; combine'!B574,'Final Yahoo'!$B$2:$B$584,0)),"NA")</f>
        <v>SOSS</v>
      </c>
      <c r="D574" s="9">
        <f t="shared" si="8"/>
        <v>0</v>
      </c>
      <c r="F574" t="s">
        <v>3060</v>
      </c>
      <c r="G574" t="str">
        <f>INDEX('Final Yahoo'!C$2:C$584,MATCH('Compare &amp; combine'!$F574,'Final Yahoo'!$B$2:$B$584,0))</f>
        <v>PT Shield on Service Tbk</v>
      </c>
      <c r="H574" s="8">
        <f>IFERROR(INDEX('Final Yahoo'!E$2:E$584,MATCH('Compare &amp; combine'!$F574,'Final Yahoo'!$B$2:$B$584,0)),"NA")</f>
        <v>250.131</v>
      </c>
    </row>
    <row r="575" spans="2:8" x14ac:dyDescent="0.25">
      <c r="B575" t="s">
        <v>3061</v>
      </c>
      <c r="C575" s="6" t="str">
        <f>IFERROR(INDEX('Final Yahoo'!$B$2:$B$584,MATCH('Compare &amp; combine'!B575,'Final Yahoo'!$B$2:$B$584,0)),"NA")</f>
        <v>NA</v>
      </c>
      <c r="D575" s="9">
        <f t="shared" si="8"/>
        <v>1</v>
      </c>
      <c r="F575" t="s">
        <v>3061</v>
      </c>
      <c r="G575" t="e">
        <f>INDEX('Final Yahoo'!C$2:C$584,MATCH('Compare &amp; combine'!$F575,'Final Yahoo'!$B$2:$B$584,0))</f>
        <v>#N/A</v>
      </c>
      <c r="H575" s="8" t="str">
        <f>IFERROR(INDEX('Final Yahoo'!E$2:E$584,MATCH('Compare &amp; combine'!$F575,'Final Yahoo'!$B$2:$B$584,0)),"NA")</f>
        <v>NA</v>
      </c>
    </row>
    <row r="576" spans="2:8" x14ac:dyDescent="0.25">
      <c r="B576" t="s">
        <v>3062</v>
      </c>
      <c r="C576" s="6" t="str">
        <f>IFERROR(INDEX('Final Yahoo'!$B$2:$B$584,MATCH('Compare &amp; combine'!B576,'Final Yahoo'!$B$2:$B$584,0)),"NA")</f>
        <v>SPMA</v>
      </c>
      <c r="D576" s="9">
        <f t="shared" si="8"/>
        <v>0</v>
      </c>
      <c r="F576" t="s">
        <v>3062</v>
      </c>
      <c r="G576" t="str">
        <f>INDEX('Final Yahoo'!C$2:C$584,MATCH('Compare &amp; combine'!$F576,'Final Yahoo'!$B$2:$B$584,0))</f>
        <v>PT Suparma Tbk</v>
      </c>
      <c r="H576" s="8">
        <f>IFERROR(INDEX('Final Yahoo'!E$2:E$584,MATCH('Compare &amp; combine'!$F576,'Final Yahoo'!$B$2:$B$584,0)),"NA")</f>
        <v>1010</v>
      </c>
    </row>
    <row r="577" spans="2:8" x14ac:dyDescent="0.25">
      <c r="B577" t="s">
        <v>3063</v>
      </c>
      <c r="C577" s="6" t="str">
        <f>IFERROR(INDEX('Final Yahoo'!$B$2:$B$584,MATCH('Compare &amp; combine'!B577,'Final Yahoo'!$B$2:$B$584,0)),"NA")</f>
        <v>SPTO</v>
      </c>
      <c r="D577" s="9">
        <f t="shared" si="8"/>
        <v>0</v>
      </c>
      <c r="F577" t="s">
        <v>3063</v>
      </c>
      <c r="G577" t="str">
        <f>INDEX('Final Yahoo'!C$2:C$584,MATCH('Compare &amp; combine'!$F577,'Final Yahoo'!$B$2:$B$584,0))</f>
        <v>PT Surya Pertiwi Tbk</v>
      </c>
      <c r="H577" s="8">
        <f>IFERROR(INDEX('Final Yahoo'!E$2:E$584,MATCH('Compare &amp; combine'!$F577,'Final Yahoo'!$B$2:$B$584,0)),"NA")</f>
        <v>1647</v>
      </c>
    </row>
    <row r="578" spans="2:8" x14ac:dyDescent="0.25">
      <c r="B578" t="s">
        <v>3064</v>
      </c>
      <c r="C578" s="6" t="str">
        <f>IFERROR(INDEX('Final Yahoo'!$B$2:$B$584,MATCH('Compare &amp; combine'!B578,'Final Yahoo'!$B$2:$B$584,0)),"NA")</f>
        <v>SQMI</v>
      </c>
      <c r="D578" s="9">
        <f t="shared" si="8"/>
        <v>0</v>
      </c>
      <c r="F578" t="s">
        <v>3064</v>
      </c>
      <c r="G578" t="str">
        <f>INDEX('Final Yahoo'!C$2:C$584,MATCH('Compare &amp; combine'!$F578,'Final Yahoo'!$B$2:$B$584,0))</f>
        <v>PT Wilton Makmur indonesia Tbk.</v>
      </c>
      <c r="H578" s="8">
        <f>IFERROR(INDEX('Final Yahoo'!E$2:E$584,MATCH('Compare &amp; combine'!$F578,'Final Yahoo'!$B$2:$B$584,0)),"NA")</f>
        <v>1771</v>
      </c>
    </row>
    <row r="579" spans="2:8" x14ac:dyDescent="0.25">
      <c r="B579" t="s">
        <v>3065</v>
      </c>
      <c r="C579" s="6" t="str">
        <f>IFERROR(INDEX('Final Yahoo'!$B$2:$B$584,MATCH('Compare &amp; combine'!B579,'Final Yahoo'!$B$2:$B$584,0)),"NA")</f>
        <v>NA</v>
      </c>
      <c r="D579" s="9">
        <f t="shared" si="8"/>
        <v>1</v>
      </c>
      <c r="F579" t="s">
        <v>3065</v>
      </c>
      <c r="G579" t="e">
        <f>INDEX('Final Yahoo'!C$2:C$584,MATCH('Compare &amp; combine'!$F579,'Final Yahoo'!$B$2:$B$584,0))</f>
        <v>#N/A</v>
      </c>
      <c r="H579" s="8" t="str">
        <f>IFERROR(INDEX('Final Yahoo'!E$2:E$584,MATCH('Compare &amp; combine'!$F579,'Final Yahoo'!$B$2:$B$584,0)),"NA")</f>
        <v>NA</v>
      </c>
    </row>
    <row r="580" spans="2:8" x14ac:dyDescent="0.25">
      <c r="B580" t="s">
        <v>3066</v>
      </c>
      <c r="C580" s="6" t="str">
        <f>IFERROR(INDEX('Final Yahoo'!$B$2:$B$584,MATCH('Compare &amp; combine'!B580,'Final Yahoo'!$B$2:$B$584,0)),"NA")</f>
        <v>NA</v>
      </c>
      <c r="D580" s="9">
        <f t="shared" ref="D580:D643" si="9">IF(C580="NA",1,0)</f>
        <v>1</v>
      </c>
      <c r="F580" t="s">
        <v>3066</v>
      </c>
      <c r="G580" t="e">
        <f>INDEX('Final Yahoo'!C$2:C$584,MATCH('Compare &amp; combine'!$F580,'Final Yahoo'!$B$2:$B$584,0))</f>
        <v>#N/A</v>
      </c>
      <c r="H580" s="8" t="str">
        <f>IFERROR(INDEX('Final Yahoo'!E$2:E$584,MATCH('Compare &amp; combine'!$F580,'Final Yahoo'!$B$2:$B$584,0)),"NA")</f>
        <v>NA</v>
      </c>
    </row>
    <row r="581" spans="2:8" x14ac:dyDescent="0.25">
      <c r="B581" t="s">
        <v>3067</v>
      </c>
      <c r="C581" s="6" t="str">
        <f>IFERROR(INDEX('Final Yahoo'!$B$2:$B$584,MATCH('Compare &amp; combine'!B581,'Final Yahoo'!$B$2:$B$584,0)),"NA")</f>
        <v>SRSN</v>
      </c>
      <c r="D581" s="9">
        <f t="shared" si="9"/>
        <v>0</v>
      </c>
      <c r="F581" t="s">
        <v>3067</v>
      </c>
      <c r="G581" t="str">
        <f>INDEX('Final Yahoo'!C$2:C$584,MATCH('Compare &amp; combine'!$F581,'Final Yahoo'!$B$2:$B$584,0))</f>
        <v>PT Indo Acidatama Tbk</v>
      </c>
      <c r="H581" s="8">
        <f>IFERROR(INDEX('Final Yahoo'!E$2:E$584,MATCH('Compare &amp; combine'!$F581,'Final Yahoo'!$B$2:$B$584,0)),"NA")</f>
        <v>331.1</v>
      </c>
    </row>
    <row r="582" spans="2:8" x14ac:dyDescent="0.25">
      <c r="B582" t="s">
        <v>3068</v>
      </c>
      <c r="C582" s="6" t="str">
        <f>IFERROR(INDEX('Final Yahoo'!$B$2:$B$584,MATCH('Compare &amp; combine'!B582,'Final Yahoo'!$B$2:$B$584,0)),"NA")</f>
        <v>SRTG</v>
      </c>
      <c r="D582" s="9">
        <f t="shared" si="9"/>
        <v>0</v>
      </c>
      <c r="F582" t="s">
        <v>3068</v>
      </c>
      <c r="G582" t="str">
        <f>INDEX('Final Yahoo'!C$2:C$584,MATCH('Compare &amp; combine'!$F582,'Final Yahoo'!$B$2:$B$584,0))</f>
        <v>PT Saratoga Investama Sedaya Tbk</v>
      </c>
      <c r="H582" s="8">
        <f>IFERROR(INDEX('Final Yahoo'!E$2:E$584,MATCH('Compare &amp; combine'!$F582,'Final Yahoo'!$B$2:$B$584,0)),"NA")</f>
        <v>30576</v>
      </c>
    </row>
    <row r="583" spans="2:8" x14ac:dyDescent="0.25">
      <c r="B583" t="s">
        <v>3069</v>
      </c>
      <c r="C583" s="6" t="str">
        <f>IFERROR(INDEX('Final Yahoo'!$B$2:$B$584,MATCH('Compare &amp; combine'!B583,'Final Yahoo'!$B$2:$B$584,0)),"NA")</f>
        <v>NA</v>
      </c>
      <c r="D583" s="9">
        <f t="shared" si="9"/>
        <v>1</v>
      </c>
      <c r="F583" t="s">
        <v>3069</v>
      </c>
      <c r="G583" t="e">
        <f>INDEX('Final Yahoo'!C$2:C$584,MATCH('Compare &amp; combine'!$F583,'Final Yahoo'!$B$2:$B$584,0))</f>
        <v>#N/A</v>
      </c>
      <c r="H583" s="8" t="str">
        <f>IFERROR(INDEX('Final Yahoo'!E$2:E$584,MATCH('Compare &amp; combine'!$F583,'Final Yahoo'!$B$2:$B$584,0)),"NA")</f>
        <v>NA</v>
      </c>
    </row>
    <row r="584" spans="2:8" x14ac:dyDescent="0.25">
      <c r="B584" t="s">
        <v>3070</v>
      </c>
      <c r="C584" s="6" t="str">
        <f>IFERROR(INDEX('Final Yahoo'!$B$2:$B$584,MATCH('Compare &amp; combine'!B584,'Final Yahoo'!$B$2:$B$584,0)),"NA")</f>
        <v>SSMS</v>
      </c>
      <c r="D584" s="9">
        <f t="shared" si="9"/>
        <v>0</v>
      </c>
      <c r="F584" t="s">
        <v>3070</v>
      </c>
      <c r="G584" t="str">
        <f>INDEX('Final Yahoo'!C$2:C$584,MATCH('Compare &amp; combine'!$F584,'Final Yahoo'!$B$2:$B$584,0))</f>
        <v>PT Sawit Sumbermas Sarana Tbk.</v>
      </c>
      <c r="H584" s="8">
        <f>IFERROR(INDEX('Final Yahoo'!E$2:E$584,MATCH('Compare &amp; combine'!$F584,'Final Yahoo'!$B$2:$B$584,0)),"NA")</f>
        <v>10668</v>
      </c>
    </row>
    <row r="585" spans="2:8" x14ac:dyDescent="0.25">
      <c r="B585" t="s">
        <v>3071</v>
      </c>
      <c r="C585" s="6" t="str">
        <f>IFERROR(INDEX('Final Yahoo'!$B$2:$B$584,MATCH('Compare &amp; combine'!B585,'Final Yahoo'!$B$2:$B$584,0)),"NA")</f>
        <v>SSTM</v>
      </c>
      <c r="D585" s="9">
        <f t="shared" si="9"/>
        <v>0</v>
      </c>
      <c r="F585" t="s">
        <v>3071</v>
      </c>
      <c r="G585" t="str">
        <f>INDEX('Final Yahoo'!C$2:C$584,MATCH('Compare &amp; combine'!$F585,'Final Yahoo'!$B$2:$B$584,0))</f>
        <v>PT Sunson Textile Manufacturer Tbk</v>
      </c>
      <c r="H585" s="8">
        <f>IFERROR(INDEX('Final Yahoo'!E$2:E$584,MATCH('Compare &amp; combine'!$F585,'Final Yahoo'!$B$2:$B$584,0)),"NA")</f>
        <v>1071</v>
      </c>
    </row>
    <row r="586" spans="2:8" x14ac:dyDescent="0.25">
      <c r="B586" t="s">
        <v>3072</v>
      </c>
      <c r="C586" s="6" t="str">
        <f>IFERROR(INDEX('Final Yahoo'!$B$2:$B$584,MATCH('Compare &amp; combine'!B586,'Final Yahoo'!$B$2:$B$584,0)),"NA")</f>
        <v>STAR</v>
      </c>
      <c r="D586" s="9">
        <f t="shared" si="9"/>
        <v>0</v>
      </c>
      <c r="F586" t="s">
        <v>3072</v>
      </c>
      <c r="G586" t="str">
        <f>INDEX('Final Yahoo'!C$2:C$584,MATCH('Compare &amp; combine'!$F586,'Final Yahoo'!$B$2:$B$584,0))</f>
        <v>PT Buana Artha Anugerah Tbk</v>
      </c>
      <c r="H586" s="8">
        <f>IFERROR(INDEX('Final Yahoo'!E$2:E$584,MATCH('Compare &amp; combine'!$F586,'Final Yahoo'!$B$2:$B$584,0)),"NA")</f>
        <v>705.6</v>
      </c>
    </row>
    <row r="587" spans="2:8" x14ac:dyDescent="0.25">
      <c r="B587" t="s">
        <v>3073</v>
      </c>
      <c r="C587" s="6" t="str">
        <f>IFERROR(INDEX('Final Yahoo'!$B$2:$B$584,MATCH('Compare &amp; combine'!B587,'Final Yahoo'!$B$2:$B$584,0)),"NA")</f>
        <v>STTP</v>
      </c>
      <c r="D587" s="9">
        <f t="shared" si="9"/>
        <v>0</v>
      </c>
      <c r="F587" t="s">
        <v>3073</v>
      </c>
      <c r="G587" t="str">
        <f>INDEX('Final Yahoo'!C$2:C$584,MATCH('Compare &amp; combine'!$F587,'Final Yahoo'!$B$2:$B$584,0))</f>
        <v>PT Siantar Top Tbk</v>
      </c>
      <c r="H587" s="8">
        <f>IFERROR(INDEX('Final Yahoo'!E$2:E$584,MATCH('Compare &amp; combine'!$F587,'Final Yahoo'!$B$2:$B$584,0)),"NA")</f>
        <v>9039</v>
      </c>
    </row>
    <row r="588" spans="2:8" x14ac:dyDescent="0.25">
      <c r="B588" t="s">
        <v>3074</v>
      </c>
      <c r="C588" s="6" t="str">
        <f>IFERROR(INDEX('Final Yahoo'!$B$2:$B$584,MATCH('Compare &amp; combine'!B588,'Final Yahoo'!$B$2:$B$584,0)),"NA")</f>
        <v>SULI</v>
      </c>
      <c r="D588" s="9">
        <f t="shared" si="9"/>
        <v>0</v>
      </c>
      <c r="F588" t="s">
        <v>3074</v>
      </c>
      <c r="G588" t="str">
        <f>INDEX('Final Yahoo'!C$2:C$584,MATCH('Compare &amp; combine'!$F588,'Final Yahoo'!$B$2:$B$584,0))</f>
        <v>PT SLJ Global Tbk</v>
      </c>
      <c r="H588" s="8">
        <f>IFERROR(INDEX('Final Yahoo'!E$2:E$584,MATCH('Compare &amp; combine'!$F588,'Final Yahoo'!$B$2:$B$584,0)),"NA")</f>
        <v>199.346</v>
      </c>
    </row>
    <row r="589" spans="2:8" x14ac:dyDescent="0.25">
      <c r="B589" t="s">
        <v>3075</v>
      </c>
      <c r="C589" s="6" t="str">
        <f>IFERROR(INDEX('Final Yahoo'!$B$2:$B$584,MATCH('Compare &amp; combine'!B589,'Final Yahoo'!$B$2:$B$584,0)),"NA")</f>
        <v>SUPR</v>
      </c>
      <c r="D589" s="9">
        <f t="shared" si="9"/>
        <v>0</v>
      </c>
      <c r="F589" t="s">
        <v>3075</v>
      </c>
      <c r="G589" t="str">
        <f>INDEX('Final Yahoo'!C$2:C$584,MATCH('Compare &amp; combine'!$F589,'Final Yahoo'!$B$2:$B$584,0))</f>
        <v>PT Solusi Tunas Pratama Tbk</v>
      </c>
      <c r="H589" s="8">
        <f>IFERROR(INDEX('Final Yahoo'!E$2:E$584,MATCH('Compare &amp; combine'!$F589,'Final Yahoo'!$B$2:$B$584,0)),"NA")</f>
        <v>17035</v>
      </c>
    </row>
    <row r="590" spans="2:8" x14ac:dyDescent="0.25">
      <c r="B590" t="s">
        <v>3076</v>
      </c>
      <c r="C590" s="6" t="str">
        <f>IFERROR(INDEX('Final Yahoo'!$B$2:$B$584,MATCH('Compare &amp; combine'!B590,'Final Yahoo'!$B$2:$B$584,0)),"NA")</f>
        <v>NA</v>
      </c>
      <c r="D590" s="9">
        <f t="shared" si="9"/>
        <v>1</v>
      </c>
      <c r="F590" t="s">
        <v>3076</v>
      </c>
      <c r="G590" t="e">
        <f>INDEX('Final Yahoo'!C$2:C$584,MATCH('Compare &amp; combine'!$F590,'Final Yahoo'!$B$2:$B$584,0))</f>
        <v>#N/A</v>
      </c>
      <c r="H590" s="8" t="str">
        <f>IFERROR(INDEX('Final Yahoo'!E$2:E$584,MATCH('Compare &amp; combine'!$F590,'Final Yahoo'!$B$2:$B$584,0)),"NA")</f>
        <v>NA</v>
      </c>
    </row>
    <row r="591" spans="2:8" x14ac:dyDescent="0.25">
      <c r="B591" t="s">
        <v>3077</v>
      </c>
      <c r="C591" s="6" t="str">
        <f>IFERROR(INDEX('Final Yahoo'!$B$2:$B$584,MATCH('Compare &amp; combine'!B591,'Final Yahoo'!$B$2:$B$584,0)),"NA")</f>
        <v>SWAT</v>
      </c>
      <c r="D591" s="9">
        <f t="shared" si="9"/>
        <v>0</v>
      </c>
      <c r="F591" t="s">
        <v>3077</v>
      </c>
      <c r="G591" t="str">
        <f>INDEX('Final Yahoo'!C$2:C$584,MATCH('Compare &amp; combine'!$F591,'Final Yahoo'!$B$2:$B$584,0))</f>
        <v>PT Sriwahana Adityakarta Tbk</v>
      </c>
      <c r="H591" s="8">
        <f>IFERROR(INDEX('Final Yahoo'!E$2:E$584,MATCH('Compare &amp; combine'!$F591,'Final Yahoo'!$B$2:$B$584,0)),"NA")</f>
        <v>407.59199999999998</v>
      </c>
    </row>
    <row r="592" spans="2:8" x14ac:dyDescent="0.25">
      <c r="B592" t="s">
        <v>3078</v>
      </c>
      <c r="C592" s="6" t="str">
        <f>IFERROR(INDEX('Final Yahoo'!$B$2:$B$584,MATCH('Compare &amp; combine'!B592,'Final Yahoo'!$B$2:$B$584,0)),"NA")</f>
        <v>TALF</v>
      </c>
      <c r="D592" s="9">
        <f t="shared" si="9"/>
        <v>0</v>
      </c>
      <c r="F592" t="s">
        <v>3078</v>
      </c>
      <c r="G592" t="str">
        <f>INDEX('Final Yahoo'!C$2:C$584,MATCH('Compare &amp; combine'!$F592,'Final Yahoo'!$B$2:$B$584,0))</f>
        <v>PT Tunas Alfin Tbk</v>
      </c>
      <c r="H592" s="8">
        <f>IFERROR(INDEX('Final Yahoo'!E$2:E$584,MATCH('Compare &amp; combine'!$F592,'Final Yahoo'!$B$2:$B$584,0)),"NA")</f>
        <v>411.44600000000003</v>
      </c>
    </row>
    <row r="593" spans="2:8" x14ac:dyDescent="0.25">
      <c r="B593" t="s">
        <v>3079</v>
      </c>
      <c r="C593" s="6" t="str">
        <f>IFERROR(INDEX('Final Yahoo'!$B$2:$B$584,MATCH('Compare &amp; combine'!B593,'Final Yahoo'!$B$2:$B$584,0)),"NA")</f>
        <v>TAMA</v>
      </c>
      <c r="D593" s="9">
        <f t="shared" si="9"/>
        <v>0</v>
      </c>
      <c r="F593" t="s">
        <v>3079</v>
      </c>
      <c r="G593" t="str">
        <f>INDEX('Final Yahoo'!C$2:C$584,MATCH('Compare &amp; combine'!$F593,'Final Yahoo'!$B$2:$B$584,0))</f>
        <v>PT Lancartama Sejati Tbk</v>
      </c>
      <c r="H593" s="8">
        <f>IFERROR(INDEX('Final Yahoo'!E$2:E$584,MATCH('Compare &amp; combine'!$F593,'Final Yahoo'!$B$2:$B$584,0)),"NA")</f>
        <v>61</v>
      </c>
    </row>
    <row r="594" spans="2:8" x14ac:dyDescent="0.25">
      <c r="B594" t="s">
        <v>3080</v>
      </c>
      <c r="C594" s="6" t="str">
        <f>IFERROR(INDEX('Final Yahoo'!$B$2:$B$584,MATCH('Compare &amp; combine'!B594,'Final Yahoo'!$B$2:$B$584,0)),"NA")</f>
        <v>TAMU</v>
      </c>
      <c r="D594" s="9">
        <f t="shared" si="9"/>
        <v>0</v>
      </c>
      <c r="F594" t="s">
        <v>3080</v>
      </c>
      <c r="G594" t="str">
        <f>INDEX('Final Yahoo'!C$2:C$584,MATCH('Compare &amp; combine'!$F594,'Final Yahoo'!$B$2:$B$584,0))</f>
        <v>PT Pelayaran Tamarin Samudra Tbk</v>
      </c>
      <c r="H594" s="8">
        <f>IFERROR(INDEX('Final Yahoo'!E$2:E$584,MATCH('Compare &amp; combine'!$F594,'Final Yahoo'!$B$2:$B$584,0)),"NA")</f>
        <v>1875</v>
      </c>
    </row>
    <row r="595" spans="2:8" x14ac:dyDescent="0.25">
      <c r="B595" t="s">
        <v>3081</v>
      </c>
      <c r="C595" s="6" t="str">
        <f>IFERROR(INDEX('Final Yahoo'!$B$2:$B$584,MATCH('Compare &amp; combine'!B595,'Final Yahoo'!$B$2:$B$584,0)),"NA")</f>
        <v>TARA</v>
      </c>
      <c r="D595" s="9">
        <f t="shared" si="9"/>
        <v>0</v>
      </c>
      <c r="F595" t="s">
        <v>3081</v>
      </c>
      <c r="G595" t="str">
        <f>INDEX('Final Yahoo'!C$2:C$584,MATCH('Compare &amp; combine'!$F595,'Final Yahoo'!$B$2:$B$584,0))</f>
        <v>PT Sitara Propertindo Tbk</v>
      </c>
      <c r="H595" s="8">
        <f>IFERROR(INDEX('Final Yahoo'!E$2:E$584,MATCH('Compare &amp; combine'!$F595,'Final Yahoo'!$B$2:$B$584,0)),"NA")</f>
        <v>503.48</v>
      </c>
    </row>
    <row r="596" spans="2:8" x14ac:dyDescent="0.25">
      <c r="B596" t="s">
        <v>3082</v>
      </c>
      <c r="C596" s="6" t="str">
        <f>IFERROR(INDEX('Final Yahoo'!$B$2:$B$584,MATCH('Compare &amp; combine'!B596,'Final Yahoo'!$B$2:$B$584,0)),"NA")</f>
        <v>TAXI</v>
      </c>
      <c r="D596" s="9">
        <f t="shared" si="9"/>
        <v>0</v>
      </c>
      <c r="F596" t="s">
        <v>3082</v>
      </c>
      <c r="G596" t="str">
        <f>INDEX('Final Yahoo'!C$2:C$584,MATCH('Compare &amp; combine'!$F596,'Final Yahoo'!$B$2:$B$584,0))</f>
        <v>PT Express Transindo Utama Tbk</v>
      </c>
      <c r="H596" s="8">
        <f>IFERROR(INDEX('Final Yahoo'!E$2:E$584,MATCH('Compare &amp; combine'!$F596,'Final Yahoo'!$B$2:$B$584,0)),"NA")</f>
        <v>511.18</v>
      </c>
    </row>
    <row r="597" spans="2:8" x14ac:dyDescent="0.25">
      <c r="B597" t="s">
        <v>3083</v>
      </c>
      <c r="C597" s="6" t="str">
        <f>IFERROR(INDEX('Final Yahoo'!$B$2:$B$584,MATCH('Compare &amp; combine'!B597,'Final Yahoo'!$B$2:$B$584,0)),"NA")</f>
        <v>TBIG</v>
      </c>
      <c r="D597" s="9">
        <f t="shared" si="9"/>
        <v>0</v>
      </c>
      <c r="F597" t="s">
        <v>3083</v>
      </c>
      <c r="G597" t="str">
        <f>INDEX('Final Yahoo'!C$2:C$584,MATCH('Compare &amp; combine'!$F597,'Final Yahoo'!$B$2:$B$584,0))</f>
        <v>PT Tower Bersama Infrastructure Tbk</v>
      </c>
      <c r="H597" s="8">
        <f>IFERROR(INDEX('Final Yahoo'!E$2:E$584,MATCH('Compare &amp; combine'!$F597,'Final Yahoo'!$B$2:$B$584,0)),"NA")</f>
        <v>62514</v>
      </c>
    </row>
    <row r="598" spans="2:8" x14ac:dyDescent="0.25">
      <c r="B598" t="s">
        <v>3084</v>
      </c>
      <c r="C598" s="6" t="str">
        <f>IFERROR(INDEX('Final Yahoo'!$B$2:$B$584,MATCH('Compare &amp; combine'!B598,'Final Yahoo'!$B$2:$B$584,0)),"NA")</f>
        <v>TBLA</v>
      </c>
      <c r="D598" s="9">
        <f t="shared" si="9"/>
        <v>0</v>
      </c>
      <c r="F598" t="s">
        <v>3084</v>
      </c>
      <c r="G598" t="str">
        <f>INDEX('Final Yahoo'!C$2:C$584,MATCH('Compare &amp; combine'!$F598,'Final Yahoo'!$B$2:$B$584,0))</f>
        <v>PT Tunas Baru Lampung Tbk</v>
      </c>
      <c r="H598" s="8">
        <f>IFERROR(INDEX('Final Yahoo'!E$2:E$584,MATCH('Compare &amp; combine'!$F598,'Final Yahoo'!$B$2:$B$584,0)),"NA")</f>
        <v>4723</v>
      </c>
    </row>
    <row r="599" spans="2:8" x14ac:dyDescent="0.25">
      <c r="B599" t="s">
        <v>3085</v>
      </c>
      <c r="C599" s="6" t="str">
        <f>IFERROR(INDEX('Final Yahoo'!$B$2:$B$584,MATCH('Compare &amp; combine'!B599,'Final Yahoo'!$B$2:$B$584,0)),"NA")</f>
        <v>TBMS</v>
      </c>
      <c r="D599" s="9">
        <f t="shared" si="9"/>
        <v>0</v>
      </c>
      <c r="F599" t="s">
        <v>3085</v>
      </c>
      <c r="G599" t="str">
        <f>INDEX('Final Yahoo'!C$2:C$584,MATCH('Compare &amp; combine'!$F599,'Final Yahoo'!$B$2:$B$584,0))</f>
        <v>PT Tembaga Mulia Semanan Tbk</v>
      </c>
      <c r="H599" s="8">
        <f>IFERROR(INDEX('Final Yahoo'!E$2:E$584,MATCH('Compare &amp; combine'!$F599,'Final Yahoo'!$B$2:$B$584,0)),"NA")</f>
        <v>602.43799999999999</v>
      </c>
    </row>
    <row r="600" spans="2:8" x14ac:dyDescent="0.25">
      <c r="B600" t="s">
        <v>3086</v>
      </c>
      <c r="C600" s="6" t="str">
        <f>IFERROR(INDEX('Final Yahoo'!$B$2:$B$584,MATCH('Compare &amp; combine'!B600,'Final Yahoo'!$B$2:$B$584,0)),"NA")</f>
        <v>TCID</v>
      </c>
      <c r="D600" s="9">
        <f t="shared" si="9"/>
        <v>0</v>
      </c>
      <c r="F600" t="s">
        <v>3086</v>
      </c>
      <c r="G600" t="str">
        <f>INDEX('Final Yahoo'!C$2:C$584,MATCH('Compare &amp; combine'!$F600,'Final Yahoo'!$B$2:$B$584,0))</f>
        <v>PT. Mandom Indonesia Tbk</v>
      </c>
      <c r="H600" s="8">
        <f>IFERROR(INDEX('Final Yahoo'!E$2:E$584,MATCH('Compare &amp; combine'!$F600,'Final Yahoo'!$B$2:$B$584,0)),"NA")</f>
        <v>1211</v>
      </c>
    </row>
    <row r="601" spans="2:8" x14ac:dyDescent="0.25">
      <c r="B601" t="s">
        <v>3087</v>
      </c>
      <c r="C601" s="6" t="str">
        <f>IFERROR(INDEX('Final Yahoo'!$B$2:$B$584,MATCH('Compare &amp; combine'!B601,'Final Yahoo'!$B$2:$B$584,0)),"NA")</f>
        <v>TCPI</v>
      </c>
      <c r="D601" s="9">
        <f t="shared" si="9"/>
        <v>0</v>
      </c>
      <c r="F601" t="s">
        <v>3087</v>
      </c>
      <c r="G601" t="str">
        <f>INDEX('Final Yahoo'!C$2:C$584,MATCH('Compare &amp; combine'!$F601,'Final Yahoo'!$B$2:$B$584,0))</f>
        <v>PT Transcoal Pacific Tbk</v>
      </c>
      <c r="H601" s="8">
        <f>IFERROR(INDEX('Final Yahoo'!E$2:E$584,MATCH('Compare &amp; combine'!$F601,'Final Yahoo'!$B$2:$B$584,0)),"NA")</f>
        <v>46750</v>
      </c>
    </row>
    <row r="602" spans="2:8" x14ac:dyDescent="0.25">
      <c r="B602" t="s">
        <v>3088</v>
      </c>
      <c r="C602" s="6" t="str">
        <f>IFERROR(INDEX('Final Yahoo'!$B$2:$B$584,MATCH('Compare &amp; combine'!B602,'Final Yahoo'!$B$2:$B$584,0)),"NA")</f>
        <v>TEBE</v>
      </c>
      <c r="D602" s="9">
        <f t="shared" si="9"/>
        <v>0</v>
      </c>
      <c r="F602" t="s">
        <v>3088</v>
      </c>
      <c r="G602" t="str">
        <f>INDEX('Final Yahoo'!C$2:C$584,MATCH('Compare &amp; combine'!$F602,'Final Yahoo'!$B$2:$B$584,0))</f>
        <v>PT Dana Brata Luhur Tbk</v>
      </c>
      <c r="H602" s="8">
        <f>IFERROR(INDEX('Final Yahoo'!E$2:E$584,MATCH('Compare &amp; combine'!$F602,'Final Yahoo'!$B$2:$B$584,0)),"NA")</f>
        <v>918.77499999999998</v>
      </c>
    </row>
    <row r="603" spans="2:8" x14ac:dyDescent="0.25">
      <c r="B603" t="s">
        <v>3089</v>
      </c>
      <c r="C603" s="6" t="str">
        <f>IFERROR(INDEX('Final Yahoo'!$B$2:$B$584,MATCH('Compare &amp; combine'!B603,'Final Yahoo'!$B$2:$B$584,0)),"NA")</f>
        <v>TECH</v>
      </c>
      <c r="D603" s="9">
        <f t="shared" si="9"/>
        <v>0</v>
      </c>
      <c r="F603" t="s">
        <v>3089</v>
      </c>
      <c r="G603" t="str">
        <f>INDEX('Final Yahoo'!C$2:C$584,MATCH('Compare &amp; combine'!$F603,'Final Yahoo'!$B$2:$B$584,0))</f>
        <v>PT Indosterling Technomedia TBK</v>
      </c>
      <c r="H603" s="8">
        <f>IFERROR(INDEX('Final Yahoo'!E$2:E$584,MATCH('Compare &amp; combine'!$F603,'Final Yahoo'!$B$2:$B$584,0)),"NA")</f>
        <v>10302</v>
      </c>
    </row>
    <row r="604" spans="2:8" x14ac:dyDescent="0.25">
      <c r="B604" t="s">
        <v>3090</v>
      </c>
      <c r="C604" s="6" t="str">
        <f>IFERROR(INDEX('Final Yahoo'!$B$2:$B$584,MATCH('Compare &amp; combine'!B604,'Final Yahoo'!$B$2:$B$584,0)),"NA")</f>
        <v>NA</v>
      </c>
      <c r="D604" s="9">
        <f t="shared" si="9"/>
        <v>1</v>
      </c>
      <c r="F604" t="s">
        <v>3090</v>
      </c>
      <c r="G604" t="e">
        <f>INDEX('Final Yahoo'!C$2:C$584,MATCH('Compare &amp; combine'!$F604,'Final Yahoo'!$B$2:$B$584,0))</f>
        <v>#N/A</v>
      </c>
      <c r="H604" s="8" t="str">
        <f>IFERROR(INDEX('Final Yahoo'!E$2:E$584,MATCH('Compare &amp; combine'!$F604,'Final Yahoo'!$B$2:$B$584,0)),"NA")</f>
        <v>NA</v>
      </c>
    </row>
    <row r="605" spans="2:8" x14ac:dyDescent="0.25">
      <c r="B605" t="s">
        <v>3091</v>
      </c>
      <c r="C605" s="6" t="str">
        <f>IFERROR(INDEX('Final Yahoo'!$B$2:$B$584,MATCH('Compare &amp; combine'!B605,'Final Yahoo'!$B$2:$B$584,0)),"NA")</f>
        <v>TGKA</v>
      </c>
      <c r="D605" s="9">
        <f t="shared" si="9"/>
        <v>0</v>
      </c>
      <c r="F605" t="s">
        <v>3091</v>
      </c>
      <c r="G605" t="str">
        <f>INDEX('Final Yahoo'!C$2:C$584,MATCH('Compare &amp; combine'!$F605,'Final Yahoo'!$B$2:$B$584,0))</f>
        <v>PT Tigaraksa Satria Tbk</v>
      </c>
      <c r="H605" s="8">
        <f>IFERROR(INDEX('Final Yahoo'!E$2:E$584,MATCH('Compare &amp; combine'!$F605,'Final Yahoo'!$B$2:$B$584,0)),"NA")</f>
        <v>6475</v>
      </c>
    </row>
    <row r="606" spans="2:8" x14ac:dyDescent="0.25">
      <c r="B606" t="s">
        <v>3092</v>
      </c>
      <c r="C606" s="6" t="str">
        <f>IFERROR(INDEX('Final Yahoo'!$B$2:$B$584,MATCH('Compare &amp; combine'!B606,'Final Yahoo'!$B$2:$B$584,0)),"NA")</f>
        <v>TGRA</v>
      </c>
      <c r="D606" s="9">
        <f t="shared" si="9"/>
        <v>0</v>
      </c>
      <c r="F606" t="s">
        <v>3092</v>
      </c>
      <c r="G606" t="str">
        <f>INDEX('Final Yahoo'!C$2:C$584,MATCH('Compare &amp; combine'!$F606,'Final Yahoo'!$B$2:$B$584,0))</f>
        <v>PT. Terregra Asia Energy Tbk</v>
      </c>
      <c r="H606" s="8">
        <f>IFERROR(INDEX('Final Yahoo'!E$2:E$584,MATCH('Compare &amp; combine'!$F606,'Final Yahoo'!$B$2:$B$584,0)),"NA")</f>
        <v>236.5</v>
      </c>
    </row>
    <row r="607" spans="2:8" x14ac:dyDescent="0.25">
      <c r="B607" t="s">
        <v>3093</v>
      </c>
      <c r="C607" s="6" t="str">
        <f>IFERROR(INDEX('Final Yahoo'!$B$2:$B$584,MATCH('Compare &amp; combine'!B607,'Final Yahoo'!$B$2:$B$584,0)),"NA")</f>
        <v>TIFA</v>
      </c>
      <c r="D607" s="9">
        <f t="shared" si="9"/>
        <v>0</v>
      </c>
      <c r="F607" t="s">
        <v>3093</v>
      </c>
      <c r="G607" t="str">
        <f>INDEX('Final Yahoo'!C$2:C$584,MATCH('Compare &amp; combine'!$F607,'Final Yahoo'!$B$2:$B$584,0))</f>
        <v>PT KDB Tifa Finance Tbk</v>
      </c>
      <c r="H607" s="8">
        <f>IFERROR(INDEX('Final Yahoo'!E$2:E$584,MATCH('Compare &amp; combine'!$F607,'Final Yahoo'!$B$2:$B$584,0)),"NA")</f>
        <v>1846</v>
      </c>
    </row>
    <row r="608" spans="2:8" x14ac:dyDescent="0.25">
      <c r="B608" t="s">
        <v>3094</v>
      </c>
      <c r="C608" s="6" t="str">
        <f>IFERROR(INDEX('Final Yahoo'!$B$2:$B$584,MATCH('Compare &amp; combine'!B608,'Final Yahoo'!$B$2:$B$584,0)),"NA")</f>
        <v>TINS</v>
      </c>
      <c r="D608" s="9">
        <f t="shared" si="9"/>
        <v>0</v>
      </c>
      <c r="F608" t="s">
        <v>3094</v>
      </c>
      <c r="G608" t="str">
        <f>INDEX('Final Yahoo'!C$2:C$584,MATCH('Compare &amp; combine'!$F608,'Final Yahoo'!$B$2:$B$584,0))</f>
        <v>PT TIMAH Tbk</v>
      </c>
      <c r="H608" s="8">
        <f>IFERROR(INDEX('Final Yahoo'!E$2:E$584,MATCH('Compare &amp; combine'!$F608,'Final Yahoo'!$B$2:$B$584,0)),"NA")</f>
        <v>12810</v>
      </c>
    </row>
    <row r="609" spans="2:8" x14ac:dyDescent="0.25">
      <c r="B609" t="s">
        <v>3095</v>
      </c>
      <c r="C609" s="6" t="str">
        <f>IFERROR(INDEX('Final Yahoo'!$B$2:$B$584,MATCH('Compare &amp; combine'!B609,'Final Yahoo'!$B$2:$B$584,0)),"NA")</f>
        <v>TIRA</v>
      </c>
      <c r="D609" s="9">
        <f t="shared" si="9"/>
        <v>0</v>
      </c>
      <c r="F609" t="s">
        <v>3095</v>
      </c>
      <c r="G609" t="str">
        <f>INDEX('Final Yahoo'!C$2:C$584,MATCH('Compare &amp; combine'!$F609,'Final Yahoo'!$B$2:$B$584,0))</f>
        <v>PT Tira Austenite Tbk</v>
      </c>
      <c r="H609" s="8">
        <f>IFERROR(INDEX('Final Yahoo'!E$2:E$584,MATCH('Compare &amp; combine'!$F609,'Final Yahoo'!$B$2:$B$584,0)),"NA")</f>
        <v>204.624</v>
      </c>
    </row>
    <row r="610" spans="2:8" x14ac:dyDescent="0.25">
      <c r="B610" t="s">
        <v>3096</v>
      </c>
      <c r="C610" s="6" t="str">
        <f>IFERROR(INDEX('Final Yahoo'!$B$2:$B$584,MATCH('Compare &amp; combine'!B610,'Final Yahoo'!$B$2:$B$584,0)),"NA")</f>
        <v>TIRT</v>
      </c>
      <c r="D610" s="9">
        <f t="shared" si="9"/>
        <v>0</v>
      </c>
      <c r="F610" t="s">
        <v>3096</v>
      </c>
      <c r="G610" t="str">
        <f>INDEX('Final Yahoo'!C$2:C$584,MATCH('Compare &amp; combine'!$F610,'Final Yahoo'!$B$2:$B$584,0))</f>
        <v>PT Tirta Mahakam Resources Tbk</v>
      </c>
      <c r="H610" s="8">
        <f>IFERROR(INDEX('Final Yahoo'!E$2:E$584,MATCH('Compare &amp; combine'!$F610,'Final Yahoo'!$B$2:$B$584,0)),"NA")</f>
        <v>52.612000000000002</v>
      </c>
    </row>
    <row r="611" spans="2:8" x14ac:dyDescent="0.25">
      <c r="B611" t="s">
        <v>3097</v>
      </c>
      <c r="C611" s="6" t="str">
        <f>IFERROR(INDEX('Final Yahoo'!$B$2:$B$584,MATCH('Compare &amp; combine'!B611,'Final Yahoo'!$B$2:$B$584,0)),"NA")</f>
        <v>TKIM</v>
      </c>
      <c r="D611" s="9">
        <f t="shared" si="9"/>
        <v>0</v>
      </c>
      <c r="F611" t="s">
        <v>3097</v>
      </c>
      <c r="G611" t="str">
        <f>INDEX('Final Yahoo'!C$2:C$584,MATCH('Compare &amp; combine'!$F611,'Final Yahoo'!$B$2:$B$584,0))</f>
        <v>PT Pabrik Kertas Tjiwi Kimia Tbk</v>
      </c>
      <c r="H611" s="8">
        <f>IFERROR(INDEX('Final Yahoo'!E$2:E$584,MATCH('Compare &amp; combine'!$F611,'Final Yahoo'!$B$2:$B$584,0)),"NA")</f>
        <v>26462</v>
      </c>
    </row>
    <row r="612" spans="2:8" x14ac:dyDescent="0.25">
      <c r="B612" t="s">
        <v>3098</v>
      </c>
      <c r="C612" s="6" t="str">
        <f>IFERROR(INDEX('Final Yahoo'!$B$2:$B$584,MATCH('Compare &amp; combine'!B612,'Final Yahoo'!$B$2:$B$584,0)),"NA")</f>
        <v>TLKM</v>
      </c>
      <c r="D612" s="9">
        <f t="shared" si="9"/>
        <v>0</v>
      </c>
      <c r="F612" t="s">
        <v>3098</v>
      </c>
      <c r="G612" t="str">
        <f>INDEX('Final Yahoo'!C$2:C$584,MATCH('Compare &amp; combine'!$F612,'Final Yahoo'!$B$2:$B$584,0))</f>
        <v>Perusahaan Perseroan (Persero) PT Telekomunikasi Indonesia Tbk</v>
      </c>
      <c r="H612" s="8">
        <f>IFERROR(INDEX('Final Yahoo'!E$2:E$584,MATCH('Compare &amp; combine'!$F612,'Final Yahoo'!$B$2:$B$584,0)),"NA")</f>
        <v>377427</v>
      </c>
    </row>
    <row r="613" spans="2:8" x14ac:dyDescent="0.25">
      <c r="B613" t="s">
        <v>3099</v>
      </c>
      <c r="C613" s="6" t="str">
        <f>IFERROR(INDEX('Final Yahoo'!$B$2:$B$584,MATCH('Compare &amp; combine'!B613,'Final Yahoo'!$B$2:$B$584,0)),"NA")</f>
        <v>TMAS</v>
      </c>
      <c r="D613" s="9">
        <f t="shared" si="9"/>
        <v>0</v>
      </c>
      <c r="F613" t="s">
        <v>3099</v>
      </c>
      <c r="G613" t="str">
        <f>INDEX('Final Yahoo'!C$2:C$584,MATCH('Compare &amp; combine'!$F613,'Final Yahoo'!$B$2:$B$584,0))</f>
        <v>PT Temas Tbk.</v>
      </c>
      <c r="H613" s="8">
        <f>IFERROR(INDEX('Final Yahoo'!E$2:E$584,MATCH('Compare &amp; combine'!$F613,'Final Yahoo'!$B$2:$B$584,0)),"NA")</f>
        <v>1780</v>
      </c>
    </row>
    <row r="614" spans="2:8" x14ac:dyDescent="0.25">
      <c r="B614" t="s">
        <v>3100</v>
      </c>
      <c r="C614" s="6" t="str">
        <f>IFERROR(INDEX('Final Yahoo'!$B$2:$B$584,MATCH('Compare &amp; combine'!B614,'Final Yahoo'!$B$2:$B$584,0)),"NA")</f>
        <v>TMPO</v>
      </c>
      <c r="D614" s="9">
        <f t="shared" si="9"/>
        <v>0</v>
      </c>
      <c r="F614" t="s">
        <v>3100</v>
      </c>
      <c r="G614" t="str">
        <f>INDEX('Final Yahoo'!C$2:C$584,MATCH('Compare &amp; combine'!$F614,'Final Yahoo'!$B$2:$B$584,0))</f>
        <v>PT Tempo Inti Media Tbk</v>
      </c>
      <c r="H614" s="8">
        <f>IFERROR(INDEX('Final Yahoo'!E$2:E$584,MATCH('Compare &amp; combine'!$F614,'Final Yahoo'!$B$2:$B$584,0)),"NA")</f>
        <v>147.108</v>
      </c>
    </row>
    <row r="615" spans="2:8" x14ac:dyDescent="0.25">
      <c r="B615" t="s">
        <v>3101</v>
      </c>
      <c r="C615" s="6" t="str">
        <f>IFERROR(INDEX('Final Yahoo'!$B$2:$B$584,MATCH('Compare &amp; combine'!B615,'Final Yahoo'!$B$2:$B$584,0)),"NA")</f>
        <v>TNCA</v>
      </c>
      <c r="D615" s="9">
        <f t="shared" si="9"/>
        <v>0</v>
      </c>
      <c r="F615" t="s">
        <v>3101</v>
      </c>
      <c r="G615" t="str">
        <f>INDEX('Final Yahoo'!C$2:C$584,MATCH('Compare &amp; combine'!$F615,'Final Yahoo'!$B$2:$B$584,0))</f>
        <v>PT Trimuda Nuansa Citra Tbk</v>
      </c>
      <c r="H615" s="8">
        <f>IFERROR(INDEX('Final Yahoo'!E$2:E$584,MATCH('Compare &amp; combine'!$F615,'Final Yahoo'!$B$2:$B$584,0)),"NA")</f>
        <v>322.55500000000001</v>
      </c>
    </row>
    <row r="616" spans="2:8" x14ac:dyDescent="0.25">
      <c r="B616" t="s">
        <v>3102</v>
      </c>
      <c r="C616" s="6" t="str">
        <f>IFERROR(INDEX('Final Yahoo'!$B$2:$B$584,MATCH('Compare &amp; combine'!B616,'Final Yahoo'!$B$2:$B$584,0)),"NA")</f>
        <v>TOBA</v>
      </c>
      <c r="D616" s="9">
        <f t="shared" si="9"/>
        <v>0</v>
      </c>
      <c r="F616" t="s">
        <v>3102</v>
      </c>
      <c r="G616" t="str">
        <f>INDEX('Final Yahoo'!C$2:C$584,MATCH('Compare &amp; combine'!$F616,'Final Yahoo'!$B$2:$B$584,0))</f>
        <v>PT TBS Energi Utama Tbk</v>
      </c>
      <c r="H616" s="8">
        <f>IFERROR(INDEX('Final Yahoo'!E$2:E$584,MATCH('Compare &amp; combine'!$F616,'Final Yahoo'!$B$2:$B$584,0)),"NA")</f>
        <v>4548</v>
      </c>
    </row>
    <row r="617" spans="2:8" x14ac:dyDescent="0.25">
      <c r="B617" t="s">
        <v>3103</v>
      </c>
      <c r="C617" s="6" t="str">
        <f>IFERROR(INDEX('Final Yahoo'!$B$2:$B$584,MATCH('Compare &amp; combine'!B617,'Final Yahoo'!$B$2:$B$584,0)),"NA")</f>
        <v>TOPS</v>
      </c>
      <c r="D617" s="9">
        <f t="shared" si="9"/>
        <v>0</v>
      </c>
      <c r="F617" t="s">
        <v>3103</v>
      </c>
      <c r="G617" t="str">
        <f>INDEX('Final Yahoo'!C$2:C$584,MATCH('Compare &amp; combine'!$F617,'Final Yahoo'!$B$2:$B$584,0))</f>
        <v>PT Totalindo Eka Persada Tbk</v>
      </c>
      <c r="H617" s="8">
        <f>IFERROR(INDEX('Final Yahoo'!E$2:E$584,MATCH('Compare &amp; combine'!$F617,'Final Yahoo'!$B$2:$B$584,0)),"NA")</f>
        <v>1667</v>
      </c>
    </row>
    <row r="618" spans="2:8" x14ac:dyDescent="0.25">
      <c r="B618" t="s">
        <v>3104</v>
      </c>
      <c r="C618" s="6" t="str">
        <f>IFERROR(INDEX('Final Yahoo'!$B$2:$B$584,MATCH('Compare &amp; combine'!B618,'Final Yahoo'!$B$2:$B$584,0)),"NA")</f>
        <v>TOTL</v>
      </c>
      <c r="D618" s="9">
        <f t="shared" si="9"/>
        <v>0</v>
      </c>
      <c r="F618" t="s">
        <v>3104</v>
      </c>
      <c r="G618" t="str">
        <f>INDEX('Final Yahoo'!C$2:C$584,MATCH('Compare &amp; combine'!$F618,'Final Yahoo'!$B$2:$B$584,0))</f>
        <v>PT Total Bangun Persada Tbk</v>
      </c>
      <c r="H618" s="8">
        <f>IFERROR(INDEX('Final Yahoo'!E$2:E$584,MATCH('Compare &amp; combine'!$F618,'Final Yahoo'!$B$2:$B$584,0)),"NA")</f>
        <v>1118</v>
      </c>
    </row>
    <row r="619" spans="2:8" x14ac:dyDescent="0.25">
      <c r="B619" t="s">
        <v>3105</v>
      </c>
      <c r="C619" s="6" t="str">
        <f>IFERROR(INDEX('Final Yahoo'!$B$2:$B$584,MATCH('Compare &amp; combine'!B619,'Final Yahoo'!$B$2:$B$584,0)),"NA")</f>
        <v>NA</v>
      </c>
      <c r="D619" s="9">
        <f t="shared" si="9"/>
        <v>1</v>
      </c>
      <c r="F619" t="s">
        <v>3105</v>
      </c>
      <c r="G619" t="e">
        <f>INDEX('Final Yahoo'!C$2:C$584,MATCH('Compare &amp; combine'!$F619,'Final Yahoo'!$B$2:$B$584,0))</f>
        <v>#N/A</v>
      </c>
      <c r="H619" s="8" t="str">
        <f>IFERROR(INDEX('Final Yahoo'!E$2:E$584,MATCH('Compare &amp; combine'!$F619,'Final Yahoo'!$B$2:$B$584,0)),"NA")</f>
        <v>NA</v>
      </c>
    </row>
    <row r="620" spans="2:8" x14ac:dyDescent="0.25">
      <c r="B620" t="s">
        <v>3106</v>
      </c>
      <c r="C620" s="6" t="str">
        <f>IFERROR(INDEX('Final Yahoo'!$B$2:$B$584,MATCH('Compare &amp; combine'!B620,'Final Yahoo'!$B$2:$B$584,0)),"NA")</f>
        <v>TOWR</v>
      </c>
      <c r="D620" s="9">
        <f t="shared" si="9"/>
        <v>0</v>
      </c>
      <c r="F620" t="s">
        <v>3106</v>
      </c>
      <c r="G620" t="str">
        <f>INDEX('Final Yahoo'!C$2:C$584,MATCH('Compare &amp; combine'!$F620,'Final Yahoo'!$B$2:$B$584,0))</f>
        <v>PT Sarana Menara Nusantara Tbk.</v>
      </c>
      <c r="H620" s="8">
        <f>IFERROR(INDEX('Final Yahoo'!E$2:E$584,MATCH('Compare &amp; combine'!$F620,'Final Yahoo'!$B$2:$B$584,0)),"NA")</f>
        <v>60008</v>
      </c>
    </row>
    <row r="621" spans="2:8" x14ac:dyDescent="0.25">
      <c r="B621" t="s">
        <v>3107</v>
      </c>
      <c r="C621" s="6" t="str">
        <f>IFERROR(INDEX('Final Yahoo'!$B$2:$B$584,MATCH('Compare &amp; combine'!B621,'Final Yahoo'!$B$2:$B$584,0)),"NA")</f>
        <v>TOYS</v>
      </c>
      <c r="D621" s="9">
        <f t="shared" si="9"/>
        <v>0</v>
      </c>
      <c r="F621" t="s">
        <v>3107</v>
      </c>
      <c r="G621" t="str">
        <f>INDEX('Final Yahoo'!C$2:C$584,MATCH('Compare &amp; combine'!$F621,'Final Yahoo'!$B$2:$B$584,0))</f>
        <v>PT Sunindo Adipersada Tbk</v>
      </c>
      <c r="H621" s="8">
        <f>IFERROR(INDEX('Final Yahoo'!E$2:E$584,MATCH('Compare &amp; combine'!$F621,'Final Yahoo'!$B$2:$B$584,0)),"NA")</f>
        <v>245.38499999999999</v>
      </c>
    </row>
    <row r="622" spans="2:8" x14ac:dyDescent="0.25">
      <c r="B622" t="s">
        <v>3108</v>
      </c>
      <c r="C622" s="6" t="str">
        <f>IFERROR(INDEX('Final Yahoo'!$B$2:$B$584,MATCH('Compare &amp; combine'!B622,'Final Yahoo'!$B$2:$B$584,0)),"NA")</f>
        <v>TPIA</v>
      </c>
      <c r="D622" s="9">
        <f t="shared" si="9"/>
        <v>0</v>
      </c>
      <c r="F622" t="s">
        <v>3108</v>
      </c>
      <c r="G622" t="str">
        <f>INDEX('Final Yahoo'!C$2:C$584,MATCH('Compare &amp; combine'!$F622,'Final Yahoo'!$B$2:$B$584,0))</f>
        <v>PT. Chandra Asri Petrochemical Tbk</v>
      </c>
      <c r="H622" s="8">
        <f>IFERROR(INDEX('Final Yahoo'!E$2:E$584,MATCH('Compare &amp; combine'!$F622,'Final Yahoo'!$B$2:$B$584,0)),"NA")</f>
        <v>154639</v>
      </c>
    </row>
    <row r="623" spans="2:8" x14ac:dyDescent="0.25">
      <c r="B623" t="s">
        <v>3109</v>
      </c>
      <c r="C623" s="6" t="str">
        <f>IFERROR(INDEX('Final Yahoo'!$B$2:$B$584,MATCH('Compare &amp; combine'!B623,'Final Yahoo'!$B$2:$B$584,0)),"NA")</f>
        <v>TPMA</v>
      </c>
      <c r="D623" s="9">
        <f t="shared" si="9"/>
        <v>0</v>
      </c>
      <c r="F623" t="s">
        <v>3109</v>
      </c>
      <c r="G623" t="str">
        <f>INDEX('Final Yahoo'!C$2:C$584,MATCH('Compare &amp; combine'!$F623,'Final Yahoo'!$B$2:$B$584,0))</f>
        <v>PT Trans Power Marine Tbk</v>
      </c>
      <c r="H623" s="8">
        <f>IFERROR(INDEX('Final Yahoo'!E$2:E$584,MATCH('Compare &amp; combine'!$F623,'Final Yahoo'!$B$2:$B$584,0)),"NA")</f>
        <v>1285</v>
      </c>
    </row>
    <row r="624" spans="2:8" x14ac:dyDescent="0.25">
      <c r="B624" t="s">
        <v>3110</v>
      </c>
      <c r="C624" s="6" t="str">
        <f>IFERROR(INDEX('Final Yahoo'!$B$2:$B$584,MATCH('Compare &amp; combine'!B624,'Final Yahoo'!$B$2:$B$584,0)),"NA")</f>
        <v>NA</v>
      </c>
      <c r="D624" s="9">
        <f t="shared" si="9"/>
        <v>1</v>
      </c>
      <c r="F624" t="s">
        <v>3110</v>
      </c>
      <c r="G624" t="e">
        <f>INDEX('Final Yahoo'!C$2:C$584,MATCH('Compare &amp; combine'!$F624,'Final Yahoo'!$B$2:$B$584,0))</f>
        <v>#N/A</v>
      </c>
      <c r="H624" s="8" t="str">
        <f>IFERROR(INDEX('Final Yahoo'!E$2:E$584,MATCH('Compare &amp; combine'!$F624,'Final Yahoo'!$B$2:$B$584,0)),"NA")</f>
        <v>NA</v>
      </c>
    </row>
    <row r="625" spans="2:8" x14ac:dyDescent="0.25">
      <c r="B625" t="s">
        <v>3111</v>
      </c>
      <c r="C625" s="6" t="str">
        <f>IFERROR(INDEX('Final Yahoo'!$B$2:$B$584,MATCH('Compare &amp; combine'!B625,'Final Yahoo'!$B$2:$B$584,0)),"NA")</f>
        <v>TRIN</v>
      </c>
      <c r="D625" s="9">
        <f t="shared" si="9"/>
        <v>0</v>
      </c>
      <c r="F625" t="s">
        <v>3111</v>
      </c>
      <c r="G625" t="str">
        <f>INDEX('Final Yahoo'!C$2:C$584,MATCH('Compare &amp; combine'!$F625,'Final Yahoo'!$B$2:$B$584,0))</f>
        <v>PT Perintis Triniti Properti Tbk</v>
      </c>
      <c r="H625" s="8">
        <f>IFERROR(INDEX('Final Yahoo'!E$2:E$584,MATCH('Compare &amp; combine'!$F625,'Final Yahoo'!$B$2:$B$584,0)),"NA")</f>
        <v>988.42200000000003</v>
      </c>
    </row>
    <row r="626" spans="2:8" x14ac:dyDescent="0.25">
      <c r="B626" t="s">
        <v>3112</v>
      </c>
      <c r="C626" s="6" t="str">
        <f>IFERROR(INDEX('Final Yahoo'!$B$2:$B$584,MATCH('Compare &amp; combine'!B626,'Final Yahoo'!$B$2:$B$584,0)),"NA")</f>
        <v>TRIS</v>
      </c>
      <c r="D626" s="9">
        <f t="shared" si="9"/>
        <v>0</v>
      </c>
      <c r="F626" t="s">
        <v>3112</v>
      </c>
      <c r="G626" t="str">
        <f>INDEX('Final Yahoo'!C$2:C$584,MATCH('Compare &amp; combine'!$F626,'Final Yahoo'!$B$2:$B$584,0))</f>
        <v>PT Trisula International Tbk</v>
      </c>
      <c r="H626" s="8">
        <f>IFERROR(INDEX('Final Yahoo'!E$2:E$584,MATCH('Compare &amp; combine'!$F626,'Final Yahoo'!$B$2:$B$584,0)),"NA")</f>
        <v>417.72399999999999</v>
      </c>
    </row>
    <row r="627" spans="2:8" x14ac:dyDescent="0.25">
      <c r="B627" t="s">
        <v>3113</v>
      </c>
      <c r="C627" s="6" t="str">
        <f>IFERROR(INDEX('Final Yahoo'!$B$2:$B$584,MATCH('Compare &amp; combine'!B627,'Final Yahoo'!$B$2:$B$584,0)),"NA")</f>
        <v>TRJA</v>
      </c>
      <c r="D627" s="9">
        <f t="shared" si="9"/>
        <v>0</v>
      </c>
      <c r="F627" t="s">
        <v>3113</v>
      </c>
      <c r="G627" t="str">
        <f>INDEX('Final Yahoo'!C$2:C$584,MATCH('Compare &amp; combine'!$F627,'Final Yahoo'!$B$2:$B$584,0))</f>
        <v>PT Transkon Jaya Tbk</v>
      </c>
      <c r="H627" s="8">
        <f>IFERROR(INDEX('Final Yahoo'!E$2:E$584,MATCH('Compare &amp; combine'!$F627,'Final Yahoo'!$B$2:$B$584,0)),"NA")</f>
        <v>380.57</v>
      </c>
    </row>
    <row r="628" spans="2:8" x14ac:dyDescent="0.25">
      <c r="B628" t="s">
        <v>3114</v>
      </c>
      <c r="C628" s="6" t="str">
        <f>IFERROR(INDEX('Final Yahoo'!$B$2:$B$584,MATCH('Compare &amp; combine'!B628,'Final Yahoo'!$B$2:$B$584,0)),"NA")</f>
        <v>TRST</v>
      </c>
      <c r="D628" s="9">
        <f t="shared" si="9"/>
        <v>0</v>
      </c>
      <c r="F628" t="s">
        <v>3114</v>
      </c>
      <c r="G628" t="str">
        <f>INDEX('Final Yahoo'!C$2:C$584,MATCH('Compare &amp; combine'!$F628,'Final Yahoo'!$B$2:$B$584,0))</f>
        <v>PT Trias Sentosa Tbk</v>
      </c>
      <c r="H628" s="8">
        <f>IFERROR(INDEX('Final Yahoo'!E$2:E$584,MATCH('Compare &amp; combine'!$F628,'Final Yahoo'!$B$2:$B$584,0)),"NA")</f>
        <v>1643</v>
      </c>
    </row>
    <row r="629" spans="2:8" x14ac:dyDescent="0.25">
      <c r="B629" t="s">
        <v>3115</v>
      </c>
      <c r="C629" s="6" t="str">
        <f>IFERROR(INDEX('Final Yahoo'!$B$2:$B$584,MATCH('Compare &amp; combine'!B629,'Final Yahoo'!$B$2:$B$584,0)),"NA")</f>
        <v>TRUK</v>
      </c>
      <c r="D629" s="9">
        <f t="shared" si="9"/>
        <v>0</v>
      </c>
      <c r="F629" t="s">
        <v>3115</v>
      </c>
      <c r="G629" t="str">
        <f>INDEX('Final Yahoo'!C$2:C$584,MATCH('Compare &amp; combine'!$F629,'Final Yahoo'!$B$2:$B$584,0))</f>
        <v>PT Guna Timur Raya Tbk</v>
      </c>
      <c r="H629" s="8">
        <f>IFERROR(INDEX('Final Yahoo'!E$2:E$584,MATCH('Compare &amp; combine'!$F629,'Final Yahoo'!$B$2:$B$584,0)),"NA")</f>
        <v>75.69</v>
      </c>
    </row>
    <row r="630" spans="2:8" x14ac:dyDescent="0.25">
      <c r="B630" t="s">
        <v>3116</v>
      </c>
      <c r="C630" s="6" t="str">
        <f>IFERROR(INDEX('Final Yahoo'!$B$2:$B$584,MATCH('Compare &amp; combine'!B630,'Final Yahoo'!$B$2:$B$584,0)),"NA")</f>
        <v>TRUS</v>
      </c>
      <c r="D630" s="9">
        <f t="shared" si="9"/>
        <v>0</v>
      </c>
      <c r="F630" t="s">
        <v>3116</v>
      </c>
      <c r="G630" t="str">
        <f>INDEX('Final Yahoo'!C$2:C$584,MATCH('Compare &amp; combine'!$F630,'Final Yahoo'!$B$2:$B$584,0))</f>
        <v>PT Trust Finance Indonesia Tbk</v>
      </c>
      <c r="H630" s="8">
        <f>IFERROR(INDEX('Final Yahoo'!E$2:E$584,MATCH('Compare &amp; combine'!$F630,'Final Yahoo'!$B$2:$B$584,0)),"NA")</f>
        <v>273.60000000000002</v>
      </c>
    </row>
    <row r="631" spans="2:8" x14ac:dyDescent="0.25">
      <c r="B631" t="s">
        <v>3117</v>
      </c>
      <c r="C631" s="6" t="str">
        <f>IFERROR(INDEX('Final Yahoo'!$B$2:$B$584,MATCH('Compare &amp; combine'!B631,'Final Yahoo'!$B$2:$B$584,0)),"NA")</f>
        <v>TSPC</v>
      </c>
      <c r="D631" s="9">
        <f t="shared" si="9"/>
        <v>0</v>
      </c>
      <c r="F631" t="s">
        <v>3117</v>
      </c>
      <c r="G631" t="str">
        <f>INDEX('Final Yahoo'!C$2:C$584,MATCH('Compare &amp; combine'!$F631,'Final Yahoo'!$B$2:$B$584,0))</f>
        <v>PT Tempo Scan Pacific Tbk</v>
      </c>
      <c r="H631" s="8">
        <f>IFERROR(INDEX('Final Yahoo'!E$2:E$584,MATCH('Compare &amp; combine'!$F631,'Final Yahoo'!$B$2:$B$584,0)),"NA")</f>
        <v>6502</v>
      </c>
    </row>
    <row r="632" spans="2:8" x14ac:dyDescent="0.25">
      <c r="B632" t="s">
        <v>3118</v>
      </c>
      <c r="C632" s="6" t="str">
        <f>IFERROR(INDEX('Final Yahoo'!$B$2:$B$584,MATCH('Compare &amp; combine'!B632,'Final Yahoo'!$B$2:$B$584,0)),"NA")</f>
        <v>NA</v>
      </c>
      <c r="D632" s="9">
        <f t="shared" si="9"/>
        <v>1</v>
      </c>
      <c r="F632" t="s">
        <v>3118</v>
      </c>
      <c r="G632" t="e">
        <f>INDEX('Final Yahoo'!C$2:C$584,MATCH('Compare &amp; combine'!$F632,'Final Yahoo'!$B$2:$B$584,0))</f>
        <v>#N/A</v>
      </c>
      <c r="H632" s="8" t="str">
        <f>IFERROR(INDEX('Final Yahoo'!E$2:E$584,MATCH('Compare &amp; combine'!$F632,'Final Yahoo'!$B$2:$B$584,0)),"NA")</f>
        <v>NA</v>
      </c>
    </row>
    <row r="633" spans="2:8" x14ac:dyDescent="0.25">
      <c r="B633" t="s">
        <v>3119</v>
      </c>
      <c r="C633" s="6" t="str">
        <f>IFERROR(INDEX('Final Yahoo'!$B$2:$B$584,MATCH('Compare &amp; combine'!B633,'Final Yahoo'!$B$2:$B$584,0)),"NA")</f>
        <v>TURI</v>
      </c>
      <c r="D633" s="9">
        <f t="shared" si="9"/>
        <v>0</v>
      </c>
      <c r="F633" t="s">
        <v>3119</v>
      </c>
      <c r="G633" t="str">
        <f>INDEX('Final Yahoo'!C$2:C$584,MATCH('Compare &amp; combine'!$F633,'Final Yahoo'!$B$2:$B$584,0))</f>
        <v>PT Tunas Ridean Tbk</v>
      </c>
      <c r="H633" s="8">
        <f>IFERROR(INDEX('Final Yahoo'!E$2:E$584,MATCH('Compare &amp; combine'!$F633,'Final Yahoo'!$B$2:$B$584,0)),"NA")</f>
        <v>7700</v>
      </c>
    </row>
    <row r="634" spans="2:8" x14ac:dyDescent="0.25">
      <c r="B634" t="s">
        <v>3120</v>
      </c>
      <c r="C634" s="6" t="str">
        <f>IFERROR(INDEX('Final Yahoo'!$B$2:$B$584,MATCH('Compare &amp; combine'!B634,'Final Yahoo'!$B$2:$B$584,0)),"NA")</f>
        <v>UANG</v>
      </c>
      <c r="D634" s="9">
        <f t="shared" si="9"/>
        <v>0</v>
      </c>
      <c r="F634" t="s">
        <v>3120</v>
      </c>
      <c r="G634" t="str">
        <f>INDEX('Final Yahoo'!C$2:C$584,MATCH('Compare &amp; combine'!$F634,'Final Yahoo'!$B$2:$B$584,0))</f>
        <v>PT Pakuan, Tbk</v>
      </c>
      <c r="H634" s="8">
        <f>IFERROR(INDEX('Final Yahoo'!E$2:E$584,MATCH('Compare &amp; combine'!$F634,'Final Yahoo'!$B$2:$B$584,0)),"NA")</f>
        <v>1355</v>
      </c>
    </row>
    <row r="635" spans="2:8" x14ac:dyDescent="0.25">
      <c r="B635" t="s">
        <v>3121</v>
      </c>
      <c r="C635" s="6" t="str">
        <f>IFERROR(INDEX('Final Yahoo'!$B$2:$B$584,MATCH('Compare &amp; combine'!B635,'Final Yahoo'!$B$2:$B$584,0)),"NA")</f>
        <v>UCID</v>
      </c>
      <c r="D635" s="9">
        <f t="shared" si="9"/>
        <v>0</v>
      </c>
      <c r="F635" t="s">
        <v>3121</v>
      </c>
      <c r="G635" t="str">
        <f>INDEX('Final Yahoo'!C$2:C$584,MATCH('Compare &amp; combine'!$F635,'Final Yahoo'!$B$2:$B$584,0))</f>
        <v>PT Uni-Charm Indonesia Tbk</v>
      </c>
      <c r="H635" s="8">
        <f>IFERROR(INDEX('Final Yahoo'!E$2:E$584,MATCH('Compare &amp; combine'!$F635,'Final Yahoo'!$B$2:$B$584,0)),"NA")</f>
        <v>6567</v>
      </c>
    </row>
    <row r="636" spans="2:8" x14ac:dyDescent="0.25">
      <c r="B636" t="s">
        <v>3122</v>
      </c>
      <c r="C636" s="6" t="str">
        <f>IFERROR(INDEX('Final Yahoo'!$B$2:$B$584,MATCH('Compare &amp; combine'!B636,'Final Yahoo'!$B$2:$B$584,0)),"NA")</f>
        <v>ULTJ</v>
      </c>
      <c r="D636" s="9">
        <f t="shared" si="9"/>
        <v>0</v>
      </c>
      <c r="F636" t="s">
        <v>3122</v>
      </c>
      <c r="G636" t="str">
        <f>INDEX('Final Yahoo'!C$2:C$584,MATCH('Compare &amp; combine'!$F636,'Final Yahoo'!$B$2:$B$584,0))</f>
        <v>PT Ultrajaya Milk Industry &amp; Trading Company Tbk</v>
      </c>
      <c r="H636" s="8">
        <f>IFERROR(INDEX('Final Yahoo'!E$2:E$584,MATCH('Compare &amp; combine'!$F636,'Final Yahoo'!$B$2:$B$584,0)),"NA")</f>
        <v>16221</v>
      </c>
    </row>
    <row r="637" spans="2:8" x14ac:dyDescent="0.25">
      <c r="B637" t="s">
        <v>3123</v>
      </c>
      <c r="C637" s="6" t="str">
        <f>IFERROR(INDEX('Final Yahoo'!$B$2:$B$584,MATCH('Compare &amp; combine'!B637,'Final Yahoo'!$B$2:$B$584,0)),"NA")</f>
        <v>NA</v>
      </c>
      <c r="D637" s="9">
        <f t="shared" si="9"/>
        <v>1</v>
      </c>
      <c r="F637" t="s">
        <v>3123</v>
      </c>
      <c r="G637" t="e">
        <f>INDEX('Final Yahoo'!C$2:C$584,MATCH('Compare &amp; combine'!$F637,'Final Yahoo'!$B$2:$B$584,0))</f>
        <v>#N/A</v>
      </c>
      <c r="H637" s="8" t="str">
        <f>IFERROR(INDEX('Final Yahoo'!E$2:E$584,MATCH('Compare &amp; combine'!$F637,'Final Yahoo'!$B$2:$B$584,0)),"NA")</f>
        <v>NA</v>
      </c>
    </row>
    <row r="638" spans="2:8" x14ac:dyDescent="0.25">
      <c r="B638" t="s">
        <v>3124</v>
      </c>
      <c r="C638" s="6" t="str">
        <f>IFERROR(INDEX('Final Yahoo'!$B$2:$B$584,MATCH('Compare &amp; combine'!B638,'Final Yahoo'!$B$2:$B$584,0)),"NA")</f>
        <v>UNSP</v>
      </c>
      <c r="D638" s="9">
        <f t="shared" si="9"/>
        <v>0</v>
      </c>
      <c r="F638" t="s">
        <v>3124</v>
      </c>
      <c r="G638" t="str">
        <f>INDEX('Final Yahoo'!C$2:C$584,MATCH('Compare &amp; combine'!$F638,'Final Yahoo'!$B$2:$B$584,0))</f>
        <v>PT Bakrie Sumatera Plantations Tbk</v>
      </c>
      <c r="H638" s="8">
        <f>IFERROR(INDEX('Final Yahoo'!E$2:E$584,MATCH('Compare &amp; combine'!$F638,'Final Yahoo'!$B$2:$B$584,0)),"NA")</f>
        <v>300.01900000000001</v>
      </c>
    </row>
    <row r="639" spans="2:8" x14ac:dyDescent="0.25">
      <c r="B639" t="s">
        <v>3125</v>
      </c>
      <c r="C639" s="6" t="str">
        <f>IFERROR(INDEX('Final Yahoo'!$B$2:$B$584,MATCH('Compare &amp; combine'!B639,'Final Yahoo'!$B$2:$B$584,0)),"NA")</f>
        <v>UNTR</v>
      </c>
      <c r="D639" s="9">
        <f t="shared" si="9"/>
        <v>0</v>
      </c>
      <c r="F639" t="s">
        <v>3125</v>
      </c>
      <c r="G639" t="str">
        <f>INDEX('Final Yahoo'!C$2:C$584,MATCH('Compare &amp; combine'!$F639,'Final Yahoo'!$B$2:$B$584,0))</f>
        <v>PT United Tractors Tbk</v>
      </c>
      <c r="H639" s="8">
        <f>IFERROR(INDEX('Final Yahoo'!E$2:E$584,MATCH('Compare &amp; combine'!$F639,'Final Yahoo'!$B$2:$B$584,0)),"NA")</f>
        <v>95119</v>
      </c>
    </row>
    <row r="640" spans="2:8" x14ac:dyDescent="0.25">
      <c r="B640" t="s">
        <v>3126</v>
      </c>
      <c r="C640" s="6" t="str">
        <f>IFERROR(INDEX('Final Yahoo'!$B$2:$B$584,MATCH('Compare &amp; combine'!B640,'Final Yahoo'!$B$2:$B$584,0)),"NA")</f>
        <v>UNVR</v>
      </c>
      <c r="D640" s="9">
        <f t="shared" si="9"/>
        <v>0</v>
      </c>
      <c r="F640" t="s">
        <v>3126</v>
      </c>
      <c r="G640" t="str">
        <f>INDEX('Final Yahoo'!C$2:C$584,MATCH('Compare &amp; combine'!$F640,'Final Yahoo'!$B$2:$B$584,0))</f>
        <v>PT Unilever Indonesia Tbk</v>
      </c>
      <c r="H640" s="8">
        <f>IFERROR(INDEX('Final Yahoo'!E$2:E$584,MATCH('Compare &amp; combine'!$F640,'Final Yahoo'!$B$2:$B$584,0)),"NA")</f>
        <v>199334</v>
      </c>
    </row>
    <row r="641" spans="2:8" x14ac:dyDescent="0.25">
      <c r="B641" t="s">
        <v>3127</v>
      </c>
      <c r="C641" s="6" t="str">
        <f>IFERROR(INDEX('Final Yahoo'!$B$2:$B$584,MATCH('Compare &amp; combine'!B641,'Final Yahoo'!$B$2:$B$584,0)),"NA")</f>
        <v>NA</v>
      </c>
      <c r="D641" s="9">
        <f t="shared" si="9"/>
        <v>1</v>
      </c>
      <c r="F641" t="s">
        <v>3127</v>
      </c>
      <c r="G641" t="e">
        <f>INDEX('Final Yahoo'!C$2:C$584,MATCH('Compare &amp; combine'!$F641,'Final Yahoo'!$B$2:$B$584,0))</f>
        <v>#N/A</v>
      </c>
      <c r="H641" s="8" t="str">
        <f>IFERROR(INDEX('Final Yahoo'!E$2:E$584,MATCH('Compare &amp; combine'!$F641,'Final Yahoo'!$B$2:$B$584,0)),"NA")</f>
        <v>NA</v>
      </c>
    </row>
    <row r="642" spans="2:8" x14ac:dyDescent="0.25">
      <c r="B642" t="s">
        <v>3128</v>
      </c>
      <c r="C642" s="6" t="str">
        <f>IFERROR(INDEX('Final Yahoo'!$B$2:$B$584,MATCH('Compare &amp; combine'!B642,'Final Yahoo'!$B$2:$B$584,0)),"NA")</f>
        <v>NA</v>
      </c>
      <c r="D642" s="9">
        <f t="shared" si="9"/>
        <v>1</v>
      </c>
      <c r="F642" t="s">
        <v>3128</v>
      </c>
      <c r="G642" t="e">
        <f>INDEX('Final Yahoo'!C$2:C$584,MATCH('Compare &amp; combine'!$F642,'Final Yahoo'!$B$2:$B$584,0))</f>
        <v>#N/A</v>
      </c>
      <c r="H642" s="8" t="str">
        <f>IFERROR(INDEX('Final Yahoo'!E$2:E$584,MATCH('Compare &amp; combine'!$F642,'Final Yahoo'!$B$2:$B$584,0)),"NA")</f>
        <v>NA</v>
      </c>
    </row>
    <row r="643" spans="2:8" x14ac:dyDescent="0.25">
      <c r="B643" t="s">
        <v>3129</v>
      </c>
      <c r="C643" s="6" t="str">
        <f>IFERROR(INDEX('Final Yahoo'!$B$2:$B$584,MATCH('Compare &amp; combine'!B643,'Final Yahoo'!$B$2:$B$584,0)),"NA")</f>
        <v>VICO</v>
      </c>
      <c r="D643" s="9">
        <f t="shared" si="9"/>
        <v>0</v>
      </c>
      <c r="F643" t="s">
        <v>3129</v>
      </c>
      <c r="G643" t="str">
        <f>INDEX('Final Yahoo'!C$2:C$584,MATCH('Compare &amp; combine'!$F643,'Final Yahoo'!$B$2:$B$584,0))</f>
        <v>PT Victoria Investama Tbk</v>
      </c>
      <c r="H643" s="8">
        <f>IFERROR(INDEX('Final Yahoo'!E$2:E$584,MATCH('Compare &amp; combine'!$F643,'Final Yahoo'!$B$2:$B$584,0)),"NA")</f>
        <v>1455</v>
      </c>
    </row>
    <row r="644" spans="2:8" x14ac:dyDescent="0.25">
      <c r="B644" t="s">
        <v>3130</v>
      </c>
      <c r="C644" s="6" t="str">
        <f>IFERROR(INDEX('Final Yahoo'!$B$2:$B$584,MATCH('Compare &amp; combine'!B644,'Final Yahoo'!$B$2:$B$584,0)),"NA")</f>
        <v>VINS</v>
      </c>
      <c r="D644" s="9">
        <f t="shared" ref="D644:D667" si="10">IF(C644="NA",1,0)</f>
        <v>0</v>
      </c>
      <c r="F644" t="s">
        <v>3130</v>
      </c>
      <c r="G644" t="str">
        <f>INDEX('Final Yahoo'!C$2:C$584,MATCH('Compare &amp; combine'!$F644,'Final Yahoo'!$B$2:$B$584,0))</f>
        <v>PT Victoria Insurance Tbk</v>
      </c>
      <c r="H644" s="8">
        <f>IFERROR(INDEX('Final Yahoo'!E$2:E$584,MATCH('Compare &amp; combine'!$F644,'Final Yahoo'!$B$2:$B$584,0)),"NA")</f>
        <v>162.12299999999999</v>
      </c>
    </row>
    <row r="645" spans="2:8" x14ac:dyDescent="0.25">
      <c r="B645" t="s">
        <v>3131</v>
      </c>
      <c r="C645" s="6" t="str">
        <f>IFERROR(INDEX('Final Yahoo'!$B$2:$B$584,MATCH('Compare &amp; combine'!B645,'Final Yahoo'!$B$2:$B$584,0)),"NA")</f>
        <v>VIVA</v>
      </c>
      <c r="D645" s="9">
        <f t="shared" si="10"/>
        <v>0</v>
      </c>
      <c r="F645" t="s">
        <v>3131</v>
      </c>
      <c r="G645" t="str">
        <f>INDEX('Final Yahoo'!C$2:C$584,MATCH('Compare &amp; combine'!$F645,'Final Yahoo'!$B$2:$B$584,0))</f>
        <v>PT Visi Media Asia Tbk</v>
      </c>
      <c r="H645" s="8">
        <f>IFERROR(INDEX('Final Yahoo'!E$2:E$584,MATCH('Compare &amp; combine'!$F645,'Final Yahoo'!$B$2:$B$584,0)),"NA")</f>
        <v>823.21500000000003</v>
      </c>
    </row>
    <row r="646" spans="2:8" x14ac:dyDescent="0.25">
      <c r="B646" t="s">
        <v>3132</v>
      </c>
      <c r="C646" s="6" t="str">
        <f>IFERROR(INDEX('Final Yahoo'!$B$2:$B$584,MATCH('Compare &amp; combine'!B646,'Final Yahoo'!$B$2:$B$584,0)),"NA")</f>
        <v>VOKS</v>
      </c>
      <c r="D646" s="9">
        <f t="shared" si="10"/>
        <v>0</v>
      </c>
      <c r="F646" t="s">
        <v>3132</v>
      </c>
      <c r="G646" t="str">
        <f>INDEX('Final Yahoo'!C$2:C$584,MATCH('Compare &amp; combine'!$F646,'Final Yahoo'!$B$2:$B$584,0))</f>
        <v>PT Voksel Electric Tbk</v>
      </c>
      <c r="H646" s="8">
        <f>IFERROR(INDEX('Final Yahoo'!E$2:E$584,MATCH('Compare &amp; combine'!$F646,'Final Yahoo'!$B$2:$B$584,0)),"NA")</f>
        <v>768.78599999999994</v>
      </c>
    </row>
    <row r="647" spans="2:8" x14ac:dyDescent="0.25">
      <c r="B647" t="s">
        <v>3133</v>
      </c>
      <c r="C647" s="6" t="str">
        <f>IFERROR(INDEX('Final Yahoo'!$B$2:$B$584,MATCH('Compare &amp; combine'!B647,'Final Yahoo'!$B$2:$B$584,0)),"NA")</f>
        <v>VRNA</v>
      </c>
      <c r="D647" s="9">
        <f t="shared" si="10"/>
        <v>0</v>
      </c>
      <c r="F647" t="s">
        <v>3133</v>
      </c>
      <c r="G647" t="str">
        <f>INDEX('Final Yahoo'!C$2:C$584,MATCH('Compare &amp; combine'!$F647,'Final Yahoo'!$B$2:$B$584,0))</f>
        <v>PT. Verena Multi Finance Tbk</v>
      </c>
      <c r="H647" s="8">
        <f>IFERROR(INDEX('Final Yahoo'!E$2:E$584,MATCH('Compare &amp; combine'!$F647,'Final Yahoo'!$B$2:$B$584,0)),"NA")</f>
        <v>801.91600000000005</v>
      </c>
    </row>
    <row r="648" spans="2:8" x14ac:dyDescent="0.25">
      <c r="B648" t="s">
        <v>3134</v>
      </c>
      <c r="C648" s="6" t="str">
        <f>IFERROR(INDEX('Final Yahoo'!$B$2:$B$584,MATCH('Compare &amp; combine'!B648,'Final Yahoo'!$B$2:$B$584,0)),"NA")</f>
        <v>WAPO</v>
      </c>
      <c r="D648" s="9">
        <f t="shared" si="10"/>
        <v>0</v>
      </c>
      <c r="F648" t="s">
        <v>3134</v>
      </c>
      <c r="G648" t="str">
        <f>INDEX('Final Yahoo'!C$2:C$584,MATCH('Compare &amp; combine'!$F648,'Final Yahoo'!$B$2:$B$584,0))</f>
        <v>PT Wahana Pronatural Tbk</v>
      </c>
      <c r="H648" s="8">
        <f>IFERROR(INDEX('Final Yahoo'!E$2:E$584,MATCH('Compare &amp; combine'!$F648,'Final Yahoo'!$B$2:$B$584,0)),"NA")</f>
        <v>93.069000000000003</v>
      </c>
    </row>
    <row r="649" spans="2:8" x14ac:dyDescent="0.25">
      <c r="B649" t="s">
        <v>3135</v>
      </c>
      <c r="C649" s="6" t="str">
        <f>IFERROR(INDEX('Final Yahoo'!$B$2:$B$584,MATCH('Compare &amp; combine'!B649,'Final Yahoo'!$B$2:$B$584,0)),"NA")</f>
        <v>NA</v>
      </c>
      <c r="D649" s="9">
        <f t="shared" si="10"/>
        <v>1</v>
      </c>
      <c r="F649" t="s">
        <v>3135</v>
      </c>
      <c r="G649" t="e">
        <f>INDEX('Final Yahoo'!C$2:C$584,MATCH('Compare &amp; combine'!$F649,'Final Yahoo'!$B$2:$B$584,0))</f>
        <v>#N/A</v>
      </c>
      <c r="H649" s="8" t="str">
        <f>IFERROR(INDEX('Final Yahoo'!E$2:E$584,MATCH('Compare &amp; combine'!$F649,'Final Yahoo'!$B$2:$B$584,0)),"NA")</f>
        <v>NA</v>
      </c>
    </row>
    <row r="650" spans="2:8" x14ac:dyDescent="0.25">
      <c r="B650" t="s">
        <v>3136</v>
      </c>
      <c r="C650" s="6" t="str">
        <f>IFERROR(INDEX('Final Yahoo'!$B$2:$B$584,MATCH('Compare &amp; combine'!B650,'Final Yahoo'!$B$2:$B$584,0)),"NA")</f>
        <v>WEHA</v>
      </c>
      <c r="D650" s="9">
        <f t="shared" si="10"/>
        <v>0</v>
      </c>
      <c r="F650" t="s">
        <v>3136</v>
      </c>
      <c r="G650" t="str">
        <f>INDEX('Final Yahoo'!C$2:C$584,MATCH('Compare &amp; combine'!$F650,'Final Yahoo'!$B$2:$B$584,0))</f>
        <v>PT WEHA Transportasi Indonesia Tbk</v>
      </c>
      <c r="H650" s="8">
        <f>IFERROR(INDEX('Final Yahoo'!E$2:E$584,MATCH('Compare &amp; combine'!$F650,'Final Yahoo'!$B$2:$B$584,0)),"NA")</f>
        <v>186.14599999999999</v>
      </c>
    </row>
    <row r="651" spans="2:8" x14ac:dyDescent="0.25">
      <c r="B651" t="s">
        <v>3137</v>
      </c>
      <c r="C651" s="6" t="str">
        <f>IFERROR(INDEX('Final Yahoo'!$B$2:$B$584,MATCH('Compare &amp; combine'!B651,'Final Yahoo'!$B$2:$B$584,0)),"NA")</f>
        <v>WICO</v>
      </c>
      <c r="D651" s="9">
        <f t="shared" si="10"/>
        <v>0</v>
      </c>
      <c r="F651" t="s">
        <v>3137</v>
      </c>
      <c r="G651" t="str">
        <f>INDEX('Final Yahoo'!C$2:C$584,MATCH('Compare &amp; combine'!$F651,'Final Yahoo'!$B$2:$B$584,0))</f>
        <v>Pt Wicaksana Overseas International Tbk</v>
      </c>
      <c r="H651" s="8">
        <f>IFERROR(INDEX('Final Yahoo'!E$2:E$584,MATCH('Compare &amp; combine'!$F651,'Final Yahoo'!$B$2:$B$584,0)),"NA")</f>
        <v>522.80700000000002</v>
      </c>
    </row>
    <row r="652" spans="2:8" x14ac:dyDescent="0.25">
      <c r="B652" t="s">
        <v>3138</v>
      </c>
      <c r="C652" s="6" t="str">
        <f>IFERROR(INDEX('Final Yahoo'!$B$2:$B$584,MATCH('Compare &amp; combine'!B652,'Final Yahoo'!$B$2:$B$584,0)),"NA")</f>
        <v>WIFI</v>
      </c>
      <c r="D652" s="9">
        <f t="shared" si="10"/>
        <v>0</v>
      </c>
      <c r="F652" t="s">
        <v>3138</v>
      </c>
      <c r="G652" t="str">
        <f>INDEX('Final Yahoo'!C$2:C$584,MATCH('Compare &amp; combine'!$F652,'Final Yahoo'!$B$2:$B$584,0))</f>
        <v>PT Solusi Sinergi Digital Tbk</v>
      </c>
      <c r="H652" s="8">
        <f>IFERROR(INDEX('Final Yahoo'!E$2:E$584,MATCH('Compare &amp; combine'!$F652,'Final Yahoo'!$B$2:$B$584,0)),"NA")</f>
        <v>1308</v>
      </c>
    </row>
    <row r="653" spans="2:8" x14ac:dyDescent="0.25">
      <c r="B653" t="s">
        <v>3139</v>
      </c>
      <c r="C653" s="6" t="str">
        <f>IFERROR(INDEX('Final Yahoo'!$B$2:$B$584,MATCH('Compare &amp; combine'!B653,'Final Yahoo'!$B$2:$B$584,0)),"NA")</f>
        <v>WIIM</v>
      </c>
      <c r="D653" s="9">
        <f t="shared" si="10"/>
        <v>0</v>
      </c>
      <c r="F653" t="s">
        <v>3139</v>
      </c>
      <c r="G653" t="str">
        <f>INDEX('Final Yahoo'!C$2:C$584,MATCH('Compare &amp; combine'!$F653,'Final Yahoo'!$B$2:$B$584,0))</f>
        <v>PT Wismilak Inti Makmur Tbk</v>
      </c>
      <c r="H653" s="8">
        <f>IFERROR(INDEX('Final Yahoo'!E$2:E$584,MATCH('Compare &amp; combine'!$F653,'Final Yahoo'!$B$2:$B$584,0)),"NA")</f>
        <v>1102</v>
      </c>
    </row>
    <row r="654" spans="2:8" x14ac:dyDescent="0.25">
      <c r="B654" t="s">
        <v>3140</v>
      </c>
      <c r="C654" s="6" t="str">
        <f>IFERROR(INDEX('Final Yahoo'!$B$2:$B$584,MATCH('Compare &amp; combine'!B654,'Final Yahoo'!$B$2:$B$584,0)),"NA")</f>
        <v>WIKA</v>
      </c>
      <c r="D654" s="9">
        <f t="shared" si="10"/>
        <v>0</v>
      </c>
      <c r="F654" t="s">
        <v>3140</v>
      </c>
      <c r="G654" t="str">
        <f>INDEX('Final Yahoo'!C$2:C$584,MATCH('Compare &amp; combine'!$F654,'Final Yahoo'!$B$2:$B$584,0))</f>
        <v>PT Wijaya Karya (Persero) Tbk.</v>
      </c>
      <c r="H654" s="8">
        <f>IFERROR(INDEX('Final Yahoo'!E$2:E$584,MATCH('Compare &amp; combine'!$F654,'Final Yahoo'!$B$2:$B$584,0)),"NA")</f>
        <v>12915</v>
      </c>
    </row>
    <row r="655" spans="2:8" x14ac:dyDescent="0.25">
      <c r="B655" t="s">
        <v>3141</v>
      </c>
      <c r="C655" s="6" t="str">
        <f>IFERROR(INDEX('Final Yahoo'!$B$2:$B$584,MATCH('Compare &amp; combine'!B655,'Final Yahoo'!$B$2:$B$584,0)),"NA")</f>
        <v>WINS</v>
      </c>
      <c r="D655" s="9">
        <f t="shared" si="10"/>
        <v>0</v>
      </c>
      <c r="F655" t="s">
        <v>3141</v>
      </c>
      <c r="G655" t="str">
        <f>INDEX('Final Yahoo'!C$2:C$584,MATCH('Compare &amp; combine'!$F655,'Final Yahoo'!$B$2:$B$584,0))</f>
        <v>PT Wintermar Offshore Marine Tbk</v>
      </c>
      <c r="H655" s="8">
        <f>IFERROR(INDEX('Final Yahoo'!E$2:E$584,MATCH('Compare &amp; combine'!$F655,'Final Yahoo'!$B$2:$B$584,0)),"NA")</f>
        <v>688.96900000000005</v>
      </c>
    </row>
    <row r="656" spans="2:8" x14ac:dyDescent="0.25">
      <c r="B656" t="s">
        <v>3142</v>
      </c>
      <c r="C656" s="6" t="str">
        <f>IFERROR(INDEX('Final Yahoo'!$B$2:$B$584,MATCH('Compare &amp; combine'!B656,'Final Yahoo'!$B$2:$B$584,0)),"NA")</f>
        <v>WOMF</v>
      </c>
      <c r="D656" s="9">
        <f t="shared" si="10"/>
        <v>0</v>
      </c>
      <c r="F656" t="s">
        <v>3142</v>
      </c>
      <c r="G656" t="str">
        <f>INDEX('Final Yahoo'!C$2:C$584,MATCH('Compare &amp; combine'!$F656,'Final Yahoo'!$B$2:$B$584,0))</f>
        <v>PT Wahana Ottomitra Multiartha Tbk</v>
      </c>
      <c r="H656" s="8">
        <f>IFERROR(INDEX('Final Yahoo'!E$2:E$584,MATCH('Compare &amp; combine'!$F656,'Final Yahoo'!$B$2:$B$584,0)),"NA")</f>
        <v>821.62900000000002</v>
      </c>
    </row>
    <row r="657" spans="2:8" x14ac:dyDescent="0.25">
      <c r="B657" t="s">
        <v>3143</v>
      </c>
      <c r="C657" s="6" t="str">
        <f>IFERROR(INDEX('Final Yahoo'!$B$2:$B$584,MATCH('Compare &amp; combine'!B657,'Final Yahoo'!$B$2:$B$584,0)),"NA")</f>
        <v>WOOD</v>
      </c>
      <c r="D657" s="9">
        <f t="shared" si="10"/>
        <v>0</v>
      </c>
      <c r="F657" t="s">
        <v>3143</v>
      </c>
      <c r="G657" t="str">
        <f>INDEX('Final Yahoo'!C$2:C$584,MATCH('Compare &amp; combine'!$F657,'Final Yahoo'!$B$2:$B$584,0))</f>
        <v>PT Integra Indocabinet Tbk</v>
      </c>
      <c r="H657" s="8">
        <f>IFERROR(INDEX('Final Yahoo'!E$2:E$584,MATCH('Compare &amp; combine'!$F657,'Final Yahoo'!$B$2:$B$584,0)),"NA")</f>
        <v>4454</v>
      </c>
    </row>
    <row r="658" spans="2:8" x14ac:dyDescent="0.25">
      <c r="B658" t="s">
        <v>3144</v>
      </c>
      <c r="C658" s="6" t="str">
        <f>IFERROR(INDEX('Final Yahoo'!$B$2:$B$584,MATCH('Compare &amp; combine'!B658,'Final Yahoo'!$B$2:$B$584,0)),"NA")</f>
        <v>WOWS</v>
      </c>
      <c r="D658" s="9">
        <f t="shared" si="10"/>
        <v>0</v>
      </c>
      <c r="F658" t="s">
        <v>3144</v>
      </c>
      <c r="G658" t="str">
        <f>INDEX('Final Yahoo'!C$2:C$584,MATCH('Compare &amp; combine'!$F658,'Final Yahoo'!$B$2:$B$584,0))</f>
        <v>PT Ginting Jaya Energi Tbk</v>
      </c>
      <c r="H658" s="8">
        <f>IFERROR(INDEX('Final Yahoo'!E$2:E$584,MATCH('Compare &amp; combine'!$F658,'Final Yahoo'!$B$2:$B$584,0)),"NA")</f>
        <v>123.786</v>
      </c>
    </row>
    <row r="659" spans="2:8" x14ac:dyDescent="0.25">
      <c r="B659" t="s">
        <v>3145</v>
      </c>
      <c r="C659" s="6" t="str">
        <f>IFERROR(INDEX('Final Yahoo'!$B$2:$B$584,MATCH('Compare &amp; combine'!B659,'Final Yahoo'!$B$2:$B$584,0)),"NA")</f>
        <v>NA</v>
      </c>
      <c r="D659" s="9">
        <f t="shared" si="10"/>
        <v>1</v>
      </c>
      <c r="F659" t="s">
        <v>3145</v>
      </c>
      <c r="G659" t="e">
        <f>INDEX('Final Yahoo'!C$2:C$584,MATCH('Compare &amp; combine'!$F659,'Final Yahoo'!$B$2:$B$584,0))</f>
        <v>#N/A</v>
      </c>
      <c r="H659" s="8" t="str">
        <f>IFERROR(INDEX('Final Yahoo'!E$2:E$584,MATCH('Compare &amp; combine'!$F659,'Final Yahoo'!$B$2:$B$584,0)),"NA")</f>
        <v>NA</v>
      </c>
    </row>
    <row r="660" spans="2:8" x14ac:dyDescent="0.25">
      <c r="B660" t="s">
        <v>3146</v>
      </c>
      <c r="C660" s="6" t="str">
        <f>IFERROR(INDEX('Final Yahoo'!$B$2:$B$584,MATCH('Compare &amp; combine'!B660,'Final Yahoo'!$B$2:$B$584,0)),"NA")</f>
        <v>WSKT</v>
      </c>
      <c r="D660" s="9">
        <f t="shared" si="10"/>
        <v>0</v>
      </c>
      <c r="F660" t="s">
        <v>3146</v>
      </c>
      <c r="G660" t="str">
        <f>INDEX('Final Yahoo'!C$2:C$584,MATCH('Compare &amp; combine'!$F660,'Final Yahoo'!$B$2:$B$584,0))</f>
        <v>PT Waskita Karya (Persero) Tbk</v>
      </c>
      <c r="H660" s="8">
        <f>IFERROR(INDEX('Final Yahoo'!E$2:E$584,MATCH('Compare &amp; combine'!$F660,'Final Yahoo'!$B$2:$B$584,0)),"NA")</f>
        <v>14049</v>
      </c>
    </row>
    <row r="661" spans="2:8" x14ac:dyDescent="0.25">
      <c r="B661" t="s">
        <v>3147</v>
      </c>
      <c r="C661" s="6" t="str">
        <f>IFERROR(INDEX('Final Yahoo'!$B$2:$B$584,MATCH('Compare &amp; combine'!B661,'Final Yahoo'!$B$2:$B$584,0)),"NA")</f>
        <v>NA</v>
      </c>
      <c r="D661" s="9">
        <f t="shared" si="10"/>
        <v>1</v>
      </c>
      <c r="F661" t="s">
        <v>3147</v>
      </c>
      <c r="G661" t="e">
        <f>INDEX('Final Yahoo'!C$2:C$584,MATCH('Compare &amp; combine'!$F661,'Final Yahoo'!$B$2:$B$584,0))</f>
        <v>#N/A</v>
      </c>
      <c r="H661" s="8" t="str">
        <f>IFERROR(INDEX('Final Yahoo'!E$2:E$584,MATCH('Compare &amp; combine'!$F661,'Final Yahoo'!$B$2:$B$584,0)),"NA")</f>
        <v>NA</v>
      </c>
    </row>
    <row r="662" spans="2:8" x14ac:dyDescent="0.25">
      <c r="B662" t="s">
        <v>3148</v>
      </c>
      <c r="C662" s="6" t="str">
        <f>IFERROR(INDEX('Final Yahoo'!$B$2:$B$584,MATCH('Compare &amp; combine'!B662,'Final Yahoo'!$B$2:$B$584,0)),"NA")</f>
        <v>YELO</v>
      </c>
      <c r="D662" s="9">
        <f t="shared" si="10"/>
        <v>0</v>
      </c>
      <c r="F662" t="s">
        <v>3148</v>
      </c>
      <c r="G662" t="str">
        <f>INDEX('Final Yahoo'!C$2:C$584,MATCH('Compare &amp; combine'!$F662,'Final Yahoo'!$B$2:$B$584,0))</f>
        <v>PT Yelooo Integra Datanet Tbk</v>
      </c>
      <c r="H662" s="8">
        <f>IFERROR(INDEX('Final Yahoo'!E$2:E$584,MATCH('Compare &amp; combine'!$F662,'Final Yahoo'!$B$2:$B$584,0)),"NA")</f>
        <v>161.56299999999999</v>
      </c>
    </row>
    <row r="663" spans="2:8" x14ac:dyDescent="0.25">
      <c r="B663" t="s">
        <v>3149</v>
      </c>
      <c r="C663" s="6" t="str">
        <f>IFERROR(INDEX('Final Yahoo'!$B$2:$B$584,MATCH('Compare &amp; combine'!B663,'Final Yahoo'!$B$2:$B$584,0)),"NA")</f>
        <v>YPAS</v>
      </c>
      <c r="D663" s="9">
        <f t="shared" si="10"/>
        <v>0</v>
      </c>
      <c r="F663" t="s">
        <v>3149</v>
      </c>
      <c r="G663" t="str">
        <f>INDEX('Final Yahoo'!C$2:C$584,MATCH('Compare &amp; combine'!$F663,'Final Yahoo'!$B$2:$B$584,0))</f>
        <v>PT Yanaprima Hastapersada Tbk</v>
      </c>
      <c r="H663" s="8">
        <f>IFERROR(INDEX('Final Yahoo'!E$2:E$584,MATCH('Compare &amp; combine'!$F663,'Final Yahoo'!$B$2:$B$584,0)),"NA")</f>
        <v>390.65800000000002</v>
      </c>
    </row>
    <row r="664" spans="2:8" x14ac:dyDescent="0.25">
      <c r="B664" t="s">
        <v>3150</v>
      </c>
      <c r="C664" s="6" t="str">
        <f>IFERROR(INDEX('Final Yahoo'!$B$2:$B$584,MATCH('Compare &amp; combine'!B664,'Final Yahoo'!$B$2:$B$584,0)),"NA")</f>
        <v>YULE</v>
      </c>
      <c r="D664" s="9">
        <f t="shared" si="10"/>
        <v>0</v>
      </c>
      <c r="F664" t="s">
        <v>3150</v>
      </c>
      <c r="G664" t="str">
        <f>INDEX('Final Yahoo'!C$2:C$584,MATCH('Compare &amp; combine'!$F664,'Final Yahoo'!$B$2:$B$584,0))</f>
        <v>PT Yulie Sekuritas Indonesia Tbk</v>
      </c>
      <c r="H664" s="8">
        <f>IFERROR(INDEX('Final Yahoo'!E$2:E$584,MATCH('Compare &amp; combine'!$F664,'Final Yahoo'!$B$2:$B$584,0)),"NA")</f>
        <v>1357</v>
      </c>
    </row>
    <row r="665" spans="2:8" x14ac:dyDescent="0.25">
      <c r="B665" t="s">
        <v>3151</v>
      </c>
      <c r="C665" s="6" t="str">
        <f>IFERROR(INDEX('Final Yahoo'!$B$2:$B$584,MATCH('Compare &amp; combine'!B665,'Final Yahoo'!$B$2:$B$584,0)),"NA")</f>
        <v>ZBRA</v>
      </c>
      <c r="D665" s="9">
        <f t="shared" si="10"/>
        <v>0</v>
      </c>
      <c r="F665" t="s">
        <v>3151</v>
      </c>
      <c r="G665" t="str">
        <f>INDEX('Final Yahoo'!C$2:C$584,MATCH('Compare &amp; combine'!$F665,'Final Yahoo'!$B$2:$B$584,0))</f>
        <v>PT Zebra Nusantara Tbk</v>
      </c>
      <c r="H665" s="8">
        <f>IFERROR(INDEX('Final Yahoo'!E$2:E$584,MATCH('Compare &amp; combine'!$F665,'Final Yahoo'!$B$2:$B$584,0)),"NA")</f>
        <v>430.03699999999998</v>
      </c>
    </row>
    <row r="666" spans="2:8" x14ac:dyDescent="0.25">
      <c r="B666" t="s">
        <v>3152</v>
      </c>
      <c r="C666" s="6" t="str">
        <f>IFERROR(INDEX('Final Yahoo'!$B$2:$B$584,MATCH('Compare &amp; combine'!B666,'Final Yahoo'!$B$2:$B$584,0)),"NA")</f>
        <v>NA</v>
      </c>
      <c r="D666" s="9">
        <f t="shared" si="10"/>
        <v>1</v>
      </c>
      <c r="F666" t="s">
        <v>3152</v>
      </c>
      <c r="G666" t="e">
        <f>INDEX('Final Yahoo'!C$2:C$584,MATCH('Compare &amp; combine'!$F666,'Final Yahoo'!$B$2:$B$584,0))</f>
        <v>#N/A</v>
      </c>
      <c r="H666" s="8" t="str">
        <f>IFERROR(INDEX('Final Yahoo'!E$2:E$584,MATCH('Compare &amp; combine'!$F666,'Final Yahoo'!$B$2:$B$584,0)),"NA")</f>
        <v>NA</v>
      </c>
    </row>
    <row r="667" spans="2:8" x14ac:dyDescent="0.25">
      <c r="B667" t="s">
        <v>3153</v>
      </c>
      <c r="C667" s="6" t="str">
        <f>IFERROR(INDEX('Final Yahoo'!$B$2:$B$584,MATCH('Compare &amp; combine'!B667,'Final Yahoo'!$B$2:$B$584,0)),"NA")</f>
        <v>ZONE</v>
      </c>
      <c r="D667" s="9">
        <f t="shared" si="10"/>
        <v>0</v>
      </c>
      <c r="F667" t="s">
        <v>3153</v>
      </c>
      <c r="G667" t="str">
        <f>INDEX('Final Yahoo'!C$2:C$584,MATCH('Compare &amp; combine'!$F667,'Final Yahoo'!$B$2:$B$584,0))</f>
        <v>PT Mega Perintis Tbk</v>
      </c>
      <c r="H667" s="8">
        <f>IFERROR(INDEX('Final Yahoo'!E$2:E$584,MATCH('Compare &amp; combine'!$F667,'Final Yahoo'!$B$2:$B$584,0)),"NA")</f>
        <v>351.54899999999998</v>
      </c>
    </row>
    <row r="668" spans="2:8" x14ac:dyDescent="0.25">
      <c r="F668" t="s">
        <v>3156</v>
      </c>
      <c r="G668" t="str">
        <f>INDEX('Final Yahoo'!C$2:C$584,MATCH('Compare &amp; combine'!$F668,'Final Yahoo'!$B$2:$B$584,0))</f>
        <v>PT Archi Indonesia Tbk</v>
      </c>
      <c r="H668" s="8">
        <f>IFERROR(INDEX('Final Yahoo'!E$2:E$584,MATCH('Compare &amp; combine'!$F668,'Final Yahoo'!$B$2:$B$584,0)),"NA")</f>
        <v>15770</v>
      </c>
    </row>
    <row r="669" spans="2:8" x14ac:dyDescent="0.25">
      <c r="F669" t="s">
        <v>3157</v>
      </c>
      <c r="G669" t="str">
        <f>INDEX('Final Yahoo'!C$2:C$584,MATCH('Compare &amp; combine'!$F669,'Final Yahoo'!$B$2:$B$584,0))</f>
        <v>PT Bank Aladin Syariah Tbk</v>
      </c>
      <c r="H669" s="8">
        <f>IFERROR(INDEX('Final Yahoo'!E$2:E$584,MATCH('Compare &amp; combine'!$F669,'Final Yahoo'!$B$2:$B$584,0)),"NA")</f>
        <v>30938</v>
      </c>
    </row>
    <row r="670" spans="2:8" x14ac:dyDescent="0.25">
      <c r="F670" t="s">
        <v>3158</v>
      </c>
      <c r="G670" t="str">
        <f>INDEX('Final Yahoo'!C$2:C$584,MATCH('Compare &amp; combine'!$F670,'Final Yahoo'!$B$2:$B$584,0))</f>
        <v>PT Berkah Beton Sadaya Tbk</v>
      </c>
      <c r="H670" s="8">
        <f>IFERROR(INDEX('Final Yahoo'!E$2:E$584,MATCH('Compare &amp; combine'!$F670,'Final Yahoo'!$B$2:$B$584,0)),"NA")</f>
        <v>15255</v>
      </c>
    </row>
    <row r="671" spans="2:8" x14ac:dyDescent="0.25">
      <c r="F671" t="s">
        <v>3159</v>
      </c>
      <c r="G671" t="str">
        <f>INDEX('Final Yahoo'!C$2:C$584,MATCH('Compare &amp; combine'!$F671,'Final Yahoo'!$B$2:$B$584,0))</f>
        <v>PT Bundamedik Tbk</v>
      </c>
      <c r="H671" s="8">
        <f>IFERROR(INDEX('Final Yahoo'!E$2:E$584,MATCH('Compare &amp; combine'!$F671,'Final Yahoo'!$B$2:$B$584,0)),"NA")</f>
        <v>8431</v>
      </c>
    </row>
    <row r="672" spans="2:8" x14ac:dyDescent="0.25">
      <c r="F672" t="s">
        <v>3160</v>
      </c>
      <c r="G672" t="str">
        <f>INDEX('Final Yahoo'!C$2:C$584,MATCH('Compare &amp; combine'!$F672,'Final Yahoo'!$B$2:$B$584,0))</f>
        <v>PT Bukalapak.com Tbk</v>
      </c>
      <c r="H672" s="8">
        <f>IFERROR(INDEX('Final Yahoo'!E$2:E$584,MATCH('Compare &amp; combine'!$F672,'Final Yahoo'!$B$2:$B$584,0)),"NA")</f>
        <v>75235</v>
      </c>
    </row>
    <row r="673" spans="6:8" x14ac:dyDescent="0.25">
      <c r="F673" t="s">
        <v>3161</v>
      </c>
      <c r="G673" t="str">
        <f>INDEX('Final Yahoo'!C$2:C$584,MATCH('Compare &amp; combine'!$F673,'Final Yahoo'!$B$2:$B$584,0))</f>
        <v>PT Cahaya Bintang Medan Tbk</v>
      </c>
      <c r="H673" s="8">
        <f>IFERROR(INDEX('Final Yahoo'!E$2:E$584,MATCH('Compare &amp; combine'!$F673,'Final Yahoo'!$B$2:$B$584,0)),"NA")</f>
        <v>142.5</v>
      </c>
    </row>
    <row r="674" spans="6:8" x14ac:dyDescent="0.25">
      <c r="F674" t="s">
        <v>3162</v>
      </c>
      <c r="G674" t="str">
        <f>INDEX('Final Yahoo'!C$2:C$584,MATCH('Compare &amp; combine'!$F674,'Final Yahoo'!$B$2:$B$584,0))</f>
        <v>PT Cemindo Gemilang Tbk</v>
      </c>
      <c r="H674" s="8">
        <f>IFERROR(INDEX('Final Yahoo'!E$2:E$584,MATCH('Compare &amp; combine'!$F674,'Final Yahoo'!$B$2:$B$584,0)),"NA")</f>
        <v>16184.000000000002</v>
      </c>
    </row>
    <row r="675" spans="6:8" x14ac:dyDescent="0.25">
      <c r="F675" t="s">
        <v>3163</v>
      </c>
      <c r="G675" t="str">
        <f>INDEX('Final Yahoo'!C$2:C$584,MATCH('Compare &amp; combine'!$F675,'Final Yahoo'!$B$2:$B$584,0))</f>
        <v>PT Exploitasi Energi Indonesia Tbk</v>
      </c>
      <c r="H675" s="8">
        <f>IFERROR(INDEX('Final Yahoo'!E$2:E$584,MATCH('Compare &amp; combine'!$F675,'Final Yahoo'!$B$2:$B$584,0)),"NA")</f>
        <v>447.81799999999998</v>
      </c>
    </row>
    <row r="676" spans="6:8" x14ac:dyDescent="0.25">
      <c r="F676" t="s">
        <v>3164</v>
      </c>
      <c r="G676" t="str">
        <f>INDEX('Final Yahoo'!C$2:C$584,MATCH('Compare &amp; combine'!$F676,'Final Yahoo'!$B$2:$B$584,0))</f>
        <v>PT Indointernet Tbk.</v>
      </c>
      <c r="H676" s="8">
        <f>IFERROR(INDEX('Final Yahoo'!E$2:E$584,MATCH('Compare &amp; combine'!$F676,'Final Yahoo'!$B$2:$B$584,0)),"NA")</f>
        <v>9909</v>
      </c>
    </row>
    <row r="677" spans="6:8" x14ac:dyDescent="0.25">
      <c r="F677" t="s">
        <v>3165</v>
      </c>
      <c r="G677" t="str">
        <f>INDEX('Final Yahoo'!C$2:C$584,MATCH('Compare &amp; combine'!$F677,'Final Yahoo'!$B$2:$B$584,0))</f>
        <v>PT Falmaco Nonwoven Industri Tbk</v>
      </c>
      <c r="H677" s="8">
        <f>IFERROR(INDEX('Final Yahoo'!E$2:E$584,MATCH('Compare &amp; combine'!$F677,'Final Yahoo'!$B$2:$B$584,0)),"NA")</f>
        <v>232.81200000000001</v>
      </c>
    </row>
    <row r="678" spans="6:8" x14ac:dyDescent="0.25">
      <c r="F678" t="s">
        <v>3166</v>
      </c>
      <c r="G678" t="str">
        <f>INDEX('Final Yahoo'!C$2:C$584,MATCH('Compare &amp; combine'!$F678,'Final Yahoo'!$B$2:$B$584,0))</f>
        <v>PT GTS Internasional Tbk</v>
      </c>
      <c r="H678" s="8">
        <f>IFERROR(INDEX('Final Yahoo'!E$2:E$584,MATCH('Compare &amp; combine'!$F678,'Final Yahoo'!$B$2:$B$584,0)),"NA")</f>
        <v>1202</v>
      </c>
    </row>
    <row r="679" spans="6:8" x14ac:dyDescent="0.25">
      <c r="F679" t="s">
        <v>3167</v>
      </c>
      <c r="G679" t="str">
        <f>INDEX('Final Yahoo'!C$2:C$584,MATCH('Compare &amp; combine'!$F679,'Final Yahoo'!$B$2:$B$584,0))</f>
        <v>PT Harapan Duta Pertiwi Tbk</v>
      </c>
      <c r="H679" s="8">
        <f>IFERROR(INDEX('Final Yahoo'!E$2:E$584,MATCH('Compare &amp; combine'!$F679,'Final Yahoo'!$B$2:$B$584,0)),"NA")</f>
        <v>221.434</v>
      </c>
    </row>
    <row r="680" spans="6:8" x14ac:dyDescent="0.25">
      <c r="F680" t="s">
        <v>3168</v>
      </c>
      <c r="G680" t="str">
        <f>INDEX('Final Yahoo'!C$2:C$584,MATCH('Compare &amp; combine'!$F680,'Final Yahoo'!$B$2:$B$584,0))</f>
        <v>PT Idea Indonesia Akademi Tbk</v>
      </c>
      <c r="H680" s="8">
        <f>IFERROR(INDEX('Final Yahoo'!E$2:E$584,MATCH('Compare &amp; combine'!$F680,'Final Yahoo'!$B$2:$B$584,0)),"NA")</f>
        <v>169.99</v>
      </c>
    </row>
    <row r="681" spans="6:8" x14ac:dyDescent="0.25">
      <c r="F681" t="s">
        <v>3169</v>
      </c>
      <c r="G681" t="str">
        <f>INDEX('Final Yahoo'!C$2:C$584,MATCH('Compare &amp; combine'!$F681,'Final Yahoo'!$B$2:$B$584,0))</f>
        <v>PT Era Graharealty Tbk</v>
      </c>
      <c r="H681" s="8">
        <f>IFERROR(INDEX('Final Yahoo'!E$2:E$584,MATCH('Compare &amp; combine'!$F681,'Final Yahoo'!$B$2:$B$584,0)),"NA")</f>
        <v>123.483</v>
      </c>
    </row>
    <row r="682" spans="6:8" x14ac:dyDescent="0.25">
      <c r="F682" t="s">
        <v>3170</v>
      </c>
      <c r="G682" t="str">
        <f>INDEX('Final Yahoo'!C$2:C$584,MATCH('Compare &amp; combine'!$F682,'Final Yahoo'!$B$2:$B$584,0))</f>
        <v>PT Graha Andrasentra Propertindo Tbk.</v>
      </c>
      <c r="H682" s="8">
        <f>IFERROR(INDEX('Final Yahoo'!E$2:E$584,MATCH('Compare &amp; combine'!$F682,'Final Yahoo'!$B$2:$B$584,0)),"NA")</f>
        <v>1129</v>
      </c>
    </row>
    <row r="683" spans="6:8" x14ac:dyDescent="0.25">
      <c r="F683" t="s">
        <v>3171</v>
      </c>
      <c r="G683" t="str">
        <f>INDEX('Final Yahoo'!C$2:C$584,MATCH('Compare &amp; combine'!$F683,'Final Yahoo'!$B$2:$B$584,0))</f>
        <v>PT Imago Mulia Persada Tbk</v>
      </c>
      <c r="H683" s="8">
        <f>IFERROR(INDEX('Final Yahoo'!E$2:E$584,MATCH('Compare &amp; combine'!$F683,'Final Yahoo'!$B$2:$B$584,0)),"NA")</f>
        <v>102.7</v>
      </c>
    </row>
    <row r="684" spans="6:8" x14ac:dyDescent="0.25">
      <c r="F684" t="s">
        <v>3172</v>
      </c>
      <c r="G684" t="str">
        <f>INDEX('Final Yahoo'!C$2:C$584,MATCH('Compare &amp; combine'!$F684,'Final Yahoo'!$B$2:$B$584,0))</f>
        <v>PT Lima Dua Lima Tiga Tbk</v>
      </c>
      <c r="H684" s="8">
        <f>IFERROR(INDEX('Final Yahoo'!E$2:E$584,MATCH('Compare &amp; combine'!$F684,'Final Yahoo'!$B$2:$B$584,0)),"NA")</f>
        <v>52.784999999999997</v>
      </c>
    </row>
    <row r="685" spans="6:8" x14ac:dyDescent="0.25">
      <c r="F685" t="s">
        <v>3173</v>
      </c>
      <c r="G685" t="str">
        <f>INDEX('Final Yahoo'!C$2:C$584,MATCH('Compare &amp; combine'!$F685,'Final Yahoo'!$B$2:$B$584,0))</f>
        <v>PT Multistrada Arah Sarana Tbk</v>
      </c>
      <c r="H685" s="8">
        <f>IFERROR(INDEX('Final Yahoo'!E$2:E$584,MATCH('Compare &amp; combine'!$F685,'Final Yahoo'!$B$2:$B$584,0)),"NA")</f>
        <v>45180</v>
      </c>
    </row>
    <row r="686" spans="6:8" x14ac:dyDescent="0.25">
      <c r="F686" t="s">
        <v>3174</v>
      </c>
      <c r="G686" t="str">
        <f>INDEX('Final Yahoo'!C$2:C$584,MATCH('Compare &amp; combine'!$F686,'Final Yahoo'!$B$2:$B$584,0))</f>
        <v>PT Bank Multiarta Sentosa</v>
      </c>
      <c r="H686" s="8">
        <f>IFERROR(INDEX('Final Yahoo'!E$2:E$584,MATCH('Compare &amp; combine'!$F686,'Final Yahoo'!$B$2:$B$584,0)),"NA")</f>
        <v>4332</v>
      </c>
    </row>
    <row r="687" spans="6:8" x14ac:dyDescent="0.25">
      <c r="F687" t="s">
        <v>3175</v>
      </c>
      <c r="G687" t="str">
        <f>INDEX('Final Yahoo'!C$2:C$584,MATCH('Compare &amp; combine'!$F687,'Final Yahoo'!$B$2:$B$584,0))</f>
        <v>PT Prima Andalan Mandiri Tbk</v>
      </c>
      <c r="H687" s="8">
        <f>IFERROR(INDEX('Final Yahoo'!E$2:E$584,MATCH('Compare &amp; combine'!$F687,'Final Yahoo'!$B$2:$B$584,0)),"NA")</f>
        <v>6347</v>
      </c>
    </row>
    <row r="688" spans="6:8" x14ac:dyDescent="0.25">
      <c r="F688" t="s">
        <v>3176</v>
      </c>
      <c r="G688" t="str">
        <f>INDEX('Final Yahoo'!C$2:C$584,MATCH('Compare &amp; combine'!$F688,'Final Yahoo'!$B$2:$B$584,0))</f>
        <v>PT Panca Anugrah Wisesa Tbk</v>
      </c>
      <c r="H688" s="8">
        <f>IFERROR(INDEX('Final Yahoo'!E$2:E$584,MATCH('Compare &amp; combine'!$F688,'Final Yahoo'!$B$2:$B$584,0)),"NA")</f>
        <v>406.6</v>
      </c>
    </row>
    <row r="689" spans="6:8" x14ac:dyDescent="0.25">
      <c r="F689" t="s">
        <v>3177</v>
      </c>
      <c r="G689" t="str">
        <f>INDEX('Final Yahoo'!C$2:C$584,MATCH('Compare &amp; combine'!$F689,'Final Yahoo'!$B$2:$B$584,0))</f>
        <v>PT Mitra Investindo Tbk</v>
      </c>
      <c r="H689" s="8">
        <f>IFERROR(INDEX('Final Yahoo'!E$2:E$584,MATCH('Compare &amp; combine'!$F689,'Final Yahoo'!$B$2:$B$584,0)),"NA")</f>
        <v>268.72899999999998</v>
      </c>
    </row>
    <row r="690" spans="6:8" x14ac:dyDescent="0.25">
      <c r="F690" t="s">
        <v>3178</v>
      </c>
      <c r="G690" t="str">
        <f>INDEX('Final Yahoo'!C$2:C$584,MATCH('Compare &amp; combine'!$F690,'Final Yahoo'!$B$2:$B$584,0))</f>
        <v>PT Ayana Land International Tbk</v>
      </c>
      <c r="H690" s="8">
        <f>IFERROR(INDEX('Final Yahoo'!E$2:E$584,MATCH('Compare &amp; combine'!$F690,'Final Yahoo'!$B$2:$B$584,0)),"NA")</f>
        <v>759.33799999999997</v>
      </c>
    </row>
    <row r="691" spans="6:8" x14ac:dyDescent="0.25">
      <c r="F691" t="s">
        <v>3179</v>
      </c>
      <c r="G691" t="str">
        <f>INDEX('Final Yahoo'!C$2:C$584,MATCH('Compare &amp; combine'!$F691,'Final Yahoo'!$B$2:$B$584,0))</f>
        <v>PT PAM Mineral Tbk</v>
      </c>
      <c r="H691" s="8">
        <f>IFERROR(INDEX('Final Yahoo'!E$2:E$584,MATCH('Compare &amp; combine'!$F691,'Final Yahoo'!$B$2:$B$584,0)),"NA")</f>
        <v>715.02499999999998</v>
      </c>
    </row>
    <row r="692" spans="6:8" x14ac:dyDescent="0.25">
      <c r="F692" t="s">
        <v>3180</v>
      </c>
      <c r="G692" t="str">
        <f>INDEX('Final Yahoo'!C$2:C$584,MATCH('Compare &amp; combine'!$F692,'Final Yahoo'!$B$2:$B$584,0))</f>
        <v>PT Nusa Palapa Gemilang Tbk</v>
      </c>
      <c r="H692" s="8">
        <f>IFERROR(INDEX('Final Yahoo'!E$2:E$584,MATCH('Compare &amp; combine'!$F692,'Final Yahoo'!$B$2:$B$584,0)),"NA")</f>
        <v>327.26400000000001</v>
      </c>
    </row>
    <row r="693" spans="6:8" x14ac:dyDescent="0.25">
      <c r="F693" t="s">
        <v>3181</v>
      </c>
      <c r="G693" t="str">
        <f>INDEX('Final Yahoo'!C$2:C$584,MATCH('Compare &amp; combine'!$F693,'Final Yahoo'!$B$2:$B$584,0))</f>
        <v>PT Kedoya Adyaraya Tbk</v>
      </c>
      <c r="H693" s="8">
        <f>IFERROR(INDEX('Final Yahoo'!E$2:E$584,MATCH('Compare &amp; combine'!$F693,'Final Yahoo'!$B$2:$B$584,0)),"NA")</f>
        <v>1548</v>
      </c>
    </row>
    <row r="694" spans="6:8" x14ac:dyDescent="0.25">
      <c r="F694" t="s">
        <v>3182</v>
      </c>
      <c r="G694" t="str">
        <f>INDEX('Final Yahoo'!C$2:C$584,MATCH('Compare &amp; combine'!$F694,'Final Yahoo'!$B$2:$B$584,0))</f>
        <v>PT Global Sukses Solusi Tbk</v>
      </c>
      <c r="H694" s="8">
        <f>IFERROR(INDEX('Final Yahoo'!E$2:E$584,MATCH('Compare &amp; combine'!$F694,'Final Yahoo'!$B$2:$B$584,0)),"NA")</f>
        <v>350.14699999999999</v>
      </c>
    </row>
    <row r="695" spans="6:8" x14ac:dyDescent="0.25">
      <c r="F695" t="s">
        <v>3183</v>
      </c>
      <c r="G695" t="str">
        <f>INDEX('Final Yahoo'!C$2:C$584,MATCH('Compare &amp; combine'!$F695,'Final Yahoo'!$B$2:$B$584,0))</f>
        <v>PT Surya Biru Murni Acetylene Tbk</v>
      </c>
      <c r="H695" s="8">
        <f>IFERROR(INDEX('Final Yahoo'!E$2:E$584,MATCH('Compare &amp; combine'!$F695,'Final Yahoo'!$B$2:$B$584,0)),"NA")</f>
        <v>371.36</v>
      </c>
    </row>
    <row r="696" spans="6:8" x14ac:dyDescent="0.25">
      <c r="F696" t="s">
        <v>3184</v>
      </c>
      <c r="G696" t="str">
        <f>INDEX('Final Yahoo'!C$2:C$584,MATCH('Compare &amp; combine'!$F696,'Final Yahoo'!$B$2:$B$584,0))</f>
        <v>PT Sunter Lakeside Hotel Tbk</v>
      </c>
      <c r="H696" s="8">
        <f>IFERROR(INDEX('Final Yahoo'!E$2:E$584,MATCH('Compare &amp; combine'!$F696,'Final Yahoo'!$B$2:$B$584,0)),"NA")</f>
        <v>526.20299999999997</v>
      </c>
    </row>
    <row r="697" spans="6:8" x14ac:dyDescent="0.25">
      <c r="F697" t="s">
        <v>3185</v>
      </c>
      <c r="G697" t="str">
        <f>INDEX('Final Yahoo'!C$2:C$584,MATCH('Compare &amp; combine'!$F697,'Final Yahoo'!$B$2:$B$584,0))</f>
        <v>PT Triputra Agro Persada Tbk</v>
      </c>
      <c r="H697" s="8">
        <f>IFERROR(INDEX('Final Yahoo'!E$2:E$584,MATCH('Compare &amp; combine'!$F697,'Final Yahoo'!$B$2:$B$584,0)),"NA")</f>
        <v>14592</v>
      </c>
    </row>
    <row r="698" spans="6:8" x14ac:dyDescent="0.25">
      <c r="F698" t="s">
        <v>3186</v>
      </c>
      <c r="G698" t="str">
        <f>INDEX('Final Yahoo'!C$2:C$584,MATCH('Compare &amp; combine'!$F698,'Final Yahoo'!$B$2:$B$584,0))</f>
        <v>PT Telefast Indonesia Tbk</v>
      </c>
      <c r="H698" s="8">
        <f>IFERROR(INDEX('Final Yahoo'!E$2:E$584,MATCH('Compare &amp; combine'!$F698,'Final Yahoo'!$B$2:$B$584,0)),"NA")</f>
        <v>8450</v>
      </c>
    </row>
    <row r="699" spans="6:8" x14ac:dyDescent="0.25">
      <c r="F699" t="s">
        <v>3187</v>
      </c>
      <c r="G699" t="str">
        <f>INDEX('Final Yahoo'!C$2:C$584,MATCH('Compare &amp; combine'!$F699,'Final Yahoo'!$B$2:$B$584,0))</f>
        <v>PT Triniti Dinamik</v>
      </c>
      <c r="H699" s="8">
        <f>IFERROR(INDEX('Final Yahoo'!E$2:E$584,MATCH('Compare &amp; combine'!$F699,'Final Yahoo'!$B$2:$B$584,0)),"NA")</f>
        <v>1393</v>
      </c>
    </row>
    <row r="700" spans="6:8" x14ac:dyDescent="0.25">
      <c r="F700" t="s">
        <v>3188</v>
      </c>
      <c r="G700" t="str">
        <f>INDEX('Final Yahoo'!C$2:C$584,MATCH('Compare &amp; combine'!$F700,'Final Yahoo'!$B$2:$B$584,0))</f>
        <v>PT Damai Sejahtera Abadi Tbk</v>
      </c>
      <c r="H700" s="8">
        <f>IFERROR(INDEX('Final Yahoo'!E$2:E$584,MATCH('Compare &amp; combine'!$F700,'Final Yahoo'!$B$2:$B$584,0)),"NA")</f>
        <v>1613</v>
      </c>
    </row>
    <row r="701" spans="6:8" x14ac:dyDescent="0.25">
      <c r="F701" t="s">
        <v>3189</v>
      </c>
      <c r="G701" t="str">
        <f>INDEX('Final Yahoo'!C$2:C$584,MATCH('Compare &amp; combine'!$F701,'Final Yahoo'!$B$2:$B$584,0))</f>
        <v>PT Ulima Nitra Tbk</v>
      </c>
      <c r="H701" s="8">
        <f>IFERROR(INDEX('Final Yahoo'!E$2:E$584,MATCH('Compare &amp; combine'!$F701,'Final Yahoo'!$B$2:$B$584,0)),"NA")</f>
        <v>291.92500000000001</v>
      </c>
    </row>
    <row r="702" spans="6:8" x14ac:dyDescent="0.25">
      <c r="F702" t="s">
        <v>3190</v>
      </c>
      <c r="G702" t="str">
        <f>INDEX('Final Yahoo'!C$2:C$584,MATCH('Compare &amp; combine'!$F702,'Final Yahoo'!$B$2:$B$584,0))</f>
        <v>PT Trimegah Karya Pratama Tbk</v>
      </c>
      <c r="H702" s="8">
        <f>IFERROR(INDEX('Final Yahoo'!E$2:E$584,MATCH('Compare &amp; combine'!$F702,'Final Yahoo'!$B$2:$B$584,0)),"NA")</f>
        <v>1130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3E31-E259-4910-A733-52D9BAC84947}">
  <dimension ref="A1:AG768"/>
  <sheetViews>
    <sheetView topLeftCell="U1" workbookViewId="0">
      <pane ySplit="2" topLeftCell="A3" activePane="bottomLeft" state="frozen"/>
      <selection activeCell="O1" sqref="O1"/>
      <selection pane="bottomLeft" activeCell="O1" sqref="O1"/>
    </sheetView>
  </sheetViews>
  <sheetFormatPr defaultRowHeight="15" x14ac:dyDescent="0.25"/>
  <cols>
    <col min="6" max="6" width="18" bestFit="1" customWidth="1"/>
    <col min="7" max="7" width="14.28515625" bestFit="1" customWidth="1"/>
    <col min="10" max="10" width="11.7109375" bestFit="1" customWidth="1"/>
    <col min="18" max="18" width="19.5703125" bestFit="1" customWidth="1"/>
    <col min="19" max="19" width="10.140625" bestFit="1" customWidth="1"/>
    <col min="20" max="20" width="18" bestFit="1" customWidth="1"/>
    <col min="21" max="21" width="19.5703125" bestFit="1" customWidth="1"/>
    <col min="22" max="22" width="17.85546875" bestFit="1" customWidth="1"/>
    <col min="25" max="25" width="14.7109375" bestFit="1" customWidth="1"/>
    <col min="26" max="26" width="19.42578125" bestFit="1" customWidth="1"/>
    <col min="27" max="27" width="15.5703125" bestFit="1" customWidth="1"/>
    <col min="28" max="28" width="16.85546875" bestFit="1" customWidth="1"/>
    <col min="29" max="29" width="18" bestFit="1" customWidth="1"/>
    <col min="30" max="30" width="13.28515625" bestFit="1" customWidth="1"/>
    <col min="31" max="31" width="15.85546875" bestFit="1" customWidth="1"/>
  </cols>
  <sheetData>
    <row r="1" spans="1:33" s="19" customFormat="1" x14ac:dyDescent="0.25">
      <c r="B1" s="19" t="s">
        <v>3154</v>
      </c>
      <c r="I1" s="19" t="s">
        <v>4027</v>
      </c>
      <c r="P1" s="19" t="s">
        <v>4031</v>
      </c>
    </row>
    <row r="2" spans="1:33" s="19" customFormat="1" ht="17.25" x14ac:dyDescent="0.4">
      <c r="A2" s="22" t="s">
        <v>3154</v>
      </c>
      <c r="B2" s="22" t="s">
        <v>478</v>
      </c>
      <c r="C2" s="22" t="s">
        <v>0</v>
      </c>
      <c r="D2" s="22" t="s">
        <v>3193</v>
      </c>
      <c r="E2" s="22" t="s">
        <v>3194</v>
      </c>
      <c r="F2" s="22" t="s">
        <v>3195</v>
      </c>
      <c r="G2" s="22" t="s">
        <v>3196</v>
      </c>
      <c r="H2" s="22"/>
      <c r="I2" s="22" t="s">
        <v>0</v>
      </c>
      <c r="J2" s="22" t="s">
        <v>7</v>
      </c>
      <c r="K2" s="22" t="s">
        <v>4028</v>
      </c>
      <c r="L2" s="22" t="s">
        <v>4029</v>
      </c>
      <c r="M2" s="22" t="s">
        <v>4030</v>
      </c>
      <c r="P2" s="22" t="str">
        <f>I2</f>
        <v>Symbol</v>
      </c>
      <c r="Q2" s="22" t="s">
        <v>4060</v>
      </c>
      <c r="R2" s="22" t="s">
        <v>3192</v>
      </c>
      <c r="S2" s="22" t="str">
        <f>K2</f>
        <v>Revenue (Growth: 3 Year)</v>
      </c>
      <c r="T2" s="22" t="s">
        <v>4049</v>
      </c>
      <c r="U2" s="22" t="s">
        <v>4050</v>
      </c>
      <c r="V2" s="22" t="str">
        <f>AA4</f>
        <v>Cap Category</v>
      </c>
      <c r="W2"/>
      <c r="Y2" s="25" t="s">
        <v>4034</v>
      </c>
      <c r="Z2" s="25"/>
      <c r="AA2" s="25"/>
      <c r="AB2" s="25"/>
      <c r="AC2" s="25"/>
      <c r="AD2" s="25"/>
    </row>
    <row r="3" spans="1:33" ht="17.25" x14ac:dyDescent="0.4">
      <c r="B3">
        <f t="shared" ref="B3:B66" si="0">ROW(B1)</f>
        <v>1</v>
      </c>
      <c r="C3" t="s">
        <v>2489</v>
      </c>
      <c r="D3" t="s">
        <v>3197</v>
      </c>
      <c r="E3" s="2">
        <v>2.8000000000000001E-2</v>
      </c>
      <c r="F3" s="9">
        <v>31111644500</v>
      </c>
      <c r="G3" s="9">
        <v>3063300</v>
      </c>
      <c r="I3" t="str">
        <f t="shared" ref="I3:I65" si="1">TRIM(C3)</f>
        <v>AALI</v>
      </c>
      <c r="J3" t="str">
        <f t="shared" ref="J3:J65" si="2">TRIM(D3)</f>
        <v>19,679.94 B</v>
      </c>
      <c r="K3" t="str">
        <f t="shared" ref="K3:K65" si="3">TRIM(E3)</f>
        <v>0.028</v>
      </c>
      <c r="L3" s="9" t="str">
        <f t="shared" ref="L3:L65" si="4">TRIM(F3)</f>
        <v>31111644500</v>
      </c>
      <c r="M3" s="9" t="str">
        <f t="shared" ref="M3:M65" si="5">TRIM(G3)</f>
        <v>3063300</v>
      </c>
      <c r="P3" t="str">
        <f t="shared" ref="P3:P66" si="6">I3</f>
        <v>AALI</v>
      </c>
      <c r="Q3" s="6">
        <f>IFERROR(INDEX('Final Yahoo'!$D$2:$D$1048576,MATCH(Stockbit!P3,'Final Yahoo'!$B$2:$B$1048576,0)),"NA")</f>
        <v>10425</v>
      </c>
      <c r="R3" s="10">
        <f>VALUE(LEFT(J3,LEN(J3)-2))/10^3</f>
        <v>19.679939999999998</v>
      </c>
      <c r="S3" s="23">
        <f>IFERROR(VALUE(K3),"NA")</f>
        <v>2.8000000000000001E-2</v>
      </c>
      <c r="T3" s="8">
        <f>IFERROR(VALUE(L3),"NA")</f>
        <v>31111644500</v>
      </c>
      <c r="U3" s="28">
        <f>IFERROR(VALUE(M3),"NA")</f>
        <v>3063300</v>
      </c>
      <c r="V3" s="29" t="str">
        <f>IF(R3&gt;=$Y$5,$AE$5,IF(R3&gt;=$Y$6,$AE$6,IF(R3&gt;=$Y$7,$AE$7,IF(R3&gt;=$Y$8,$AE$8,IF(R3&gt;=$Y$9,$AE$9,$AE$10)))))</f>
        <v>LowerBigCap</v>
      </c>
      <c r="Y3" s="25" t="s">
        <v>4037</v>
      </c>
      <c r="Z3" s="26"/>
    </row>
    <row r="4" spans="1:33" ht="17.25" x14ac:dyDescent="0.4">
      <c r="B4">
        <f t="shared" si="0"/>
        <v>2</v>
      </c>
      <c r="C4" t="s">
        <v>2490</v>
      </c>
      <c r="D4" t="s">
        <v>3198</v>
      </c>
      <c r="E4" s="2">
        <v>-0.16</v>
      </c>
      <c r="F4" s="9">
        <v>6469978680</v>
      </c>
      <c r="G4" s="9">
        <v>15557700</v>
      </c>
      <c r="I4" t="str">
        <f t="shared" si="1"/>
        <v>ABBA</v>
      </c>
      <c r="J4" t="str">
        <f t="shared" si="2"/>
        <v>1,305.93 B</v>
      </c>
      <c r="K4" t="str">
        <f t="shared" si="3"/>
        <v>-0.16</v>
      </c>
      <c r="L4" s="9" t="str">
        <f t="shared" si="4"/>
        <v>6469978680</v>
      </c>
      <c r="M4" s="9" t="str">
        <f t="shared" si="5"/>
        <v>15557700</v>
      </c>
      <c r="P4" t="str">
        <f t="shared" si="6"/>
        <v>ABBA</v>
      </c>
      <c r="Q4" s="6">
        <f>IFERROR(INDEX('Final Yahoo'!$D$2:$D$1048576,MATCH(Stockbit!P4,'Final Yahoo'!$B$2:$B$1048576,0)),"NA")</f>
        <v>424</v>
      </c>
      <c r="R4" s="10">
        <f t="shared" ref="R4:R67" si="7">VALUE(LEFT(J4,LEN(J4)-2))/10^3</f>
        <v>1.30593</v>
      </c>
      <c r="S4" s="23">
        <f t="shared" ref="S4:S67" si="8">IFERROR(VALUE(K4),"NA")</f>
        <v>-0.16</v>
      </c>
      <c r="T4" s="8">
        <f t="shared" ref="T4:T67" si="9">IFERROR(VALUE(L4),"NA")</f>
        <v>6469978680</v>
      </c>
      <c r="U4" s="28">
        <f t="shared" ref="U4:U67" si="10">IFERROR(VALUE(M4),"NA")</f>
        <v>15557700</v>
      </c>
      <c r="V4" s="29" t="str">
        <f t="shared" ref="V4:V67" si="11">IF(R4&gt;=$Y$5,$AE$5,IF(R4&gt;=$Y$6,$AE$6,IF(R4&gt;=$Y$7,$AE$7,IF(R4&gt;=$Y$8,$AE$8,IF(R4&gt;=$Y$9,$AE$9,$AE$10)))))</f>
        <v>UpperSmallCap</v>
      </c>
      <c r="Y4" s="22" t="s">
        <v>4038</v>
      </c>
      <c r="Z4" s="22" t="s">
        <v>4039</v>
      </c>
      <c r="AA4" s="22" t="s">
        <v>2487</v>
      </c>
      <c r="AB4" s="22" t="s">
        <v>4040</v>
      </c>
      <c r="AC4" s="22" t="s">
        <v>4035</v>
      </c>
      <c r="AD4" s="22" t="s">
        <v>4036</v>
      </c>
      <c r="AE4" s="22" t="s">
        <v>4048</v>
      </c>
      <c r="AF4" s="22" t="s">
        <v>4052</v>
      </c>
      <c r="AG4" s="22" t="s">
        <v>4051</v>
      </c>
    </row>
    <row r="5" spans="1:33" x14ac:dyDescent="0.25">
      <c r="B5">
        <f t="shared" si="0"/>
        <v>3</v>
      </c>
      <c r="C5" t="s">
        <v>2491</v>
      </c>
      <c r="D5" t="s">
        <v>3199</v>
      </c>
      <c r="E5" s="2">
        <v>-0.12</v>
      </c>
      <c r="F5" s="9">
        <v>695000</v>
      </c>
      <c r="G5" s="9">
        <v>0</v>
      </c>
      <c r="I5" t="str">
        <f t="shared" si="1"/>
        <v>ABDA</v>
      </c>
      <c r="J5" t="str">
        <f t="shared" si="2"/>
        <v>4,314.61 B</v>
      </c>
      <c r="K5" t="str">
        <f t="shared" si="3"/>
        <v>-0.12</v>
      </c>
      <c r="L5" s="9" t="str">
        <f t="shared" si="4"/>
        <v>695000</v>
      </c>
      <c r="M5" s="9" t="str">
        <f t="shared" si="5"/>
        <v>0</v>
      </c>
      <c r="P5" t="str">
        <f t="shared" si="6"/>
        <v>ABDA</v>
      </c>
      <c r="Q5" s="6" t="str">
        <f>IFERROR(INDEX('Final Yahoo'!$D$2:$D$1048576,MATCH(Stockbit!P5,'Final Yahoo'!$B$2:$B$1048576,0)),"NA")</f>
        <v>NA</v>
      </c>
      <c r="R5" s="10">
        <f t="shared" si="7"/>
        <v>4.3146100000000001</v>
      </c>
      <c r="S5" s="23">
        <f t="shared" si="8"/>
        <v>-0.12</v>
      </c>
      <c r="T5" s="8">
        <f t="shared" si="9"/>
        <v>695000</v>
      </c>
      <c r="U5" s="28">
        <f t="shared" si="10"/>
        <v>0</v>
      </c>
      <c r="V5" s="29" t="str">
        <f t="shared" si="11"/>
        <v>LowerMidCap</v>
      </c>
      <c r="Y5">
        <v>30</v>
      </c>
      <c r="Z5">
        <v>5000</v>
      </c>
      <c r="AA5" t="s">
        <v>4042</v>
      </c>
      <c r="AB5">
        <f t="shared" ref="AB5:AB10" si="12">COUNTIFS($R$3:$R$766,"&gt;="&amp;Y5,$R$3:$R$766,"&lt;"&amp;Z5)</f>
        <v>50</v>
      </c>
      <c r="AC5" s="9">
        <f t="shared" ref="AC5:AD10" si="13">AVERAGEIFS(T$3:T$766,$R$3:$R$766,"&gt;="&amp;$Y5,$R$3:$R$766,"&lt;"&amp;$Z5)</f>
        <v>159796283252</v>
      </c>
      <c r="AD5" s="9">
        <f t="shared" si="13"/>
        <v>49612760.223999985</v>
      </c>
      <c r="AE5" t="str">
        <f>SUBSTITUTE(AA5," ","")</f>
        <v>UpperBigCap</v>
      </c>
      <c r="AF5">
        <f t="shared" ref="AF5:AF10" si="14">COUNTIFS($R$3:$R$766,"&gt;="&amp;$Y5,$R$3:$R$766,"&lt;"&amp;$Z5,T$3:T$766,"&gt;"&amp;5*10^9)</f>
        <v>43</v>
      </c>
      <c r="AG5">
        <f>COUNTIFS($R$3:$R$766,"&gt;="&amp;$Y5,$R$3:$R$766,"&lt;"&amp;$Z5,U$3:U$766,"&gt;"&amp;5*10^5)</f>
        <v>44</v>
      </c>
    </row>
    <row r="6" spans="1:33" x14ac:dyDescent="0.25">
      <c r="B6">
        <f t="shared" si="0"/>
        <v>4</v>
      </c>
      <c r="C6" t="s">
        <v>2492</v>
      </c>
      <c r="D6" t="s">
        <v>3200</v>
      </c>
      <c r="E6" s="2">
        <v>-3.4000000000000002E-2</v>
      </c>
      <c r="F6" s="9">
        <v>41421666700</v>
      </c>
      <c r="G6" s="9">
        <v>26562960</v>
      </c>
      <c r="I6" t="str">
        <f t="shared" si="1"/>
        <v>ABMM</v>
      </c>
      <c r="J6" t="str">
        <f t="shared" si="2"/>
        <v>4,542.72 B</v>
      </c>
      <c r="K6" t="str">
        <f t="shared" si="3"/>
        <v>-0.034</v>
      </c>
      <c r="L6" s="9" t="str">
        <f t="shared" si="4"/>
        <v>41421666700</v>
      </c>
      <c r="M6" s="9" t="str">
        <f t="shared" si="5"/>
        <v>26562960</v>
      </c>
      <c r="P6" t="str">
        <f t="shared" si="6"/>
        <v>ABMM</v>
      </c>
      <c r="Q6" s="6" t="str">
        <f>IFERROR(INDEX('Final Yahoo'!$D$2:$D$1048576,MATCH(Stockbit!P6,'Final Yahoo'!$B$2:$B$1048576,0)),"NA")</f>
        <v>NA</v>
      </c>
      <c r="R6" s="10">
        <f t="shared" si="7"/>
        <v>4.5427200000000001</v>
      </c>
      <c r="S6" s="23">
        <f t="shared" si="8"/>
        <v>-3.4000000000000002E-2</v>
      </c>
      <c r="T6" s="8">
        <f t="shared" si="9"/>
        <v>41421666700</v>
      </c>
      <c r="U6" s="28">
        <f t="shared" si="10"/>
        <v>26562960</v>
      </c>
      <c r="V6" s="29" t="str">
        <f t="shared" si="11"/>
        <v>LowerMidCap</v>
      </c>
      <c r="Y6">
        <v>10</v>
      </c>
      <c r="Z6">
        <f>Y5</f>
        <v>30</v>
      </c>
      <c r="AA6" t="s">
        <v>4043</v>
      </c>
      <c r="AB6">
        <f t="shared" si="12"/>
        <v>76</v>
      </c>
      <c r="AC6" s="9">
        <f t="shared" si="13"/>
        <v>31353351931.842106</v>
      </c>
      <c r="AD6" s="9">
        <f t="shared" si="13"/>
        <v>45697279.210526325</v>
      </c>
      <c r="AE6" t="str">
        <f t="shared" ref="AE6:AE10" si="15">SUBSTITUTE(AA6," ","")</f>
        <v>LowerBigCap</v>
      </c>
      <c r="AF6">
        <f t="shared" si="14"/>
        <v>50</v>
      </c>
      <c r="AG6">
        <f t="shared" ref="AG6:AG10" si="16">COUNTIFS($R$3:$R$766,"&gt;="&amp;$Y6,$R$3:$R$766,"&lt;"&amp;$Z6,U$3:U$766,"&gt;"&amp;5*10^5)</f>
        <v>57</v>
      </c>
    </row>
    <row r="7" spans="1:33" x14ac:dyDescent="0.25">
      <c r="B7">
        <f t="shared" si="0"/>
        <v>5</v>
      </c>
      <c r="C7" t="s">
        <v>2493</v>
      </c>
      <c r="D7" t="s">
        <v>3201</v>
      </c>
      <c r="E7" s="2">
        <v>7.6999999999999999E-2</v>
      </c>
      <c r="F7" s="9">
        <v>28508199700</v>
      </c>
      <c r="G7" s="9">
        <v>19834720</v>
      </c>
      <c r="I7" t="str">
        <f t="shared" si="1"/>
        <v>ACES</v>
      </c>
      <c r="J7" t="str">
        <f t="shared" si="2"/>
        <v>24,095.75 B</v>
      </c>
      <c r="K7" t="str">
        <f t="shared" si="3"/>
        <v>0.077</v>
      </c>
      <c r="L7" s="9" t="str">
        <f t="shared" si="4"/>
        <v>28508199700</v>
      </c>
      <c r="M7" s="9" t="str">
        <f t="shared" si="5"/>
        <v>19834720</v>
      </c>
      <c r="P7" t="str">
        <f t="shared" si="6"/>
        <v>ACES</v>
      </c>
      <c r="Q7" s="6">
        <f>IFERROR(INDEX('Final Yahoo'!$D$2:$D$1048576,MATCH(Stockbit!P7,'Final Yahoo'!$B$2:$B$1048576,0)),"NA")</f>
        <v>1405</v>
      </c>
      <c r="R7" s="10">
        <f t="shared" si="7"/>
        <v>24.095749999999999</v>
      </c>
      <c r="S7" s="23">
        <f t="shared" si="8"/>
        <v>7.6999999999999999E-2</v>
      </c>
      <c r="T7" s="8">
        <f t="shared" si="9"/>
        <v>28508199700</v>
      </c>
      <c r="U7" s="28">
        <f t="shared" si="10"/>
        <v>19834720</v>
      </c>
      <c r="V7" s="29" t="str">
        <f t="shared" si="11"/>
        <v>LowerBigCap</v>
      </c>
      <c r="Y7">
        <v>5</v>
      </c>
      <c r="Z7">
        <f t="shared" ref="Z7:Z10" si="17">Y6</f>
        <v>10</v>
      </c>
      <c r="AA7" t="s">
        <v>4044</v>
      </c>
      <c r="AB7">
        <f t="shared" si="12"/>
        <v>62</v>
      </c>
      <c r="AC7" s="9">
        <f t="shared" si="13"/>
        <v>18592225764.516129</v>
      </c>
      <c r="AD7" s="9">
        <f t="shared" si="13"/>
        <v>58903455.754838713</v>
      </c>
      <c r="AE7" t="str">
        <f t="shared" si="15"/>
        <v>UpperMidCap</v>
      </c>
      <c r="AF7">
        <f t="shared" si="14"/>
        <v>26</v>
      </c>
      <c r="AG7">
        <f t="shared" si="16"/>
        <v>39</v>
      </c>
    </row>
    <row r="8" spans="1:33" x14ac:dyDescent="0.25">
      <c r="B8">
        <f t="shared" si="0"/>
        <v>6</v>
      </c>
      <c r="C8" t="s">
        <v>2494</v>
      </c>
      <c r="D8" t="s">
        <v>3202</v>
      </c>
      <c r="E8" s="2">
        <v>-0.26400000000000001</v>
      </c>
      <c r="F8" s="9">
        <v>6521839040</v>
      </c>
      <c r="G8" s="9">
        <v>23253700</v>
      </c>
      <c r="I8" t="str">
        <f t="shared" si="1"/>
        <v>ACST</v>
      </c>
      <c r="J8" t="str">
        <f t="shared" si="2"/>
        <v>1,683.39 B</v>
      </c>
      <c r="K8" t="str">
        <f t="shared" si="3"/>
        <v>-0.264</v>
      </c>
      <c r="L8" s="9" t="str">
        <f t="shared" si="4"/>
        <v>6521839040</v>
      </c>
      <c r="M8" s="9" t="str">
        <f t="shared" si="5"/>
        <v>23253700</v>
      </c>
      <c r="P8" t="str">
        <f t="shared" si="6"/>
        <v>ACST</v>
      </c>
      <c r="Q8" s="6">
        <f>IFERROR(INDEX('Final Yahoo'!$D$2:$D$1048576,MATCH(Stockbit!P8,'Final Yahoo'!$B$2:$B$1048576,0)),"NA")</f>
        <v>282</v>
      </c>
      <c r="R8" s="10">
        <f t="shared" si="7"/>
        <v>1.6833900000000002</v>
      </c>
      <c r="S8" s="23">
        <f t="shared" si="8"/>
        <v>-0.26400000000000001</v>
      </c>
      <c r="T8" s="8">
        <f t="shared" si="9"/>
        <v>6521839040</v>
      </c>
      <c r="U8" s="28">
        <f t="shared" si="10"/>
        <v>23253700</v>
      </c>
      <c r="V8" s="29" t="str">
        <f t="shared" si="11"/>
        <v>UpperSmallCap</v>
      </c>
      <c r="Y8">
        <v>2</v>
      </c>
      <c r="Z8">
        <f t="shared" si="17"/>
        <v>5</v>
      </c>
      <c r="AA8" t="s">
        <v>4045</v>
      </c>
      <c r="AB8">
        <f t="shared" si="12"/>
        <v>131</v>
      </c>
      <c r="AC8" s="9">
        <f t="shared" si="13"/>
        <v>8063507773.5877867</v>
      </c>
      <c r="AD8" s="9">
        <f t="shared" si="13"/>
        <v>29602908.183206115</v>
      </c>
      <c r="AE8" t="str">
        <f t="shared" si="15"/>
        <v>LowerMidCap</v>
      </c>
      <c r="AF8">
        <f t="shared" si="14"/>
        <v>41</v>
      </c>
      <c r="AG8">
        <f t="shared" si="16"/>
        <v>85</v>
      </c>
    </row>
    <row r="9" spans="1:33" x14ac:dyDescent="0.25">
      <c r="B9">
        <f t="shared" si="0"/>
        <v>7</v>
      </c>
      <c r="C9" t="s">
        <v>2495</v>
      </c>
      <c r="D9" t="s">
        <v>3203</v>
      </c>
      <c r="E9" s="2">
        <v>-6.0999999999999999E-2</v>
      </c>
      <c r="F9" s="9">
        <v>1610976200</v>
      </c>
      <c r="G9" s="9">
        <v>627440</v>
      </c>
      <c r="I9" t="str">
        <f t="shared" si="1"/>
        <v>ADES</v>
      </c>
      <c r="J9" t="str">
        <f t="shared" si="2"/>
        <v>1,498.34 B</v>
      </c>
      <c r="K9" t="str">
        <f t="shared" si="3"/>
        <v>-0.061</v>
      </c>
      <c r="L9" s="9" t="str">
        <f t="shared" si="4"/>
        <v>1610976200</v>
      </c>
      <c r="M9" s="9" t="str">
        <f t="shared" si="5"/>
        <v>627440</v>
      </c>
      <c r="P9" t="str">
        <f t="shared" si="6"/>
        <v>ADES</v>
      </c>
      <c r="Q9" s="6">
        <f>IFERROR(INDEX('Final Yahoo'!$D$2:$D$1048576,MATCH(Stockbit!P9,'Final Yahoo'!$B$2:$B$1048576,0)),"NA")</f>
        <v>2550</v>
      </c>
      <c r="R9" s="10">
        <f t="shared" si="7"/>
        <v>1.49834</v>
      </c>
      <c r="S9" s="23">
        <f t="shared" si="8"/>
        <v>-6.0999999999999999E-2</v>
      </c>
      <c r="T9" s="8">
        <f t="shared" si="9"/>
        <v>1610976200</v>
      </c>
      <c r="U9" s="28">
        <f t="shared" si="10"/>
        <v>627440</v>
      </c>
      <c r="V9" s="29" t="str">
        <f t="shared" si="11"/>
        <v>UpperSmallCap</v>
      </c>
      <c r="Y9">
        <v>1</v>
      </c>
      <c r="Z9">
        <f t="shared" si="17"/>
        <v>2</v>
      </c>
      <c r="AA9" t="s">
        <v>4046</v>
      </c>
      <c r="AB9">
        <f t="shared" si="12"/>
        <v>112</v>
      </c>
      <c r="AC9" s="9">
        <f t="shared" si="13"/>
        <v>1995132187.6785715</v>
      </c>
      <c r="AD9" s="9">
        <f t="shared" si="13"/>
        <v>8552489.1142857131</v>
      </c>
      <c r="AE9" t="str">
        <f t="shared" si="15"/>
        <v>UpperSmallCap</v>
      </c>
      <c r="AF9">
        <f t="shared" si="14"/>
        <v>14</v>
      </c>
      <c r="AG9">
        <f t="shared" si="16"/>
        <v>50</v>
      </c>
    </row>
    <row r="10" spans="1:33" x14ac:dyDescent="0.25">
      <c r="B10">
        <f t="shared" si="0"/>
        <v>8</v>
      </c>
      <c r="C10" t="s">
        <v>2496</v>
      </c>
      <c r="D10" t="s">
        <v>3204</v>
      </c>
      <c r="E10" s="2">
        <v>-0.106</v>
      </c>
      <c r="F10" s="9">
        <v>56266700500</v>
      </c>
      <c r="G10" s="9">
        <v>49503798.399999999</v>
      </c>
      <c r="I10" t="str">
        <f t="shared" si="1"/>
        <v>ADHI</v>
      </c>
      <c r="J10" t="str">
        <f t="shared" si="2"/>
        <v>3,899.13 B</v>
      </c>
      <c r="K10" t="str">
        <f t="shared" si="3"/>
        <v>-0.106</v>
      </c>
      <c r="L10" s="9" t="str">
        <f t="shared" si="4"/>
        <v>56266700500</v>
      </c>
      <c r="M10" s="9" t="str">
        <f t="shared" si="5"/>
        <v>49503798.4</v>
      </c>
      <c r="P10" t="str">
        <f t="shared" si="6"/>
        <v>ADHI</v>
      </c>
      <c r="Q10" s="6">
        <f>IFERROR(INDEX('Final Yahoo'!$D$2:$D$1048576,MATCH(Stockbit!P10,'Final Yahoo'!$B$2:$B$1048576,0)),"NA")</f>
        <v>1185</v>
      </c>
      <c r="R10" s="10">
        <f t="shared" si="7"/>
        <v>3.89913</v>
      </c>
      <c r="S10" s="23">
        <f t="shared" si="8"/>
        <v>-0.106</v>
      </c>
      <c r="T10" s="8">
        <f t="shared" si="9"/>
        <v>56266700500</v>
      </c>
      <c r="U10" s="28">
        <f t="shared" si="10"/>
        <v>49503798.399999999</v>
      </c>
      <c r="V10" s="29" t="str">
        <f t="shared" si="11"/>
        <v>LowerMidCap</v>
      </c>
      <c r="Y10" s="4">
        <v>0</v>
      </c>
      <c r="Z10" s="4">
        <f t="shared" si="17"/>
        <v>1</v>
      </c>
      <c r="AA10" s="4" t="s">
        <v>4047</v>
      </c>
      <c r="AB10" s="4">
        <f t="shared" si="12"/>
        <v>333</v>
      </c>
      <c r="AC10" s="11">
        <f t="shared" si="13"/>
        <v>1792035527.5675676</v>
      </c>
      <c r="AD10" s="11">
        <f t="shared" si="13"/>
        <v>12629727.421021022</v>
      </c>
      <c r="AE10" t="str">
        <f t="shared" si="15"/>
        <v>LowerSmallCap</v>
      </c>
      <c r="AF10">
        <f t="shared" si="14"/>
        <v>32</v>
      </c>
      <c r="AG10">
        <f t="shared" si="16"/>
        <v>153</v>
      </c>
    </row>
    <row r="11" spans="1:33" x14ac:dyDescent="0.25">
      <c r="B11">
        <f t="shared" si="0"/>
        <v>9</v>
      </c>
      <c r="C11" t="s">
        <v>2497</v>
      </c>
      <c r="D11" t="s">
        <v>3205</v>
      </c>
      <c r="E11" s="2">
        <v>1.0999999999999999E-2</v>
      </c>
      <c r="F11" s="9">
        <v>1381535500</v>
      </c>
      <c r="G11" s="9">
        <v>173840</v>
      </c>
      <c r="I11" t="str">
        <f t="shared" si="1"/>
        <v>ADMF</v>
      </c>
      <c r="J11" t="str">
        <f t="shared" si="2"/>
        <v>7,875.00 B</v>
      </c>
      <c r="K11" t="str">
        <f t="shared" si="3"/>
        <v>0.011</v>
      </c>
      <c r="L11" s="9" t="str">
        <f t="shared" si="4"/>
        <v>1381535500</v>
      </c>
      <c r="M11" s="9" t="str">
        <f t="shared" si="5"/>
        <v>173840</v>
      </c>
      <c r="P11" t="str">
        <f t="shared" si="6"/>
        <v>ADMF</v>
      </c>
      <c r="Q11" s="6">
        <f>IFERROR(INDEX('Final Yahoo'!$D$2:$D$1048576,MATCH(Stockbit!P11,'Final Yahoo'!$B$2:$B$1048576,0)),"NA")</f>
        <v>7975</v>
      </c>
      <c r="R11" s="10">
        <f t="shared" si="7"/>
        <v>7.875</v>
      </c>
      <c r="S11" s="23">
        <f t="shared" si="8"/>
        <v>1.0999999999999999E-2</v>
      </c>
      <c r="T11" s="8">
        <f t="shared" si="9"/>
        <v>1381535500</v>
      </c>
      <c r="U11" s="28">
        <f t="shared" si="10"/>
        <v>173840</v>
      </c>
      <c r="V11" s="29" t="str">
        <f t="shared" si="11"/>
        <v>UpperMidCap</v>
      </c>
      <c r="Y11" s="27"/>
      <c r="Z11" s="27"/>
      <c r="AA11" s="27"/>
      <c r="AB11" s="27"/>
      <c r="AC11" s="27"/>
      <c r="AD11" s="27"/>
      <c r="AE11" s="27"/>
      <c r="AF11" s="27"/>
      <c r="AG11" s="27"/>
    </row>
    <row r="12" spans="1:33" x14ac:dyDescent="0.25">
      <c r="B12">
        <f t="shared" si="0"/>
        <v>10</v>
      </c>
      <c r="C12" t="s">
        <v>2498</v>
      </c>
      <c r="D12" t="s">
        <v>3206</v>
      </c>
      <c r="E12" s="2">
        <v>-0.23899999999999999</v>
      </c>
      <c r="F12" s="9">
        <v>2267631200</v>
      </c>
      <c r="G12" s="9">
        <v>9809500</v>
      </c>
      <c r="I12" t="str">
        <f t="shared" si="1"/>
        <v>ADMG</v>
      </c>
      <c r="J12" t="str">
        <f t="shared" si="2"/>
        <v>933.40 B</v>
      </c>
      <c r="K12" t="str">
        <f t="shared" si="3"/>
        <v>-0.239</v>
      </c>
      <c r="L12" s="9" t="str">
        <f t="shared" si="4"/>
        <v>2267631200</v>
      </c>
      <c r="M12" s="9" t="str">
        <f t="shared" si="5"/>
        <v>9809500</v>
      </c>
      <c r="P12" t="str">
        <f t="shared" si="6"/>
        <v>ADMG</v>
      </c>
      <c r="Q12" s="6">
        <f>IFERROR(INDEX('Final Yahoo'!$D$2:$D$1048576,MATCH(Stockbit!P12,'Final Yahoo'!$B$2:$B$1048576,0)),"NA")</f>
        <v>228</v>
      </c>
      <c r="R12" s="10">
        <f t="shared" si="7"/>
        <v>0.93340000000000001</v>
      </c>
      <c r="S12" s="23">
        <f t="shared" si="8"/>
        <v>-0.23899999999999999</v>
      </c>
      <c r="T12" s="8">
        <f t="shared" si="9"/>
        <v>2267631200</v>
      </c>
      <c r="U12" s="28">
        <f t="shared" si="10"/>
        <v>9809500</v>
      </c>
      <c r="V12" s="29" t="str">
        <f t="shared" si="11"/>
        <v>LowerSmallCap</v>
      </c>
    </row>
    <row r="13" spans="1:33" x14ac:dyDescent="0.25">
      <c r="B13">
        <f t="shared" si="0"/>
        <v>11</v>
      </c>
      <c r="C13" t="s">
        <v>2499</v>
      </c>
      <c r="D13" t="s">
        <v>3207</v>
      </c>
      <c r="E13" s="2">
        <v>-7.1999999999999995E-2</v>
      </c>
      <c r="F13" s="9">
        <v>291669039200</v>
      </c>
      <c r="G13" s="9">
        <v>164635678.40000001</v>
      </c>
      <c r="I13" t="str">
        <f t="shared" si="1"/>
        <v>ADRO</v>
      </c>
      <c r="J13" t="str">
        <f t="shared" si="2"/>
        <v>56,455.22 B</v>
      </c>
      <c r="K13" t="str">
        <f t="shared" si="3"/>
        <v>-0.072</v>
      </c>
      <c r="L13" s="9" t="str">
        <f t="shared" si="4"/>
        <v>291669039200</v>
      </c>
      <c r="M13" s="9" t="str">
        <f t="shared" si="5"/>
        <v>164635678.4</v>
      </c>
      <c r="P13" t="str">
        <f t="shared" si="6"/>
        <v>ADRO</v>
      </c>
      <c r="Q13" s="6">
        <f>IFERROR(INDEX('Final Yahoo'!$D$2:$D$1048576,MATCH(Stockbit!P13,'Final Yahoo'!$B$2:$B$1048576,0)),"NA")</f>
        <v>1860</v>
      </c>
      <c r="R13" s="10">
        <f t="shared" si="7"/>
        <v>56.455220000000004</v>
      </c>
      <c r="S13" s="23">
        <f t="shared" si="8"/>
        <v>-7.1999999999999995E-2</v>
      </c>
      <c r="T13" s="8">
        <f t="shared" si="9"/>
        <v>291669039200</v>
      </c>
      <c r="U13" s="28">
        <f t="shared" si="10"/>
        <v>164635678.40000001</v>
      </c>
      <c r="V13" s="29" t="str">
        <f t="shared" si="11"/>
        <v>UpperBigCap</v>
      </c>
    </row>
    <row r="14" spans="1:33" x14ac:dyDescent="0.25">
      <c r="B14">
        <f t="shared" si="0"/>
        <v>12</v>
      </c>
      <c r="C14" t="s">
        <v>2500</v>
      </c>
      <c r="D14" t="s">
        <v>3208</v>
      </c>
      <c r="E14" t="s">
        <v>3209</v>
      </c>
      <c r="F14" s="9">
        <v>2432560</v>
      </c>
      <c r="G14" s="9">
        <v>7020</v>
      </c>
      <c r="I14" t="str">
        <f t="shared" si="1"/>
        <v>AGAR</v>
      </c>
      <c r="J14" t="str">
        <f t="shared" si="2"/>
        <v>344.00 B</v>
      </c>
      <c r="K14" t="str">
        <f t="shared" si="3"/>
        <v>-</v>
      </c>
      <c r="L14" s="9" t="str">
        <f t="shared" si="4"/>
        <v>2432560</v>
      </c>
      <c r="M14" s="9" t="str">
        <f t="shared" si="5"/>
        <v>7020</v>
      </c>
      <c r="P14" t="str">
        <f t="shared" si="6"/>
        <v>AGAR</v>
      </c>
      <c r="Q14" s="6">
        <f>IFERROR(INDEX('Final Yahoo'!$D$2:$D$1048576,MATCH(Stockbit!P14,'Final Yahoo'!$B$2:$B$1048576,0)),"NA")</f>
        <v>346</v>
      </c>
      <c r="R14" s="10">
        <f t="shared" si="7"/>
        <v>0.34399999999999997</v>
      </c>
      <c r="S14" s="23" t="str">
        <f t="shared" si="8"/>
        <v>NA</v>
      </c>
      <c r="T14" s="8">
        <f t="shared" si="9"/>
        <v>2432560</v>
      </c>
      <c r="U14" s="28">
        <f t="shared" si="10"/>
        <v>7020</v>
      </c>
      <c r="V14" s="29" t="str">
        <f t="shared" si="11"/>
        <v>LowerSmallCap</v>
      </c>
    </row>
    <row r="15" spans="1:33" x14ac:dyDescent="0.25">
      <c r="B15">
        <f t="shared" si="0"/>
        <v>13</v>
      </c>
      <c r="C15" t="s">
        <v>2501</v>
      </c>
      <c r="D15" t="s">
        <v>3210</v>
      </c>
      <c r="E15" s="2">
        <v>0.06</v>
      </c>
      <c r="F15" s="9">
        <v>15629668300</v>
      </c>
      <c r="G15" s="9">
        <v>10239080</v>
      </c>
      <c r="I15" t="str">
        <f t="shared" si="1"/>
        <v>AGII</v>
      </c>
      <c r="J15" t="str">
        <f t="shared" si="2"/>
        <v>4,691.99 B</v>
      </c>
      <c r="K15" t="str">
        <f t="shared" si="3"/>
        <v>0.06</v>
      </c>
      <c r="L15" s="9" t="str">
        <f t="shared" si="4"/>
        <v>15629668300</v>
      </c>
      <c r="M15" s="9" t="str">
        <f t="shared" si="5"/>
        <v>10239080</v>
      </c>
      <c r="P15" t="str">
        <f t="shared" si="6"/>
        <v>AGII</v>
      </c>
      <c r="Q15" s="6">
        <f>IFERROR(INDEX('Final Yahoo'!$D$2:$D$1048576,MATCH(Stockbit!P15,'Final Yahoo'!$B$2:$B$1048576,0)),"NA")</f>
        <v>1515</v>
      </c>
      <c r="R15" s="10">
        <f t="shared" si="7"/>
        <v>4.6919899999999997</v>
      </c>
      <c r="S15" s="23">
        <f t="shared" si="8"/>
        <v>0.06</v>
      </c>
      <c r="T15" s="8">
        <f t="shared" si="9"/>
        <v>15629668300</v>
      </c>
      <c r="U15" s="28">
        <f t="shared" si="10"/>
        <v>10239080</v>
      </c>
      <c r="V15" s="29" t="str">
        <f t="shared" si="11"/>
        <v>LowerMidCap</v>
      </c>
    </row>
    <row r="16" spans="1:33" ht="17.25" x14ac:dyDescent="0.4">
      <c r="B16">
        <f t="shared" si="0"/>
        <v>14</v>
      </c>
      <c r="C16" t="s">
        <v>2502</v>
      </c>
      <c r="D16" t="s">
        <v>3211</v>
      </c>
      <c r="E16" s="2">
        <v>0.155</v>
      </c>
      <c r="F16" s="9">
        <v>109454670800</v>
      </c>
      <c r="G16" s="9">
        <v>54147300</v>
      </c>
      <c r="I16" t="str">
        <f t="shared" si="1"/>
        <v>AGRO</v>
      </c>
      <c r="J16" t="str">
        <f t="shared" si="2"/>
        <v>45,992.38 B</v>
      </c>
      <c r="K16" t="str">
        <f t="shared" si="3"/>
        <v>0.155</v>
      </c>
      <c r="L16" s="9" t="str">
        <f t="shared" si="4"/>
        <v>109454670800</v>
      </c>
      <c r="M16" s="9" t="str">
        <f t="shared" si="5"/>
        <v>54147300</v>
      </c>
      <c r="P16" t="str">
        <f t="shared" si="6"/>
        <v>AGRO</v>
      </c>
      <c r="Q16" s="6">
        <f>IFERROR(INDEX('Final Yahoo'!$D$2:$D$1048576,MATCH(Stockbit!P16,'Final Yahoo'!$B$2:$B$1048576,0)),"NA")</f>
        <v>2010</v>
      </c>
      <c r="R16" s="10">
        <f t="shared" si="7"/>
        <v>45.992379999999997</v>
      </c>
      <c r="S16" s="23">
        <f t="shared" si="8"/>
        <v>0.155</v>
      </c>
      <c r="T16" s="8">
        <f t="shared" si="9"/>
        <v>109454670800</v>
      </c>
      <c r="U16" s="28">
        <f t="shared" si="10"/>
        <v>54147300</v>
      </c>
      <c r="V16" s="29" t="str">
        <f t="shared" si="11"/>
        <v>UpperBigCap</v>
      </c>
      <c r="Y16" s="22" t="s">
        <v>4032</v>
      </c>
      <c r="Z16" s="22" t="str">
        <f>R2</f>
        <v>Market Cap, in Rp Tn</v>
      </c>
      <c r="AA16" s="22" t="str">
        <f>S2</f>
        <v>Revenue (Growth: 3 Year)</v>
      </c>
      <c r="AB16" s="22" t="str">
        <f>T2</f>
        <v>Value MA, in Rp Bn</v>
      </c>
      <c r="AC16" s="22" t="str">
        <f>U2</f>
        <v>Volume MA, in Rp Mn</v>
      </c>
    </row>
    <row r="17" spans="2:29" x14ac:dyDescent="0.25">
      <c r="B17">
        <f t="shared" si="0"/>
        <v>15</v>
      </c>
      <c r="C17" t="s">
        <v>2503</v>
      </c>
      <c r="D17" t="s">
        <v>3212</v>
      </c>
      <c r="E17" s="2">
        <v>6.4000000000000001E-2</v>
      </c>
      <c r="F17" s="9">
        <v>4348887680</v>
      </c>
      <c r="G17" s="9">
        <v>20360180</v>
      </c>
      <c r="I17" t="str">
        <f t="shared" si="1"/>
        <v>AGRS</v>
      </c>
      <c r="J17" t="str">
        <f t="shared" si="2"/>
        <v>2,402.37 B</v>
      </c>
      <c r="K17" t="str">
        <f t="shared" si="3"/>
        <v>0.064</v>
      </c>
      <c r="L17" s="9" t="str">
        <f t="shared" si="4"/>
        <v>4348887680</v>
      </c>
      <c r="M17" s="9" t="str">
        <f t="shared" si="5"/>
        <v>20360180</v>
      </c>
      <c r="P17" t="str">
        <f t="shared" si="6"/>
        <v>AGRS</v>
      </c>
      <c r="Q17" s="6" t="str">
        <f>IFERROR(INDEX('Final Yahoo'!$D$2:$D$1048576,MATCH(Stockbit!P17,'Final Yahoo'!$B$2:$B$1048576,0)),"NA")</f>
        <v>NA</v>
      </c>
      <c r="R17" s="10">
        <f t="shared" si="7"/>
        <v>2.4023699999999999</v>
      </c>
      <c r="S17" s="23">
        <f t="shared" si="8"/>
        <v>6.4000000000000001E-2</v>
      </c>
      <c r="T17" s="8">
        <f t="shared" si="9"/>
        <v>4348887680</v>
      </c>
      <c r="U17" s="28">
        <f t="shared" si="10"/>
        <v>20360180</v>
      </c>
      <c r="V17" s="29" t="str">
        <f t="shared" si="11"/>
        <v>LowerMidCap</v>
      </c>
      <c r="Y17" s="19" t="s">
        <v>4033</v>
      </c>
      <c r="Z17" s="9">
        <f>AVERAGE(R3:R766)</f>
        <v>10.747534149214658</v>
      </c>
      <c r="AA17" s="24">
        <f>AVERAGE(S3:S766)</f>
        <v>-1.2506389776357663E-3</v>
      </c>
      <c r="AB17" s="9">
        <f>AVERAGE(T3:T766)</f>
        <v>17541765786.465969</v>
      </c>
      <c r="AC17" s="9">
        <f>AVERAGE(U3:U766)</f>
        <v>24407335.69633507</v>
      </c>
    </row>
    <row r="18" spans="2:29" x14ac:dyDescent="0.25">
      <c r="B18">
        <f t="shared" si="0"/>
        <v>16</v>
      </c>
      <c r="C18" t="s">
        <v>2504</v>
      </c>
      <c r="D18" t="s">
        <v>3213</v>
      </c>
      <c r="E18" s="2">
        <v>-6.6000000000000003E-2</v>
      </c>
      <c r="F18" s="9">
        <v>144886040</v>
      </c>
      <c r="G18" s="9">
        <v>2273440</v>
      </c>
      <c r="I18" t="str">
        <f t="shared" si="1"/>
        <v>AHAP</v>
      </c>
      <c r="J18" t="str">
        <f t="shared" si="2"/>
        <v>188.16 B</v>
      </c>
      <c r="K18" t="str">
        <f t="shared" si="3"/>
        <v>-0.066</v>
      </c>
      <c r="L18" s="9" t="str">
        <f t="shared" si="4"/>
        <v>144886040</v>
      </c>
      <c r="M18" s="9" t="str">
        <f t="shared" si="5"/>
        <v>2273440</v>
      </c>
      <c r="P18" t="str">
        <f t="shared" si="6"/>
        <v>AHAP</v>
      </c>
      <c r="Q18" s="6">
        <f>IFERROR(INDEX('Final Yahoo'!$D$2:$D$1048576,MATCH(Stockbit!P18,'Final Yahoo'!$B$2:$B$1048576,0)),"NA")</f>
        <v>64</v>
      </c>
      <c r="R18" s="10">
        <f t="shared" si="7"/>
        <v>0.18815999999999999</v>
      </c>
      <c r="S18" s="23">
        <f t="shared" si="8"/>
        <v>-6.6000000000000003E-2</v>
      </c>
      <c r="T18" s="8">
        <f t="shared" si="9"/>
        <v>144886040</v>
      </c>
      <c r="U18" s="28">
        <f t="shared" si="10"/>
        <v>2273440</v>
      </c>
      <c r="V18" s="29" t="str">
        <f t="shared" si="11"/>
        <v>LowerSmallCap</v>
      </c>
    </row>
    <row r="19" spans="2:29" x14ac:dyDescent="0.25">
      <c r="B19">
        <f t="shared" si="0"/>
        <v>17</v>
      </c>
      <c r="C19" t="s">
        <v>2505</v>
      </c>
      <c r="D19" t="s">
        <v>3214</v>
      </c>
      <c r="E19" s="2">
        <v>0.217</v>
      </c>
      <c r="F19" s="9">
        <v>348443240</v>
      </c>
      <c r="G19" s="9">
        <v>711760</v>
      </c>
      <c r="I19" t="str">
        <f t="shared" si="1"/>
        <v>AIMS</v>
      </c>
      <c r="J19" t="str">
        <f t="shared" si="2"/>
        <v>111.10 B</v>
      </c>
      <c r="K19" t="str">
        <f t="shared" si="3"/>
        <v>0.217</v>
      </c>
      <c r="L19" s="9" t="str">
        <f t="shared" si="4"/>
        <v>348443240</v>
      </c>
      <c r="M19" s="9" t="str">
        <f t="shared" si="5"/>
        <v>711760</v>
      </c>
      <c r="P19" t="str">
        <f t="shared" si="6"/>
        <v>AIMS</v>
      </c>
      <c r="Q19" s="6">
        <f>IFERROR(INDEX('Final Yahoo'!$D$2:$D$1048576,MATCH(Stockbit!P19,'Final Yahoo'!$B$2:$B$1048576,0)),"NA")</f>
        <v>406</v>
      </c>
      <c r="R19" s="10">
        <f t="shared" si="7"/>
        <v>0.11109999999999999</v>
      </c>
      <c r="S19" s="23">
        <f t="shared" si="8"/>
        <v>0.217</v>
      </c>
      <c r="T19" s="8">
        <f t="shared" si="9"/>
        <v>348443240</v>
      </c>
      <c r="U19" s="28">
        <f t="shared" si="10"/>
        <v>711760</v>
      </c>
      <c r="V19" s="29" t="str">
        <f t="shared" si="11"/>
        <v>LowerSmallCap</v>
      </c>
    </row>
    <row r="20" spans="2:29" x14ac:dyDescent="0.25">
      <c r="B20">
        <f t="shared" si="0"/>
        <v>18</v>
      </c>
      <c r="C20" t="s">
        <v>2506</v>
      </c>
      <c r="D20" t="s">
        <v>3215</v>
      </c>
      <c r="E20" s="2">
        <v>-0.13</v>
      </c>
      <c r="F20" s="9">
        <v>4904758680</v>
      </c>
      <c r="G20" s="9">
        <v>20533340</v>
      </c>
      <c r="I20" t="str">
        <f t="shared" si="1"/>
        <v>AISA</v>
      </c>
      <c r="J20" t="str">
        <f t="shared" si="2"/>
        <v>2,160.34 B</v>
      </c>
      <c r="K20" t="str">
        <f t="shared" si="3"/>
        <v>-0.13</v>
      </c>
      <c r="L20" s="9" t="str">
        <f t="shared" si="4"/>
        <v>4904758680</v>
      </c>
      <c r="M20" s="9" t="str">
        <f t="shared" si="5"/>
        <v>20533340</v>
      </c>
      <c r="P20" t="str">
        <f t="shared" si="6"/>
        <v>AISA</v>
      </c>
      <c r="Q20" s="6">
        <f>IFERROR(INDEX('Final Yahoo'!$D$2:$D$1048576,MATCH(Stockbit!P20,'Final Yahoo'!$B$2:$B$1048576,0)),"NA")</f>
        <v>240</v>
      </c>
      <c r="R20" s="10">
        <f t="shared" si="7"/>
        <v>2.1603400000000001</v>
      </c>
      <c r="S20" s="23">
        <f t="shared" si="8"/>
        <v>-0.13</v>
      </c>
      <c r="T20" s="8">
        <f t="shared" si="9"/>
        <v>4904758680</v>
      </c>
      <c r="U20" s="28">
        <f t="shared" si="10"/>
        <v>20533340</v>
      </c>
      <c r="V20" s="29" t="str">
        <f t="shared" si="11"/>
        <v>LowerMidCap</v>
      </c>
      <c r="AA20" s="18" t="s">
        <v>2485</v>
      </c>
      <c r="AB20" t="s">
        <v>4058</v>
      </c>
    </row>
    <row r="21" spans="2:29" x14ac:dyDescent="0.25">
      <c r="B21">
        <f t="shared" si="0"/>
        <v>19</v>
      </c>
      <c r="C21" t="s">
        <v>2507</v>
      </c>
      <c r="D21" t="s">
        <v>3216</v>
      </c>
      <c r="E21" s="2">
        <v>1.2969999999999999</v>
      </c>
      <c r="F21" s="9">
        <v>1511000</v>
      </c>
      <c r="G21" s="9">
        <v>30220</v>
      </c>
      <c r="I21" t="str">
        <f t="shared" si="1"/>
        <v>AKKU</v>
      </c>
      <c r="J21" t="str">
        <f t="shared" si="2"/>
        <v>322.47 B</v>
      </c>
      <c r="K21" t="str">
        <f t="shared" si="3"/>
        <v>1.297</v>
      </c>
      <c r="L21" s="9" t="str">
        <f t="shared" si="4"/>
        <v>1511000</v>
      </c>
      <c r="M21" s="9" t="str">
        <f t="shared" si="5"/>
        <v>30220</v>
      </c>
      <c r="P21" t="str">
        <f t="shared" si="6"/>
        <v>AKKU</v>
      </c>
      <c r="Q21" s="6">
        <f>IFERROR(INDEX('Final Yahoo'!$D$2:$D$1048576,MATCH(Stockbit!P21,'Final Yahoo'!$B$2:$B$1048576,0)),"NA")</f>
        <v>50</v>
      </c>
      <c r="R21" s="10">
        <f t="shared" si="7"/>
        <v>0.32247000000000003</v>
      </c>
      <c r="S21" s="23">
        <f t="shared" si="8"/>
        <v>1.2969999999999999</v>
      </c>
      <c r="T21" s="8">
        <f t="shared" si="9"/>
        <v>1511000</v>
      </c>
      <c r="U21" s="28">
        <f t="shared" si="10"/>
        <v>30220</v>
      </c>
      <c r="V21" s="29" t="str">
        <f t="shared" si="11"/>
        <v>LowerSmallCap</v>
      </c>
      <c r="AA21" s="7" t="s">
        <v>4053</v>
      </c>
      <c r="AB21" s="17">
        <v>76</v>
      </c>
    </row>
    <row r="22" spans="2:29" x14ac:dyDescent="0.25">
      <c r="B22">
        <f t="shared" si="0"/>
        <v>20</v>
      </c>
      <c r="C22" t="s">
        <v>2508</v>
      </c>
      <c r="D22" t="s">
        <v>3217</v>
      </c>
      <c r="E22" s="2">
        <v>2.5999999999999999E-2</v>
      </c>
      <c r="F22" s="9">
        <v>164404900</v>
      </c>
      <c r="G22" s="9">
        <v>184500</v>
      </c>
      <c r="I22" t="str">
        <f t="shared" si="1"/>
        <v>AKPI</v>
      </c>
      <c r="J22" t="str">
        <f t="shared" si="2"/>
        <v>612.00 B</v>
      </c>
      <c r="K22" t="str">
        <f t="shared" si="3"/>
        <v>0.026</v>
      </c>
      <c r="L22" s="9" t="str">
        <f t="shared" si="4"/>
        <v>164404900</v>
      </c>
      <c r="M22" s="9" t="str">
        <f t="shared" si="5"/>
        <v>184500</v>
      </c>
      <c r="P22" t="str">
        <f t="shared" si="6"/>
        <v>AKPI</v>
      </c>
      <c r="Q22" s="6">
        <f>IFERROR(INDEX('Final Yahoo'!$D$2:$D$1048576,MATCH(Stockbit!P22,'Final Yahoo'!$B$2:$B$1048576,0)),"NA")</f>
        <v>635</v>
      </c>
      <c r="R22" s="10">
        <f t="shared" si="7"/>
        <v>0.61199999999999999</v>
      </c>
      <c r="S22" s="23">
        <f t="shared" si="8"/>
        <v>2.5999999999999999E-2</v>
      </c>
      <c r="T22" s="8">
        <f t="shared" si="9"/>
        <v>164404900</v>
      </c>
      <c r="U22" s="28">
        <f t="shared" si="10"/>
        <v>184500</v>
      </c>
      <c r="V22" s="29" t="str">
        <f t="shared" si="11"/>
        <v>LowerSmallCap</v>
      </c>
      <c r="AA22" s="7" t="s">
        <v>4054</v>
      </c>
      <c r="AB22" s="17">
        <v>131</v>
      </c>
    </row>
    <row r="23" spans="2:29" x14ac:dyDescent="0.25">
      <c r="B23">
        <f t="shared" si="0"/>
        <v>21</v>
      </c>
      <c r="C23" t="s">
        <v>2509</v>
      </c>
      <c r="D23" t="s">
        <v>3218</v>
      </c>
      <c r="E23" s="2">
        <v>-1.0999999999999999E-2</v>
      </c>
      <c r="F23" s="9">
        <v>70513476400</v>
      </c>
      <c r="G23" s="9">
        <v>15641200</v>
      </c>
      <c r="I23" t="str">
        <f t="shared" si="1"/>
        <v>AKRA</v>
      </c>
      <c r="J23" t="str">
        <f t="shared" si="2"/>
        <v>18,668.33 B</v>
      </c>
      <c r="K23" t="str">
        <f t="shared" si="3"/>
        <v>-0.011</v>
      </c>
      <c r="L23" s="9" t="str">
        <f t="shared" si="4"/>
        <v>70513476400</v>
      </c>
      <c r="M23" s="9" t="str">
        <f t="shared" si="5"/>
        <v>15641200</v>
      </c>
      <c r="P23" t="str">
        <f t="shared" si="6"/>
        <v>AKRA</v>
      </c>
      <c r="Q23" s="6">
        <f>IFERROR(INDEX('Final Yahoo'!$D$2:$D$1048576,MATCH(Stockbit!P23,'Final Yahoo'!$B$2:$B$1048576,0)),"NA")</f>
        <v>4280</v>
      </c>
      <c r="R23" s="10">
        <f t="shared" si="7"/>
        <v>18.668330000000001</v>
      </c>
      <c r="S23" s="23">
        <f t="shared" si="8"/>
        <v>-1.0999999999999999E-2</v>
      </c>
      <c r="T23" s="8">
        <f t="shared" si="9"/>
        <v>70513476400</v>
      </c>
      <c r="U23" s="28">
        <f t="shared" si="10"/>
        <v>15641200</v>
      </c>
      <c r="V23" s="29" t="str">
        <f t="shared" si="11"/>
        <v>LowerBigCap</v>
      </c>
      <c r="AA23" s="7" t="s">
        <v>4055</v>
      </c>
      <c r="AB23" s="17">
        <v>333</v>
      </c>
    </row>
    <row r="24" spans="2:29" x14ac:dyDescent="0.25">
      <c r="B24">
        <f t="shared" si="0"/>
        <v>22</v>
      </c>
      <c r="C24" t="s">
        <v>2510</v>
      </c>
      <c r="D24" t="s">
        <v>3219</v>
      </c>
      <c r="E24" s="2">
        <v>0.54800000000000004</v>
      </c>
      <c r="F24" s="9">
        <v>11336240</v>
      </c>
      <c r="G24" s="9">
        <v>25020</v>
      </c>
      <c r="I24" t="str">
        <f t="shared" si="1"/>
        <v>AKSI</v>
      </c>
      <c r="J24" t="str">
        <f t="shared" si="2"/>
        <v>410.40 B</v>
      </c>
      <c r="K24" t="str">
        <f t="shared" si="3"/>
        <v>0.548</v>
      </c>
      <c r="L24" s="9" t="str">
        <f t="shared" si="4"/>
        <v>11336240</v>
      </c>
      <c r="M24" s="9" t="str">
        <f t="shared" si="5"/>
        <v>25020</v>
      </c>
      <c r="P24" t="str">
        <f t="shared" si="6"/>
        <v>AKSI</v>
      </c>
      <c r="Q24" s="6">
        <f>IFERROR(INDEX('Final Yahoo'!$D$2:$D$1048576,MATCH(Stockbit!P24,'Final Yahoo'!$B$2:$B$1048576,0)),"NA")</f>
        <v>430</v>
      </c>
      <c r="R24" s="10">
        <f t="shared" si="7"/>
        <v>0.41039999999999999</v>
      </c>
      <c r="S24" s="23">
        <f t="shared" si="8"/>
        <v>0.54800000000000004</v>
      </c>
      <c r="T24" s="8">
        <f t="shared" si="9"/>
        <v>11336240</v>
      </c>
      <c r="U24" s="28">
        <f t="shared" si="10"/>
        <v>25020</v>
      </c>
      <c r="V24" s="29" t="str">
        <f t="shared" si="11"/>
        <v>LowerSmallCap</v>
      </c>
      <c r="AA24" s="7" t="s">
        <v>4041</v>
      </c>
      <c r="AB24" s="17">
        <v>50</v>
      </c>
    </row>
    <row r="25" spans="2:29" x14ac:dyDescent="0.25">
      <c r="B25">
        <f t="shared" si="0"/>
        <v>23</v>
      </c>
      <c r="C25" t="s">
        <v>2511</v>
      </c>
      <c r="D25" t="s">
        <v>3220</v>
      </c>
      <c r="E25" s="2">
        <v>0.16</v>
      </c>
      <c r="F25" s="9">
        <v>2798422500</v>
      </c>
      <c r="G25" s="9">
        <v>3861400</v>
      </c>
      <c r="I25" t="str">
        <f t="shared" si="1"/>
        <v>ALDO</v>
      </c>
      <c r="J25" t="str">
        <f t="shared" si="2"/>
        <v>830.50 B</v>
      </c>
      <c r="K25" t="str">
        <f t="shared" si="3"/>
        <v>0.16</v>
      </c>
      <c r="L25" s="9" t="str">
        <f t="shared" si="4"/>
        <v>2798422500</v>
      </c>
      <c r="M25" s="9" t="str">
        <f t="shared" si="5"/>
        <v>3861400</v>
      </c>
      <c r="P25" t="str">
        <f t="shared" si="6"/>
        <v>ALDO</v>
      </c>
      <c r="Q25" s="6">
        <f>IFERROR(INDEX('Final Yahoo'!$D$2:$D$1048576,MATCH(Stockbit!P25,'Final Yahoo'!$B$2:$B$1048576,0)),"NA")</f>
        <v>705</v>
      </c>
      <c r="R25" s="10">
        <f t="shared" si="7"/>
        <v>0.83050000000000002</v>
      </c>
      <c r="S25" s="23">
        <f t="shared" si="8"/>
        <v>0.16</v>
      </c>
      <c r="T25" s="8">
        <f t="shared" si="9"/>
        <v>2798422500</v>
      </c>
      <c r="U25" s="28">
        <f t="shared" si="10"/>
        <v>3861400</v>
      </c>
      <c r="V25" s="29" t="str">
        <f t="shared" si="11"/>
        <v>LowerSmallCap</v>
      </c>
      <c r="AA25" s="7" t="s">
        <v>4056</v>
      </c>
      <c r="AB25" s="17">
        <v>62</v>
      </c>
    </row>
    <row r="26" spans="2:29" x14ac:dyDescent="0.25">
      <c r="B26">
        <f t="shared" si="0"/>
        <v>24</v>
      </c>
      <c r="C26" t="s">
        <v>2512</v>
      </c>
      <c r="D26" t="s">
        <v>3221</v>
      </c>
      <c r="E26" s="2">
        <v>1.9E-2</v>
      </c>
      <c r="F26" s="9">
        <v>16653400</v>
      </c>
      <c r="G26" s="9">
        <v>64760</v>
      </c>
      <c r="I26" t="str">
        <f t="shared" si="1"/>
        <v>ALKA</v>
      </c>
      <c r="J26" t="str">
        <f t="shared" si="2"/>
        <v>124.89 B</v>
      </c>
      <c r="K26" t="str">
        <f t="shared" si="3"/>
        <v>0.019</v>
      </c>
      <c r="L26" s="9" t="str">
        <f t="shared" si="4"/>
        <v>16653400</v>
      </c>
      <c r="M26" s="9" t="str">
        <f t="shared" si="5"/>
        <v>64760</v>
      </c>
      <c r="P26" t="str">
        <f t="shared" si="6"/>
        <v>ALKA</v>
      </c>
      <c r="Q26" s="6">
        <f>IFERROR(INDEX('Final Yahoo'!$D$2:$D$1048576,MATCH(Stockbit!P26,'Final Yahoo'!$B$2:$B$1048576,0)),"NA")</f>
        <v>234</v>
      </c>
      <c r="R26" s="10">
        <f t="shared" si="7"/>
        <v>0.12489</v>
      </c>
      <c r="S26" s="23">
        <f t="shared" si="8"/>
        <v>1.9E-2</v>
      </c>
      <c r="T26" s="8">
        <f t="shared" si="9"/>
        <v>16653400</v>
      </c>
      <c r="U26" s="28">
        <f t="shared" si="10"/>
        <v>64760</v>
      </c>
      <c r="V26" s="29" t="str">
        <f t="shared" si="11"/>
        <v>LowerSmallCap</v>
      </c>
      <c r="AA26" s="7" t="s">
        <v>4057</v>
      </c>
      <c r="AB26" s="17">
        <v>112</v>
      </c>
    </row>
    <row r="27" spans="2:29" x14ac:dyDescent="0.25">
      <c r="B27">
        <f t="shared" si="0"/>
        <v>25</v>
      </c>
      <c r="C27" t="s">
        <v>2513</v>
      </c>
      <c r="D27" t="s">
        <v>3222</v>
      </c>
      <c r="E27" s="2">
        <v>-0.35299999999999998</v>
      </c>
      <c r="F27" s="9">
        <v>2249880</v>
      </c>
      <c r="G27" s="9">
        <v>9400</v>
      </c>
      <c r="I27" t="str">
        <f t="shared" si="1"/>
        <v>ALMI</v>
      </c>
      <c r="J27" t="str">
        <f t="shared" si="2"/>
        <v>147.84 B</v>
      </c>
      <c r="K27" t="str">
        <f t="shared" si="3"/>
        <v>-0.353</v>
      </c>
      <c r="L27" s="9" t="str">
        <f t="shared" si="4"/>
        <v>2249880</v>
      </c>
      <c r="M27" s="9" t="str">
        <f t="shared" si="5"/>
        <v>9400</v>
      </c>
      <c r="P27" t="str">
        <f t="shared" si="6"/>
        <v>ALMI</v>
      </c>
      <c r="Q27" s="6">
        <f>IFERROR(INDEX('Final Yahoo'!$D$2:$D$1048576,MATCH(Stockbit!P27,'Final Yahoo'!$B$2:$B$1048576,0)),"NA")</f>
        <v>234</v>
      </c>
      <c r="R27" s="10">
        <f t="shared" si="7"/>
        <v>0.14784</v>
      </c>
      <c r="S27" s="23">
        <f t="shared" si="8"/>
        <v>-0.35299999999999998</v>
      </c>
      <c r="T27" s="8">
        <f t="shared" si="9"/>
        <v>2249880</v>
      </c>
      <c r="U27" s="28">
        <f t="shared" si="10"/>
        <v>9400</v>
      </c>
      <c r="V27" s="29" t="str">
        <f t="shared" si="11"/>
        <v>LowerSmallCap</v>
      </c>
      <c r="AA27" s="7" t="s">
        <v>2486</v>
      </c>
      <c r="AB27" s="17">
        <v>764</v>
      </c>
    </row>
    <row r="28" spans="2:29" x14ac:dyDescent="0.25">
      <c r="B28">
        <f t="shared" si="0"/>
        <v>26</v>
      </c>
      <c r="C28" t="s">
        <v>2514</v>
      </c>
      <c r="D28" t="s">
        <v>3223</v>
      </c>
      <c r="E28" s="2">
        <v>7.0000000000000007E-2</v>
      </c>
      <c r="F28" s="1">
        <v>28476400</v>
      </c>
      <c r="G28" s="1">
        <v>97000</v>
      </c>
      <c r="I28" t="str">
        <f t="shared" si="1"/>
        <v>ALTO</v>
      </c>
      <c r="J28" t="str">
        <f t="shared" si="2"/>
        <v>644.41 B</v>
      </c>
      <c r="K28" t="str">
        <f t="shared" si="3"/>
        <v>0.07</v>
      </c>
      <c r="L28" s="9" t="str">
        <f t="shared" si="4"/>
        <v>28476400</v>
      </c>
      <c r="M28" s="9" t="str">
        <f t="shared" si="5"/>
        <v>97000</v>
      </c>
      <c r="P28" t="str">
        <f t="shared" si="6"/>
        <v>ALTO</v>
      </c>
      <c r="Q28" s="6">
        <f>IFERROR(INDEX('Final Yahoo'!$D$2:$D$1048576,MATCH(Stockbit!P28,'Final Yahoo'!$B$2:$B$1048576,0)),"NA")</f>
        <v>308</v>
      </c>
      <c r="R28" s="10">
        <f t="shared" si="7"/>
        <v>0.64440999999999993</v>
      </c>
      <c r="S28" s="23">
        <f t="shared" si="8"/>
        <v>7.0000000000000007E-2</v>
      </c>
      <c r="T28" s="8">
        <f t="shared" si="9"/>
        <v>28476400</v>
      </c>
      <c r="U28" s="28">
        <f t="shared" si="10"/>
        <v>97000</v>
      </c>
      <c r="V28" s="29" t="str">
        <f t="shared" si="11"/>
        <v>LowerSmallCap</v>
      </c>
    </row>
    <row r="29" spans="2:29" x14ac:dyDescent="0.25">
      <c r="B29">
        <f t="shared" si="0"/>
        <v>27</v>
      </c>
      <c r="C29" t="s">
        <v>2515</v>
      </c>
      <c r="D29" t="s">
        <v>3224</v>
      </c>
      <c r="E29" s="2">
        <v>-9.82</v>
      </c>
      <c r="F29" s="1">
        <v>41827680</v>
      </c>
      <c r="G29" s="1">
        <v>123560</v>
      </c>
      <c r="I29" t="str">
        <f t="shared" si="1"/>
        <v>AMAG</v>
      </c>
      <c r="J29" t="str">
        <f t="shared" si="2"/>
        <v>1,680.52 B</v>
      </c>
      <c r="K29" t="str">
        <f t="shared" si="3"/>
        <v>-9.82</v>
      </c>
      <c r="L29" s="9" t="str">
        <f t="shared" si="4"/>
        <v>41827680</v>
      </c>
      <c r="M29" s="9" t="str">
        <f t="shared" si="5"/>
        <v>123560</v>
      </c>
      <c r="P29" t="str">
        <f t="shared" si="6"/>
        <v>AMAG</v>
      </c>
      <c r="Q29" s="6">
        <f>IFERROR(INDEX('Final Yahoo'!$D$2:$D$1048576,MATCH(Stockbit!P29,'Final Yahoo'!$B$2:$B$1048576,0)),"NA")</f>
        <v>332</v>
      </c>
      <c r="R29" s="10">
        <f t="shared" si="7"/>
        <v>1.68052</v>
      </c>
      <c r="S29" s="23">
        <f t="shared" si="8"/>
        <v>-9.82</v>
      </c>
      <c r="T29" s="8">
        <f t="shared" si="9"/>
        <v>41827680</v>
      </c>
      <c r="U29" s="28">
        <f t="shared" si="10"/>
        <v>123560</v>
      </c>
      <c r="V29" s="29" t="str">
        <f t="shared" si="11"/>
        <v>UpperSmallCap</v>
      </c>
    </row>
    <row r="30" spans="2:29" x14ac:dyDescent="0.25">
      <c r="B30">
        <f t="shared" si="0"/>
        <v>28</v>
      </c>
      <c r="C30" t="s">
        <v>2516</v>
      </c>
      <c r="D30" t="s">
        <v>3225</v>
      </c>
      <c r="E30" t="s">
        <v>3209</v>
      </c>
      <c r="F30" s="1">
        <v>1320047080</v>
      </c>
      <c r="G30" s="1">
        <v>2742440</v>
      </c>
      <c r="I30" t="str">
        <f t="shared" si="1"/>
        <v>AMAN</v>
      </c>
      <c r="J30" t="str">
        <f t="shared" si="2"/>
        <v>1,624.52 B</v>
      </c>
      <c r="K30" t="str">
        <f t="shared" si="3"/>
        <v>-</v>
      </c>
      <c r="L30" s="9" t="str">
        <f t="shared" si="4"/>
        <v>1320047080</v>
      </c>
      <c r="M30" s="9" t="str">
        <f t="shared" si="5"/>
        <v>2742440</v>
      </c>
      <c r="P30" t="str">
        <f t="shared" si="6"/>
        <v>AMAN</v>
      </c>
      <c r="Q30" s="6">
        <f>IFERROR(INDEX('Final Yahoo'!$D$2:$D$1048576,MATCH(Stockbit!P30,'Final Yahoo'!$B$2:$B$1048576,0)),"NA")</f>
        <v>476</v>
      </c>
      <c r="R30" s="10">
        <f t="shared" si="7"/>
        <v>1.62452</v>
      </c>
      <c r="S30" s="23" t="str">
        <f t="shared" si="8"/>
        <v>NA</v>
      </c>
      <c r="T30" s="8">
        <f t="shared" si="9"/>
        <v>1320047080</v>
      </c>
      <c r="U30" s="28">
        <f t="shared" si="10"/>
        <v>2742440</v>
      </c>
      <c r="V30" s="29" t="str">
        <f t="shared" si="11"/>
        <v>UpperSmallCap</v>
      </c>
    </row>
    <row r="31" spans="2:29" x14ac:dyDescent="0.25">
      <c r="B31">
        <f t="shared" si="0"/>
        <v>29</v>
      </c>
      <c r="C31" t="s">
        <v>2517</v>
      </c>
      <c r="D31" t="s">
        <v>3226</v>
      </c>
      <c r="E31" t="s">
        <v>3209</v>
      </c>
      <c r="F31" s="1">
        <v>871628800</v>
      </c>
      <c r="G31" s="1">
        <v>3013800</v>
      </c>
      <c r="I31" t="str">
        <f t="shared" si="1"/>
        <v>AMAR</v>
      </c>
      <c r="J31" t="str">
        <f t="shared" si="2"/>
        <v>2,314.11 B</v>
      </c>
      <c r="K31" t="str">
        <f t="shared" si="3"/>
        <v>-</v>
      </c>
      <c r="L31" s="9" t="str">
        <f t="shared" si="4"/>
        <v>871628800</v>
      </c>
      <c r="M31" s="9" t="str">
        <f t="shared" si="5"/>
        <v>3013800</v>
      </c>
      <c r="P31" t="str">
        <f t="shared" si="6"/>
        <v>AMAR</v>
      </c>
      <c r="Q31" s="6" t="str">
        <f>IFERROR(INDEX('Final Yahoo'!$D$2:$D$1048576,MATCH(Stockbit!P31,'Final Yahoo'!$B$2:$B$1048576,0)),"NA")</f>
        <v>NA</v>
      </c>
      <c r="R31" s="10">
        <f t="shared" si="7"/>
        <v>2.3141100000000003</v>
      </c>
      <c r="S31" s="23" t="str">
        <f t="shared" si="8"/>
        <v>NA</v>
      </c>
      <c r="T31" s="8">
        <f t="shared" si="9"/>
        <v>871628800</v>
      </c>
      <c r="U31" s="28">
        <f t="shared" si="10"/>
        <v>3013800</v>
      </c>
      <c r="V31" s="29" t="str">
        <f t="shared" si="11"/>
        <v>LowerMidCap</v>
      </c>
    </row>
    <row r="32" spans="2:29" x14ac:dyDescent="0.25">
      <c r="B32">
        <f t="shared" si="0"/>
        <v>30</v>
      </c>
      <c r="C32" t="s">
        <v>2518</v>
      </c>
      <c r="D32" t="s">
        <v>3227</v>
      </c>
      <c r="E32" s="2">
        <v>-0.01</v>
      </c>
      <c r="F32" s="1">
        <v>197169800</v>
      </c>
      <c r="G32" s="1">
        <v>52340</v>
      </c>
      <c r="I32" t="str">
        <f t="shared" si="1"/>
        <v>AMFG</v>
      </c>
      <c r="J32" t="str">
        <f t="shared" si="2"/>
        <v>1,670.90 B</v>
      </c>
      <c r="K32" t="str">
        <f t="shared" si="3"/>
        <v>-0.01</v>
      </c>
      <c r="L32" s="9" t="str">
        <f t="shared" si="4"/>
        <v>197169800</v>
      </c>
      <c r="M32" s="9" t="str">
        <f t="shared" si="5"/>
        <v>52340</v>
      </c>
      <c r="P32" t="str">
        <f t="shared" si="6"/>
        <v>AMFG</v>
      </c>
      <c r="Q32" s="6">
        <f>IFERROR(INDEX('Final Yahoo'!$D$2:$D$1048576,MATCH(Stockbit!P32,'Final Yahoo'!$B$2:$B$1048576,0)),"NA")</f>
        <v>3850</v>
      </c>
      <c r="R32" s="10">
        <f t="shared" si="7"/>
        <v>1.6709000000000001</v>
      </c>
      <c r="S32" s="23">
        <f t="shared" si="8"/>
        <v>-0.01</v>
      </c>
      <c r="T32" s="8">
        <f t="shared" si="9"/>
        <v>197169800</v>
      </c>
      <c r="U32" s="28">
        <f t="shared" si="10"/>
        <v>52340</v>
      </c>
      <c r="V32" s="29" t="str">
        <f t="shared" si="11"/>
        <v>UpperSmallCap</v>
      </c>
    </row>
    <row r="33" spans="2:22" x14ac:dyDescent="0.25">
      <c r="B33">
        <f t="shared" si="0"/>
        <v>31</v>
      </c>
      <c r="C33" t="s">
        <v>2519</v>
      </c>
      <c r="D33" t="s">
        <v>3228</v>
      </c>
      <c r="E33" s="2">
        <v>-0.193</v>
      </c>
      <c r="F33" s="1">
        <v>4406980</v>
      </c>
      <c r="G33" s="1">
        <v>23500</v>
      </c>
      <c r="I33" t="str">
        <f t="shared" si="1"/>
        <v>AMIN</v>
      </c>
      <c r="J33" t="str">
        <f t="shared" si="2"/>
        <v>203.04 B</v>
      </c>
      <c r="K33" t="str">
        <f t="shared" si="3"/>
        <v>-0.193</v>
      </c>
      <c r="L33" s="9" t="str">
        <f t="shared" si="4"/>
        <v>4406980</v>
      </c>
      <c r="M33" s="9" t="str">
        <f t="shared" si="5"/>
        <v>23500</v>
      </c>
      <c r="P33" t="str">
        <f t="shared" si="6"/>
        <v>AMIN</v>
      </c>
      <c r="Q33" s="6">
        <f>IFERROR(INDEX('Final Yahoo'!$D$2:$D$1048576,MATCH(Stockbit!P33,'Final Yahoo'!$B$2:$B$1048576,0)),"NA")</f>
        <v>188</v>
      </c>
      <c r="R33" s="10">
        <f t="shared" si="7"/>
        <v>0.20304</v>
      </c>
      <c r="S33" s="23">
        <f t="shared" si="8"/>
        <v>-0.193</v>
      </c>
      <c r="T33" s="8">
        <f t="shared" si="9"/>
        <v>4406980</v>
      </c>
      <c r="U33" s="28">
        <f t="shared" si="10"/>
        <v>23500</v>
      </c>
      <c r="V33" s="29" t="str">
        <f t="shared" si="11"/>
        <v>LowerSmallCap</v>
      </c>
    </row>
    <row r="34" spans="2:22" x14ac:dyDescent="0.25">
      <c r="B34">
        <f t="shared" si="0"/>
        <v>32</v>
      </c>
      <c r="C34" t="s">
        <v>2520</v>
      </c>
      <c r="D34" t="s">
        <v>3229</v>
      </c>
      <c r="E34" t="s">
        <v>3209</v>
      </c>
      <c r="F34" s="1">
        <v>2709855200</v>
      </c>
      <c r="G34" s="1">
        <v>751500</v>
      </c>
      <c r="I34" t="str">
        <f t="shared" si="1"/>
        <v>AMOR</v>
      </c>
      <c r="J34" t="str">
        <f t="shared" si="2"/>
        <v>4,222.22 B</v>
      </c>
      <c r="K34" t="str">
        <f t="shared" si="3"/>
        <v>-</v>
      </c>
      <c r="L34" s="9" t="str">
        <f t="shared" si="4"/>
        <v>2709855200</v>
      </c>
      <c r="M34" s="9" t="str">
        <f t="shared" si="5"/>
        <v>751500</v>
      </c>
      <c r="P34" t="str">
        <f t="shared" si="6"/>
        <v>AMOR</v>
      </c>
      <c r="Q34" s="6">
        <f>IFERROR(INDEX('Final Yahoo'!$D$2:$D$1048576,MATCH(Stockbit!P34,'Final Yahoo'!$B$2:$B$1048576,0)),"NA")</f>
        <v>3820</v>
      </c>
      <c r="R34" s="10">
        <f t="shared" si="7"/>
        <v>4.2222200000000001</v>
      </c>
      <c r="S34" s="23" t="str">
        <f t="shared" si="8"/>
        <v>NA</v>
      </c>
      <c r="T34" s="8">
        <f t="shared" si="9"/>
        <v>2709855200</v>
      </c>
      <c r="U34" s="28">
        <f t="shared" si="10"/>
        <v>751500</v>
      </c>
      <c r="V34" s="29" t="str">
        <f t="shared" si="11"/>
        <v>LowerMidCap</v>
      </c>
    </row>
    <row r="35" spans="2:22" x14ac:dyDescent="0.25">
      <c r="B35">
        <f t="shared" si="0"/>
        <v>33</v>
      </c>
      <c r="C35" t="s">
        <v>2521</v>
      </c>
      <c r="D35" t="s">
        <v>3230</v>
      </c>
      <c r="E35" s="2">
        <v>7.2999999999999995E-2</v>
      </c>
      <c r="F35" s="1">
        <v>26577989300</v>
      </c>
      <c r="G35" s="1">
        <v>21159680</v>
      </c>
      <c r="I35" t="str">
        <f t="shared" si="1"/>
        <v>AMRT</v>
      </c>
      <c r="J35" t="str">
        <f t="shared" si="2"/>
        <v>52,320.87 B</v>
      </c>
      <c r="K35" t="str">
        <f t="shared" si="3"/>
        <v>0.073</v>
      </c>
      <c r="L35" s="9" t="str">
        <f t="shared" si="4"/>
        <v>26577989300</v>
      </c>
      <c r="M35" s="9" t="str">
        <f t="shared" si="5"/>
        <v>21159680</v>
      </c>
      <c r="P35" t="str">
        <f t="shared" si="6"/>
        <v>AMRT</v>
      </c>
      <c r="Q35" s="6">
        <f>IFERROR(INDEX('Final Yahoo'!$D$2:$D$1048576,MATCH(Stockbit!P35,'Final Yahoo'!$B$2:$B$1048576,0)),"NA")</f>
        <v>1265</v>
      </c>
      <c r="R35" s="10">
        <f t="shared" si="7"/>
        <v>52.320869999999999</v>
      </c>
      <c r="S35" s="23">
        <f t="shared" si="8"/>
        <v>7.2999999999999995E-2</v>
      </c>
      <c r="T35" s="8">
        <f t="shared" si="9"/>
        <v>26577989300</v>
      </c>
      <c r="U35" s="28">
        <f t="shared" si="10"/>
        <v>21159680</v>
      </c>
      <c r="V35" s="29" t="str">
        <f t="shared" si="11"/>
        <v>UpperBigCap</v>
      </c>
    </row>
    <row r="36" spans="2:22" x14ac:dyDescent="0.25">
      <c r="B36">
        <f t="shared" si="0"/>
        <v>34</v>
      </c>
      <c r="C36" t="s">
        <v>2522</v>
      </c>
      <c r="D36" t="s">
        <v>3231</v>
      </c>
      <c r="E36" s="2">
        <v>-3.6999999999999998E-2</v>
      </c>
      <c r="F36" s="1">
        <v>20262000</v>
      </c>
      <c r="G36" s="1">
        <v>405240</v>
      </c>
      <c r="I36" t="str">
        <f t="shared" si="1"/>
        <v>ANDI</v>
      </c>
      <c r="J36" t="str">
        <f t="shared" si="2"/>
        <v>467.50 B</v>
      </c>
      <c r="K36" t="str">
        <f t="shared" si="3"/>
        <v>-0.037</v>
      </c>
      <c r="L36" s="9" t="str">
        <f t="shared" si="4"/>
        <v>20262000</v>
      </c>
      <c r="M36" s="9" t="str">
        <f t="shared" si="5"/>
        <v>405240</v>
      </c>
      <c r="P36" t="str">
        <f t="shared" si="6"/>
        <v>ANDI</v>
      </c>
      <c r="Q36" s="6">
        <f>IFERROR(INDEX('Final Yahoo'!$D$2:$D$1048576,MATCH(Stockbit!P36,'Final Yahoo'!$B$2:$B$1048576,0)),"NA")</f>
        <v>50</v>
      </c>
      <c r="R36" s="10">
        <f t="shared" si="7"/>
        <v>0.46750000000000003</v>
      </c>
      <c r="S36" s="23">
        <f t="shared" si="8"/>
        <v>-3.6999999999999998E-2</v>
      </c>
      <c r="T36" s="8">
        <f t="shared" si="9"/>
        <v>20262000</v>
      </c>
      <c r="U36" s="28">
        <f t="shared" si="10"/>
        <v>405240</v>
      </c>
      <c r="V36" s="29" t="str">
        <f t="shared" si="11"/>
        <v>LowerSmallCap</v>
      </c>
    </row>
    <row r="37" spans="2:22" x14ac:dyDescent="0.25">
      <c r="B37">
        <f t="shared" si="0"/>
        <v>35</v>
      </c>
      <c r="C37" t="s">
        <v>2523</v>
      </c>
      <c r="D37" t="s">
        <v>3232</v>
      </c>
      <c r="E37" s="2">
        <v>1.2999999999999999E-2</v>
      </c>
      <c r="F37" s="1">
        <v>206202200</v>
      </c>
      <c r="G37" s="1">
        <v>246840</v>
      </c>
      <c r="I37" t="str">
        <f t="shared" si="1"/>
        <v>ANJT</v>
      </c>
      <c r="J37" t="str">
        <f t="shared" si="2"/>
        <v>2,750.42 B</v>
      </c>
      <c r="K37" t="str">
        <f t="shared" si="3"/>
        <v>0.013</v>
      </c>
      <c r="L37" s="9" t="str">
        <f t="shared" si="4"/>
        <v>206202200</v>
      </c>
      <c r="M37" s="9" t="str">
        <f t="shared" si="5"/>
        <v>246840</v>
      </c>
      <c r="P37" t="str">
        <f t="shared" si="6"/>
        <v>ANJT</v>
      </c>
      <c r="Q37" s="6" t="str">
        <f>IFERROR(INDEX('Final Yahoo'!$D$2:$D$1048576,MATCH(Stockbit!P37,'Final Yahoo'!$B$2:$B$1048576,0)),"NA")</f>
        <v>NA</v>
      </c>
      <c r="R37" s="10">
        <f t="shared" si="7"/>
        <v>2.7504200000000001</v>
      </c>
      <c r="S37" s="23">
        <f t="shared" si="8"/>
        <v>1.2999999999999999E-2</v>
      </c>
      <c r="T37" s="8">
        <f t="shared" si="9"/>
        <v>206202200</v>
      </c>
      <c r="U37" s="28">
        <f t="shared" si="10"/>
        <v>246840</v>
      </c>
      <c r="V37" s="29" t="str">
        <f t="shared" si="11"/>
        <v>LowerMidCap</v>
      </c>
    </row>
    <row r="38" spans="2:22" x14ac:dyDescent="0.25">
      <c r="B38">
        <f t="shared" si="0"/>
        <v>36</v>
      </c>
      <c r="C38" t="s">
        <v>2524</v>
      </c>
      <c r="D38" t="s">
        <v>3233</v>
      </c>
      <c r="E38" s="2">
        <v>0.29299999999999998</v>
      </c>
      <c r="F38" s="1">
        <v>457739004200</v>
      </c>
      <c r="G38" s="1">
        <v>182517276.80000001</v>
      </c>
      <c r="I38" t="str">
        <f t="shared" si="1"/>
        <v>ANTM</v>
      </c>
      <c r="J38" t="str">
        <f t="shared" si="2"/>
        <v>57,673.84 B</v>
      </c>
      <c r="K38" t="str">
        <f t="shared" si="3"/>
        <v>0.293</v>
      </c>
      <c r="L38" s="9" t="str">
        <f t="shared" si="4"/>
        <v>457739004200</v>
      </c>
      <c r="M38" s="9" t="str">
        <f t="shared" si="5"/>
        <v>182517276.8</v>
      </c>
      <c r="P38" t="str">
        <f t="shared" si="6"/>
        <v>ANTM</v>
      </c>
      <c r="Q38" s="6">
        <f>IFERROR(INDEX('Final Yahoo'!$D$2:$D$1048576,MATCH(Stockbit!P38,'Final Yahoo'!$B$2:$B$1048576,0)),"NA")</f>
        <v>2470</v>
      </c>
      <c r="R38" s="10">
        <f t="shared" si="7"/>
        <v>57.673839999999998</v>
      </c>
      <c r="S38" s="23">
        <f t="shared" si="8"/>
        <v>0.29299999999999998</v>
      </c>
      <c r="T38" s="8">
        <f t="shared" si="9"/>
        <v>457739004200</v>
      </c>
      <c r="U38" s="28">
        <f t="shared" si="10"/>
        <v>182517276.80000001</v>
      </c>
      <c r="V38" s="29" t="str">
        <f t="shared" si="11"/>
        <v>UpperBigCap</v>
      </c>
    </row>
    <row r="39" spans="2:22" x14ac:dyDescent="0.25">
      <c r="B39">
        <f t="shared" si="0"/>
        <v>37</v>
      </c>
      <c r="C39" t="s">
        <v>2525</v>
      </c>
      <c r="D39" t="s">
        <v>3234</v>
      </c>
      <c r="E39" s="2">
        <v>-0.09</v>
      </c>
      <c r="F39" s="1">
        <v>33650500</v>
      </c>
      <c r="G39" s="1">
        <v>59000</v>
      </c>
      <c r="I39" t="str">
        <f t="shared" si="1"/>
        <v>APEX</v>
      </c>
      <c r="J39" t="str">
        <f t="shared" si="2"/>
        <v>1,569.31 B</v>
      </c>
      <c r="K39" t="str">
        <f t="shared" si="3"/>
        <v>-0.09</v>
      </c>
      <c r="L39" s="9" t="str">
        <f t="shared" si="4"/>
        <v>33650500</v>
      </c>
      <c r="M39" s="9" t="str">
        <f t="shared" si="5"/>
        <v>59000</v>
      </c>
      <c r="P39" t="str">
        <f t="shared" si="6"/>
        <v>APEX</v>
      </c>
      <c r="Q39" s="6">
        <f>IFERROR(INDEX('Final Yahoo'!$D$2:$D$1048576,MATCH(Stockbit!P39,'Final Yahoo'!$B$2:$B$1048576,0)),"NA")</f>
        <v>545</v>
      </c>
      <c r="R39" s="10">
        <f t="shared" si="7"/>
        <v>1.56931</v>
      </c>
      <c r="S39" s="23">
        <f t="shared" si="8"/>
        <v>-0.09</v>
      </c>
      <c r="T39" s="8">
        <f t="shared" si="9"/>
        <v>33650500</v>
      </c>
      <c r="U39" s="28">
        <f t="shared" si="10"/>
        <v>59000</v>
      </c>
      <c r="V39" s="29" t="str">
        <f t="shared" si="11"/>
        <v>UpperSmallCap</v>
      </c>
    </row>
    <row r="40" spans="2:22" x14ac:dyDescent="0.25">
      <c r="B40">
        <f t="shared" si="0"/>
        <v>38</v>
      </c>
      <c r="C40" t="s">
        <v>2526</v>
      </c>
      <c r="D40" t="s">
        <v>3235</v>
      </c>
      <c r="E40" s="2">
        <v>1.0740000000000001</v>
      </c>
      <c r="F40" s="1">
        <v>9295321200</v>
      </c>
      <c r="G40" s="1">
        <v>9852420</v>
      </c>
      <c r="I40" t="str">
        <f t="shared" si="1"/>
        <v>APIC</v>
      </c>
      <c r="J40" t="str">
        <f t="shared" si="2"/>
        <v>11,354.49 B</v>
      </c>
      <c r="K40" t="str">
        <f t="shared" si="3"/>
        <v>1.074</v>
      </c>
      <c r="L40" s="9" t="str">
        <f t="shared" si="4"/>
        <v>9295321200</v>
      </c>
      <c r="M40" s="9" t="str">
        <f t="shared" si="5"/>
        <v>9852420</v>
      </c>
      <c r="P40" t="str">
        <f t="shared" si="6"/>
        <v>APIC</v>
      </c>
      <c r="Q40" s="6">
        <f>IFERROR(INDEX('Final Yahoo'!$D$2:$D$1048576,MATCH(Stockbit!P40,'Final Yahoo'!$B$2:$B$1048576,0)),"NA")</f>
        <v>910</v>
      </c>
      <c r="R40" s="10">
        <f t="shared" si="7"/>
        <v>11.35449</v>
      </c>
      <c r="S40" s="23">
        <f t="shared" si="8"/>
        <v>1.0740000000000001</v>
      </c>
      <c r="T40" s="8">
        <f t="shared" si="9"/>
        <v>9295321200</v>
      </c>
      <c r="U40" s="28">
        <f t="shared" si="10"/>
        <v>9852420</v>
      </c>
      <c r="V40" s="29" t="str">
        <f t="shared" si="11"/>
        <v>LowerBigCap</v>
      </c>
    </row>
    <row r="41" spans="2:22" x14ac:dyDescent="0.25">
      <c r="B41">
        <f t="shared" si="0"/>
        <v>39</v>
      </c>
      <c r="C41" t="s">
        <v>2527</v>
      </c>
      <c r="D41" t="s">
        <v>3236</v>
      </c>
      <c r="E41" s="2">
        <v>0.14000000000000001</v>
      </c>
      <c r="F41" s="1">
        <v>111810700</v>
      </c>
      <c r="G41" s="1">
        <v>606980</v>
      </c>
      <c r="I41" t="str">
        <f t="shared" si="1"/>
        <v>APII</v>
      </c>
      <c r="J41" t="str">
        <f t="shared" si="2"/>
        <v>199.02 B</v>
      </c>
      <c r="K41" t="str">
        <f t="shared" si="3"/>
        <v>0.14</v>
      </c>
      <c r="L41" s="9" t="str">
        <f t="shared" si="4"/>
        <v>111810700</v>
      </c>
      <c r="M41" s="9" t="str">
        <f t="shared" si="5"/>
        <v>606980</v>
      </c>
      <c r="P41" t="str">
        <f t="shared" si="6"/>
        <v>APII</v>
      </c>
      <c r="Q41" s="6">
        <f>IFERROR(INDEX('Final Yahoo'!$D$2:$D$1048576,MATCH(Stockbit!P41,'Final Yahoo'!$B$2:$B$1048576,0)),"NA")</f>
        <v>181</v>
      </c>
      <c r="R41" s="10">
        <f t="shared" si="7"/>
        <v>0.19902</v>
      </c>
      <c r="S41" s="23">
        <f t="shared" si="8"/>
        <v>0.14000000000000001</v>
      </c>
      <c r="T41" s="8">
        <f t="shared" si="9"/>
        <v>111810700</v>
      </c>
      <c r="U41" s="28">
        <f t="shared" si="10"/>
        <v>606980</v>
      </c>
      <c r="V41" s="29" t="str">
        <f t="shared" si="11"/>
        <v>LowerSmallCap</v>
      </c>
    </row>
    <row r="42" spans="2:22" x14ac:dyDescent="0.25">
      <c r="B42">
        <f t="shared" si="0"/>
        <v>40</v>
      </c>
      <c r="C42" t="s">
        <v>2528</v>
      </c>
      <c r="D42" t="s">
        <v>3237</v>
      </c>
      <c r="E42" s="2">
        <v>-5.1999999999999998E-2</v>
      </c>
      <c r="F42" s="1">
        <v>45540120</v>
      </c>
      <c r="G42" s="1">
        <v>222640</v>
      </c>
      <c r="I42" t="str">
        <f t="shared" si="1"/>
        <v>APLI</v>
      </c>
      <c r="J42" t="str">
        <f t="shared" si="2"/>
        <v>275.26 B</v>
      </c>
      <c r="K42" t="str">
        <f t="shared" si="3"/>
        <v>-0.052</v>
      </c>
      <c r="L42" s="9" t="str">
        <f t="shared" si="4"/>
        <v>45540120</v>
      </c>
      <c r="M42" s="9" t="str">
        <f t="shared" si="5"/>
        <v>222640</v>
      </c>
      <c r="P42" t="str">
        <f t="shared" si="6"/>
        <v>APLI</v>
      </c>
      <c r="Q42" s="6">
        <f>IFERROR(INDEX('Final Yahoo'!$D$2:$D$1048576,MATCH(Stockbit!P42,'Final Yahoo'!$B$2:$B$1048576,0)),"NA")</f>
        <v>202</v>
      </c>
      <c r="R42" s="10">
        <f t="shared" si="7"/>
        <v>0.27526</v>
      </c>
      <c r="S42" s="23">
        <f t="shared" si="8"/>
        <v>-5.1999999999999998E-2</v>
      </c>
      <c r="T42" s="8">
        <f t="shared" si="9"/>
        <v>45540120</v>
      </c>
      <c r="U42" s="28">
        <f t="shared" si="10"/>
        <v>222640</v>
      </c>
      <c r="V42" s="29" t="str">
        <f t="shared" si="11"/>
        <v>LowerSmallCap</v>
      </c>
    </row>
    <row r="43" spans="2:22" x14ac:dyDescent="0.25">
      <c r="B43">
        <f t="shared" si="0"/>
        <v>41</v>
      </c>
      <c r="C43" t="s">
        <v>2529</v>
      </c>
      <c r="D43" t="s">
        <v>3238</v>
      </c>
      <c r="E43" s="2">
        <v>-0.111</v>
      </c>
      <c r="F43" s="1">
        <v>6453424040</v>
      </c>
      <c r="G43" s="1">
        <v>43039579.200000003</v>
      </c>
      <c r="I43" t="str">
        <f t="shared" si="1"/>
        <v>APLN</v>
      </c>
      <c r="J43" t="str">
        <f t="shared" si="2"/>
        <v>3,246.00 B</v>
      </c>
      <c r="K43" t="str">
        <f t="shared" si="3"/>
        <v>-0.111</v>
      </c>
      <c r="L43" s="9" t="str">
        <f t="shared" si="4"/>
        <v>6453424040</v>
      </c>
      <c r="M43" s="9" t="str">
        <f t="shared" si="5"/>
        <v>43039579.2</v>
      </c>
      <c r="P43" t="str">
        <f t="shared" si="6"/>
        <v>APLN</v>
      </c>
      <c r="Q43" s="6" t="str">
        <f>IFERROR(INDEX('Final Yahoo'!$D$2:$D$1048576,MATCH(Stockbit!P43,'Final Yahoo'!$B$2:$B$1048576,0)),"NA")</f>
        <v>NA</v>
      </c>
      <c r="R43" s="10">
        <f t="shared" si="7"/>
        <v>3.246</v>
      </c>
      <c r="S43" s="23">
        <f t="shared" si="8"/>
        <v>-0.111</v>
      </c>
      <c r="T43" s="8">
        <f t="shared" si="9"/>
        <v>6453424040</v>
      </c>
      <c r="U43" s="28">
        <f t="shared" si="10"/>
        <v>43039579.200000003</v>
      </c>
      <c r="V43" s="29" t="str">
        <f t="shared" si="11"/>
        <v>LowerMidCap</v>
      </c>
    </row>
    <row r="44" spans="2:22" x14ac:dyDescent="0.25">
      <c r="B44">
        <f t="shared" si="0"/>
        <v>42</v>
      </c>
      <c r="C44" t="s">
        <v>3239</v>
      </c>
      <c r="D44" t="s">
        <v>3240</v>
      </c>
      <c r="E44" s="2">
        <v>-2.1000000000000001E-2</v>
      </c>
      <c r="F44" s="1">
        <v>1000</v>
      </c>
      <c r="G44">
        <v>0</v>
      </c>
      <c r="I44" t="str">
        <f t="shared" si="1"/>
        <v>APOL</v>
      </c>
      <c r="J44" t="str">
        <f t="shared" si="2"/>
        <v>822.61 B</v>
      </c>
      <c r="K44" t="str">
        <f t="shared" si="3"/>
        <v>-0.021</v>
      </c>
      <c r="L44" s="9" t="str">
        <f t="shared" si="4"/>
        <v>1000</v>
      </c>
      <c r="M44" s="9" t="str">
        <f t="shared" si="5"/>
        <v>0</v>
      </c>
      <c r="P44" t="str">
        <f t="shared" si="6"/>
        <v>APOL</v>
      </c>
      <c r="Q44" s="6" t="str">
        <f>IFERROR(INDEX('Final Yahoo'!$D$2:$D$1048576,MATCH(Stockbit!P44,'Final Yahoo'!$B$2:$B$1048576,0)),"NA")</f>
        <v>NA</v>
      </c>
      <c r="R44" s="10">
        <f t="shared" si="7"/>
        <v>0.82261000000000006</v>
      </c>
      <c r="S44" s="23">
        <f t="shared" si="8"/>
        <v>-2.1000000000000001E-2</v>
      </c>
      <c r="T44" s="8">
        <f t="shared" si="9"/>
        <v>1000</v>
      </c>
      <c r="U44" s="28">
        <f t="shared" si="10"/>
        <v>0</v>
      </c>
      <c r="V44" s="29" t="str">
        <f t="shared" si="11"/>
        <v>LowerSmallCap</v>
      </c>
    </row>
    <row r="45" spans="2:22" x14ac:dyDescent="0.25">
      <c r="B45">
        <f t="shared" si="0"/>
        <v>43</v>
      </c>
      <c r="C45" t="s">
        <v>3156</v>
      </c>
      <c r="D45" t="s">
        <v>3241</v>
      </c>
      <c r="E45" t="s">
        <v>3209</v>
      </c>
      <c r="F45" s="1">
        <v>7977860500</v>
      </c>
      <c r="G45" s="1">
        <v>12252080</v>
      </c>
      <c r="I45" t="str">
        <f t="shared" si="1"/>
        <v>ARCI</v>
      </c>
      <c r="J45" t="str">
        <f t="shared" si="2"/>
        <v>15,521.88 B</v>
      </c>
      <c r="K45" t="str">
        <f t="shared" si="3"/>
        <v>-</v>
      </c>
      <c r="L45" s="9" t="str">
        <f t="shared" si="4"/>
        <v>7977860500</v>
      </c>
      <c r="M45" s="9" t="str">
        <f t="shared" si="5"/>
        <v>12252080</v>
      </c>
      <c r="P45" t="str">
        <f t="shared" si="6"/>
        <v>ARCI</v>
      </c>
      <c r="Q45" s="6">
        <f>IFERROR(INDEX('Final Yahoo'!$D$2:$D$1048576,MATCH(Stockbit!P45,'Final Yahoo'!$B$2:$B$1048576,0)),"NA")</f>
        <v>635</v>
      </c>
      <c r="R45" s="10">
        <f t="shared" si="7"/>
        <v>15.521879999999999</v>
      </c>
      <c r="S45" s="23" t="str">
        <f t="shared" si="8"/>
        <v>NA</v>
      </c>
      <c r="T45" s="8">
        <f t="shared" si="9"/>
        <v>7977860500</v>
      </c>
      <c r="U45" s="28">
        <f t="shared" si="10"/>
        <v>12252080</v>
      </c>
      <c r="V45" s="29" t="str">
        <f t="shared" si="11"/>
        <v>LowerBigCap</v>
      </c>
    </row>
    <row r="46" spans="2:22" x14ac:dyDescent="0.25">
      <c r="B46">
        <f t="shared" si="0"/>
        <v>44</v>
      </c>
      <c r="C46" t="s">
        <v>2530</v>
      </c>
      <c r="D46" t="s">
        <v>3242</v>
      </c>
      <c r="E46" s="2">
        <v>-0.502</v>
      </c>
      <c r="F46" s="1">
        <v>5099100</v>
      </c>
      <c r="G46" s="1">
        <v>2900</v>
      </c>
      <c r="I46" t="str">
        <f t="shared" si="1"/>
        <v>ARGO</v>
      </c>
      <c r="J46" t="str">
        <f t="shared" si="2"/>
        <v>590.58 B</v>
      </c>
      <c r="K46" t="str">
        <f t="shared" si="3"/>
        <v>-0.502</v>
      </c>
      <c r="L46" s="9" t="str">
        <f t="shared" si="4"/>
        <v>5099100</v>
      </c>
      <c r="M46" s="9" t="str">
        <f t="shared" si="5"/>
        <v>2900</v>
      </c>
      <c r="P46" t="str">
        <f t="shared" si="6"/>
        <v>ARGO</v>
      </c>
      <c r="Q46" s="6">
        <f>IFERROR(INDEX('Final Yahoo'!$D$2:$D$1048576,MATCH(Stockbit!P46,'Final Yahoo'!$B$2:$B$1048576,0)),"NA")</f>
        <v>1705</v>
      </c>
      <c r="R46" s="10">
        <f t="shared" si="7"/>
        <v>0.59057999999999999</v>
      </c>
      <c r="S46" s="23">
        <f t="shared" si="8"/>
        <v>-0.502</v>
      </c>
      <c r="T46" s="8">
        <f t="shared" si="9"/>
        <v>5099100</v>
      </c>
      <c r="U46" s="28">
        <f t="shared" si="10"/>
        <v>2900</v>
      </c>
      <c r="V46" s="29" t="str">
        <f t="shared" si="11"/>
        <v>LowerSmallCap</v>
      </c>
    </row>
    <row r="47" spans="2:22" x14ac:dyDescent="0.25">
      <c r="B47">
        <f t="shared" si="0"/>
        <v>45</v>
      </c>
      <c r="C47" t="s">
        <v>2531</v>
      </c>
      <c r="D47" t="s">
        <v>3243</v>
      </c>
      <c r="E47" s="2">
        <v>0.14599999999999999</v>
      </c>
      <c r="F47" s="1">
        <v>133190080</v>
      </c>
      <c r="G47" s="1">
        <v>421120</v>
      </c>
      <c r="I47" t="str">
        <f t="shared" si="1"/>
        <v>ARII</v>
      </c>
      <c r="J47" t="str">
        <f t="shared" si="2"/>
        <v>1,033.23 B</v>
      </c>
      <c r="K47" t="str">
        <f t="shared" si="3"/>
        <v>0.146</v>
      </c>
      <c r="L47" s="9" t="str">
        <f t="shared" si="4"/>
        <v>133190080</v>
      </c>
      <c r="M47" s="9" t="str">
        <f t="shared" si="5"/>
        <v>421120</v>
      </c>
      <c r="P47" t="str">
        <f t="shared" si="6"/>
        <v>ARII</v>
      </c>
      <c r="Q47" s="6">
        <f>IFERROR(INDEX('Final Yahoo'!$D$2:$D$1048576,MATCH(Stockbit!P47,'Final Yahoo'!$B$2:$B$1048576,0)),"NA")</f>
        <v>330</v>
      </c>
      <c r="R47" s="10">
        <f t="shared" si="7"/>
        <v>1.0332300000000001</v>
      </c>
      <c r="S47" s="23">
        <f t="shared" si="8"/>
        <v>0.14599999999999999</v>
      </c>
      <c r="T47" s="8">
        <f t="shared" si="9"/>
        <v>133190080</v>
      </c>
      <c r="U47" s="28">
        <f t="shared" si="10"/>
        <v>421120</v>
      </c>
      <c r="V47" s="29" t="str">
        <f t="shared" si="11"/>
        <v>UpperSmallCap</v>
      </c>
    </row>
    <row r="48" spans="2:22" x14ac:dyDescent="0.25">
      <c r="B48">
        <f t="shared" si="0"/>
        <v>46</v>
      </c>
      <c r="C48" t="s">
        <v>2532</v>
      </c>
      <c r="D48" t="s">
        <v>3244</v>
      </c>
      <c r="E48" t="s">
        <v>3209</v>
      </c>
      <c r="F48" s="1">
        <v>11951767300</v>
      </c>
      <c r="G48" s="1">
        <v>189492239.19999999</v>
      </c>
      <c r="I48" t="str">
        <f t="shared" si="1"/>
        <v>ARKA</v>
      </c>
      <c r="J48" t="str">
        <f t="shared" si="2"/>
        <v>128.00 B</v>
      </c>
      <c r="K48" t="str">
        <f t="shared" si="3"/>
        <v>-</v>
      </c>
      <c r="L48" s="9" t="str">
        <f t="shared" si="4"/>
        <v>11951767300</v>
      </c>
      <c r="M48" s="9" t="str">
        <f t="shared" si="5"/>
        <v>189492239.2</v>
      </c>
      <c r="P48" t="str">
        <f t="shared" si="6"/>
        <v>ARKA</v>
      </c>
      <c r="Q48" s="6">
        <f>IFERROR(INDEX('Final Yahoo'!$D$2:$D$1048576,MATCH(Stockbit!P48,'Final Yahoo'!$B$2:$B$1048576,0)),"NA")</f>
        <v>54</v>
      </c>
      <c r="R48" s="10">
        <f t="shared" si="7"/>
        <v>0.128</v>
      </c>
      <c r="S48" s="23" t="str">
        <f t="shared" si="8"/>
        <v>NA</v>
      </c>
      <c r="T48" s="8">
        <f t="shared" si="9"/>
        <v>11951767300</v>
      </c>
      <c r="U48" s="28">
        <f t="shared" si="10"/>
        <v>189492239.19999999</v>
      </c>
      <c r="V48" s="29" t="str">
        <f t="shared" si="11"/>
        <v>LowerSmallCap</v>
      </c>
    </row>
    <row r="49" spans="2:22" x14ac:dyDescent="0.25">
      <c r="B49">
        <f t="shared" si="0"/>
        <v>47</v>
      </c>
      <c r="C49" t="s">
        <v>3245</v>
      </c>
      <c r="D49" t="s">
        <v>3246</v>
      </c>
      <c r="E49" s="2">
        <v>-0.28299999999999997</v>
      </c>
      <c r="F49" s="1">
        <v>387000</v>
      </c>
      <c r="G49">
        <v>0</v>
      </c>
      <c r="I49" t="str">
        <f t="shared" si="1"/>
        <v>ARMY</v>
      </c>
      <c r="J49" t="str">
        <f t="shared" si="2"/>
        <v>450.31 B</v>
      </c>
      <c r="K49" t="str">
        <f t="shared" si="3"/>
        <v>-0.283</v>
      </c>
      <c r="L49" s="9" t="str">
        <f t="shared" si="4"/>
        <v>387000</v>
      </c>
      <c r="M49" s="9" t="str">
        <f t="shared" si="5"/>
        <v>0</v>
      </c>
      <c r="P49" t="str">
        <f t="shared" si="6"/>
        <v>ARMY</v>
      </c>
      <c r="Q49" s="6" t="str">
        <f>IFERROR(INDEX('Final Yahoo'!$D$2:$D$1048576,MATCH(Stockbit!P49,'Final Yahoo'!$B$2:$B$1048576,0)),"NA")</f>
        <v>NA</v>
      </c>
      <c r="R49" s="10">
        <f t="shared" si="7"/>
        <v>0.45030999999999999</v>
      </c>
      <c r="S49" s="23">
        <f t="shared" si="8"/>
        <v>-0.28299999999999997</v>
      </c>
      <c r="T49" s="8">
        <f t="shared" si="9"/>
        <v>387000</v>
      </c>
      <c r="U49" s="28">
        <f t="shared" si="10"/>
        <v>0</v>
      </c>
      <c r="V49" s="29" t="str">
        <f t="shared" si="11"/>
        <v>LowerSmallCap</v>
      </c>
    </row>
    <row r="50" spans="2:22" x14ac:dyDescent="0.25">
      <c r="B50">
        <f t="shared" si="0"/>
        <v>48</v>
      </c>
      <c r="C50" t="s">
        <v>2533</v>
      </c>
      <c r="D50" t="s">
        <v>3247</v>
      </c>
      <c r="E50" s="2">
        <v>8.5000000000000006E-2</v>
      </c>
      <c r="F50" s="1">
        <v>4077712900</v>
      </c>
      <c r="G50" s="1">
        <v>5104920</v>
      </c>
      <c r="I50" t="str">
        <f t="shared" si="1"/>
        <v>ARNA</v>
      </c>
      <c r="J50" t="str">
        <f t="shared" si="2"/>
        <v>6,019.97 B</v>
      </c>
      <c r="K50" t="str">
        <f t="shared" si="3"/>
        <v>0.085</v>
      </c>
      <c r="L50" s="9" t="str">
        <f t="shared" si="4"/>
        <v>4077712900</v>
      </c>
      <c r="M50" s="9" t="str">
        <f t="shared" si="5"/>
        <v>5104920</v>
      </c>
      <c r="P50" t="str">
        <f t="shared" si="6"/>
        <v>ARNA</v>
      </c>
      <c r="Q50" s="6">
        <f>IFERROR(INDEX('Final Yahoo'!$D$2:$D$1048576,MATCH(Stockbit!P50,'Final Yahoo'!$B$2:$B$1048576,0)),"NA")</f>
        <v>745</v>
      </c>
      <c r="R50" s="10">
        <f t="shared" si="7"/>
        <v>6.0199699999999998</v>
      </c>
      <c r="S50" s="23">
        <f t="shared" si="8"/>
        <v>8.5000000000000006E-2</v>
      </c>
      <c r="T50" s="8">
        <f t="shared" si="9"/>
        <v>4077712900</v>
      </c>
      <c r="U50" s="28">
        <f t="shared" si="10"/>
        <v>5104920</v>
      </c>
      <c r="V50" s="29" t="str">
        <f t="shared" si="11"/>
        <v>UpperMidCap</v>
      </c>
    </row>
    <row r="51" spans="2:22" x14ac:dyDescent="0.25">
      <c r="B51">
        <f t="shared" si="0"/>
        <v>49</v>
      </c>
      <c r="C51" t="s">
        <v>2534</v>
      </c>
      <c r="D51" t="s">
        <v>3248</v>
      </c>
      <c r="E51" s="2">
        <v>-0.28000000000000003</v>
      </c>
      <c r="F51" s="1">
        <v>196616100</v>
      </c>
      <c r="G51" s="1">
        <v>110020</v>
      </c>
      <c r="I51" t="str">
        <f t="shared" si="1"/>
        <v>ARTA</v>
      </c>
      <c r="J51" t="str">
        <f t="shared" si="2"/>
        <v>804.01 B</v>
      </c>
      <c r="K51" t="str">
        <f t="shared" si="3"/>
        <v>-0.28</v>
      </c>
      <c r="L51" s="9" t="str">
        <f t="shared" si="4"/>
        <v>196616100</v>
      </c>
      <c r="M51" s="9" t="str">
        <f t="shared" si="5"/>
        <v>110020</v>
      </c>
      <c r="P51" t="str">
        <f t="shared" si="6"/>
        <v>ARTA</v>
      </c>
      <c r="Q51" s="6">
        <f>IFERROR(INDEX('Final Yahoo'!$D$2:$D$1048576,MATCH(Stockbit!P51,'Final Yahoo'!$B$2:$B$1048576,0)),"NA")</f>
        <v>1710</v>
      </c>
      <c r="R51" s="10">
        <f t="shared" si="7"/>
        <v>0.80401</v>
      </c>
      <c r="S51" s="23">
        <f t="shared" si="8"/>
        <v>-0.28000000000000003</v>
      </c>
      <c r="T51" s="8">
        <f t="shared" si="9"/>
        <v>196616100</v>
      </c>
      <c r="U51" s="28">
        <f t="shared" si="10"/>
        <v>110020</v>
      </c>
      <c r="V51" s="29" t="str">
        <f t="shared" si="11"/>
        <v>LowerSmallCap</v>
      </c>
    </row>
    <row r="52" spans="2:22" x14ac:dyDescent="0.25">
      <c r="B52">
        <f t="shared" si="0"/>
        <v>50</v>
      </c>
      <c r="C52" t="s">
        <v>2535</v>
      </c>
      <c r="D52" t="s">
        <v>3249</v>
      </c>
      <c r="E52" s="2">
        <v>-0.49199999999999999</v>
      </c>
      <c r="F52" s="1">
        <v>2100000</v>
      </c>
      <c r="G52" s="1">
        <v>42000</v>
      </c>
      <c r="I52" t="str">
        <f t="shared" si="1"/>
        <v>ARTI</v>
      </c>
      <c r="J52" t="str">
        <f t="shared" si="2"/>
        <v>392.00 B</v>
      </c>
      <c r="K52" t="str">
        <f t="shared" si="3"/>
        <v>-0.492</v>
      </c>
      <c r="L52" s="9" t="str">
        <f t="shared" si="4"/>
        <v>2100000</v>
      </c>
      <c r="M52" s="9" t="str">
        <f t="shared" si="5"/>
        <v>42000</v>
      </c>
      <c r="P52" t="str">
        <f t="shared" si="6"/>
        <v>ARTI</v>
      </c>
      <c r="Q52" s="6">
        <f>IFERROR(INDEX('Final Yahoo'!$D$2:$D$1048576,MATCH(Stockbit!P52,'Final Yahoo'!$B$2:$B$1048576,0)),"NA")</f>
        <v>50</v>
      </c>
      <c r="R52" s="10">
        <f t="shared" si="7"/>
        <v>0.39200000000000002</v>
      </c>
      <c r="S52" s="23">
        <f t="shared" si="8"/>
        <v>-0.49199999999999999</v>
      </c>
      <c r="T52" s="8">
        <f t="shared" si="9"/>
        <v>2100000</v>
      </c>
      <c r="U52" s="28">
        <f t="shared" si="10"/>
        <v>42000</v>
      </c>
      <c r="V52" s="29" t="str">
        <f t="shared" si="11"/>
        <v>LowerSmallCap</v>
      </c>
    </row>
    <row r="53" spans="2:22" x14ac:dyDescent="0.25">
      <c r="B53">
        <f t="shared" si="0"/>
        <v>51</v>
      </c>
      <c r="C53" t="s">
        <v>2536</v>
      </c>
      <c r="D53" t="s">
        <v>3250</v>
      </c>
      <c r="E53" s="2">
        <v>5.1999999999999998E-2</v>
      </c>
      <c r="F53" s="1">
        <v>434098551000</v>
      </c>
      <c r="G53" s="1">
        <v>30493680</v>
      </c>
      <c r="I53" t="str">
        <f t="shared" si="1"/>
        <v>ARTO</v>
      </c>
      <c r="J53" t="str">
        <f t="shared" si="2"/>
        <v>210,268.59 B</v>
      </c>
      <c r="K53" t="str">
        <f t="shared" si="3"/>
        <v>0.052</v>
      </c>
      <c r="L53" s="9" t="str">
        <f t="shared" si="4"/>
        <v>434098551000</v>
      </c>
      <c r="M53" s="9" t="str">
        <f t="shared" si="5"/>
        <v>30493680</v>
      </c>
      <c r="P53" t="str">
        <f t="shared" si="6"/>
        <v>ARTO</v>
      </c>
      <c r="Q53" s="6">
        <f>IFERROR(INDEX('Final Yahoo'!$D$2:$D$1048576,MATCH(Stockbit!P53,'Final Yahoo'!$B$2:$B$1048576,0)),"NA")</f>
        <v>13125</v>
      </c>
      <c r="R53" s="10">
        <f t="shared" si="7"/>
        <v>210.26858999999999</v>
      </c>
      <c r="S53" s="23">
        <f t="shared" si="8"/>
        <v>5.1999999999999998E-2</v>
      </c>
      <c r="T53" s="8">
        <f t="shared" si="9"/>
        <v>434098551000</v>
      </c>
      <c r="U53" s="28">
        <f t="shared" si="10"/>
        <v>30493680</v>
      </c>
      <c r="V53" s="29" t="str">
        <f t="shared" si="11"/>
        <v>UpperBigCap</v>
      </c>
    </row>
    <row r="54" spans="2:22" x14ac:dyDescent="0.25">
      <c r="B54">
        <f t="shared" si="0"/>
        <v>52</v>
      </c>
      <c r="C54" t="s">
        <v>2537</v>
      </c>
      <c r="D54" t="s">
        <v>3251</v>
      </c>
      <c r="E54" s="2">
        <v>2.1000000000000001E-2</v>
      </c>
      <c r="F54" s="1">
        <v>46815680</v>
      </c>
      <c r="G54" s="1">
        <v>158540</v>
      </c>
      <c r="I54" t="str">
        <f t="shared" si="1"/>
        <v>ASBI</v>
      </c>
      <c r="J54" t="str">
        <f t="shared" si="2"/>
        <v>100.34 B</v>
      </c>
      <c r="K54" t="str">
        <f t="shared" si="3"/>
        <v>0.021</v>
      </c>
      <c r="L54" s="9" t="str">
        <f t="shared" si="4"/>
        <v>46815680</v>
      </c>
      <c r="M54" s="9" t="str">
        <f t="shared" si="5"/>
        <v>158540</v>
      </c>
      <c r="P54" t="str">
        <f t="shared" si="6"/>
        <v>ASBI</v>
      </c>
      <c r="Q54" s="6">
        <f>IFERROR(INDEX('Final Yahoo'!$D$2:$D$1048576,MATCH(Stockbit!P54,'Final Yahoo'!$B$2:$B$1048576,0)),"NA")</f>
        <v>294</v>
      </c>
      <c r="R54" s="10">
        <f t="shared" si="7"/>
        <v>0.10034</v>
      </c>
      <c r="S54" s="23">
        <f t="shared" si="8"/>
        <v>2.1000000000000001E-2</v>
      </c>
      <c r="T54" s="8">
        <f t="shared" si="9"/>
        <v>46815680</v>
      </c>
      <c r="U54" s="28">
        <f t="shared" si="10"/>
        <v>158540</v>
      </c>
      <c r="V54" s="29" t="str">
        <f t="shared" si="11"/>
        <v>LowerSmallCap</v>
      </c>
    </row>
    <row r="55" spans="2:22" x14ac:dyDescent="0.25">
      <c r="B55">
        <f t="shared" si="0"/>
        <v>53</v>
      </c>
      <c r="C55" t="s">
        <v>2538</v>
      </c>
      <c r="D55" t="s">
        <v>3252</v>
      </c>
      <c r="E55" s="2">
        <v>-2.5999999999999999E-2</v>
      </c>
      <c r="F55" s="1">
        <v>12993900</v>
      </c>
      <c r="G55" s="1">
        <v>13960</v>
      </c>
      <c r="I55" t="str">
        <f t="shared" si="1"/>
        <v>ASDM</v>
      </c>
      <c r="J55" t="str">
        <f t="shared" si="2"/>
        <v>183.36 B</v>
      </c>
      <c r="K55" t="str">
        <f t="shared" si="3"/>
        <v>-0.026</v>
      </c>
      <c r="L55" s="9" t="str">
        <f t="shared" si="4"/>
        <v>12993900</v>
      </c>
      <c r="M55" s="9" t="str">
        <f t="shared" si="5"/>
        <v>13960</v>
      </c>
      <c r="P55" t="str">
        <f t="shared" si="6"/>
        <v>ASDM</v>
      </c>
      <c r="Q55" s="6">
        <f>IFERROR(INDEX('Final Yahoo'!$D$2:$D$1048576,MATCH(Stockbit!P55,'Final Yahoo'!$B$2:$B$1048576,0)),"NA")</f>
        <v>915</v>
      </c>
      <c r="R55" s="10">
        <f t="shared" si="7"/>
        <v>0.18336000000000002</v>
      </c>
      <c r="S55" s="23">
        <f t="shared" si="8"/>
        <v>-2.5999999999999999E-2</v>
      </c>
      <c r="T55" s="8">
        <f t="shared" si="9"/>
        <v>12993900</v>
      </c>
      <c r="U55" s="28">
        <f t="shared" si="10"/>
        <v>13960</v>
      </c>
      <c r="V55" s="29" t="str">
        <f t="shared" si="11"/>
        <v>LowerSmallCap</v>
      </c>
    </row>
    <row r="56" spans="2:22" x14ac:dyDescent="0.25">
      <c r="B56">
        <f t="shared" si="0"/>
        <v>54</v>
      </c>
      <c r="C56" t="s">
        <v>2539</v>
      </c>
      <c r="D56" t="s">
        <v>3253</v>
      </c>
      <c r="E56" s="2">
        <v>-5.0999999999999997E-2</v>
      </c>
      <c r="F56" s="1">
        <v>992083100</v>
      </c>
      <c r="G56" s="1">
        <v>1397320</v>
      </c>
      <c r="I56" t="str">
        <f t="shared" si="1"/>
        <v>ASGR</v>
      </c>
      <c r="J56" t="str">
        <f t="shared" si="2"/>
        <v>977.87 B</v>
      </c>
      <c r="K56" t="str">
        <f t="shared" si="3"/>
        <v>-0.051</v>
      </c>
      <c r="L56" s="9" t="str">
        <f t="shared" si="4"/>
        <v>992083100</v>
      </c>
      <c r="M56" s="9" t="str">
        <f t="shared" si="5"/>
        <v>1397320</v>
      </c>
      <c r="P56" t="str">
        <f t="shared" si="6"/>
        <v>ASGR</v>
      </c>
      <c r="Q56" s="6">
        <f>IFERROR(INDEX('Final Yahoo'!$D$2:$D$1048576,MATCH(Stockbit!P56,'Final Yahoo'!$B$2:$B$1048576,0)),"NA")</f>
        <v>720</v>
      </c>
      <c r="R56" s="10">
        <f t="shared" si="7"/>
        <v>0.97787000000000002</v>
      </c>
      <c r="S56" s="23">
        <f t="shared" si="8"/>
        <v>-5.0999999999999997E-2</v>
      </c>
      <c r="T56" s="8">
        <f t="shared" si="9"/>
        <v>992083100</v>
      </c>
      <c r="U56" s="28">
        <f t="shared" si="10"/>
        <v>1397320</v>
      </c>
      <c r="V56" s="29" t="str">
        <f t="shared" si="11"/>
        <v>LowerSmallCap</v>
      </c>
    </row>
    <row r="57" spans="2:22" x14ac:dyDescent="0.25">
      <c r="B57">
        <f t="shared" si="0"/>
        <v>55</v>
      </c>
      <c r="C57" t="s">
        <v>2540</v>
      </c>
      <c r="D57" t="s">
        <v>3254</v>
      </c>
      <c r="E57" s="2">
        <v>-5.2999999999999999E-2</v>
      </c>
      <c r="F57" s="1">
        <v>403583722000</v>
      </c>
      <c r="G57" s="1">
        <v>65039920</v>
      </c>
      <c r="I57" t="str">
        <f t="shared" si="1"/>
        <v>ASII</v>
      </c>
      <c r="J57" t="str">
        <f t="shared" si="2"/>
        <v>248,973.85 B</v>
      </c>
      <c r="K57" t="str">
        <f t="shared" si="3"/>
        <v>-0.053</v>
      </c>
      <c r="L57" s="9" t="str">
        <f t="shared" si="4"/>
        <v>403583722000</v>
      </c>
      <c r="M57" s="9" t="str">
        <f t="shared" si="5"/>
        <v>65039920</v>
      </c>
      <c r="P57" t="str">
        <f t="shared" si="6"/>
        <v>ASII</v>
      </c>
      <c r="Q57" s="6">
        <f>IFERROR(INDEX('Final Yahoo'!$D$2:$D$1048576,MATCH(Stockbit!P57,'Final Yahoo'!$B$2:$B$1048576,0)),"NA")</f>
        <v>6250</v>
      </c>
      <c r="R57" s="10">
        <f t="shared" si="7"/>
        <v>248.97385</v>
      </c>
      <c r="S57" s="23">
        <f t="shared" si="8"/>
        <v>-5.2999999999999999E-2</v>
      </c>
      <c r="T57" s="8">
        <f t="shared" si="9"/>
        <v>403583722000</v>
      </c>
      <c r="U57" s="28">
        <f t="shared" si="10"/>
        <v>65039920</v>
      </c>
      <c r="V57" s="29" t="str">
        <f t="shared" si="11"/>
        <v>UpperBigCap</v>
      </c>
    </row>
    <row r="58" spans="2:22" x14ac:dyDescent="0.25">
      <c r="B58">
        <f t="shared" si="0"/>
        <v>56</v>
      </c>
      <c r="C58" t="s">
        <v>2541</v>
      </c>
      <c r="D58" t="s">
        <v>3255</v>
      </c>
      <c r="E58" s="2">
        <v>-0.15</v>
      </c>
      <c r="F58" s="1">
        <v>80180680</v>
      </c>
      <c r="G58" s="1">
        <v>538000</v>
      </c>
      <c r="I58" t="str">
        <f t="shared" si="1"/>
        <v>ASJT</v>
      </c>
      <c r="J58" t="str">
        <f t="shared" si="2"/>
        <v>205.80 B</v>
      </c>
      <c r="K58" t="str">
        <f t="shared" si="3"/>
        <v>-0.15</v>
      </c>
      <c r="L58" s="9" t="str">
        <f t="shared" si="4"/>
        <v>80180680</v>
      </c>
      <c r="M58" s="9" t="str">
        <f t="shared" si="5"/>
        <v>538000</v>
      </c>
      <c r="P58" t="str">
        <f t="shared" si="6"/>
        <v>ASJT</v>
      </c>
      <c r="Q58" s="6">
        <f>IFERROR(INDEX('Final Yahoo'!$D$2:$D$1048576,MATCH(Stockbit!P58,'Final Yahoo'!$B$2:$B$1048576,0)),"NA")</f>
        <v>152</v>
      </c>
      <c r="R58" s="10">
        <f t="shared" si="7"/>
        <v>0.20580000000000001</v>
      </c>
      <c r="S58" s="23">
        <f t="shared" si="8"/>
        <v>-0.15</v>
      </c>
      <c r="T58" s="8">
        <f t="shared" si="9"/>
        <v>80180680</v>
      </c>
      <c r="U58" s="28">
        <f t="shared" si="10"/>
        <v>538000</v>
      </c>
      <c r="V58" s="29" t="str">
        <f t="shared" si="11"/>
        <v>LowerSmallCap</v>
      </c>
    </row>
    <row r="59" spans="2:22" x14ac:dyDescent="0.25">
      <c r="B59">
        <f t="shared" si="0"/>
        <v>57</v>
      </c>
      <c r="C59" t="s">
        <v>2542</v>
      </c>
      <c r="D59" t="s">
        <v>3256</v>
      </c>
      <c r="E59" s="2">
        <v>-6.3E-2</v>
      </c>
      <c r="F59" s="1">
        <v>103671720</v>
      </c>
      <c r="G59" s="1">
        <v>340640</v>
      </c>
      <c r="I59" t="str">
        <f t="shared" si="1"/>
        <v>ASMI</v>
      </c>
      <c r="J59" t="str">
        <f t="shared" si="2"/>
        <v>2,741.26 B</v>
      </c>
      <c r="K59" t="str">
        <f t="shared" si="3"/>
        <v>-0.063</v>
      </c>
      <c r="L59" s="9" t="str">
        <f t="shared" si="4"/>
        <v>103671720</v>
      </c>
      <c r="M59" s="9" t="str">
        <f t="shared" si="5"/>
        <v>340640</v>
      </c>
      <c r="P59" t="str">
        <f t="shared" si="6"/>
        <v>ASMI</v>
      </c>
      <c r="Q59" s="6" t="str">
        <f>IFERROR(INDEX('Final Yahoo'!$D$2:$D$1048576,MATCH(Stockbit!P59,'Final Yahoo'!$B$2:$B$1048576,0)),"NA")</f>
        <v>NA</v>
      </c>
      <c r="R59" s="10">
        <f t="shared" si="7"/>
        <v>2.74126</v>
      </c>
      <c r="S59" s="23">
        <f t="shared" si="8"/>
        <v>-6.3E-2</v>
      </c>
      <c r="T59" s="8">
        <f t="shared" si="9"/>
        <v>103671720</v>
      </c>
      <c r="U59" s="28">
        <f t="shared" si="10"/>
        <v>340640</v>
      </c>
      <c r="V59" s="29" t="str">
        <f t="shared" si="11"/>
        <v>LowerMidCap</v>
      </c>
    </row>
    <row r="60" spans="2:22" x14ac:dyDescent="0.25">
      <c r="B60">
        <f t="shared" si="0"/>
        <v>58</v>
      </c>
      <c r="C60" t="s">
        <v>2543</v>
      </c>
      <c r="D60" t="s">
        <v>3257</v>
      </c>
      <c r="E60" t="s">
        <v>3209</v>
      </c>
      <c r="F60" s="1">
        <v>1283347520</v>
      </c>
      <c r="G60" s="1">
        <v>19410060</v>
      </c>
      <c r="I60" t="str">
        <f t="shared" si="1"/>
        <v>ASPI</v>
      </c>
      <c r="J60" t="str">
        <f t="shared" si="2"/>
        <v>43.52 B</v>
      </c>
      <c r="K60" t="str">
        <f t="shared" si="3"/>
        <v>-</v>
      </c>
      <c r="L60" s="9" t="str">
        <f t="shared" si="4"/>
        <v>1283347520</v>
      </c>
      <c r="M60" s="9" t="str">
        <f t="shared" si="5"/>
        <v>19410060</v>
      </c>
      <c r="P60" t="str">
        <f t="shared" si="6"/>
        <v>ASPI</v>
      </c>
      <c r="Q60" s="6">
        <f>IFERROR(INDEX('Final Yahoo'!$D$2:$D$1048576,MATCH(Stockbit!P60,'Final Yahoo'!$B$2:$B$1048576,0)),"NA")</f>
        <v>61</v>
      </c>
      <c r="R60" s="10">
        <f t="shared" si="7"/>
        <v>4.3520000000000003E-2</v>
      </c>
      <c r="S60" s="23" t="str">
        <f t="shared" si="8"/>
        <v>NA</v>
      </c>
      <c r="T60" s="8">
        <f t="shared" si="9"/>
        <v>1283347520</v>
      </c>
      <c r="U60" s="28">
        <f t="shared" si="10"/>
        <v>19410060</v>
      </c>
      <c r="V60" s="29" t="str">
        <f t="shared" si="11"/>
        <v>LowerSmallCap</v>
      </c>
    </row>
    <row r="61" spans="2:22" x14ac:dyDescent="0.25">
      <c r="B61">
        <f t="shared" si="0"/>
        <v>59</v>
      </c>
      <c r="C61" t="s">
        <v>2544</v>
      </c>
      <c r="D61" t="s">
        <v>3258</v>
      </c>
      <c r="E61" s="2">
        <v>-0.28799999999999998</v>
      </c>
      <c r="F61" s="1">
        <v>14406705040</v>
      </c>
      <c r="G61" s="1">
        <v>72787480</v>
      </c>
      <c r="I61" t="str">
        <f t="shared" si="1"/>
        <v>ASRI</v>
      </c>
      <c r="J61" t="str">
        <f t="shared" si="2"/>
        <v>3,694.09 B</v>
      </c>
      <c r="K61" t="str">
        <f t="shared" si="3"/>
        <v>-0.288</v>
      </c>
      <c r="L61" s="9" t="str">
        <f t="shared" si="4"/>
        <v>14406705040</v>
      </c>
      <c r="M61" s="9" t="str">
        <f t="shared" si="5"/>
        <v>72787480</v>
      </c>
      <c r="P61" t="str">
        <f t="shared" si="6"/>
        <v>ASRI</v>
      </c>
      <c r="Q61" s="6" t="str">
        <f>IFERROR(INDEX('Final Yahoo'!$D$2:$D$1048576,MATCH(Stockbit!P61,'Final Yahoo'!$B$2:$B$1048576,0)),"NA")</f>
        <v>NA</v>
      </c>
      <c r="R61" s="10">
        <f t="shared" si="7"/>
        <v>3.6940900000000001</v>
      </c>
      <c r="S61" s="23">
        <f t="shared" si="8"/>
        <v>-0.28799999999999998</v>
      </c>
      <c r="T61" s="8">
        <f t="shared" si="9"/>
        <v>14406705040</v>
      </c>
      <c r="U61" s="28">
        <f t="shared" si="10"/>
        <v>72787480</v>
      </c>
      <c r="V61" s="29" t="str">
        <f t="shared" si="11"/>
        <v>LowerMidCap</v>
      </c>
    </row>
    <row r="62" spans="2:22" x14ac:dyDescent="0.25">
      <c r="B62">
        <f t="shared" si="0"/>
        <v>60</v>
      </c>
      <c r="C62" t="s">
        <v>2545</v>
      </c>
      <c r="D62" t="s">
        <v>3259</v>
      </c>
      <c r="E62" s="2">
        <v>0.16800000000000001</v>
      </c>
      <c r="F62" s="1">
        <v>47229100</v>
      </c>
      <c r="G62" s="1">
        <v>28040</v>
      </c>
      <c r="I62" t="str">
        <f t="shared" si="1"/>
        <v>ASRM</v>
      </c>
      <c r="J62" t="str">
        <f t="shared" si="2"/>
        <v>494.46 B</v>
      </c>
      <c r="K62" t="str">
        <f t="shared" si="3"/>
        <v>0.168</v>
      </c>
      <c r="L62" s="9" t="str">
        <f t="shared" si="4"/>
        <v>47229100</v>
      </c>
      <c r="M62" s="9" t="str">
        <f t="shared" si="5"/>
        <v>28040</v>
      </c>
      <c r="P62" t="str">
        <f t="shared" si="6"/>
        <v>ASRM</v>
      </c>
      <c r="Q62" s="6">
        <f>IFERROR(INDEX('Final Yahoo'!$D$2:$D$1048576,MATCH(Stockbit!P62,'Final Yahoo'!$B$2:$B$1048576,0)),"NA")</f>
        <v>1845</v>
      </c>
      <c r="R62" s="10">
        <f t="shared" si="7"/>
        <v>0.49445999999999996</v>
      </c>
      <c r="S62" s="23">
        <f t="shared" si="8"/>
        <v>0.16800000000000001</v>
      </c>
      <c r="T62" s="8">
        <f t="shared" si="9"/>
        <v>47229100</v>
      </c>
      <c r="U62" s="28">
        <f t="shared" si="10"/>
        <v>28040</v>
      </c>
      <c r="V62" s="29" t="str">
        <f t="shared" si="11"/>
        <v>LowerSmallCap</v>
      </c>
    </row>
    <row r="63" spans="2:22" x14ac:dyDescent="0.25">
      <c r="B63">
        <f t="shared" si="0"/>
        <v>61</v>
      </c>
      <c r="C63" t="s">
        <v>2546</v>
      </c>
      <c r="D63" t="s">
        <v>3260</v>
      </c>
      <c r="E63" s="2">
        <v>0.216</v>
      </c>
      <c r="F63" s="1">
        <v>46883093400</v>
      </c>
      <c r="G63" s="1">
        <v>14148380</v>
      </c>
      <c r="I63" t="str">
        <f t="shared" si="1"/>
        <v>ASSA</v>
      </c>
      <c r="J63" t="str">
        <f t="shared" si="2"/>
        <v>13,111.80 B</v>
      </c>
      <c r="K63" t="str">
        <f t="shared" si="3"/>
        <v>0.216</v>
      </c>
      <c r="L63" s="9" t="str">
        <f t="shared" si="4"/>
        <v>46883093400</v>
      </c>
      <c r="M63" s="9" t="str">
        <f t="shared" si="5"/>
        <v>14148380</v>
      </c>
      <c r="P63" t="str">
        <f t="shared" si="6"/>
        <v>ASSA</v>
      </c>
      <c r="Q63" s="6">
        <f>IFERROR(INDEX('Final Yahoo'!$D$2:$D$1048576,MATCH(Stockbit!P63,'Final Yahoo'!$B$2:$B$1048576,0)),"NA")</f>
        <v>3390</v>
      </c>
      <c r="R63" s="10">
        <f t="shared" si="7"/>
        <v>13.111799999999999</v>
      </c>
      <c r="S63" s="23">
        <f t="shared" si="8"/>
        <v>0.216</v>
      </c>
      <c r="T63" s="8">
        <f t="shared" si="9"/>
        <v>46883093400</v>
      </c>
      <c r="U63" s="28">
        <f t="shared" si="10"/>
        <v>14148380</v>
      </c>
      <c r="V63" s="29" t="str">
        <f t="shared" si="11"/>
        <v>LowerBigCap</v>
      </c>
    </row>
    <row r="64" spans="2:22" x14ac:dyDescent="0.25">
      <c r="B64">
        <f t="shared" si="0"/>
        <v>62</v>
      </c>
      <c r="C64" t="s">
        <v>2547</v>
      </c>
      <c r="D64" t="s">
        <v>3261</v>
      </c>
      <c r="E64" t="s">
        <v>3209</v>
      </c>
      <c r="F64" s="1">
        <v>464197480</v>
      </c>
      <c r="G64" s="1">
        <v>3633040</v>
      </c>
      <c r="I64" t="str">
        <f t="shared" si="1"/>
        <v>ATAP</v>
      </c>
      <c r="J64" t="str">
        <f t="shared" si="2"/>
        <v>145.00 B</v>
      </c>
      <c r="K64" t="str">
        <f t="shared" si="3"/>
        <v>-</v>
      </c>
      <c r="L64" s="9" t="str">
        <f t="shared" si="4"/>
        <v>464197480</v>
      </c>
      <c r="M64" s="9" t="str">
        <f t="shared" si="5"/>
        <v>3633040</v>
      </c>
      <c r="P64" t="str">
        <f t="shared" si="6"/>
        <v>ATAP</v>
      </c>
      <c r="Q64" s="6">
        <f>IFERROR(INDEX('Final Yahoo'!$D$2:$D$1048576,MATCH(Stockbit!P64,'Final Yahoo'!$B$2:$B$1048576,0)),"NA")</f>
        <v>99</v>
      </c>
      <c r="R64" s="10">
        <f t="shared" si="7"/>
        <v>0.14499999999999999</v>
      </c>
      <c r="S64" s="23" t="str">
        <f t="shared" si="8"/>
        <v>NA</v>
      </c>
      <c r="T64" s="8">
        <f t="shared" si="9"/>
        <v>464197480</v>
      </c>
      <c r="U64" s="28">
        <f t="shared" si="10"/>
        <v>3633040</v>
      </c>
      <c r="V64" s="29" t="str">
        <f t="shared" si="11"/>
        <v>LowerSmallCap</v>
      </c>
    </row>
    <row r="65" spans="2:22" x14ac:dyDescent="0.25">
      <c r="B65">
        <f t="shared" si="0"/>
        <v>63</v>
      </c>
      <c r="C65" t="s">
        <v>2548</v>
      </c>
      <c r="D65" t="s">
        <v>3262</v>
      </c>
      <c r="E65" s="2">
        <v>0.10299999999999999</v>
      </c>
      <c r="F65" s="1">
        <v>176820700</v>
      </c>
      <c r="G65" s="1">
        <v>277900</v>
      </c>
      <c r="I65" t="str">
        <f t="shared" si="1"/>
        <v>ATIC</v>
      </c>
      <c r="J65" t="str">
        <f t="shared" si="2"/>
        <v>1,470.25 B</v>
      </c>
      <c r="K65" t="str">
        <f t="shared" si="3"/>
        <v>0.103</v>
      </c>
      <c r="L65" s="9" t="str">
        <f t="shared" si="4"/>
        <v>176820700</v>
      </c>
      <c r="M65" s="9" t="str">
        <f t="shared" si="5"/>
        <v>277900</v>
      </c>
      <c r="P65" t="str">
        <f t="shared" si="6"/>
        <v>ATIC</v>
      </c>
      <c r="Q65" s="6">
        <f>IFERROR(INDEX('Final Yahoo'!$D$2:$D$1048576,MATCH(Stockbit!P65,'Final Yahoo'!$B$2:$B$1048576,0)),"NA")</f>
        <v>630</v>
      </c>
      <c r="R65" s="10">
        <f t="shared" si="7"/>
        <v>1.4702500000000001</v>
      </c>
      <c r="S65" s="23">
        <f t="shared" si="8"/>
        <v>0.10299999999999999</v>
      </c>
      <c r="T65" s="8">
        <f t="shared" si="9"/>
        <v>176820700</v>
      </c>
      <c r="U65" s="28">
        <f t="shared" si="10"/>
        <v>277900</v>
      </c>
      <c r="V65" s="29" t="str">
        <f t="shared" si="11"/>
        <v>UpperSmallCap</v>
      </c>
    </row>
    <row r="66" spans="2:22" x14ac:dyDescent="0.25">
      <c r="B66">
        <f t="shared" si="0"/>
        <v>64</v>
      </c>
      <c r="C66" t="s">
        <v>3263</v>
      </c>
      <c r="D66" t="s">
        <v>3264</v>
      </c>
      <c r="E66" s="2">
        <v>-0.44600000000000001</v>
      </c>
      <c r="F66">
        <v>0</v>
      </c>
      <c r="G66">
        <v>0</v>
      </c>
      <c r="I66" t="str">
        <f t="shared" ref="I66:I129" si="18">TRIM(C66)</f>
        <v>ATPK</v>
      </c>
      <c r="J66" t="str">
        <f t="shared" ref="J66:J129" si="19">TRIM(D66)</f>
        <v>1,117.49 B</v>
      </c>
      <c r="K66" t="str">
        <f t="shared" ref="K66:K129" si="20">TRIM(E66)</f>
        <v>-0.446</v>
      </c>
      <c r="L66" s="9" t="str">
        <f t="shared" ref="L66:L129" si="21">TRIM(F66)</f>
        <v>0</v>
      </c>
      <c r="M66" s="9" t="str">
        <f t="shared" ref="M66:M129" si="22">TRIM(G66)</f>
        <v>0</v>
      </c>
      <c r="P66" t="str">
        <f t="shared" si="6"/>
        <v>ATPK</v>
      </c>
      <c r="Q66" s="6" t="str">
        <f>IFERROR(INDEX('Final Yahoo'!$D$2:$D$1048576,MATCH(Stockbit!P66,'Final Yahoo'!$B$2:$B$1048576,0)),"NA")</f>
        <v>NA</v>
      </c>
      <c r="R66" s="10">
        <f t="shared" si="7"/>
        <v>1.1174900000000001</v>
      </c>
      <c r="S66" s="23">
        <f t="shared" si="8"/>
        <v>-0.44600000000000001</v>
      </c>
      <c r="T66" s="8">
        <f t="shared" si="9"/>
        <v>0</v>
      </c>
      <c r="U66" s="28">
        <f t="shared" si="10"/>
        <v>0</v>
      </c>
      <c r="V66" s="29" t="str">
        <f t="shared" si="11"/>
        <v>UpperSmallCap</v>
      </c>
    </row>
    <row r="67" spans="2:22" x14ac:dyDescent="0.25">
      <c r="B67">
        <f t="shared" ref="B67:B130" si="23">ROW(B65)</f>
        <v>65</v>
      </c>
      <c r="C67" t="s">
        <v>2549</v>
      </c>
      <c r="D67" t="s">
        <v>3265</v>
      </c>
      <c r="E67" s="2">
        <v>-4.2999999999999997E-2</v>
      </c>
      <c r="F67" s="1">
        <v>3431020400</v>
      </c>
      <c r="G67" s="1">
        <v>2960280</v>
      </c>
      <c r="I67" t="str">
        <f t="shared" si="18"/>
        <v>AUTO</v>
      </c>
      <c r="J67" t="str">
        <f t="shared" si="19"/>
        <v>5,542.69 B</v>
      </c>
      <c r="K67" t="str">
        <f t="shared" si="20"/>
        <v>-0.043</v>
      </c>
      <c r="L67" s="9" t="str">
        <f t="shared" si="21"/>
        <v>3431020400</v>
      </c>
      <c r="M67" s="9" t="str">
        <f t="shared" si="22"/>
        <v>2960280</v>
      </c>
      <c r="P67" t="str">
        <f t="shared" ref="P67:P130" si="24">I67</f>
        <v>AUTO</v>
      </c>
      <c r="Q67" s="6">
        <f>IFERROR(INDEX('Final Yahoo'!$D$2:$D$1048576,MATCH(Stockbit!P67,'Final Yahoo'!$B$2:$B$1048576,0)),"NA")</f>
        <v>1140</v>
      </c>
      <c r="R67" s="10">
        <f t="shared" si="7"/>
        <v>5.5426899999999995</v>
      </c>
      <c r="S67" s="23">
        <f t="shared" si="8"/>
        <v>-4.2999999999999997E-2</v>
      </c>
      <c r="T67" s="8">
        <f t="shared" si="9"/>
        <v>3431020400</v>
      </c>
      <c r="U67" s="28">
        <f t="shared" si="10"/>
        <v>2960280</v>
      </c>
      <c r="V67" s="29" t="str">
        <f t="shared" si="11"/>
        <v>UpperMidCap</v>
      </c>
    </row>
    <row r="68" spans="2:22" x14ac:dyDescent="0.25">
      <c r="B68">
        <f t="shared" si="23"/>
        <v>66</v>
      </c>
      <c r="C68" t="s">
        <v>2550</v>
      </c>
      <c r="D68" t="s">
        <v>3266</v>
      </c>
      <c r="E68" t="s">
        <v>3209</v>
      </c>
      <c r="F68" s="1">
        <v>6081411080</v>
      </c>
      <c r="G68" s="1">
        <v>36399580.799999997</v>
      </c>
      <c r="I68" t="str">
        <f t="shared" si="18"/>
        <v>AYLS</v>
      </c>
      <c r="J68" t="str">
        <f t="shared" si="19"/>
        <v>137.40 B</v>
      </c>
      <c r="K68" t="str">
        <f t="shared" si="20"/>
        <v>-</v>
      </c>
      <c r="L68" s="9" t="str">
        <f t="shared" si="21"/>
        <v>6081411080</v>
      </c>
      <c r="M68" s="9" t="str">
        <f t="shared" si="22"/>
        <v>36399580.8</v>
      </c>
      <c r="P68" t="str">
        <f t="shared" si="24"/>
        <v>AYLS</v>
      </c>
      <c r="Q68" s="6">
        <f>IFERROR(INDEX('Final Yahoo'!$D$2:$D$1048576,MATCH(Stockbit!P68,'Final Yahoo'!$B$2:$B$1048576,0)),"NA")</f>
        <v>181</v>
      </c>
      <c r="R68" s="10">
        <f t="shared" ref="R68:R131" si="25">VALUE(LEFT(J68,LEN(J68)-2))/10^3</f>
        <v>0.13739999999999999</v>
      </c>
      <c r="S68" s="23" t="str">
        <f t="shared" ref="S68:S131" si="26">IFERROR(VALUE(K68),"NA")</f>
        <v>NA</v>
      </c>
      <c r="T68" s="8">
        <f t="shared" ref="T68:T131" si="27">IFERROR(VALUE(L68),"NA")</f>
        <v>6081411080</v>
      </c>
      <c r="U68" s="28">
        <f t="shared" ref="U68:U131" si="28">IFERROR(VALUE(M68),"NA")</f>
        <v>36399580.799999997</v>
      </c>
      <c r="V68" s="29" t="str">
        <f t="shared" ref="V68:V131" si="29">IF(R68&gt;=$Y$5,$AE$5,IF(R68&gt;=$Y$6,$AE$6,IF(R68&gt;=$Y$7,$AE$7,IF(R68&gt;=$Y$8,$AE$8,IF(R68&gt;=$Y$9,$AE$9,$AE$10)))))</f>
        <v>LowerSmallCap</v>
      </c>
    </row>
    <row r="69" spans="2:22" x14ac:dyDescent="0.25">
      <c r="B69">
        <f t="shared" si="23"/>
        <v>67</v>
      </c>
      <c r="C69" t="s">
        <v>2551</v>
      </c>
      <c r="D69" t="s">
        <v>3267</v>
      </c>
      <c r="E69" s="2">
        <v>-1.7000000000000001E-2</v>
      </c>
      <c r="F69" s="1">
        <v>39785508760</v>
      </c>
      <c r="G69" s="1">
        <v>153060040</v>
      </c>
      <c r="I69" t="str">
        <f t="shared" si="18"/>
        <v>BABP</v>
      </c>
      <c r="J69" t="str">
        <f t="shared" si="19"/>
        <v>9,196.00 B</v>
      </c>
      <c r="K69" t="str">
        <f t="shared" si="20"/>
        <v>-0.017</v>
      </c>
      <c r="L69" s="9" t="str">
        <f t="shared" si="21"/>
        <v>39785508760</v>
      </c>
      <c r="M69" s="9" t="str">
        <f t="shared" si="22"/>
        <v>153060040</v>
      </c>
      <c r="P69" t="str">
        <f t="shared" si="24"/>
        <v>BABP</v>
      </c>
      <c r="Q69" s="6">
        <f>IFERROR(INDEX('Final Yahoo'!$D$2:$D$1048576,MATCH(Stockbit!P69,'Final Yahoo'!$B$2:$B$1048576,0)),"NA")</f>
        <v>244</v>
      </c>
      <c r="R69" s="10">
        <f t="shared" si="25"/>
        <v>9.1959999999999997</v>
      </c>
      <c r="S69" s="23">
        <f t="shared" si="26"/>
        <v>-1.7000000000000001E-2</v>
      </c>
      <c r="T69" s="8">
        <f t="shared" si="27"/>
        <v>39785508760</v>
      </c>
      <c r="U69" s="28">
        <f t="shared" si="28"/>
        <v>153060040</v>
      </c>
      <c r="V69" s="29" t="str">
        <f t="shared" si="29"/>
        <v>UpperMidCap</v>
      </c>
    </row>
    <row r="70" spans="2:22" x14ac:dyDescent="0.25">
      <c r="B70">
        <f t="shared" si="23"/>
        <v>68</v>
      </c>
      <c r="C70" t="s">
        <v>2552</v>
      </c>
      <c r="D70" t="s">
        <v>3268</v>
      </c>
      <c r="E70" s="2">
        <v>-3.7999999999999999E-2</v>
      </c>
      <c r="F70" s="1">
        <v>14489233400</v>
      </c>
      <c r="G70" s="1">
        <v>45050220</v>
      </c>
      <c r="I70" t="str">
        <f t="shared" si="18"/>
        <v>BACA</v>
      </c>
      <c r="J70" t="str">
        <f t="shared" si="19"/>
        <v>2,222.49 B</v>
      </c>
      <c r="K70" t="str">
        <f t="shared" si="20"/>
        <v>-0.038</v>
      </c>
      <c r="L70" s="9" t="str">
        <f t="shared" si="21"/>
        <v>14489233400</v>
      </c>
      <c r="M70" s="9" t="str">
        <f t="shared" si="22"/>
        <v>45050220</v>
      </c>
      <c r="P70" t="str">
        <f t="shared" si="24"/>
        <v>BACA</v>
      </c>
      <c r="Q70" s="6" t="str">
        <f>IFERROR(INDEX('Final Yahoo'!$D$2:$D$1048576,MATCH(Stockbit!P70,'Final Yahoo'!$B$2:$B$1048576,0)),"NA")</f>
        <v>NA</v>
      </c>
      <c r="R70" s="10">
        <f t="shared" si="25"/>
        <v>2.2224899999999996</v>
      </c>
      <c r="S70" s="23">
        <f t="shared" si="26"/>
        <v>-3.7999999999999999E-2</v>
      </c>
      <c r="T70" s="8">
        <f t="shared" si="27"/>
        <v>14489233400</v>
      </c>
      <c r="U70" s="28">
        <f t="shared" si="28"/>
        <v>45050220</v>
      </c>
      <c r="V70" s="29" t="str">
        <f t="shared" si="29"/>
        <v>LowerMidCap</v>
      </c>
    </row>
    <row r="71" spans="2:22" x14ac:dyDescent="0.25">
      <c r="B71">
        <f t="shared" si="23"/>
        <v>69</v>
      </c>
      <c r="C71" t="s">
        <v>3269</v>
      </c>
      <c r="D71" t="s">
        <v>3270</v>
      </c>
      <c r="E71" s="2">
        <v>0.188</v>
      </c>
      <c r="F71">
        <v>0</v>
      </c>
      <c r="G71">
        <v>0</v>
      </c>
      <c r="I71" t="str">
        <f t="shared" si="18"/>
        <v>BAEK</v>
      </c>
      <c r="J71" t="str">
        <f t="shared" si="19"/>
        <v>5,607.00 B</v>
      </c>
      <c r="K71" t="str">
        <f t="shared" si="20"/>
        <v>0.188</v>
      </c>
      <c r="L71" s="9" t="str">
        <f t="shared" si="21"/>
        <v>0</v>
      </c>
      <c r="M71" s="9" t="str">
        <f t="shared" si="22"/>
        <v>0</v>
      </c>
      <c r="P71" t="str">
        <f t="shared" si="24"/>
        <v>BAEK</v>
      </c>
      <c r="Q71" s="6" t="str">
        <f>IFERROR(INDEX('Final Yahoo'!$D$2:$D$1048576,MATCH(Stockbit!P71,'Final Yahoo'!$B$2:$B$1048576,0)),"NA")</f>
        <v>NA</v>
      </c>
      <c r="R71" s="10">
        <f t="shared" si="25"/>
        <v>5.6070000000000002</v>
      </c>
      <c r="S71" s="23">
        <f t="shared" si="26"/>
        <v>0.188</v>
      </c>
      <c r="T71" s="8">
        <f t="shared" si="27"/>
        <v>0</v>
      </c>
      <c r="U71" s="28">
        <f t="shared" si="28"/>
        <v>0</v>
      </c>
      <c r="V71" s="29" t="str">
        <f t="shared" si="29"/>
        <v>UpperMidCap</v>
      </c>
    </row>
    <row r="72" spans="2:22" x14ac:dyDescent="0.25">
      <c r="B72">
        <f t="shared" si="23"/>
        <v>70</v>
      </c>
      <c r="C72" t="s">
        <v>2553</v>
      </c>
      <c r="D72" t="s">
        <v>3271</v>
      </c>
      <c r="E72" s="2">
        <v>-4.0000000000000001E-3</v>
      </c>
      <c r="F72" s="1">
        <v>360070520</v>
      </c>
      <c r="G72" s="1">
        <v>1082020</v>
      </c>
      <c r="I72" t="str">
        <f t="shared" si="18"/>
        <v>BAJA</v>
      </c>
      <c r="J72" t="str">
        <f t="shared" si="19"/>
        <v>648.00 B</v>
      </c>
      <c r="K72" t="str">
        <f t="shared" si="20"/>
        <v>-0.004</v>
      </c>
      <c r="L72" s="9" t="str">
        <f t="shared" si="21"/>
        <v>360070520</v>
      </c>
      <c r="M72" s="9" t="str">
        <f t="shared" si="22"/>
        <v>1082020</v>
      </c>
      <c r="P72" t="str">
        <f t="shared" si="24"/>
        <v>BAJA</v>
      </c>
      <c r="Q72" s="6">
        <f>IFERROR(INDEX('Final Yahoo'!$D$2:$D$1048576,MATCH(Stockbit!P72,'Final Yahoo'!$B$2:$B$1048576,0)),"NA")</f>
        <v>332</v>
      </c>
      <c r="R72" s="10">
        <f t="shared" si="25"/>
        <v>0.64800000000000002</v>
      </c>
      <c r="S72" s="23">
        <f t="shared" si="26"/>
        <v>-4.0000000000000001E-3</v>
      </c>
      <c r="T72" s="8">
        <f t="shared" si="27"/>
        <v>360070520</v>
      </c>
      <c r="U72" s="28">
        <f t="shared" si="28"/>
        <v>1082020</v>
      </c>
      <c r="V72" s="29" t="str">
        <f t="shared" si="29"/>
        <v>LowerSmallCap</v>
      </c>
    </row>
    <row r="73" spans="2:22" x14ac:dyDescent="0.25">
      <c r="B73">
        <f t="shared" si="23"/>
        <v>71</v>
      </c>
      <c r="C73" t="s">
        <v>2554</v>
      </c>
      <c r="D73" t="s">
        <v>3272</v>
      </c>
      <c r="E73" s="2">
        <v>0.34499999999999997</v>
      </c>
      <c r="F73" s="1">
        <v>2475795900</v>
      </c>
      <c r="G73" s="1">
        <v>3250620</v>
      </c>
      <c r="I73" t="str">
        <f t="shared" si="18"/>
        <v>BALI</v>
      </c>
      <c r="J73" t="str">
        <f t="shared" si="19"/>
        <v>2,931.27 B</v>
      </c>
      <c r="K73" t="str">
        <f t="shared" si="20"/>
        <v>0.345</v>
      </c>
      <c r="L73" s="9" t="str">
        <f t="shared" si="21"/>
        <v>2475795900</v>
      </c>
      <c r="M73" s="9" t="str">
        <f t="shared" si="22"/>
        <v>3250620</v>
      </c>
      <c r="P73" t="str">
        <f t="shared" si="24"/>
        <v>BALI</v>
      </c>
      <c r="Q73" s="6" t="str">
        <f>IFERROR(INDEX('Final Yahoo'!$D$2:$D$1048576,MATCH(Stockbit!P73,'Final Yahoo'!$B$2:$B$1048576,0)),"NA")</f>
        <v>NA</v>
      </c>
      <c r="R73" s="10">
        <f t="shared" si="25"/>
        <v>2.93127</v>
      </c>
      <c r="S73" s="23">
        <f t="shared" si="26"/>
        <v>0.34499999999999997</v>
      </c>
      <c r="T73" s="8">
        <f t="shared" si="27"/>
        <v>2475795900</v>
      </c>
      <c r="U73" s="28">
        <f t="shared" si="28"/>
        <v>3250620</v>
      </c>
      <c r="V73" s="29" t="str">
        <f t="shared" si="29"/>
        <v>LowerMidCap</v>
      </c>
    </row>
    <row r="74" spans="2:22" x14ac:dyDescent="0.25">
      <c r="B74">
        <f t="shared" si="23"/>
        <v>72</v>
      </c>
      <c r="C74" t="s">
        <v>3157</v>
      </c>
      <c r="D74" t="s">
        <v>3273</v>
      </c>
      <c r="E74" s="2">
        <v>-0.33100000000000002</v>
      </c>
      <c r="F74" s="1">
        <v>48089431800</v>
      </c>
      <c r="G74" s="1">
        <v>20198900</v>
      </c>
      <c r="I74" t="str">
        <f t="shared" si="18"/>
        <v>BANK</v>
      </c>
      <c r="J74" t="str">
        <f t="shared" si="19"/>
        <v>32,586.89 B</v>
      </c>
      <c r="K74" t="str">
        <f t="shared" si="20"/>
        <v>-0.331</v>
      </c>
      <c r="L74" s="9" t="str">
        <f t="shared" si="21"/>
        <v>48089431800</v>
      </c>
      <c r="M74" s="9" t="str">
        <f t="shared" si="22"/>
        <v>20198900</v>
      </c>
      <c r="P74" t="str">
        <f t="shared" si="24"/>
        <v>BANK</v>
      </c>
      <c r="Q74" s="6">
        <f>IFERROR(INDEX('Final Yahoo'!$D$2:$D$1048576,MATCH(Stockbit!P74,'Final Yahoo'!$B$2:$B$1048576,0)),"NA")</f>
        <v>2360</v>
      </c>
      <c r="R74" s="10">
        <f t="shared" si="25"/>
        <v>32.586889999999997</v>
      </c>
      <c r="S74" s="23">
        <f t="shared" si="26"/>
        <v>-0.33100000000000002</v>
      </c>
      <c r="T74" s="8">
        <f t="shared" si="27"/>
        <v>48089431800</v>
      </c>
      <c r="U74" s="28">
        <f t="shared" si="28"/>
        <v>20198900</v>
      </c>
      <c r="V74" s="29" t="str">
        <f t="shared" si="29"/>
        <v>UpperBigCap</v>
      </c>
    </row>
    <row r="75" spans="2:22" x14ac:dyDescent="0.25">
      <c r="B75">
        <f t="shared" si="23"/>
        <v>73</v>
      </c>
      <c r="C75" t="s">
        <v>2555</v>
      </c>
      <c r="D75" t="s">
        <v>3274</v>
      </c>
      <c r="E75" s="2">
        <v>-0.41</v>
      </c>
      <c r="F75" s="1">
        <v>335581520</v>
      </c>
      <c r="G75" s="1">
        <v>6263300</v>
      </c>
      <c r="I75" t="str">
        <f t="shared" si="18"/>
        <v>BAPA</v>
      </c>
      <c r="J75" t="str">
        <f t="shared" si="19"/>
        <v>451.48 B</v>
      </c>
      <c r="K75" t="str">
        <f t="shared" si="20"/>
        <v>-0.41</v>
      </c>
      <c r="L75" s="9" t="str">
        <f t="shared" si="21"/>
        <v>335581520</v>
      </c>
      <c r="M75" s="9" t="str">
        <f t="shared" si="22"/>
        <v>6263300</v>
      </c>
      <c r="P75" t="str">
        <f t="shared" si="24"/>
        <v>BAPA</v>
      </c>
      <c r="Q75" s="6">
        <f>IFERROR(INDEX('Final Yahoo'!$D$2:$D$1048576,MATCH(Stockbit!P75,'Final Yahoo'!$B$2:$B$1048576,0)),"NA")</f>
        <v>52</v>
      </c>
      <c r="R75" s="10">
        <f t="shared" si="25"/>
        <v>0.45147999999999999</v>
      </c>
      <c r="S75" s="23">
        <f t="shared" si="26"/>
        <v>-0.41</v>
      </c>
      <c r="T75" s="8">
        <f t="shared" si="27"/>
        <v>335581520</v>
      </c>
      <c r="U75" s="28">
        <f t="shared" si="28"/>
        <v>6263300</v>
      </c>
      <c r="V75" s="29" t="str">
        <f t="shared" si="29"/>
        <v>LowerSmallCap</v>
      </c>
    </row>
    <row r="76" spans="2:22" x14ac:dyDescent="0.25">
      <c r="B76">
        <f t="shared" si="23"/>
        <v>74</v>
      </c>
      <c r="C76" t="s">
        <v>2556</v>
      </c>
      <c r="D76" t="s">
        <v>3275</v>
      </c>
      <c r="E76" t="s">
        <v>3209</v>
      </c>
      <c r="F76" s="1">
        <v>693000</v>
      </c>
      <c r="G76" s="1">
        <v>13860</v>
      </c>
      <c r="I76" t="str">
        <f t="shared" si="18"/>
        <v>BAPI</v>
      </c>
      <c r="J76" t="str">
        <f t="shared" si="19"/>
        <v>279.59 B</v>
      </c>
      <c r="K76" t="str">
        <f t="shared" si="20"/>
        <v>-</v>
      </c>
      <c r="L76" s="9" t="str">
        <f t="shared" si="21"/>
        <v>693000</v>
      </c>
      <c r="M76" s="9" t="str">
        <f t="shared" si="22"/>
        <v>13860</v>
      </c>
      <c r="P76" t="str">
        <f t="shared" si="24"/>
        <v>BAPI</v>
      </c>
      <c r="Q76" s="6">
        <f>IFERROR(INDEX('Final Yahoo'!$D$2:$D$1048576,MATCH(Stockbit!P76,'Final Yahoo'!$B$2:$B$1048576,0)),"NA")</f>
        <v>50</v>
      </c>
      <c r="R76" s="10">
        <f t="shared" si="25"/>
        <v>0.27958999999999995</v>
      </c>
      <c r="S76" s="23" t="str">
        <f t="shared" si="26"/>
        <v>NA</v>
      </c>
      <c r="T76" s="8">
        <f t="shared" si="27"/>
        <v>693000</v>
      </c>
      <c r="U76" s="28">
        <f t="shared" si="28"/>
        <v>13860</v>
      </c>
      <c r="V76" s="29" t="str">
        <f t="shared" si="29"/>
        <v>LowerSmallCap</v>
      </c>
    </row>
    <row r="77" spans="2:22" x14ac:dyDescent="0.25">
      <c r="B77">
        <f t="shared" si="23"/>
        <v>75</v>
      </c>
      <c r="C77" t="s">
        <v>2557</v>
      </c>
      <c r="D77" t="s">
        <v>3276</v>
      </c>
      <c r="E77" s="2">
        <v>-0.222</v>
      </c>
      <c r="F77" s="1">
        <v>14972600</v>
      </c>
      <c r="G77" s="1">
        <v>23000</v>
      </c>
      <c r="I77" t="str">
        <f t="shared" si="18"/>
        <v>BATA</v>
      </c>
      <c r="J77" t="str">
        <f t="shared" si="19"/>
        <v>741.00 B</v>
      </c>
      <c r="K77" t="str">
        <f t="shared" si="20"/>
        <v>-0.222</v>
      </c>
      <c r="L77" s="9" t="str">
        <f t="shared" si="21"/>
        <v>14972600</v>
      </c>
      <c r="M77" s="9" t="str">
        <f t="shared" si="22"/>
        <v>23000</v>
      </c>
      <c r="P77" t="str">
        <f t="shared" si="24"/>
        <v>BATA</v>
      </c>
      <c r="Q77" s="6">
        <f>IFERROR(INDEX('Final Yahoo'!$D$2:$D$1048576,MATCH(Stockbit!P77,'Final Yahoo'!$B$2:$B$1048576,0)),"NA")</f>
        <v>700</v>
      </c>
      <c r="R77" s="10">
        <f t="shared" si="25"/>
        <v>0.74099999999999999</v>
      </c>
      <c r="S77" s="23">
        <f t="shared" si="26"/>
        <v>-0.222</v>
      </c>
      <c r="T77" s="8">
        <f t="shared" si="27"/>
        <v>14972600</v>
      </c>
      <c r="U77" s="28">
        <f t="shared" si="28"/>
        <v>23000</v>
      </c>
      <c r="V77" s="29" t="str">
        <f t="shared" si="29"/>
        <v>LowerSmallCap</v>
      </c>
    </row>
    <row r="78" spans="2:22" x14ac:dyDescent="0.25">
      <c r="B78">
        <f t="shared" si="23"/>
        <v>76</v>
      </c>
      <c r="C78" t="s">
        <v>2558</v>
      </c>
      <c r="D78" t="s">
        <v>3277</v>
      </c>
      <c r="E78" s="2">
        <v>-0.33300000000000002</v>
      </c>
      <c r="F78" s="1">
        <v>7952700</v>
      </c>
      <c r="G78" s="1">
        <v>6900</v>
      </c>
      <c r="I78" t="str">
        <f t="shared" si="18"/>
        <v>BAYU</v>
      </c>
      <c r="J78" t="str">
        <f t="shared" si="19"/>
        <v>423.86 B</v>
      </c>
      <c r="K78" t="str">
        <f t="shared" si="20"/>
        <v>-0.333</v>
      </c>
      <c r="L78" s="9" t="str">
        <f t="shared" si="21"/>
        <v>7952700</v>
      </c>
      <c r="M78" s="9" t="str">
        <f t="shared" si="22"/>
        <v>6900</v>
      </c>
      <c r="P78" t="str">
        <f t="shared" si="24"/>
        <v>BAYU</v>
      </c>
      <c r="Q78" s="6">
        <f>IFERROR(INDEX('Final Yahoo'!$D$2:$D$1048576,MATCH(Stockbit!P78,'Final Yahoo'!$B$2:$B$1048576,0)),"NA")</f>
        <v>1005</v>
      </c>
      <c r="R78" s="10">
        <f t="shared" si="25"/>
        <v>0.42386000000000001</v>
      </c>
      <c r="S78" s="23">
        <f t="shared" si="26"/>
        <v>-0.33300000000000002</v>
      </c>
      <c r="T78" s="8">
        <f t="shared" si="27"/>
        <v>7952700</v>
      </c>
      <c r="U78" s="28">
        <f t="shared" si="28"/>
        <v>6900</v>
      </c>
      <c r="V78" s="29" t="str">
        <f t="shared" si="29"/>
        <v>LowerSmallCap</v>
      </c>
    </row>
    <row r="79" spans="2:22" x14ac:dyDescent="0.25">
      <c r="B79">
        <f t="shared" si="23"/>
        <v>77</v>
      </c>
      <c r="C79" t="s">
        <v>2559</v>
      </c>
      <c r="D79" t="s">
        <v>3278</v>
      </c>
      <c r="E79" s="2">
        <v>7.0000000000000007E-2</v>
      </c>
      <c r="F79" s="1">
        <v>768849217500</v>
      </c>
      <c r="G79" s="1">
        <v>102885220.8</v>
      </c>
      <c r="I79" t="str">
        <f t="shared" si="18"/>
        <v>BBCA</v>
      </c>
      <c r="J79" t="str">
        <f t="shared" si="19"/>
        <v>927,644.75 B</v>
      </c>
      <c r="K79" t="str">
        <f t="shared" si="20"/>
        <v>0.07</v>
      </c>
      <c r="L79" s="9" t="str">
        <f t="shared" si="21"/>
        <v>768849217500</v>
      </c>
      <c r="M79" s="9" t="str">
        <f t="shared" si="22"/>
        <v>102885220.8</v>
      </c>
      <c r="P79" t="str">
        <f t="shared" si="24"/>
        <v>BBCA</v>
      </c>
      <c r="Q79" s="6">
        <f>IFERROR(INDEX('Final Yahoo'!$D$2:$D$1048576,MATCH(Stockbit!P79,'Final Yahoo'!$B$2:$B$1048576,0)),"NA")</f>
        <v>7650</v>
      </c>
      <c r="R79" s="10">
        <f t="shared" si="25"/>
        <v>927.64475000000004</v>
      </c>
      <c r="S79" s="23">
        <f t="shared" si="26"/>
        <v>7.0000000000000007E-2</v>
      </c>
      <c r="T79" s="8">
        <f t="shared" si="27"/>
        <v>768849217500</v>
      </c>
      <c r="U79" s="28">
        <f t="shared" si="28"/>
        <v>102885220.8</v>
      </c>
      <c r="V79" s="29" t="str">
        <f t="shared" si="29"/>
        <v>UpperBigCap</v>
      </c>
    </row>
    <row r="80" spans="2:22" x14ac:dyDescent="0.25">
      <c r="B80">
        <f t="shared" si="23"/>
        <v>78</v>
      </c>
      <c r="C80" t="s">
        <v>2560</v>
      </c>
      <c r="D80" t="s">
        <v>3279</v>
      </c>
      <c r="E80" s="2">
        <v>-8.6999999999999994E-2</v>
      </c>
      <c r="F80" s="1">
        <v>56972139100</v>
      </c>
      <c r="G80" s="1">
        <v>9869800</v>
      </c>
      <c r="I80" t="str">
        <f t="shared" si="18"/>
        <v>BBHI</v>
      </c>
      <c r="J80" t="str">
        <f t="shared" si="19"/>
        <v>70,973.82 B</v>
      </c>
      <c r="K80" t="str">
        <f t="shared" si="20"/>
        <v>-0.087</v>
      </c>
      <c r="L80" s="9" t="str">
        <f t="shared" si="21"/>
        <v>56972139100</v>
      </c>
      <c r="M80" s="9" t="str">
        <f t="shared" si="22"/>
        <v>9869800</v>
      </c>
      <c r="P80" t="str">
        <f t="shared" si="24"/>
        <v>BBHI</v>
      </c>
      <c r="Q80" s="6">
        <f>IFERROR(INDEX('Final Yahoo'!$D$2:$D$1048576,MATCH(Stockbit!P80,'Final Yahoo'!$B$2:$B$1048576,0)),"NA")</f>
        <v>4900</v>
      </c>
      <c r="R80" s="10">
        <f t="shared" si="25"/>
        <v>70.973820000000003</v>
      </c>
      <c r="S80" s="23">
        <f t="shared" si="26"/>
        <v>-8.6999999999999994E-2</v>
      </c>
      <c r="T80" s="8">
        <f t="shared" si="27"/>
        <v>56972139100</v>
      </c>
      <c r="U80" s="28">
        <f t="shared" si="28"/>
        <v>9869800</v>
      </c>
      <c r="V80" s="29" t="str">
        <f t="shared" si="29"/>
        <v>UpperBigCap</v>
      </c>
    </row>
    <row r="81" spans="2:22" x14ac:dyDescent="0.25">
      <c r="B81">
        <f t="shared" si="23"/>
        <v>79</v>
      </c>
      <c r="C81" t="s">
        <v>2561</v>
      </c>
      <c r="D81" t="s">
        <v>3280</v>
      </c>
      <c r="E81" s="2">
        <v>-0.18</v>
      </c>
      <c r="F81" s="1">
        <v>82602955720</v>
      </c>
      <c r="G81" s="1">
        <v>185231577.59999999</v>
      </c>
      <c r="I81" t="str">
        <f t="shared" si="18"/>
        <v>BBKP</v>
      </c>
      <c r="J81" t="str">
        <f t="shared" si="19"/>
        <v>14,376.23 B</v>
      </c>
      <c r="K81" t="str">
        <f t="shared" si="20"/>
        <v>-0.18</v>
      </c>
      <c r="L81" s="9" t="str">
        <f t="shared" si="21"/>
        <v>82602955720</v>
      </c>
      <c r="M81" s="9" t="str">
        <f t="shared" si="22"/>
        <v>185231577.6</v>
      </c>
      <c r="P81" t="str">
        <f t="shared" si="24"/>
        <v>BBKP</v>
      </c>
      <c r="Q81" s="6">
        <f>IFERROR(INDEX('Final Yahoo'!$D$2:$D$1048576,MATCH(Stockbit!P81,'Final Yahoo'!$B$2:$B$1048576,0)),"NA")</f>
        <v>424</v>
      </c>
      <c r="R81" s="10">
        <f t="shared" si="25"/>
        <v>14.37623</v>
      </c>
      <c r="S81" s="23">
        <f t="shared" si="26"/>
        <v>-0.18</v>
      </c>
      <c r="T81" s="8">
        <f t="shared" si="27"/>
        <v>82602955720</v>
      </c>
      <c r="U81" s="28">
        <f t="shared" si="28"/>
        <v>185231577.59999999</v>
      </c>
      <c r="V81" s="29" t="str">
        <f t="shared" si="29"/>
        <v>LowerBigCap</v>
      </c>
    </row>
    <row r="82" spans="2:22" x14ac:dyDescent="0.25">
      <c r="B82">
        <f t="shared" si="23"/>
        <v>80</v>
      </c>
      <c r="C82" t="s">
        <v>2562</v>
      </c>
      <c r="D82" t="s">
        <v>3281</v>
      </c>
      <c r="E82" s="2">
        <v>-4.0000000000000001E-3</v>
      </c>
      <c r="F82" s="1">
        <v>4215400</v>
      </c>
      <c r="G82" s="1">
        <v>10420</v>
      </c>
      <c r="I82" t="str">
        <f t="shared" si="18"/>
        <v>BBLD</v>
      </c>
      <c r="J82" t="str">
        <f t="shared" si="19"/>
        <v>658.32 B</v>
      </c>
      <c r="K82" t="str">
        <f t="shared" si="20"/>
        <v>-0.004</v>
      </c>
      <c r="L82" s="9" t="str">
        <f t="shared" si="21"/>
        <v>4215400</v>
      </c>
      <c r="M82" s="9" t="str">
        <f t="shared" si="22"/>
        <v>10420</v>
      </c>
      <c r="P82" t="str">
        <f t="shared" si="24"/>
        <v>BBLD</v>
      </c>
      <c r="Q82" s="6">
        <f>IFERROR(INDEX('Final Yahoo'!$D$2:$D$1048576,MATCH(Stockbit!P82,'Final Yahoo'!$B$2:$B$1048576,0)),"NA")</f>
        <v>394</v>
      </c>
      <c r="R82" s="10">
        <f t="shared" si="25"/>
        <v>0.65832000000000002</v>
      </c>
      <c r="S82" s="23">
        <f t="shared" si="26"/>
        <v>-4.0000000000000001E-3</v>
      </c>
      <c r="T82" s="8">
        <f t="shared" si="27"/>
        <v>4215400</v>
      </c>
      <c r="U82" s="28">
        <f t="shared" si="28"/>
        <v>10420</v>
      </c>
      <c r="V82" s="29" t="str">
        <f t="shared" si="29"/>
        <v>LowerSmallCap</v>
      </c>
    </row>
    <row r="83" spans="2:22" x14ac:dyDescent="0.25">
      <c r="B83">
        <f t="shared" si="23"/>
        <v>81</v>
      </c>
      <c r="C83" t="s">
        <v>2563</v>
      </c>
      <c r="D83" t="s">
        <v>3282</v>
      </c>
      <c r="E83" s="2">
        <v>0.03</v>
      </c>
      <c r="F83" s="1">
        <v>81232400</v>
      </c>
      <c r="G83" s="1">
        <v>39120</v>
      </c>
      <c r="I83" t="str">
        <f t="shared" si="18"/>
        <v>BBMD</v>
      </c>
      <c r="J83" t="str">
        <f t="shared" si="19"/>
        <v>8,466.49 B</v>
      </c>
      <c r="K83" t="str">
        <f t="shared" si="20"/>
        <v>0.03</v>
      </c>
      <c r="L83" s="9" t="str">
        <f t="shared" si="21"/>
        <v>81232400</v>
      </c>
      <c r="M83" s="9" t="str">
        <f t="shared" si="22"/>
        <v>39120</v>
      </c>
      <c r="P83" t="str">
        <f t="shared" si="24"/>
        <v>BBMD</v>
      </c>
      <c r="Q83" s="6">
        <f>IFERROR(INDEX('Final Yahoo'!$D$2:$D$1048576,MATCH(Stockbit!P83,'Final Yahoo'!$B$2:$B$1048576,0)),"NA")</f>
        <v>2190</v>
      </c>
      <c r="R83" s="10">
        <f t="shared" si="25"/>
        <v>8.4664900000000003</v>
      </c>
      <c r="S83" s="23">
        <f t="shared" si="26"/>
        <v>0.03</v>
      </c>
      <c r="T83" s="8">
        <f t="shared" si="27"/>
        <v>81232400</v>
      </c>
      <c r="U83" s="28">
        <f t="shared" si="28"/>
        <v>39120</v>
      </c>
      <c r="V83" s="29" t="str">
        <f t="shared" si="29"/>
        <v>UpperMidCap</v>
      </c>
    </row>
    <row r="84" spans="2:22" x14ac:dyDescent="0.25">
      <c r="B84">
        <f t="shared" si="23"/>
        <v>82</v>
      </c>
      <c r="C84" t="s">
        <v>2564</v>
      </c>
      <c r="D84" t="s">
        <v>3283</v>
      </c>
      <c r="E84" s="2">
        <v>3.7999999999999999E-2</v>
      </c>
      <c r="F84" s="1">
        <v>481117201500</v>
      </c>
      <c r="G84" s="1">
        <v>66759160</v>
      </c>
      <c r="I84" t="str">
        <f t="shared" si="18"/>
        <v>BBNI</v>
      </c>
      <c r="J84" t="str">
        <f t="shared" si="19"/>
        <v>135,668.98 B</v>
      </c>
      <c r="K84" t="str">
        <f t="shared" si="20"/>
        <v>0.038</v>
      </c>
      <c r="L84" s="9" t="str">
        <f t="shared" si="21"/>
        <v>481117201500</v>
      </c>
      <c r="M84" s="9" t="str">
        <f t="shared" si="22"/>
        <v>66759160</v>
      </c>
      <c r="P84" t="str">
        <f t="shared" si="24"/>
        <v>BBNI</v>
      </c>
      <c r="Q84" s="6">
        <f>IFERROR(INDEX('Final Yahoo'!$D$2:$D$1048576,MATCH(Stockbit!P84,'Final Yahoo'!$B$2:$B$1048576,0)),"NA")</f>
        <v>6750</v>
      </c>
      <c r="R84" s="10">
        <f t="shared" si="25"/>
        <v>135.66898</v>
      </c>
      <c r="S84" s="23">
        <f t="shared" si="26"/>
        <v>3.7999999999999999E-2</v>
      </c>
      <c r="T84" s="8">
        <f t="shared" si="27"/>
        <v>481117201500</v>
      </c>
      <c r="U84" s="28">
        <f t="shared" si="28"/>
        <v>66759160</v>
      </c>
      <c r="V84" s="29" t="str">
        <f t="shared" si="29"/>
        <v>UpperBigCap</v>
      </c>
    </row>
    <row r="85" spans="2:22" x14ac:dyDescent="0.25">
      <c r="B85">
        <f t="shared" si="23"/>
        <v>83</v>
      </c>
      <c r="C85" t="s">
        <v>2565</v>
      </c>
      <c r="D85" t="s">
        <v>3284</v>
      </c>
      <c r="E85" s="2">
        <v>4.9000000000000002E-2</v>
      </c>
      <c r="F85" s="1">
        <v>924749824200</v>
      </c>
      <c r="G85" s="1">
        <v>211202979.19999999</v>
      </c>
      <c r="I85" t="str">
        <f t="shared" si="18"/>
        <v>BBRI</v>
      </c>
      <c r="J85" t="str">
        <f t="shared" si="19"/>
        <v>660,031.51 B</v>
      </c>
      <c r="K85" t="str">
        <f t="shared" si="20"/>
        <v>0.049</v>
      </c>
      <c r="L85" s="9" t="str">
        <f t="shared" si="21"/>
        <v>924749824200</v>
      </c>
      <c r="M85" s="9" t="str">
        <f t="shared" si="22"/>
        <v>211202979.2</v>
      </c>
      <c r="P85" t="str">
        <f t="shared" si="24"/>
        <v>BBRI</v>
      </c>
      <c r="Q85" s="6">
        <f>IFERROR(INDEX('Final Yahoo'!$D$2:$D$1048576,MATCH(Stockbit!P85,'Final Yahoo'!$B$2:$B$1048576,0)),"NA")</f>
        <v>4320</v>
      </c>
      <c r="R85" s="10">
        <f t="shared" si="25"/>
        <v>660.03151000000003</v>
      </c>
      <c r="S85" s="23">
        <f t="shared" si="26"/>
        <v>4.9000000000000002E-2</v>
      </c>
      <c r="T85" s="8">
        <f t="shared" si="27"/>
        <v>924749824200</v>
      </c>
      <c r="U85" s="28">
        <f t="shared" si="28"/>
        <v>211202979.19999999</v>
      </c>
      <c r="V85" s="29" t="str">
        <f t="shared" si="29"/>
        <v>UpperBigCap</v>
      </c>
    </row>
    <row r="86" spans="2:22" x14ac:dyDescent="0.25">
      <c r="B86">
        <f t="shared" si="23"/>
        <v>84</v>
      </c>
      <c r="C86" t="s">
        <v>2566</v>
      </c>
      <c r="D86" t="s">
        <v>3285</v>
      </c>
      <c r="E86" s="2">
        <v>-0.21</v>
      </c>
      <c r="F86" s="1">
        <v>4437000</v>
      </c>
      <c r="G86" s="1">
        <v>88740</v>
      </c>
      <c r="I86" t="str">
        <f t="shared" si="18"/>
        <v>BBRM</v>
      </c>
      <c r="J86" t="str">
        <f t="shared" si="19"/>
        <v>178.91 B</v>
      </c>
      <c r="K86" t="str">
        <f t="shared" si="20"/>
        <v>-0.21</v>
      </c>
      <c r="L86" s="9" t="str">
        <f t="shared" si="21"/>
        <v>4437000</v>
      </c>
      <c r="M86" s="9" t="str">
        <f t="shared" si="22"/>
        <v>88740</v>
      </c>
      <c r="P86" t="str">
        <f t="shared" si="24"/>
        <v>BBRM</v>
      </c>
      <c r="Q86" s="6">
        <f>IFERROR(INDEX('Final Yahoo'!$D$2:$D$1048576,MATCH(Stockbit!P86,'Final Yahoo'!$B$2:$B$1048576,0)),"NA")</f>
        <v>50</v>
      </c>
      <c r="R86" s="10">
        <f t="shared" si="25"/>
        <v>0.17890999999999999</v>
      </c>
      <c r="S86" s="23">
        <f t="shared" si="26"/>
        <v>-0.21</v>
      </c>
      <c r="T86" s="8">
        <f t="shared" si="27"/>
        <v>4437000</v>
      </c>
      <c r="U86" s="28">
        <f t="shared" si="28"/>
        <v>88740</v>
      </c>
      <c r="V86" s="29" t="str">
        <f t="shared" si="29"/>
        <v>LowerSmallCap</v>
      </c>
    </row>
    <row r="87" spans="2:22" x14ac:dyDescent="0.25">
      <c r="B87">
        <f t="shared" si="23"/>
        <v>85</v>
      </c>
      <c r="C87" t="s">
        <v>2567</v>
      </c>
      <c r="D87" t="s">
        <v>3286</v>
      </c>
      <c r="E87" t="s">
        <v>3209</v>
      </c>
      <c r="F87" s="1">
        <v>77000500</v>
      </c>
      <c r="G87" s="1">
        <v>12900</v>
      </c>
      <c r="I87" t="str">
        <f t="shared" si="18"/>
        <v>BBSI</v>
      </c>
      <c r="J87" t="str">
        <f t="shared" si="19"/>
        <v>18,083.51 B</v>
      </c>
      <c r="K87" t="str">
        <f t="shared" si="20"/>
        <v>-</v>
      </c>
      <c r="L87" s="9" t="str">
        <f t="shared" si="21"/>
        <v>77000500</v>
      </c>
      <c r="M87" s="9" t="str">
        <f t="shared" si="22"/>
        <v>12900</v>
      </c>
      <c r="P87" t="str">
        <f t="shared" si="24"/>
        <v>BBSI</v>
      </c>
      <c r="Q87" s="6">
        <f>IFERROR(INDEX('Final Yahoo'!$D$2:$D$1048576,MATCH(Stockbit!P87,'Final Yahoo'!$B$2:$B$1048576,0)),"NA")</f>
        <v>5900</v>
      </c>
      <c r="R87" s="10">
        <f t="shared" si="25"/>
        <v>18.083509999999997</v>
      </c>
      <c r="S87" s="23" t="str">
        <f t="shared" si="26"/>
        <v>NA</v>
      </c>
      <c r="T87" s="8">
        <f t="shared" si="27"/>
        <v>77000500</v>
      </c>
      <c r="U87" s="28">
        <f t="shared" si="28"/>
        <v>12900</v>
      </c>
      <c r="V87" s="29" t="str">
        <f t="shared" si="29"/>
        <v>LowerBigCap</v>
      </c>
    </row>
    <row r="88" spans="2:22" x14ac:dyDescent="0.25">
      <c r="B88">
        <f t="shared" si="23"/>
        <v>86</v>
      </c>
      <c r="C88" t="s">
        <v>2568</v>
      </c>
      <c r="D88" t="s">
        <v>3287</v>
      </c>
      <c r="E88" t="s">
        <v>3209</v>
      </c>
      <c r="F88" s="1">
        <v>146962320</v>
      </c>
      <c r="G88" s="1">
        <v>2229200</v>
      </c>
      <c r="I88" t="str">
        <f t="shared" si="18"/>
        <v>BBSS</v>
      </c>
      <c r="J88" t="str">
        <f t="shared" si="19"/>
        <v>316.80 B</v>
      </c>
      <c r="K88" t="str">
        <f t="shared" si="20"/>
        <v>-</v>
      </c>
      <c r="L88" s="9" t="str">
        <f t="shared" si="21"/>
        <v>146962320</v>
      </c>
      <c r="M88" s="9" t="str">
        <f t="shared" si="22"/>
        <v>2229200</v>
      </c>
      <c r="P88" t="str">
        <f t="shared" si="24"/>
        <v>BBSS</v>
      </c>
      <c r="Q88" s="6">
        <f>IFERROR(INDEX('Final Yahoo'!$D$2:$D$1048576,MATCH(Stockbit!P88,'Final Yahoo'!$B$2:$B$1048576,0)),"NA")</f>
        <v>66</v>
      </c>
      <c r="R88" s="10">
        <f t="shared" si="25"/>
        <v>0.31680000000000003</v>
      </c>
      <c r="S88" s="23" t="str">
        <f t="shared" si="26"/>
        <v>NA</v>
      </c>
      <c r="T88" s="8">
        <f t="shared" si="27"/>
        <v>146962320</v>
      </c>
      <c r="U88" s="28">
        <f t="shared" si="28"/>
        <v>2229200</v>
      </c>
      <c r="V88" s="29" t="str">
        <f t="shared" si="29"/>
        <v>LowerSmallCap</v>
      </c>
    </row>
    <row r="89" spans="2:22" x14ac:dyDescent="0.25">
      <c r="B89">
        <f t="shared" si="23"/>
        <v>87</v>
      </c>
      <c r="C89" t="s">
        <v>2569</v>
      </c>
      <c r="D89" t="s">
        <v>3288</v>
      </c>
      <c r="E89" s="2">
        <v>9.1999999999999998E-2</v>
      </c>
      <c r="F89" s="1">
        <v>115034319400</v>
      </c>
      <c r="G89" s="1">
        <v>63858339.200000003</v>
      </c>
      <c r="I89" t="str">
        <f t="shared" si="18"/>
        <v>BBTN</v>
      </c>
      <c r="J89" t="str">
        <f t="shared" si="19"/>
        <v>18,850.20 B</v>
      </c>
      <c r="K89" t="str">
        <f t="shared" si="20"/>
        <v>0.092</v>
      </c>
      <c r="L89" s="9" t="str">
        <f t="shared" si="21"/>
        <v>115034319400</v>
      </c>
      <c r="M89" s="9" t="str">
        <f t="shared" si="22"/>
        <v>63858339.2</v>
      </c>
      <c r="P89" t="str">
        <f t="shared" si="24"/>
        <v>BBTN</v>
      </c>
      <c r="Q89" s="6">
        <f>IFERROR(INDEX('Final Yahoo'!$D$2:$D$1048576,MATCH(Stockbit!P89,'Final Yahoo'!$B$2:$B$1048576,0)),"NA")</f>
        <v>1710</v>
      </c>
      <c r="R89" s="10">
        <f t="shared" si="25"/>
        <v>18.850200000000001</v>
      </c>
      <c r="S89" s="23">
        <f t="shared" si="26"/>
        <v>9.1999999999999998E-2</v>
      </c>
      <c r="T89" s="8">
        <f t="shared" si="27"/>
        <v>115034319400</v>
      </c>
      <c r="U89" s="28">
        <f t="shared" si="28"/>
        <v>63858339.200000003</v>
      </c>
      <c r="V89" s="29" t="str">
        <f t="shared" si="29"/>
        <v>LowerBigCap</v>
      </c>
    </row>
    <row r="90" spans="2:22" x14ac:dyDescent="0.25">
      <c r="B90">
        <f t="shared" si="23"/>
        <v>88</v>
      </c>
      <c r="C90" t="s">
        <v>2570</v>
      </c>
      <c r="D90" t="s">
        <v>3289</v>
      </c>
      <c r="E90" s="2">
        <v>-0.2</v>
      </c>
      <c r="F90" s="1">
        <v>117232444400</v>
      </c>
      <c r="G90" s="1">
        <v>84614319.200000003</v>
      </c>
      <c r="I90" t="str">
        <f t="shared" si="18"/>
        <v>BBYB</v>
      </c>
      <c r="J90" t="str">
        <f t="shared" si="19"/>
        <v>11,091.89 B</v>
      </c>
      <c r="K90" t="str">
        <f t="shared" si="20"/>
        <v>-0.2</v>
      </c>
      <c r="L90" s="9" t="str">
        <f t="shared" si="21"/>
        <v>117232444400</v>
      </c>
      <c r="M90" s="9" t="str">
        <f t="shared" si="22"/>
        <v>84614319.2</v>
      </c>
      <c r="P90" t="str">
        <f t="shared" si="24"/>
        <v>BBYB</v>
      </c>
      <c r="Q90" s="6">
        <f>IFERROR(INDEX('Final Yahoo'!$D$2:$D$1048576,MATCH(Stockbit!P90,'Final Yahoo'!$B$2:$B$1048576,0)),"NA")</f>
        <v>1225</v>
      </c>
      <c r="R90" s="10">
        <f t="shared" si="25"/>
        <v>11.091889999999999</v>
      </c>
      <c r="S90" s="23">
        <f t="shared" si="26"/>
        <v>-0.2</v>
      </c>
      <c r="T90" s="8">
        <f t="shared" si="27"/>
        <v>117232444400</v>
      </c>
      <c r="U90" s="28">
        <f t="shared" si="28"/>
        <v>84614319.200000003</v>
      </c>
      <c r="V90" s="29" t="str">
        <f t="shared" si="29"/>
        <v>LowerBigCap</v>
      </c>
    </row>
    <row r="91" spans="2:22" x14ac:dyDescent="0.25">
      <c r="B91">
        <f t="shared" si="23"/>
        <v>89</v>
      </c>
      <c r="C91" t="s">
        <v>2571</v>
      </c>
      <c r="D91" t="s">
        <v>3290</v>
      </c>
      <c r="E91" s="2">
        <v>3.6999999999999998E-2</v>
      </c>
      <c r="F91" s="1">
        <v>1955970480</v>
      </c>
      <c r="G91" s="1">
        <v>18328160</v>
      </c>
      <c r="I91" t="str">
        <f t="shared" si="18"/>
        <v>BCAP</v>
      </c>
      <c r="J91" t="str">
        <f t="shared" si="19"/>
        <v>4,389.74 B</v>
      </c>
      <c r="K91" t="str">
        <f t="shared" si="20"/>
        <v>0.037</v>
      </c>
      <c r="L91" s="9" t="str">
        <f t="shared" si="21"/>
        <v>1955970480</v>
      </c>
      <c r="M91" s="9" t="str">
        <f t="shared" si="22"/>
        <v>18328160</v>
      </c>
      <c r="P91" t="str">
        <f t="shared" si="24"/>
        <v>BCAP</v>
      </c>
      <c r="Q91" s="6">
        <f>IFERROR(INDEX('Final Yahoo'!$D$2:$D$1048576,MATCH(Stockbit!P91,'Final Yahoo'!$B$2:$B$1048576,0)),"NA")</f>
        <v>105</v>
      </c>
      <c r="R91" s="10">
        <f t="shared" si="25"/>
        <v>4.3897399999999998</v>
      </c>
      <c r="S91" s="23">
        <f t="shared" si="26"/>
        <v>3.6999999999999998E-2</v>
      </c>
      <c r="T91" s="8">
        <f t="shared" si="27"/>
        <v>1955970480</v>
      </c>
      <c r="U91" s="28">
        <f t="shared" si="28"/>
        <v>18328160</v>
      </c>
      <c r="V91" s="29" t="str">
        <f t="shared" si="29"/>
        <v>LowerMidCap</v>
      </c>
    </row>
    <row r="92" spans="2:22" x14ac:dyDescent="0.25">
      <c r="B92">
        <f t="shared" si="23"/>
        <v>90</v>
      </c>
      <c r="C92" t="s">
        <v>2572</v>
      </c>
      <c r="D92" t="s">
        <v>3291</v>
      </c>
      <c r="E92" s="2">
        <v>5.0000000000000001E-3</v>
      </c>
      <c r="F92" s="1">
        <v>8149171360</v>
      </c>
      <c r="G92" s="1">
        <v>40235460.799999997</v>
      </c>
      <c r="I92" t="str">
        <f t="shared" si="18"/>
        <v>BCIC</v>
      </c>
      <c r="J92" t="str">
        <f t="shared" si="19"/>
        <v>1,833.72 B</v>
      </c>
      <c r="K92" t="str">
        <f t="shared" si="20"/>
        <v>0.005</v>
      </c>
      <c r="L92" s="9" t="str">
        <f t="shared" si="21"/>
        <v>8149171360</v>
      </c>
      <c r="M92" s="9" t="str">
        <f t="shared" si="22"/>
        <v>40235460.8</v>
      </c>
      <c r="P92" t="str">
        <f t="shared" si="24"/>
        <v>BCIC</v>
      </c>
      <c r="Q92" s="6">
        <f>IFERROR(INDEX('Final Yahoo'!$D$2:$D$1048576,MATCH(Stockbit!P92,'Final Yahoo'!$B$2:$B$1048576,0)),"NA")</f>
        <v>174</v>
      </c>
      <c r="R92" s="10">
        <f t="shared" si="25"/>
        <v>1.83372</v>
      </c>
      <c r="S92" s="23">
        <f t="shared" si="26"/>
        <v>5.0000000000000001E-3</v>
      </c>
      <c r="T92" s="8">
        <f t="shared" si="27"/>
        <v>8149171360</v>
      </c>
      <c r="U92" s="28">
        <f t="shared" si="28"/>
        <v>40235460.799999997</v>
      </c>
      <c r="V92" s="29" t="str">
        <f t="shared" si="29"/>
        <v>UpperSmallCap</v>
      </c>
    </row>
    <row r="93" spans="2:22" x14ac:dyDescent="0.25">
      <c r="B93">
        <f t="shared" si="23"/>
        <v>91</v>
      </c>
      <c r="C93" t="s">
        <v>2573</v>
      </c>
      <c r="D93" t="s">
        <v>3292</v>
      </c>
      <c r="E93" s="2">
        <v>-0.27100000000000002</v>
      </c>
      <c r="F93" s="1">
        <v>76878880</v>
      </c>
      <c r="G93" s="1">
        <v>1256260</v>
      </c>
      <c r="I93" t="str">
        <f t="shared" si="18"/>
        <v>BCIP</v>
      </c>
      <c r="J93" t="str">
        <f t="shared" si="19"/>
        <v>88.65 B</v>
      </c>
      <c r="K93" t="str">
        <f t="shared" si="20"/>
        <v>-0.271</v>
      </c>
      <c r="L93" s="9" t="str">
        <f t="shared" si="21"/>
        <v>76878880</v>
      </c>
      <c r="M93" s="9" t="str">
        <f t="shared" si="22"/>
        <v>1256260</v>
      </c>
      <c r="P93" t="str">
        <f t="shared" si="24"/>
        <v>BCIP</v>
      </c>
      <c r="Q93" s="6">
        <f>IFERROR(INDEX('Final Yahoo'!$D$2:$D$1048576,MATCH(Stockbit!P93,'Final Yahoo'!$B$2:$B$1048576,0)),"NA")</f>
        <v>61</v>
      </c>
      <c r="R93" s="10">
        <f t="shared" si="25"/>
        <v>8.8650000000000007E-2</v>
      </c>
      <c r="S93" s="23">
        <f t="shared" si="26"/>
        <v>-0.27100000000000002</v>
      </c>
      <c r="T93" s="8">
        <f t="shared" si="27"/>
        <v>76878880</v>
      </c>
      <c r="U93" s="28">
        <f t="shared" si="28"/>
        <v>1256260</v>
      </c>
      <c r="V93" s="29" t="str">
        <f t="shared" si="29"/>
        <v>LowerSmallCap</v>
      </c>
    </row>
    <row r="94" spans="2:22" x14ac:dyDescent="0.25">
      <c r="B94">
        <f t="shared" si="23"/>
        <v>92</v>
      </c>
      <c r="C94" t="s">
        <v>2574</v>
      </c>
      <c r="D94" t="s">
        <v>3293</v>
      </c>
      <c r="E94" s="2">
        <v>-2.7E-2</v>
      </c>
      <c r="F94" s="1">
        <v>15319190200</v>
      </c>
      <c r="G94" s="1">
        <v>5302120</v>
      </c>
      <c r="I94" t="str">
        <f t="shared" si="18"/>
        <v>BDMN</v>
      </c>
      <c r="J94" t="str">
        <f t="shared" si="19"/>
        <v>27,756.89 B</v>
      </c>
      <c r="K94" t="str">
        <f t="shared" si="20"/>
        <v>-0.027</v>
      </c>
      <c r="L94" s="9" t="str">
        <f t="shared" si="21"/>
        <v>15319190200</v>
      </c>
      <c r="M94" s="9" t="str">
        <f t="shared" si="22"/>
        <v>5302120</v>
      </c>
      <c r="P94" t="str">
        <f t="shared" si="24"/>
        <v>BDMN</v>
      </c>
      <c r="Q94" s="6">
        <f>IFERROR(INDEX('Final Yahoo'!$D$2:$D$1048576,MATCH(Stockbit!P94,'Final Yahoo'!$B$2:$B$1048576,0)),"NA")</f>
        <v>2860</v>
      </c>
      <c r="R94" s="10">
        <f t="shared" si="25"/>
        <v>27.756889999999999</v>
      </c>
      <c r="S94" s="23">
        <f t="shared" si="26"/>
        <v>-2.7E-2</v>
      </c>
      <c r="T94" s="8">
        <f t="shared" si="27"/>
        <v>15319190200</v>
      </c>
      <c r="U94" s="28">
        <f t="shared" si="28"/>
        <v>5302120</v>
      </c>
      <c r="V94" s="29" t="str">
        <f t="shared" si="29"/>
        <v>LowerBigCap</v>
      </c>
    </row>
    <row r="95" spans="2:22" x14ac:dyDescent="0.25">
      <c r="B95">
        <f t="shared" si="23"/>
        <v>93</v>
      </c>
      <c r="C95" t="s">
        <v>3158</v>
      </c>
      <c r="D95" t="s">
        <v>3294</v>
      </c>
      <c r="E95" t="s">
        <v>3209</v>
      </c>
      <c r="F95" s="1">
        <v>46586882100</v>
      </c>
      <c r="G95" s="1">
        <v>24980760</v>
      </c>
      <c r="I95" t="str">
        <f t="shared" si="18"/>
        <v>BEBS</v>
      </c>
      <c r="J95" t="str">
        <f t="shared" si="19"/>
        <v>16,290.00 B</v>
      </c>
      <c r="K95" t="str">
        <f t="shared" si="20"/>
        <v>-</v>
      </c>
      <c r="L95" s="9" t="str">
        <f t="shared" si="21"/>
        <v>46586882100</v>
      </c>
      <c r="M95" s="9" t="str">
        <f t="shared" si="22"/>
        <v>24980760</v>
      </c>
      <c r="P95" t="str">
        <f t="shared" si="24"/>
        <v>BEBS</v>
      </c>
      <c r="Q95" s="6">
        <f>IFERROR(INDEX('Final Yahoo'!$D$2:$D$1048576,MATCH(Stockbit!P95,'Final Yahoo'!$B$2:$B$1048576,0)),"NA")</f>
        <v>1695</v>
      </c>
      <c r="R95" s="10">
        <f t="shared" si="25"/>
        <v>16.29</v>
      </c>
      <c r="S95" s="23" t="str">
        <f t="shared" si="26"/>
        <v>NA</v>
      </c>
      <c r="T95" s="8">
        <f t="shared" si="27"/>
        <v>46586882100</v>
      </c>
      <c r="U95" s="28">
        <f t="shared" si="28"/>
        <v>24980760</v>
      </c>
      <c r="V95" s="29" t="str">
        <f t="shared" si="29"/>
        <v>LowerBigCap</v>
      </c>
    </row>
    <row r="96" spans="2:22" x14ac:dyDescent="0.25">
      <c r="B96">
        <f t="shared" si="23"/>
        <v>94</v>
      </c>
      <c r="C96" t="s">
        <v>2575</v>
      </c>
      <c r="D96" t="s">
        <v>3295</v>
      </c>
      <c r="E96" t="s">
        <v>3209</v>
      </c>
      <c r="F96" s="1">
        <v>3673869520</v>
      </c>
      <c r="G96" s="1">
        <v>41328699.200000003</v>
      </c>
      <c r="I96" t="str">
        <f t="shared" si="18"/>
        <v>BEEF</v>
      </c>
      <c r="J96" t="str">
        <f t="shared" si="19"/>
        <v>158.28 B</v>
      </c>
      <c r="K96" t="str">
        <f t="shared" si="20"/>
        <v>-</v>
      </c>
      <c r="L96" s="9" t="str">
        <f t="shared" si="21"/>
        <v>3673869520</v>
      </c>
      <c r="M96" s="9" t="str">
        <f t="shared" si="22"/>
        <v>41328699.2</v>
      </c>
      <c r="P96" t="str">
        <f t="shared" si="24"/>
        <v>BEEF</v>
      </c>
      <c r="Q96" s="6">
        <f>IFERROR(INDEX('Final Yahoo'!$D$2:$D$1048576,MATCH(Stockbit!P96,'Final Yahoo'!$B$2:$B$1048576,0)),"NA")</f>
        <v>84</v>
      </c>
      <c r="R96" s="10">
        <f t="shared" si="25"/>
        <v>0.15828</v>
      </c>
      <c r="S96" s="23" t="str">
        <f t="shared" si="26"/>
        <v>NA</v>
      </c>
      <c r="T96" s="8">
        <f t="shared" si="27"/>
        <v>3673869520</v>
      </c>
      <c r="U96" s="28">
        <f t="shared" si="28"/>
        <v>41328699.200000003</v>
      </c>
      <c r="V96" s="29" t="str">
        <f t="shared" si="29"/>
        <v>LowerSmallCap</v>
      </c>
    </row>
    <row r="97" spans="2:22" x14ac:dyDescent="0.25">
      <c r="B97">
        <f t="shared" si="23"/>
        <v>95</v>
      </c>
      <c r="C97" t="s">
        <v>2576</v>
      </c>
      <c r="D97" t="s">
        <v>3296</v>
      </c>
      <c r="E97" s="2">
        <v>-0.111</v>
      </c>
      <c r="F97" s="1">
        <v>72376196800</v>
      </c>
      <c r="G97" s="1">
        <v>917873497.60000002</v>
      </c>
      <c r="I97" t="str">
        <f t="shared" si="18"/>
        <v>BEKS</v>
      </c>
      <c r="J97" t="str">
        <f t="shared" si="19"/>
        <v>5,244.05 B</v>
      </c>
      <c r="K97" t="str">
        <f t="shared" si="20"/>
        <v>-0.111</v>
      </c>
      <c r="L97" s="9" t="str">
        <f t="shared" si="21"/>
        <v>72376196800</v>
      </c>
      <c r="M97" s="9" t="str">
        <f t="shared" si="22"/>
        <v>917873497.6</v>
      </c>
      <c r="P97" t="str">
        <f t="shared" si="24"/>
        <v>BEKS</v>
      </c>
      <c r="Q97" s="6">
        <f>IFERROR(INDEX('Final Yahoo'!$D$2:$D$1048576,MATCH(Stockbit!P97,'Final Yahoo'!$B$2:$B$1048576,0)),"NA")</f>
        <v>79</v>
      </c>
      <c r="R97" s="10">
        <f t="shared" si="25"/>
        <v>5.2440500000000005</v>
      </c>
      <c r="S97" s="23">
        <f t="shared" si="26"/>
        <v>-0.111</v>
      </c>
      <c r="T97" s="8">
        <f t="shared" si="27"/>
        <v>72376196800</v>
      </c>
      <c r="U97" s="28">
        <f t="shared" si="28"/>
        <v>917873497.60000002</v>
      </c>
      <c r="V97" s="29" t="str">
        <f t="shared" si="29"/>
        <v>UpperMidCap</v>
      </c>
    </row>
    <row r="98" spans="2:22" x14ac:dyDescent="0.25">
      <c r="B98">
        <f t="shared" si="23"/>
        <v>96</v>
      </c>
      <c r="C98" t="s">
        <v>2577</v>
      </c>
      <c r="D98" t="s">
        <v>3297</v>
      </c>
      <c r="E98" s="2">
        <v>6.5000000000000002E-2</v>
      </c>
      <c r="F98" s="1">
        <v>37689740</v>
      </c>
      <c r="G98" s="1">
        <v>216960</v>
      </c>
      <c r="I98" t="str">
        <f t="shared" si="18"/>
        <v>BELL</v>
      </c>
      <c r="J98" t="str">
        <f t="shared" si="19"/>
        <v>1,174.50 B</v>
      </c>
      <c r="K98" t="str">
        <f t="shared" si="20"/>
        <v>0.065</v>
      </c>
      <c r="L98" s="9" t="str">
        <f t="shared" si="21"/>
        <v>37689740</v>
      </c>
      <c r="M98" s="9" t="str">
        <f t="shared" si="22"/>
        <v>216960</v>
      </c>
      <c r="P98" t="str">
        <f t="shared" si="24"/>
        <v>BELL</v>
      </c>
      <c r="Q98" s="6">
        <f>IFERROR(INDEX('Final Yahoo'!$D$2:$D$1048576,MATCH(Stockbit!P98,'Final Yahoo'!$B$2:$B$1048576,0)),"NA")</f>
        <v>170</v>
      </c>
      <c r="R98" s="10">
        <f t="shared" si="25"/>
        <v>1.1745000000000001</v>
      </c>
      <c r="S98" s="23">
        <f t="shared" si="26"/>
        <v>6.5000000000000002E-2</v>
      </c>
      <c r="T98" s="8">
        <f t="shared" si="27"/>
        <v>37689740</v>
      </c>
      <c r="U98" s="28">
        <f t="shared" si="28"/>
        <v>216960</v>
      </c>
      <c r="V98" s="29" t="str">
        <f t="shared" si="29"/>
        <v>UpperSmallCap</v>
      </c>
    </row>
    <row r="99" spans="2:22" x14ac:dyDescent="0.25">
      <c r="B99">
        <f t="shared" si="23"/>
        <v>97</v>
      </c>
      <c r="C99" t="s">
        <v>2578</v>
      </c>
      <c r="D99" t="s">
        <v>3298</v>
      </c>
      <c r="E99" t="s">
        <v>3209</v>
      </c>
      <c r="F99" s="1">
        <v>460386600</v>
      </c>
      <c r="G99" s="1">
        <v>285980</v>
      </c>
      <c r="I99" t="str">
        <f t="shared" si="18"/>
        <v>BESS</v>
      </c>
      <c r="J99" t="str">
        <f t="shared" si="19"/>
        <v>6,079.01 B</v>
      </c>
      <c r="K99" t="str">
        <f t="shared" si="20"/>
        <v>-</v>
      </c>
      <c r="L99" s="9" t="str">
        <f t="shared" si="21"/>
        <v>460386600</v>
      </c>
      <c r="M99" s="9" t="str">
        <f t="shared" si="22"/>
        <v>285980</v>
      </c>
      <c r="P99" t="str">
        <f t="shared" si="24"/>
        <v>BESS</v>
      </c>
      <c r="Q99" s="6">
        <f>IFERROR(INDEX('Final Yahoo'!$D$2:$D$1048576,MATCH(Stockbit!P99,'Final Yahoo'!$B$2:$B$1048576,0)),"NA")</f>
        <v>1580</v>
      </c>
      <c r="R99" s="10">
        <f t="shared" si="25"/>
        <v>6.0790100000000002</v>
      </c>
      <c r="S99" s="23" t="str">
        <f t="shared" si="26"/>
        <v>NA</v>
      </c>
      <c r="T99" s="8">
        <f t="shared" si="27"/>
        <v>460386600</v>
      </c>
      <c r="U99" s="28">
        <f t="shared" si="28"/>
        <v>285980</v>
      </c>
      <c r="V99" s="29" t="str">
        <f t="shared" si="29"/>
        <v>UpperMidCap</v>
      </c>
    </row>
    <row r="100" spans="2:22" x14ac:dyDescent="0.25">
      <c r="B100">
        <f t="shared" si="23"/>
        <v>98</v>
      </c>
      <c r="C100" t="s">
        <v>2579</v>
      </c>
      <c r="D100" t="s">
        <v>3299</v>
      </c>
      <c r="E100" s="2">
        <v>-0.378</v>
      </c>
      <c r="F100" s="1">
        <v>3091970440</v>
      </c>
      <c r="G100" s="1">
        <v>22266260</v>
      </c>
      <c r="I100" t="str">
        <f t="shared" si="18"/>
        <v>BEST</v>
      </c>
      <c r="J100" t="str">
        <f t="shared" si="19"/>
        <v>1,302.39 B</v>
      </c>
      <c r="K100" t="str">
        <f t="shared" si="20"/>
        <v>-0.378</v>
      </c>
      <c r="L100" s="9" t="str">
        <f t="shared" si="21"/>
        <v>3091970440</v>
      </c>
      <c r="M100" s="9" t="str">
        <f t="shared" si="22"/>
        <v>22266260</v>
      </c>
      <c r="P100" t="str">
        <f t="shared" si="24"/>
        <v>BEST</v>
      </c>
      <c r="Q100" s="6">
        <f>IFERROR(INDEX('Final Yahoo'!$D$2:$D$1048576,MATCH(Stockbit!P100,'Final Yahoo'!$B$2:$B$1048576,0)),"NA")</f>
        <v>138</v>
      </c>
      <c r="R100" s="10">
        <f t="shared" si="25"/>
        <v>1.3023900000000002</v>
      </c>
      <c r="S100" s="23">
        <f t="shared" si="26"/>
        <v>-0.378</v>
      </c>
      <c r="T100" s="8">
        <f t="shared" si="27"/>
        <v>3091970440</v>
      </c>
      <c r="U100" s="28">
        <f t="shared" si="28"/>
        <v>22266260</v>
      </c>
      <c r="V100" s="29" t="str">
        <f t="shared" si="29"/>
        <v>UpperSmallCap</v>
      </c>
    </row>
    <row r="101" spans="2:22" x14ac:dyDescent="0.25">
      <c r="B101">
        <f t="shared" si="23"/>
        <v>99</v>
      </c>
      <c r="C101" t="s">
        <v>2580</v>
      </c>
      <c r="D101" t="s">
        <v>3300</v>
      </c>
      <c r="E101" s="2">
        <v>2.9000000000000001E-2</v>
      </c>
      <c r="F101" s="1">
        <v>46467355200</v>
      </c>
      <c r="G101" s="1">
        <v>33048500</v>
      </c>
      <c r="I101" t="str">
        <f t="shared" si="18"/>
        <v>BFIN</v>
      </c>
      <c r="J101" t="str">
        <f t="shared" si="19"/>
        <v>15,967.12 B</v>
      </c>
      <c r="K101" t="str">
        <f t="shared" si="20"/>
        <v>0.029</v>
      </c>
      <c r="L101" s="9" t="str">
        <f t="shared" si="21"/>
        <v>46467355200</v>
      </c>
      <c r="M101" s="9" t="str">
        <f t="shared" si="22"/>
        <v>33048500</v>
      </c>
      <c r="P101" t="str">
        <f t="shared" si="24"/>
        <v>BFIN</v>
      </c>
      <c r="Q101" s="6">
        <f>IFERROR(INDEX('Final Yahoo'!$D$2:$D$1048576,MATCH(Stockbit!P101,'Final Yahoo'!$B$2:$B$1048576,0)),"NA")</f>
        <v>970</v>
      </c>
      <c r="R101" s="10">
        <f t="shared" si="25"/>
        <v>15.967120000000001</v>
      </c>
      <c r="S101" s="23">
        <f t="shared" si="26"/>
        <v>2.9000000000000001E-2</v>
      </c>
      <c r="T101" s="8">
        <f t="shared" si="27"/>
        <v>46467355200</v>
      </c>
      <c r="U101" s="28">
        <f t="shared" si="28"/>
        <v>33048500</v>
      </c>
      <c r="V101" s="29" t="str">
        <f t="shared" si="29"/>
        <v>LowerBigCap</v>
      </c>
    </row>
    <row r="102" spans="2:22" x14ac:dyDescent="0.25">
      <c r="B102">
        <f t="shared" si="23"/>
        <v>100</v>
      </c>
      <c r="C102" t="s">
        <v>2581</v>
      </c>
      <c r="D102" t="s">
        <v>3301</v>
      </c>
      <c r="E102" s="2">
        <v>-0.03</v>
      </c>
      <c r="F102" s="1">
        <v>28595379780</v>
      </c>
      <c r="G102" s="1">
        <v>151516501.59999999</v>
      </c>
      <c r="I102" t="str">
        <f t="shared" si="18"/>
        <v>BGTG</v>
      </c>
      <c r="J102" t="str">
        <f t="shared" si="19"/>
        <v>2,167.96 B</v>
      </c>
      <c r="K102" t="str">
        <f t="shared" si="20"/>
        <v>-0.03</v>
      </c>
      <c r="L102" s="9" t="str">
        <f t="shared" si="21"/>
        <v>28595379780</v>
      </c>
      <c r="M102" s="9" t="str">
        <f t="shared" si="22"/>
        <v>151516501.6</v>
      </c>
      <c r="P102" t="str">
        <f t="shared" si="24"/>
        <v>BGTG</v>
      </c>
      <c r="Q102" s="6">
        <f>IFERROR(INDEX('Final Yahoo'!$D$2:$D$1048576,MATCH(Stockbit!P102,'Final Yahoo'!$B$2:$B$1048576,0)),"NA")</f>
        <v>172</v>
      </c>
      <c r="R102" s="10">
        <f t="shared" si="25"/>
        <v>2.1679599999999999</v>
      </c>
      <c r="S102" s="23">
        <f t="shared" si="26"/>
        <v>-0.03</v>
      </c>
      <c r="T102" s="8">
        <f t="shared" si="27"/>
        <v>28595379780</v>
      </c>
      <c r="U102" s="28">
        <f t="shared" si="28"/>
        <v>151516501.59999999</v>
      </c>
      <c r="V102" s="29" t="str">
        <f t="shared" si="29"/>
        <v>LowerMidCap</v>
      </c>
    </row>
    <row r="103" spans="2:22" x14ac:dyDescent="0.25">
      <c r="B103">
        <f t="shared" si="23"/>
        <v>101</v>
      </c>
      <c r="C103" t="s">
        <v>2582</v>
      </c>
      <c r="D103" t="s">
        <v>3302</v>
      </c>
      <c r="E103" t="s">
        <v>3209</v>
      </c>
      <c r="F103" s="1">
        <v>805998500</v>
      </c>
      <c r="G103" s="1">
        <v>927220</v>
      </c>
      <c r="I103" t="str">
        <f t="shared" si="18"/>
        <v>BHAT</v>
      </c>
      <c r="J103" t="str">
        <f t="shared" si="19"/>
        <v>4,425.00 B</v>
      </c>
      <c r="K103" t="str">
        <f t="shared" si="20"/>
        <v>-</v>
      </c>
      <c r="L103" s="9" t="str">
        <f t="shared" si="21"/>
        <v>805998500</v>
      </c>
      <c r="M103" s="9" t="str">
        <f t="shared" si="22"/>
        <v>927220</v>
      </c>
      <c r="P103" t="str">
        <f t="shared" si="24"/>
        <v>BHAT</v>
      </c>
      <c r="Q103" s="6">
        <f>IFERROR(INDEX('Final Yahoo'!$D$2:$D$1048576,MATCH(Stockbit!P103,'Final Yahoo'!$B$2:$B$1048576,0)),"NA")</f>
        <v>870</v>
      </c>
      <c r="R103" s="10">
        <f t="shared" si="25"/>
        <v>4.4249999999999998</v>
      </c>
      <c r="S103" s="23" t="str">
        <f t="shared" si="26"/>
        <v>NA</v>
      </c>
      <c r="T103" s="8">
        <f t="shared" si="27"/>
        <v>805998500</v>
      </c>
      <c r="U103" s="28">
        <f t="shared" si="28"/>
        <v>927220</v>
      </c>
      <c r="V103" s="29" t="str">
        <f t="shared" si="29"/>
        <v>LowerMidCap</v>
      </c>
    </row>
    <row r="104" spans="2:22" x14ac:dyDescent="0.25">
      <c r="B104">
        <f t="shared" si="23"/>
        <v>102</v>
      </c>
      <c r="C104" t="s">
        <v>2583</v>
      </c>
      <c r="D104" t="s">
        <v>3303</v>
      </c>
      <c r="E104" s="2">
        <v>2.9000000000000001E-2</v>
      </c>
      <c r="F104" s="1">
        <v>24962727440</v>
      </c>
      <c r="G104" s="1">
        <v>354218160</v>
      </c>
      <c r="I104" t="str">
        <f t="shared" si="18"/>
        <v>BHIT</v>
      </c>
      <c r="J104" t="str">
        <f t="shared" si="19"/>
        <v>4,647.26 B</v>
      </c>
      <c r="K104" t="str">
        <f t="shared" si="20"/>
        <v>0.029</v>
      </c>
      <c r="L104" s="9" t="str">
        <f t="shared" si="21"/>
        <v>24962727440</v>
      </c>
      <c r="M104" s="9" t="str">
        <f t="shared" si="22"/>
        <v>354218160</v>
      </c>
      <c r="P104" t="str">
        <f t="shared" si="24"/>
        <v>BHIT</v>
      </c>
      <c r="Q104" s="6">
        <f>IFERROR(INDEX('Final Yahoo'!$D$2:$D$1048576,MATCH(Stockbit!P104,'Final Yahoo'!$B$2:$B$1048576,0)),"NA")</f>
        <v>69</v>
      </c>
      <c r="R104" s="10">
        <f t="shared" si="25"/>
        <v>4.6472600000000002</v>
      </c>
      <c r="S104" s="23">
        <f t="shared" si="26"/>
        <v>2.9000000000000001E-2</v>
      </c>
      <c r="T104" s="8">
        <f t="shared" si="27"/>
        <v>24962727440</v>
      </c>
      <c r="U104" s="28">
        <f t="shared" si="28"/>
        <v>354218160</v>
      </c>
      <c r="V104" s="29" t="str">
        <f t="shared" si="29"/>
        <v>LowerMidCap</v>
      </c>
    </row>
    <row r="105" spans="2:22" x14ac:dyDescent="0.25">
      <c r="B105">
        <f t="shared" si="23"/>
        <v>103</v>
      </c>
      <c r="C105" t="s">
        <v>2584</v>
      </c>
      <c r="D105" t="s">
        <v>3304</v>
      </c>
      <c r="E105" s="2">
        <v>-0.34499999999999997</v>
      </c>
      <c r="F105" s="1">
        <v>470615800</v>
      </c>
      <c r="G105" s="1">
        <v>1631060</v>
      </c>
      <c r="I105" t="str">
        <f t="shared" si="18"/>
        <v>BIKA</v>
      </c>
      <c r="J105" t="str">
        <f t="shared" si="19"/>
        <v>156.36 B</v>
      </c>
      <c r="K105" t="str">
        <f t="shared" si="20"/>
        <v>-0.345</v>
      </c>
      <c r="L105" s="9" t="str">
        <f t="shared" si="21"/>
        <v>470615800</v>
      </c>
      <c r="M105" s="9" t="str">
        <f t="shared" si="22"/>
        <v>1631060</v>
      </c>
      <c r="P105" t="str">
        <f t="shared" si="24"/>
        <v>BIKA</v>
      </c>
      <c r="Q105" s="6">
        <f>IFERROR(INDEX('Final Yahoo'!$D$2:$D$1048576,MATCH(Stockbit!P105,'Final Yahoo'!$B$2:$B$1048576,0)),"NA")</f>
        <v>272</v>
      </c>
      <c r="R105" s="10">
        <f t="shared" si="25"/>
        <v>0.15636000000000003</v>
      </c>
      <c r="S105" s="23">
        <f t="shared" si="26"/>
        <v>-0.34499999999999997</v>
      </c>
      <c r="T105" s="8">
        <f t="shared" si="27"/>
        <v>470615800</v>
      </c>
      <c r="U105" s="28">
        <f t="shared" si="28"/>
        <v>1631060</v>
      </c>
      <c r="V105" s="29" t="str">
        <f t="shared" si="29"/>
        <v>LowerSmallCap</v>
      </c>
    </row>
    <row r="106" spans="2:22" x14ac:dyDescent="0.25">
      <c r="B106">
        <f t="shared" si="23"/>
        <v>104</v>
      </c>
      <c r="C106" t="s">
        <v>2585</v>
      </c>
      <c r="D106" t="s">
        <v>3305</v>
      </c>
      <c r="E106" s="2">
        <v>-0.28100000000000003</v>
      </c>
      <c r="F106" s="1">
        <v>5351120720</v>
      </c>
      <c r="G106" s="1">
        <v>26215840</v>
      </c>
      <c r="I106" t="str">
        <f t="shared" si="18"/>
        <v>BIMA</v>
      </c>
      <c r="J106" t="str">
        <f t="shared" si="19"/>
        <v>133.80 B</v>
      </c>
      <c r="K106" t="str">
        <f t="shared" si="20"/>
        <v>-0.281</v>
      </c>
      <c r="L106" s="9" t="str">
        <f t="shared" si="21"/>
        <v>5351120720</v>
      </c>
      <c r="M106" s="9" t="str">
        <f t="shared" si="22"/>
        <v>26215840</v>
      </c>
      <c r="P106" t="str">
        <f t="shared" si="24"/>
        <v>BIMA</v>
      </c>
      <c r="Q106" s="6">
        <f>IFERROR(INDEX('Final Yahoo'!$D$2:$D$1048576,MATCH(Stockbit!P106,'Final Yahoo'!$B$2:$B$1048576,0)),"NA")</f>
        <v>192</v>
      </c>
      <c r="R106" s="10">
        <f t="shared" si="25"/>
        <v>0.1338</v>
      </c>
      <c r="S106" s="23">
        <f t="shared" si="26"/>
        <v>-0.28100000000000003</v>
      </c>
      <c r="T106" s="8">
        <f t="shared" si="27"/>
        <v>5351120720</v>
      </c>
      <c r="U106" s="28">
        <f t="shared" si="28"/>
        <v>26215840</v>
      </c>
      <c r="V106" s="29" t="str">
        <f t="shared" si="29"/>
        <v>LowerSmallCap</v>
      </c>
    </row>
    <row r="107" spans="2:22" x14ac:dyDescent="0.25">
      <c r="B107">
        <f t="shared" si="23"/>
        <v>105</v>
      </c>
      <c r="C107" t="s">
        <v>2586</v>
      </c>
      <c r="D107" t="s">
        <v>3306</v>
      </c>
      <c r="E107" s="2">
        <v>0.20100000000000001</v>
      </c>
      <c r="F107" s="1">
        <v>7437316200</v>
      </c>
      <c r="G107" s="1">
        <v>1940860</v>
      </c>
      <c r="I107" t="str">
        <f t="shared" si="18"/>
        <v>BINA</v>
      </c>
      <c r="J107" t="str">
        <f t="shared" si="19"/>
        <v>23,013.31 B</v>
      </c>
      <c r="K107" t="str">
        <f t="shared" si="20"/>
        <v>0.201</v>
      </c>
      <c r="L107" s="9" t="str">
        <f t="shared" si="21"/>
        <v>7437316200</v>
      </c>
      <c r="M107" s="9" t="str">
        <f t="shared" si="22"/>
        <v>1940860</v>
      </c>
      <c r="P107" t="str">
        <f t="shared" si="24"/>
        <v>BINA</v>
      </c>
      <c r="Q107" s="6">
        <f>IFERROR(INDEX('Final Yahoo'!$D$2:$D$1048576,MATCH(Stockbit!P107,'Final Yahoo'!$B$2:$B$1048576,0)),"NA")</f>
        <v>3420</v>
      </c>
      <c r="R107" s="10">
        <f t="shared" si="25"/>
        <v>23.013310000000001</v>
      </c>
      <c r="S107" s="23">
        <f t="shared" si="26"/>
        <v>0.20100000000000001</v>
      </c>
      <c r="T107" s="8">
        <f t="shared" si="27"/>
        <v>7437316200</v>
      </c>
      <c r="U107" s="28">
        <f t="shared" si="28"/>
        <v>1940860</v>
      </c>
      <c r="V107" s="29" t="str">
        <f t="shared" si="29"/>
        <v>LowerBigCap</v>
      </c>
    </row>
    <row r="108" spans="2:22" x14ac:dyDescent="0.25">
      <c r="B108">
        <f t="shared" si="23"/>
        <v>106</v>
      </c>
      <c r="C108" t="s">
        <v>2587</v>
      </c>
      <c r="D108" t="s">
        <v>3307</v>
      </c>
      <c r="E108" s="2">
        <v>1.911</v>
      </c>
      <c r="F108" s="1">
        <v>36987989640</v>
      </c>
      <c r="G108" s="1">
        <v>704920044.79999995</v>
      </c>
      <c r="I108" t="str">
        <f t="shared" si="18"/>
        <v>BIPI</v>
      </c>
      <c r="J108" t="str">
        <f t="shared" si="19"/>
        <v>2,279.35 B</v>
      </c>
      <c r="K108" t="str">
        <f t="shared" si="20"/>
        <v>1.911</v>
      </c>
      <c r="L108" s="9" t="str">
        <f t="shared" si="21"/>
        <v>36987989640</v>
      </c>
      <c r="M108" s="9" t="str">
        <f t="shared" si="22"/>
        <v>704920044.8</v>
      </c>
      <c r="P108" t="str">
        <f t="shared" si="24"/>
        <v>BIPI</v>
      </c>
      <c r="Q108" s="6" t="str">
        <f>IFERROR(INDEX('Final Yahoo'!$D$2:$D$1048576,MATCH(Stockbit!P108,'Final Yahoo'!$B$2:$B$1048576,0)),"NA")</f>
        <v>NA</v>
      </c>
      <c r="R108" s="10">
        <f t="shared" si="25"/>
        <v>2.27935</v>
      </c>
      <c r="S108" s="23">
        <f t="shared" si="26"/>
        <v>1.911</v>
      </c>
      <c r="T108" s="8">
        <f t="shared" si="27"/>
        <v>36987989640</v>
      </c>
      <c r="U108" s="28">
        <f t="shared" si="28"/>
        <v>704920044.79999995</v>
      </c>
      <c r="V108" s="29" t="str">
        <f t="shared" si="29"/>
        <v>LowerMidCap</v>
      </c>
    </row>
    <row r="109" spans="2:22" x14ac:dyDescent="0.25">
      <c r="B109">
        <f t="shared" si="23"/>
        <v>107</v>
      </c>
      <c r="C109" t="s">
        <v>2588</v>
      </c>
      <c r="D109" t="s">
        <v>3308</v>
      </c>
      <c r="E109" s="2">
        <v>0.69499999999999995</v>
      </c>
      <c r="F109" s="1">
        <v>71696160</v>
      </c>
      <c r="G109" s="1">
        <v>1349820</v>
      </c>
      <c r="I109" t="str">
        <f t="shared" si="18"/>
        <v>BIPP</v>
      </c>
      <c r="J109" t="str">
        <f t="shared" si="19"/>
        <v>266.52 B</v>
      </c>
      <c r="K109" t="str">
        <f t="shared" si="20"/>
        <v>0.695</v>
      </c>
      <c r="L109" s="9" t="str">
        <f t="shared" si="21"/>
        <v>71696160</v>
      </c>
      <c r="M109" s="9" t="str">
        <f t="shared" si="22"/>
        <v>1349820</v>
      </c>
      <c r="P109" t="str">
        <f t="shared" si="24"/>
        <v>BIPP</v>
      </c>
      <c r="Q109" s="6">
        <f>IFERROR(INDEX('Final Yahoo'!$D$2:$D$1048576,MATCH(Stockbit!P109,'Final Yahoo'!$B$2:$B$1048576,0)),"NA")</f>
        <v>53</v>
      </c>
      <c r="R109" s="10">
        <f t="shared" si="25"/>
        <v>0.26651999999999998</v>
      </c>
      <c r="S109" s="23">
        <f t="shared" si="26"/>
        <v>0.69499999999999995</v>
      </c>
      <c r="T109" s="8">
        <f t="shared" si="27"/>
        <v>71696160</v>
      </c>
      <c r="U109" s="28">
        <f t="shared" si="28"/>
        <v>1349820</v>
      </c>
      <c r="V109" s="29" t="str">
        <f t="shared" si="29"/>
        <v>LowerSmallCap</v>
      </c>
    </row>
    <row r="110" spans="2:22" x14ac:dyDescent="0.25">
      <c r="B110">
        <f t="shared" si="23"/>
        <v>108</v>
      </c>
      <c r="C110" t="s">
        <v>2589</v>
      </c>
      <c r="D110" t="s">
        <v>3309</v>
      </c>
      <c r="E110" s="2">
        <v>-0.21299999999999999</v>
      </c>
      <c r="F110" s="1">
        <v>6242555800</v>
      </c>
      <c r="G110" s="1">
        <v>4499540</v>
      </c>
      <c r="I110" t="str">
        <f t="shared" si="18"/>
        <v>BIRD</v>
      </c>
      <c r="J110" t="str">
        <f t="shared" si="19"/>
        <v>3,440.39 B</v>
      </c>
      <c r="K110" t="str">
        <f t="shared" si="20"/>
        <v>-0.213</v>
      </c>
      <c r="L110" s="9" t="str">
        <f t="shared" si="21"/>
        <v>6242555800</v>
      </c>
      <c r="M110" s="9" t="str">
        <f t="shared" si="22"/>
        <v>4499540</v>
      </c>
      <c r="P110" t="str">
        <f t="shared" si="24"/>
        <v>BIRD</v>
      </c>
      <c r="Q110" s="6" t="str">
        <f>IFERROR(INDEX('Final Yahoo'!$D$2:$D$1048576,MATCH(Stockbit!P110,'Final Yahoo'!$B$2:$B$1048576,0)),"NA")</f>
        <v>NA</v>
      </c>
      <c r="R110" s="10">
        <f t="shared" si="25"/>
        <v>3.4403899999999998</v>
      </c>
      <c r="S110" s="23">
        <f t="shared" si="26"/>
        <v>-0.21299999999999999</v>
      </c>
      <c r="T110" s="8">
        <f t="shared" si="27"/>
        <v>6242555800</v>
      </c>
      <c r="U110" s="28">
        <f t="shared" si="28"/>
        <v>4499540</v>
      </c>
      <c r="V110" s="29" t="str">
        <f t="shared" si="29"/>
        <v>LowerMidCap</v>
      </c>
    </row>
    <row r="111" spans="2:22" x14ac:dyDescent="0.25">
      <c r="B111">
        <f t="shared" si="23"/>
        <v>109</v>
      </c>
      <c r="C111" t="s">
        <v>2590</v>
      </c>
      <c r="D111" t="s">
        <v>3310</v>
      </c>
      <c r="E111" s="2">
        <v>-7.8E-2</v>
      </c>
      <c r="F111" s="1">
        <v>321415000</v>
      </c>
      <c r="G111" s="1">
        <v>315140</v>
      </c>
      <c r="I111" t="str">
        <f t="shared" si="18"/>
        <v>BISI</v>
      </c>
      <c r="J111" t="str">
        <f t="shared" si="19"/>
        <v>3,045.00 B</v>
      </c>
      <c r="K111" t="str">
        <f t="shared" si="20"/>
        <v>-0.078</v>
      </c>
      <c r="L111" s="9" t="str">
        <f t="shared" si="21"/>
        <v>321415000</v>
      </c>
      <c r="M111" s="9" t="str">
        <f t="shared" si="22"/>
        <v>315140</v>
      </c>
      <c r="P111" t="str">
        <f t="shared" si="24"/>
        <v>BISI</v>
      </c>
      <c r="Q111" s="6" t="str">
        <f>IFERROR(INDEX('Final Yahoo'!$D$2:$D$1048576,MATCH(Stockbit!P111,'Final Yahoo'!$B$2:$B$1048576,0)),"NA")</f>
        <v>NA</v>
      </c>
      <c r="R111" s="10">
        <f t="shared" si="25"/>
        <v>3.0449999999999999</v>
      </c>
      <c r="S111" s="23">
        <f t="shared" si="26"/>
        <v>-7.8E-2</v>
      </c>
      <c r="T111" s="8">
        <f t="shared" si="27"/>
        <v>321415000</v>
      </c>
      <c r="U111" s="28">
        <f t="shared" si="28"/>
        <v>315140</v>
      </c>
      <c r="V111" s="29" t="str">
        <f t="shared" si="29"/>
        <v>LowerMidCap</v>
      </c>
    </row>
    <row r="112" spans="2:22" x14ac:dyDescent="0.25">
      <c r="B112">
        <f t="shared" si="23"/>
        <v>110</v>
      </c>
      <c r="C112" t="s">
        <v>2591</v>
      </c>
      <c r="D112" t="s">
        <v>3311</v>
      </c>
      <c r="E112" s="2">
        <v>3.2000000000000001E-2</v>
      </c>
      <c r="F112" s="1">
        <v>22986334900</v>
      </c>
      <c r="G112" s="1">
        <v>16060880</v>
      </c>
      <c r="I112" t="str">
        <f t="shared" si="18"/>
        <v>BJBR</v>
      </c>
      <c r="J112" t="str">
        <f t="shared" si="19"/>
        <v>14,069.47 B</v>
      </c>
      <c r="K112" t="str">
        <f t="shared" si="20"/>
        <v>0.032</v>
      </c>
      <c r="L112" s="9" t="str">
        <f t="shared" si="21"/>
        <v>22986334900</v>
      </c>
      <c r="M112" s="9" t="str">
        <f t="shared" si="22"/>
        <v>16060880</v>
      </c>
      <c r="P112" t="str">
        <f t="shared" si="24"/>
        <v>BJBR</v>
      </c>
      <c r="Q112" s="6">
        <f>IFERROR(INDEX('Final Yahoo'!$D$2:$D$1048576,MATCH(Stockbit!P112,'Final Yahoo'!$B$2:$B$1048576,0)),"NA")</f>
        <v>1480</v>
      </c>
      <c r="R112" s="10">
        <f t="shared" si="25"/>
        <v>14.069469999999999</v>
      </c>
      <c r="S112" s="23">
        <f t="shared" si="26"/>
        <v>3.2000000000000001E-2</v>
      </c>
      <c r="T112" s="8">
        <f t="shared" si="27"/>
        <v>22986334900</v>
      </c>
      <c r="U112" s="28">
        <f t="shared" si="28"/>
        <v>16060880</v>
      </c>
      <c r="V112" s="29" t="str">
        <f t="shared" si="29"/>
        <v>LowerBigCap</v>
      </c>
    </row>
    <row r="113" spans="2:22" x14ac:dyDescent="0.25">
      <c r="B113">
        <f t="shared" si="23"/>
        <v>111</v>
      </c>
      <c r="C113" t="s">
        <v>2592</v>
      </c>
      <c r="D113" t="s">
        <v>3312</v>
      </c>
      <c r="E113" s="2">
        <v>7.5999999999999998E-2</v>
      </c>
      <c r="F113" s="1">
        <v>9875814100</v>
      </c>
      <c r="G113" s="1">
        <v>12865360</v>
      </c>
      <c r="I113" t="str">
        <f t="shared" si="18"/>
        <v>BJTM</v>
      </c>
      <c r="J113" t="str">
        <f t="shared" si="19"/>
        <v>11,486.86 B</v>
      </c>
      <c r="K113" t="str">
        <f t="shared" si="20"/>
        <v>0.076</v>
      </c>
      <c r="L113" s="9" t="str">
        <f t="shared" si="21"/>
        <v>9875814100</v>
      </c>
      <c r="M113" s="9" t="str">
        <f t="shared" si="22"/>
        <v>12865360</v>
      </c>
      <c r="P113" t="str">
        <f t="shared" si="24"/>
        <v>BJTM</v>
      </c>
      <c r="Q113" s="6">
        <f>IFERROR(INDEX('Final Yahoo'!$D$2:$D$1048576,MATCH(Stockbit!P113,'Final Yahoo'!$B$2:$B$1048576,0)),"NA")</f>
        <v>775</v>
      </c>
      <c r="R113" s="10">
        <f t="shared" si="25"/>
        <v>11.48686</v>
      </c>
      <c r="S113" s="23">
        <f t="shared" si="26"/>
        <v>7.5999999999999998E-2</v>
      </c>
      <c r="T113" s="8">
        <f t="shared" si="27"/>
        <v>9875814100</v>
      </c>
      <c r="U113" s="28">
        <f t="shared" si="28"/>
        <v>12865360</v>
      </c>
      <c r="V113" s="29" t="str">
        <f t="shared" si="29"/>
        <v>LowerBigCap</v>
      </c>
    </row>
    <row r="114" spans="2:22" x14ac:dyDescent="0.25">
      <c r="B114">
        <f t="shared" si="23"/>
        <v>112</v>
      </c>
      <c r="C114" t="s">
        <v>2593</v>
      </c>
      <c r="D114" t="s">
        <v>3313</v>
      </c>
      <c r="E114" s="2">
        <v>-0.23200000000000001</v>
      </c>
      <c r="F114" s="1">
        <v>13425000</v>
      </c>
      <c r="G114" s="1">
        <v>268180</v>
      </c>
      <c r="I114" t="str">
        <f t="shared" si="18"/>
        <v>BKDP</v>
      </c>
      <c r="J114" t="str">
        <f t="shared" si="19"/>
        <v>375.70 B</v>
      </c>
      <c r="K114" t="str">
        <f t="shared" si="20"/>
        <v>-0.232</v>
      </c>
      <c r="L114" s="9" t="str">
        <f t="shared" si="21"/>
        <v>13425000</v>
      </c>
      <c r="M114" s="9" t="str">
        <f t="shared" si="22"/>
        <v>268180</v>
      </c>
      <c r="P114" t="str">
        <f t="shared" si="24"/>
        <v>BKDP</v>
      </c>
      <c r="Q114" s="6">
        <f>IFERROR(INDEX('Final Yahoo'!$D$2:$D$1048576,MATCH(Stockbit!P114,'Final Yahoo'!$B$2:$B$1048576,0)),"NA")</f>
        <v>50</v>
      </c>
      <c r="R114" s="10">
        <f t="shared" si="25"/>
        <v>0.37569999999999998</v>
      </c>
      <c r="S114" s="23">
        <f t="shared" si="26"/>
        <v>-0.23200000000000001</v>
      </c>
      <c r="T114" s="8">
        <f t="shared" si="27"/>
        <v>13425000</v>
      </c>
      <c r="U114" s="28">
        <f t="shared" si="28"/>
        <v>268180</v>
      </c>
      <c r="V114" s="29" t="str">
        <f t="shared" si="29"/>
        <v>LowerSmallCap</v>
      </c>
    </row>
    <row r="115" spans="2:22" x14ac:dyDescent="0.25">
      <c r="B115">
        <f t="shared" si="23"/>
        <v>113</v>
      </c>
      <c r="C115" t="s">
        <v>2594</v>
      </c>
      <c r="D115" t="s">
        <v>3314</v>
      </c>
      <c r="E115" s="2">
        <v>-0.34699999999999998</v>
      </c>
      <c r="F115" s="1">
        <v>3868103240</v>
      </c>
      <c r="G115" s="1">
        <v>61598700.799999997</v>
      </c>
      <c r="I115" t="str">
        <f t="shared" si="18"/>
        <v>BKSL</v>
      </c>
      <c r="J115" t="str">
        <f t="shared" si="19"/>
        <v>4,226.26 B</v>
      </c>
      <c r="K115" t="str">
        <f t="shared" si="20"/>
        <v>-0.347</v>
      </c>
      <c r="L115" s="9" t="str">
        <f t="shared" si="21"/>
        <v>3868103240</v>
      </c>
      <c r="M115" s="9" t="str">
        <f t="shared" si="22"/>
        <v>61598700.8</v>
      </c>
      <c r="P115" t="str">
        <f t="shared" si="24"/>
        <v>BKSL</v>
      </c>
      <c r="Q115" s="6" t="str">
        <f>IFERROR(INDEX('Final Yahoo'!$D$2:$D$1048576,MATCH(Stockbit!P115,'Final Yahoo'!$B$2:$B$1048576,0)),"NA")</f>
        <v>NA</v>
      </c>
      <c r="R115" s="10">
        <f t="shared" si="25"/>
        <v>4.2262599999999999</v>
      </c>
      <c r="S115" s="23">
        <f t="shared" si="26"/>
        <v>-0.34699999999999998</v>
      </c>
      <c r="T115" s="8">
        <f t="shared" si="27"/>
        <v>3868103240</v>
      </c>
      <c r="U115" s="28">
        <f t="shared" si="28"/>
        <v>61598700.799999997</v>
      </c>
      <c r="V115" s="29" t="str">
        <f t="shared" si="29"/>
        <v>LowerMidCap</v>
      </c>
    </row>
    <row r="116" spans="2:22" x14ac:dyDescent="0.25">
      <c r="B116">
        <f t="shared" si="23"/>
        <v>114</v>
      </c>
      <c r="C116" t="s">
        <v>2595</v>
      </c>
      <c r="D116" t="s">
        <v>3315</v>
      </c>
      <c r="E116" s="2">
        <v>-9.0999999999999998E-2</v>
      </c>
      <c r="F116" s="1">
        <v>3798728900</v>
      </c>
      <c r="G116" s="1">
        <v>20022660</v>
      </c>
      <c r="I116" t="str">
        <f t="shared" si="18"/>
        <v>BKSW</v>
      </c>
      <c r="J116" t="str">
        <f t="shared" si="19"/>
        <v>3,821.66 B</v>
      </c>
      <c r="K116" t="str">
        <f t="shared" si="20"/>
        <v>-0.091</v>
      </c>
      <c r="L116" s="9" t="str">
        <f t="shared" si="21"/>
        <v>3798728900</v>
      </c>
      <c r="M116" s="9" t="str">
        <f t="shared" si="22"/>
        <v>20022660</v>
      </c>
      <c r="P116" t="str">
        <f t="shared" si="24"/>
        <v>BKSW</v>
      </c>
      <c r="Q116" s="6" t="str">
        <f>IFERROR(INDEX('Final Yahoo'!$D$2:$D$1048576,MATCH(Stockbit!P116,'Final Yahoo'!$B$2:$B$1048576,0)),"NA")</f>
        <v>NA</v>
      </c>
      <c r="R116" s="10">
        <f t="shared" si="25"/>
        <v>3.8216600000000001</v>
      </c>
      <c r="S116" s="23">
        <f t="shared" si="26"/>
        <v>-9.0999999999999998E-2</v>
      </c>
      <c r="T116" s="8">
        <f t="shared" si="27"/>
        <v>3798728900</v>
      </c>
      <c r="U116" s="28">
        <f t="shared" si="28"/>
        <v>20022660</v>
      </c>
      <c r="V116" s="29" t="str">
        <f t="shared" si="29"/>
        <v>LowerMidCap</v>
      </c>
    </row>
    <row r="117" spans="2:22" x14ac:dyDescent="0.25">
      <c r="B117">
        <f t="shared" si="23"/>
        <v>115</v>
      </c>
      <c r="C117" t="s">
        <v>2596</v>
      </c>
      <c r="D117" t="s">
        <v>3316</v>
      </c>
      <c r="E117" s="2">
        <v>-9.2999999999999999E-2</v>
      </c>
      <c r="F117" s="1">
        <v>6797000</v>
      </c>
      <c r="G117" s="1">
        <v>135940</v>
      </c>
      <c r="I117" t="str">
        <f t="shared" si="18"/>
        <v>BLTA</v>
      </c>
      <c r="J117" t="str">
        <f t="shared" si="19"/>
        <v>1,297.01 B</v>
      </c>
      <c r="K117" t="str">
        <f t="shared" si="20"/>
        <v>-0.093</v>
      </c>
      <c r="L117" s="9" t="str">
        <f t="shared" si="21"/>
        <v>6797000</v>
      </c>
      <c r="M117" s="9" t="str">
        <f t="shared" si="22"/>
        <v>135940</v>
      </c>
      <c r="P117" t="str">
        <f t="shared" si="24"/>
        <v>BLTA</v>
      </c>
      <c r="Q117" s="6">
        <f>IFERROR(INDEX('Final Yahoo'!$D$2:$D$1048576,MATCH(Stockbit!P117,'Final Yahoo'!$B$2:$B$1048576,0)),"NA")</f>
        <v>50</v>
      </c>
      <c r="R117" s="10">
        <f t="shared" si="25"/>
        <v>1.29701</v>
      </c>
      <c r="S117" s="23">
        <f t="shared" si="26"/>
        <v>-9.2999999999999999E-2</v>
      </c>
      <c r="T117" s="8">
        <f t="shared" si="27"/>
        <v>6797000</v>
      </c>
      <c r="U117" s="28">
        <f t="shared" si="28"/>
        <v>135940</v>
      </c>
      <c r="V117" s="29" t="str">
        <f t="shared" si="29"/>
        <v>UpperSmallCap</v>
      </c>
    </row>
    <row r="118" spans="2:22" x14ac:dyDescent="0.25">
      <c r="B118">
        <f t="shared" si="23"/>
        <v>116</v>
      </c>
      <c r="C118" t="s">
        <v>2597</v>
      </c>
      <c r="D118" t="s">
        <v>3317</v>
      </c>
      <c r="E118" s="2">
        <v>-0.33</v>
      </c>
      <c r="F118" s="1">
        <v>5483600</v>
      </c>
      <c r="G118" s="1">
        <v>1700</v>
      </c>
      <c r="I118" t="str">
        <f t="shared" si="18"/>
        <v>BLTZ</v>
      </c>
      <c r="J118" t="str">
        <f t="shared" si="19"/>
        <v>2,918.95 B</v>
      </c>
      <c r="K118" t="str">
        <f t="shared" si="20"/>
        <v>-0.33</v>
      </c>
      <c r="L118" s="9" t="str">
        <f t="shared" si="21"/>
        <v>5483600</v>
      </c>
      <c r="M118" s="9" t="str">
        <f t="shared" si="22"/>
        <v>1700</v>
      </c>
      <c r="P118" t="str">
        <f t="shared" si="24"/>
        <v>BLTZ</v>
      </c>
      <c r="Q118" s="6" t="str">
        <f>IFERROR(INDEX('Final Yahoo'!$D$2:$D$1048576,MATCH(Stockbit!P118,'Final Yahoo'!$B$2:$B$1048576,0)),"NA")</f>
        <v>NA</v>
      </c>
      <c r="R118" s="10">
        <f t="shared" si="25"/>
        <v>2.9189499999999997</v>
      </c>
      <c r="S118" s="23">
        <f t="shared" si="26"/>
        <v>-0.33</v>
      </c>
      <c r="T118" s="8">
        <f t="shared" si="27"/>
        <v>5483600</v>
      </c>
      <c r="U118" s="28">
        <f t="shared" si="28"/>
        <v>1700</v>
      </c>
      <c r="V118" s="29" t="str">
        <f t="shared" si="29"/>
        <v>LowerMidCap</v>
      </c>
    </row>
    <row r="119" spans="2:22" x14ac:dyDescent="0.25">
      <c r="B119">
        <f t="shared" si="23"/>
        <v>117</v>
      </c>
      <c r="C119" t="s">
        <v>2598</v>
      </c>
      <c r="D119" t="s">
        <v>3318</v>
      </c>
      <c r="E119" t="s">
        <v>3209</v>
      </c>
      <c r="F119" s="1">
        <v>111544900</v>
      </c>
      <c r="G119" s="1">
        <v>145480</v>
      </c>
      <c r="I119" t="str">
        <f t="shared" si="18"/>
        <v>BLUE</v>
      </c>
      <c r="J119" t="str">
        <f t="shared" si="19"/>
        <v>326.04 B</v>
      </c>
      <c r="K119" t="str">
        <f t="shared" si="20"/>
        <v>-</v>
      </c>
      <c r="L119" s="9" t="str">
        <f t="shared" si="21"/>
        <v>111544900</v>
      </c>
      <c r="M119" s="9" t="str">
        <f t="shared" si="22"/>
        <v>145480</v>
      </c>
      <c r="P119" t="str">
        <f t="shared" si="24"/>
        <v>BLUE</v>
      </c>
      <c r="Q119" s="6">
        <f>IFERROR(INDEX('Final Yahoo'!$D$2:$D$1048576,MATCH(Stockbit!P119,'Final Yahoo'!$B$2:$B$1048576,0)),"NA")</f>
        <v>755</v>
      </c>
      <c r="R119" s="10">
        <f t="shared" si="25"/>
        <v>0.32604</v>
      </c>
      <c r="S119" s="23" t="str">
        <f t="shared" si="26"/>
        <v>NA</v>
      </c>
      <c r="T119" s="8">
        <f t="shared" si="27"/>
        <v>111544900</v>
      </c>
      <c r="U119" s="28">
        <f t="shared" si="28"/>
        <v>145480</v>
      </c>
      <c r="V119" s="29" t="str">
        <f t="shared" si="29"/>
        <v>LowerSmallCap</v>
      </c>
    </row>
    <row r="120" spans="2:22" x14ac:dyDescent="0.25">
      <c r="B120">
        <f t="shared" si="23"/>
        <v>118</v>
      </c>
      <c r="C120" t="s">
        <v>2599</v>
      </c>
      <c r="D120" t="s">
        <v>3319</v>
      </c>
      <c r="E120" s="2">
        <v>8.3000000000000004E-2</v>
      </c>
      <c r="F120" s="1">
        <v>1392476900</v>
      </c>
      <c r="G120" s="1">
        <v>919960</v>
      </c>
      <c r="I120" t="str">
        <f t="shared" si="18"/>
        <v>BMAS</v>
      </c>
      <c r="J120" t="str">
        <f t="shared" si="19"/>
        <v>6,865.15 B</v>
      </c>
      <c r="K120" t="str">
        <f t="shared" si="20"/>
        <v>0.083</v>
      </c>
      <c r="L120" s="9" t="str">
        <f t="shared" si="21"/>
        <v>1392476900</v>
      </c>
      <c r="M120" s="9" t="str">
        <f t="shared" si="22"/>
        <v>919960</v>
      </c>
      <c r="P120" t="str">
        <f t="shared" si="24"/>
        <v>BMAS</v>
      </c>
      <c r="Q120" s="6">
        <f>IFERROR(INDEX('Final Yahoo'!$D$2:$D$1048576,MATCH(Stockbit!P120,'Final Yahoo'!$B$2:$B$1048576,0)),"NA")</f>
        <v>1280</v>
      </c>
      <c r="R120" s="10">
        <f t="shared" si="25"/>
        <v>6.8651499999999999</v>
      </c>
      <c r="S120" s="23">
        <f t="shared" si="26"/>
        <v>8.3000000000000004E-2</v>
      </c>
      <c r="T120" s="8">
        <f t="shared" si="27"/>
        <v>1392476900</v>
      </c>
      <c r="U120" s="28">
        <f t="shared" si="28"/>
        <v>919960</v>
      </c>
      <c r="V120" s="29" t="str">
        <f t="shared" si="29"/>
        <v>UpperMidCap</v>
      </c>
    </row>
    <row r="121" spans="2:22" x14ac:dyDescent="0.25">
      <c r="B121">
        <f t="shared" si="23"/>
        <v>119</v>
      </c>
      <c r="C121" t="s">
        <v>3159</v>
      </c>
      <c r="D121" t="s">
        <v>3320</v>
      </c>
      <c r="E121" t="s">
        <v>3209</v>
      </c>
      <c r="F121" s="1">
        <v>41837307500</v>
      </c>
      <c r="G121" s="1">
        <v>42525520</v>
      </c>
      <c r="I121" t="str">
        <f t="shared" si="18"/>
        <v>BMHS</v>
      </c>
      <c r="J121" t="str">
        <f t="shared" si="19"/>
        <v>8,130.23 B</v>
      </c>
      <c r="K121" t="str">
        <f t="shared" si="20"/>
        <v>-</v>
      </c>
      <c r="L121" s="9" t="str">
        <f t="shared" si="21"/>
        <v>41837307500</v>
      </c>
      <c r="M121" s="9" t="str">
        <f t="shared" si="22"/>
        <v>42525520</v>
      </c>
      <c r="P121" t="str">
        <f t="shared" si="24"/>
        <v>BMHS</v>
      </c>
      <c r="Q121" s="6">
        <f>IFERROR(INDEX('Final Yahoo'!$D$2:$D$1048576,MATCH(Stockbit!P121,'Final Yahoo'!$B$2:$B$1048576,0)),"NA")</f>
        <v>980</v>
      </c>
      <c r="R121" s="10">
        <f t="shared" si="25"/>
        <v>8.1302299999999992</v>
      </c>
      <c r="S121" s="23" t="str">
        <f t="shared" si="26"/>
        <v>NA</v>
      </c>
      <c r="T121" s="8">
        <f t="shared" si="27"/>
        <v>41837307500</v>
      </c>
      <c r="U121" s="28">
        <f t="shared" si="28"/>
        <v>42525520</v>
      </c>
      <c r="V121" s="29" t="str">
        <f t="shared" si="29"/>
        <v>UpperMidCap</v>
      </c>
    </row>
    <row r="122" spans="2:22" x14ac:dyDescent="0.25">
      <c r="B122">
        <f t="shared" si="23"/>
        <v>120</v>
      </c>
      <c r="C122" t="s">
        <v>2600</v>
      </c>
      <c r="D122" t="s">
        <v>3321</v>
      </c>
      <c r="E122" s="2">
        <v>3.6999999999999998E-2</v>
      </c>
      <c r="F122" s="1">
        <v>420405018500</v>
      </c>
      <c r="G122" s="1">
        <v>58365240</v>
      </c>
      <c r="I122" t="str">
        <f t="shared" si="18"/>
        <v>BMRI</v>
      </c>
      <c r="J122" t="str">
        <f t="shared" si="19"/>
        <v>334,833.33 B</v>
      </c>
      <c r="K122" t="str">
        <f t="shared" si="20"/>
        <v>0.037</v>
      </c>
      <c r="L122" s="9" t="str">
        <f t="shared" si="21"/>
        <v>420405018500</v>
      </c>
      <c r="M122" s="9" t="str">
        <f t="shared" si="22"/>
        <v>58365240</v>
      </c>
      <c r="P122" t="str">
        <f t="shared" si="24"/>
        <v>BMRI</v>
      </c>
      <c r="Q122" s="6">
        <f>IFERROR(INDEX('Final Yahoo'!$D$2:$D$1048576,MATCH(Stockbit!P122,'Final Yahoo'!$B$2:$B$1048576,0)),"NA")</f>
        <v>7150</v>
      </c>
      <c r="R122" s="10">
        <f t="shared" si="25"/>
        <v>334.83332999999999</v>
      </c>
      <c r="S122" s="23">
        <f t="shared" si="26"/>
        <v>3.6999999999999998E-2</v>
      </c>
      <c r="T122" s="8">
        <f t="shared" si="27"/>
        <v>420405018500</v>
      </c>
      <c r="U122" s="28">
        <f t="shared" si="28"/>
        <v>58365240</v>
      </c>
      <c r="V122" s="29" t="str">
        <f t="shared" si="29"/>
        <v>UpperBigCap</v>
      </c>
    </row>
    <row r="123" spans="2:22" x14ac:dyDescent="0.25">
      <c r="B123">
        <f t="shared" si="23"/>
        <v>121</v>
      </c>
      <c r="C123" t="s">
        <v>2601</v>
      </c>
      <c r="D123" t="s">
        <v>3322</v>
      </c>
      <c r="E123" s="2">
        <v>-4.0000000000000001E-3</v>
      </c>
      <c r="F123" s="1">
        <v>87492800</v>
      </c>
      <c r="G123" s="1">
        <v>510840</v>
      </c>
      <c r="I123" t="str">
        <f t="shared" si="18"/>
        <v>BMSR</v>
      </c>
      <c r="J123" t="str">
        <f t="shared" si="19"/>
        <v>198.22 B</v>
      </c>
      <c r="K123" t="str">
        <f t="shared" si="20"/>
        <v>-0.004</v>
      </c>
      <c r="L123" s="9" t="str">
        <f t="shared" si="21"/>
        <v>87492800</v>
      </c>
      <c r="M123" s="9" t="str">
        <f t="shared" si="22"/>
        <v>510840</v>
      </c>
      <c r="P123" t="str">
        <f t="shared" si="24"/>
        <v>BMSR</v>
      </c>
      <c r="Q123" s="6">
        <f>IFERROR(INDEX('Final Yahoo'!$D$2:$D$1048576,MATCH(Stockbit!P123,'Final Yahoo'!$B$2:$B$1048576,0)),"NA")</f>
        <v>171</v>
      </c>
      <c r="R123" s="10">
        <f t="shared" si="25"/>
        <v>0.19822000000000001</v>
      </c>
      <c r="S123" s="23">
        <f t="shared" si="26"/>
        <v>-4.0000000000000001E-3</v>
      </c>
      <c r="T123" s="8">
        <f t="shared" si="27"/>
        <v>87492800</v>
      </c>
      <c r="U123" s="28">
        <f t="shared" si="28"/>
        <v>510840</v>
      </c>
      <c r="V123" s="29" t="str">
        <f t="shared" si="29"/>
        <v>LowerSmallCap</v>
      </c>
    </row>
    <row r="124" spans="2:22" x14ac:dyDescent="0.25">
      <c r="B124">
        <f t="shared" si="23"/>
        <v>122</v>
      </c>
      <c r="C124" t="s">
        <v>2602</v>
      </c>
      <c r="D124" t="s">
        <v>3323</v>
      </c>
      <c r="E124" s="2">
        <v>3.6999999999999998E-2</v>
      </c>
      <c r="F124" s="1">
        <v>7861287400</v>
      </c>
      <c r="G124" s="1">
        <v>28389740</v>
      </c>
      <c r="I124" t="str">
        <f t="shared" si="18"/>
        <v>BMTR</v>
      </c>
      <c r="J124" t="str">
        <f t="shared" si="19"/>
        <v>4,544.02 B</v>
      </c>
      <c r="K124" t="str">
        <f t="shared" si="20"/>
        <v>0.037</v>
      </c>
      <c r="L124" s="9" t="str">
        <f t="shared" si="21"/>
        <v>7861287400</v>
      </c>
      <c r="M124" s="9" t="str">
        <f t="shared" si="22"/>
        <v>28389740</v>
      </c>
      <c r="P124" t="str">
        <f t="shared" si="24"/>
        <v>BMTR</v>
      </c>
      <c r="Q124" s="6">
        <f>IFERROR(INDEX('Final Yahoo'!$D$2:$D$1048576,MATCH(Stockbit!P124,'Final Yahoo'!$B$2:$B$1048576,0)),"NA")</f>
        <v>272</v>
      </c>
      <c r="R124" s="10">
        <f t="shared" si="25"/>
        <v>4.5440200000000006</v>
      </c>
      <c r="S124" s="23">
        <f t="shared" si="26"/>
        <v>3.6999999999999998E-2</v>
      </c>
      <c r="T124" s="8">
        <f t="shared" si="27"/>
        <v>7861287400</v>
      </c>
      <c r="U124" s="28">
        <f t="shared" si="28"/>
        <v>28389740</v>
      </c>
      <c r="V124" s="29" t="str">
        <f t="shared" si="29"/>
        <v>LowerMidCap</v>
      </c>
    </row>
    <row r="125" spans="2:22" x14ac:dyDescent="0.25">
      <c r="B125">
        <f t="shared" si="23"/>
        <v>123</v>
      </c>
      <c r="C125" t="s">
        <v>2603</v>
      </c>
      <c r="D125" t="s">
        <v>3324</v>
      </c>
      <c r="E125" s="2">
        <v>-2.1999999999999999E-2</v>
      </c>
      <c r="F125" s="1">
        <v>39256248900</v>
      </c>
      <c r="G125" s="1">
        <v>23970140</v>
      </c>
      <c r="I125" t="str">
        <f t="shared" si="18"/>
        <v>BNBA</v>
      </c>
      <c r="J125" t="str">
        <f t="shared" si="19"/>
        <v>3,753.75 B</v>
      </c>
      <c r="K125" t="str">
        <f t="shared" si="20"/>
        <v>-0.022</v>
      </c>
      <c r="L125" s="9" t="str">
        <f t="shared" si="21"/>
        <v>39256248900</v>
      </c>
      <c r="M125" s="9" t="str">
        <f t="shared" si="22"/>
        <v>23970140</v>
      </c>
      <c r="P125" t="str">
        <f t="shared" si="24"/>
        <v>BNBA</v>
      </c>
      <c r="Q125" s="6" t="str">
        <f>IFERROR(INDEX('Final Yahoo'!$D$2:$D$1048576,MATCH(Stockbit!P125,'Final Yahoo'!$B$2:$B$1048576,0)),"NA")</f>
        <v>NA</v>
      </c>
      <c r="R125" s="10">
        <f t="shared" si="25"/>
        <v>3.7537500000000001</v>
      </c>
      <c r="S125" s="23">
        <f t="shared" si="26"/>
        <v>-2.1999999999999999E-2</v>
      </c>
      <c r="T125" s="8">
        <f t="shared" si="27"/>
        <v>39256248900</v>
      </c>
      <c r="U125" s="28">
        <f t="shared" si="28"/>
        <v>23970140</v>
      </c>
      <c r="V125" s="29" t="str">
        <f t="shared" si="29"/>
        <v>LowerMidCap</v>
      </c>
    </row>
    <row r="126" spans="2:22" x14ac:dyDescent="0.25">
      <c r="B126">
        <f t="shared" si="23"/>
        <v>124</v>
      </c>
      <c r="C126" t="s">
        <v>2604</v>
      </c>
      <c r="D126" t="s">
        <v>3325</v>
      </c>
      <c r="E126" s="2">
        <v>-1E-3</v>
      </c>
      <c r="F126" s="1">
        <v>5334000</v>
      </c>
      <c r="G126" s="1">
        <v>106680</v>
      </c>
      <c r="I126" t="str">
        <f t="shared" si="18"/>
        <v>BNBR</v>
      </c>
      <c r="J126" t="str">
        <f t="shared" si="19"/>
        <v>1,058.04 B</v>
      </c>
      <c r="K126" t="str">
        <f t="shared" si="20"/>
        <v>-0.001</v>
      </c>
      <c r="L126" s="9" t="str">
        <f t="shared" si="21"/>
        <v>5334000</v>
      </c>
      <c r="M126" s="9" t="str">
        <f t="shared" si="22"/>
        <v>106680</v>
      </c>
      <c r="P126" t="str">
        <f t="shared" si="24"/>
        <v>BNBR</v>
      </c>
      <c r="Q126" s="6">
        <f>IFERROR(INDEX('Final Yahoo'!$D$2:$D$1048576,MATCH(Stockbit!P126,'Final Yahoo'!$B$2:$B$1048576,0)),"NA")</f>
        <v>50</v>
      </c>
      <c r="R126" s="10">
        <f t="shared" si="25"/>
        <v>1.0580399999999999</v>
      </c>
      <c r="S126" s="23">
        <f t="shared" si="26"/>
        <v>-1E-3</v>
      </c>
      <c r="T126" s="8">
        <f t="shared" si="27"/>
        <v>5334000</v>
      </c>
      <c r="U126" s="28">
        <f t="shared" si="28"/>
        <v>106680</v>
      </c>
      <c r="V126" s="29" t="str">
        <f t="shared" si="29"/>
        <v>UpperSmallCap</v>
      </c>
    </row>
    <row r="127" spans="2:22" x14ac:dyDescent="0.25">
      <c r="B127">
        <f t="shared" si="23"/>
        <v>125</v>
      </c>
      <c r="C127" t="s">
        <v>2605</v>
      </c>
      <c r="D127" t="s">
        <v>3326</v>
      </c>
      <c r="E127" s="2">
        <v>5.0000000000000001E-3</v>
      </c>
      <c r="F127" s="1">
        <v>7734912500</v>
      </c>
      <c r="G127" s="1">
        <v>7211880</v>
      </c>
      <c r="I127" t="str">
        <f t="shared" si="18"/>
        <v>BNGA</v>
      </c>
      <c r="J127" t="str">
        <f t="shared" si="19"/>
        <v>26,513.85 B</v>
      </c>
      <c r="K127" t="str">
        <f t="shared" si="20"/>
        <v>0.005</v>
      </c>
      <c r="L127" s="9" t="str">
        <f t="shared" si="21"/>
        <v>7734912500</v>
      </c>
      <c r="M127" s="9" t="str">
        <f t="shared" si="22"/>
        <v>7211880</v>
      </c>
      <c r="P127" t="str">
        <f t="shared" si="24"/>
        <v>BNGA</v>
      </c>
      <c r="Q127" s="6">
        <f>IFERROR(INDEX('Final Yahoo'!$D$2:$D$1048576,MATCH(Stockbit!P127,'Final Yahoo'!$B$2:$B$1048576,0)),"NA")</f>
        <v>1085</v>
      </c>
      <c r="R127" s="10">
        <f t="shared" si="25"/>
        <v>26.513849999999998</v>
      </c>
      <c r="S127" s="23">
        <f t="shared" si="26"/>
        <v>5.0000000000000001E-3</v>
      </c>
      <c r="T127" s="8">
        <f t="shared" si="27"/>
        <v>7734912500</v>
      </c>
      <c r="U127" s="28">
        <f t="shared" si="28"/>
        <v>7211880</v>
      </c>
      <c r="V127" s="29" t="str">
        <f t="shared" si="29"/>
        <v>LowerBigCap</v>
      </c>
    </row>
    <row r="128" spans="2:22" x14ac:dyDescent="0.25">
      <c r="B128">
        <f t="shared" si="23"/>
        <v>126</v>
      </c>
      <c r="C128" t="s">
        <v>2606</v>
      </c>
      <c r="D128" t="s">
        <v>3327</v>
      </c>
      <c r="E128" s="2">
        <v>-4.7E-2</v>
      </c>
      <c r="F128" s="1">
        <v>709604520</v>
      </c>
      <c r="G128" s="1">
        <v>2061900</v>
      </c>
      <c r="I128" t="str">
        <f t="shared" si="18"/>
        <v>BNII</v>
      </c>
      <c r="J128" t="str">
        <f t="shared" si="19"/>
        <v>25,760.74 B</v>
      </c>
      <c r="K128" t="str">
        <f t="shared" si="20"/>
        <v>-0.047</v>
      </c>
      <c r="L128" s="9" t="str">
        <f t="shared" si="21"/>
        <v>709604520</v>
      </c>
      <c r="M128" s="9" t="str">
        <f t="shared" si="22"/>
        <v>2061900</v>
      </c>
      <c r="P128" t="str">
        <f t="shared" si="24"/>
        <v>BNII</v>
      </c>
      <c r="Q128" s="6">
        <f>IFERROR(INDEX('Final Yahoo'!$D$2:$D$1048576,MATCH(Stockbit!P128,'Final Yahoo'!$B$2:$B$1048576,0)),"NA")</f>
        <v>344</v>
      </c>
      <c r="R128" s="10">
        <f t="shared" si="25"/>
        <v>25.760740000000002</v>
      </c>
      <c r="S128" s="23">
        <f t="shared" si="26"/>
        <v>-4.7E-2</v>
      </c>
      <c r="T128" s="8">
        <f t="shared" si="27"/>
        <v>709604520</v>
      </c>
      <c r="U128" s="28">
        <f t="shared" si="28"/>
        <v>2061900</v>
      </c>
      <c r="V128" s="29" t="str">
        <f t="shared" si="29"/>
        <v>LowerBigCap</v>
      </c>
    </row>
    <row r="129" spans="2:22" x14ac:dyDescent="0.25">
      <c r="B129">
        <f t="shared" si="23"/>
        <v>127</v>
      </c>
      <c r="C129" t="s">
        <v>2607</v>
      </c>
      <c r="D129" t="s">
        <v>3328</v>
      </c>
      <c r="E129" s="2">
        <v>1.4999999999999999E-2</v>
      </c>
      <c r="F129" s="1">
        <v>1003517400</v>
      </c>
      <c r="G129" s="1">
        <v>556160</v>
      </c>
      <c r="I129" t="str">
        <f t="shared" si="18"/>
        <v>BNLI</v>
      </c>
      <c r="J129" t="str">
        <f t="shared" si="19"/>
        <v>64,040.91 B</v>
      </c>
      <c r="K129" t="str">
        <f t="shared" si="20"/>
        <v>0.015</v>
      </c>
      <c r="L129" s="9" t="str">
        <f t="shared" si="21"/>
        <v>1003517400</v>
      </c>
      <c r="M129" s="9" t="str">
        <f t="shared" si="22"/>
        <v>556160</v>
      </c>
      <c r="P129" t="str">
        <f t="shared" si="24"/>
        <v>BNLI</v>
      </c>
      <c r="Q129" s="6">
        <f>IFERROR(INDEX('Final Yahoo'!$D$2:$D$1048576,MATCH(Stockbit!P129,'Final Yahoo'!$B$2:$B$1048576,0)),"NA")</f>
        <v>1775</v>
      </c>
      <c r="R129" s="10">
        <f t="shared" si="25"/>
        <v>64.040909999999997</v>
      </c>
      <c r="S129" s="23">
        <f t="shared" si="26"/>
        <v>1.4999999999999999E-2</v>
      </c>
      <c r="T129" s="8">
        <f t="shared" si="27"/>
        <v>1003517400</v>
      </c>
      <c r="U129" s="28">
        <f t="shared" si="28"/>
        <v>556160</v>
      </c>
      <c r="V129" s="29" t="str">
        <f t="shared" si="29"/>
        <v>UpperBigCap</v>
      </c>
    </row>
    <row r="130" spans="2:22" x14ac:dyDescent="0.25">
      <c r="B130">
        <f t="shared" si="23"/>
        <v>128</v>
      </c>
      <c r="C130" t="s">
        <v>2608</v>
      </c>
      <c r="D130" t="s">
        <v>3329</v>
      </c>
      <c r="E130" s="2">
        <v>6.5000000000000002E-2</v>
      </c>
      <c r="F130" s="1">
        <v>160971822500</v>
      </c>
      <c r="G130" s="1">
        <v>106797462.40000001</v>
      </c>
      <c r="I130" t="str">
        <f t="shared" ref="I130:I193" si="30">TRIM(C130)</f>
        <v>BOGA</v>
      </c>
      <c r="J130" t="str">
        <f t="shared" ref="J130:J193" si="31">TRIM(D130)</f>
        <v>5,781.36 B</v>
      </c>
      <c r="K130" t="str">
        <f t="shared" ref="K130:K193" si="32">TRIM(E130)</f>
        <v>0.065</v>
      </c>
      <c r="L130" s="9" t="str">
        <f t="shared" ref="L130:L193" si="33">TRIM(F130)</f>
        <v>160971822500</v>
      </c>
      <c r="M130" s="9" t="str">
        <f t="shared" ref="M130:M193" si="34">TRIM(G130)</f>
        <v>106797462.4</v>
      </c>
      <c r="P130" t="str">
        <f t="shared" si="24"/>
        <v>BOGA</v>
      </c>
      <c r="Q130" s="6">
        <f>IFERROR(INDEX('Final Yahoo'!$D$2:$D$1048576,MATCH(Stockbit!P130,'Final Yahoo'!$B$2:$B$1048576,0)),"NA")</f>
        <v>1485</v>
      </c>
      <c r="R130" s="10">
        <f t="shared" si="25"/>
        <v>5.7813599999999994</v>
      </c>
      <c r="S130" s="23">
        <f t="shared" si="26"/>
        <v>6.5000000000000002E-2</v>
      </c>
      <c r="T130" s="8">
        <f t="shared" si="27"/>
        <v>160971822500</v>
      </c>
      <c r="U130" s="28">
        <f t="shared" si="28"/>
        <v>106797462.40000001</v>
      </c>
      <c r="V130" s="29" t="str">
        <f t="shared" si="29"/>
        <v>UpperMidCap</v>
      </c>
    </row>
    <row r="131" spans="2:22" x14ac:dyDescent="0.25">
      <c r="B131">
        <f t="shared" ref="B131:B194" si="35">ROW(B129)</f>
        <v>129</v>
      </c>
      <c r="C131" t="s">
        <v>2609</v>
      </c>
      <c r="D131" t="s">
        <v>3330</v>
      </c>
      <c r="E131" t="s">
        <v>3209</v>
      </c>
      <c r="F131" s="1">
        <v>5431293500</v>
      </c>
      <c r="G131" s="1">
        <v>8973800</v>
      </c>
      <c r="I131" t="str">
        <f t="shared" si="30"/>
        <v>BOLA</v>
      </c>
      <c r="J131" t="str">
        <f t="shared" si="31"/>
        <v>3,690.00 B</v>
      </c>
      <c r="K131" t="str">
        <f t="shared" si="32"/>
        <v>-</v>
      </c>
      <c r="L131" s="9" t="str">
        <f t="shared" si="33"/>
        <v>5431293500</v>
      </c>
      <c r="M131" s="9" t="str">
        <f t="shared" si="34"/>
        <v>8973800</v>
      </c>
      <c r="P131" t="str">
        <f t="shared" ref="P131:P194" si="36">I131</f>
        <v>BOLA</v>
      </c>
      <c r="Q131" s="6" t="str">
        <f>IFERROR(INDEX('Final Yahoo'!$D$2:$D$1048576,MATCH(Stockbit!P131,'Final Yahoo'!$B$2:$B$1048576,0)),"NA")</f>
        <v>NA</v>
      </c>
      <c r="R131" s="10">
        <f t="shared" si="25"/>
        <v>3.69</v>
      </c>
      <c r="S131" s="23" t="str">
        <f t="shared" si="26"/>
        <v>NA</v>
      </c>
      <c r="T131" s="8">
        <f t="shared" si="27"/>
        <v>5431293500</v>
      </c>
      <c r="U131" s="28">
        <f t="shared" si="28"/>
        <v>8973800</v>
      </c>
      <c r="V131" s="29" t="str">
        <f t="shared" si="29"/>
        <v>LowerMidCap</v>
      </c>
    </row>
    <row r="132" spans="2:22" x14ac:dyDescent="0.25">
      <c r="B132">
        <f t="shared" si="35"/>
        <v>130</v>
      </c>
      <c r="C132" t="s">
        <v>2610</v>
      </c>
      <c r="D132" t="s">
        <v>3331</v>
      </c>
      <c r="E132" s="2">
        <v>-0.09</v>
      </c>
      <c r="F132" s="1">
        <v>873600</v>
      </c>
      <c r="G132" s="1">
        <v>1320</v>
      </c>
      <c r="I132" t="str">
        <f t="shared" si="30"/>
        <v>BOLT</v>
      </c>
      <c r="J132" t="str">
        <f t="shared" si="31"/>
        <v>1,628.91 B</v>
      </c>
      <c r="K132" t="str">
        <f t="shared" si="32"/>
        <v>-0.09</v>
      </c>
      <c r="L132" s="9" t="str">
        <f t="shared" si="33"/>
        <v>873600</v>
      </c>
      <c r="M132" s="9" t="str">
        <f t="shared" si="34"/>
        <v>1320</v>
      </c>
      <c r="P132" t="str">
        <f t="shared" si="36"/>
        <v>BOLT</v>
      </c>
      <c r="Q132" s="6">
        <f>IFERROR(INDEX('Final Yahoo'!$D$2:$D$1048576,MATCH(Stockbit!P132,'Final Yahoo'!$B$2:$B$1048576,0)),"NA")</f>
        <v>660</v>
      </c>
      <c r="R132" s="10">
        <f t="shared" ref="R132:R195" si="37">VALUE(LEFT(J132,LEN(J132)-2))/10^3</f>
        <v>1.6289100000000001</v>
      </c>
      <c r="S132" s="23">
        <f t="shared" ref="S132:S195" si="38">IFERROR(VALUE(K132),"NA")</f>
        <v>-0.09</v>
      </c>
      <c r="T132" s="8">
        <f t="shared" ref="T132:T195" si="39">IFERROR(VALUE(L132),"NA")</f>
        <v>873600</v>
      </c>
      <c r="U132" s="28">
        <f t="shared" ref="U132:U195" si="40">IFERROR(VALUE(M132),"NA")</f>
        <v>1320</v>
      </c>
      <c r="V132" s="29" t="str">
        <f t="shared" ref="V132:V195" si="41">IF(R132&gt;=$Y$5,$AE$5,IF(R132&gt;=$Y$6,$AE$6,IF(R132&gt;=$Y$7,$AE$7,IF(R132&gt;=$Y$8,$AE$8,IF(R132&gt;=$Y$9,$AE$9,$AE$10)))))</f>
        <v>UpperSmallCap</v>
      </c>
    </row>
    <row r="133" spans="2:22" x14ac:dyDescent="0.25">
      <c r="B133">
        <f t="shared" si="35"/>
        <v>131</v>
      </c>
      <c r="C133" t="s">
        <v>3332</v>
      </c>
      <c r="D133" t="s">
        <v>3333</v>
      </c>
      <c r="E133" s="2">
        <v>5.3999999999999999E-2</v>
      </c>
      <c r="F133">
        <v>0</v>
      </c>
      <c r="G133">
        <v>0</v>
      </c>
      <c r="I133" t="str">
        <f t="shared" si="30"/>
        <v>BORN</v>
      </c>
      <c r="J133" t="str">
        <f t="shared" si="31"/>
        <v>884.65 B</v>
      </c>
      <c r="K133" t="str">
        <f t="shared" si="32"/>
        <v>0.054</v>
      </c>
      <c r="L133" s="9" t="str">
        <f t="shared" si="33"/>
        <v>0</v>
      </c>
      <c r="M133" s="9" t="str">
        <f t="shared" si="34"/>
        <v>0</v>
      </c>
      <c r="P133" t="str">
        <f t="shared" si="36"/>
        <v>BORN</v>
      </c>
      <c r="Q133" s="6" t="str">
        <f>IFERROR(INDEX('Final Yahoo'!$D$2:$D$1048576,MATCH(Stockbit!P133,'Final Yahoo'!$B$2:$B$1048576,0)),"NA")</f>
        <v>NA</v>
      </c>
      <c r="R133" s="10">
        <f t="shared" si="37"/>
        <v>0.88464999999999994</v>
      </c>
      <c r="S133" s="23">
        <f t="shared" si="38"/>
        <v>5.3999999999999999E-2</v>
      </c>
      <c r="T133" s="8">
        <f t="shared" si="39"/>
        <v>0</v>
      </c>
      <c r="U133" s="28">
        <f t="shared" si="40"/>
        <v>0</v>
      </c>
      <c r="V133" s="29" t="str">
        <f t="shared" si="41"/>
        <v>LowerSmallCap</v>
      </c>
    </row>
    <row r="134" spans="2:22" x14ac:dyDescent="0.25">
      <c r="B134">
        <f t="shared" si="35"/>
        <v>132</v>
      </c>
      <c r="C134" t="s">
        <v>2611</v>
      </c>
      <c r="D134" t="s">
        <v>3334</v>
      </c>
      <c r="E134" s="2">
        <v>-6.7000000000000004E-2</v>
      </c>
      <c r="F134" s="1">
        <v>3618502260</v>
      </c>
      <c r="G134" s="1">
        <v>39729540.799999997</v>
      </c>
      <c r="I134" t="str">
        <f t="shared" si="30"/>
        <v>BOSS</v>
      </c>
      <c r="J134" t="str">
        <f t="shared" si="31"/>
        <v>133.00 B</v>
      </c>
      <c r="K134" t="str">
        <f t="shared" si="32"/>
        <v>-0.067</v>
      </c>
      <c r="L134" s="9" t="str">
        <f t="shared" si="33"/>
        <v>3618502260</v>
      </c>
      <c r="M134" s="9" t="str">
        <f t="shared" si="34"/>
        <v>39729540.8</v>
      </c>
      <c r="P134" t="str">
        <f t="shared" si="36"/>
        <v>BOSS</v>
      </c>
      <c r="Q134" s="6">
        <f>IFERROR(INDEX('Final Yahoo'!$D$2:$D$1048576,MATCH(Stockbit!P134,'Final Yahoo'!$B$2:$B$1048576,0)),"NA")</f>
        <v>95</v>
      </c>
      <c r="R134" s="10">
        <f t="shared" si="37"/>
        <v>0.13300000000000001</v>
      </c>
      <c r="S134" s="23">
        <f t="shared" si="38"/>
        <v>-6.7000000000000004E-2</v>
      </c>
      <c r="T134" s="8">
        <f t="shared" si="39"/>
        <v>3618502260</v>
      </c>
      <c r="U134" s="28">
        <f t="shared" si="40"/>
        <v>39729540.799999997</v>
      </c>
      <c r="V134" s="29" t="str">
        <f t="shared" si="41"/>
        <v>LowerSmallCap</v>
      </c>
    </row>
    <row r="135" spans="2:22" x14ac:dyDescent="0.25">
      <c r="B135">
        <f t="shared" si="35"/>
        <v>133</v>
      </c>
      <c r="C135" t="s">
        <v>2612</v>
      </c>
      <c r="D135" t="s">
        <v>3335</v>
      </c>
      <c r="E135" s="2">
        <v>2E-3</v>
      </c>
      <c r="F135" s="1">
        <v>13320000</v>
      </c>
      <c r="G135" s="1">
        <v>13320</v>
      </c>
      <c r="I135" t="str">
        <f t="shared" si="30"/>
        <v>BPFI</v>
      </c>
      <c r="J135" t="str">
        <f t="shared" si="31"/>
        <v>1,782.66 B</v>
      </c>
      <c r="K135" t="str">
        <f t="shared" si="32"/>
        <v>0.002</v>
      </c>
      <c r="L135" s="9" t="str">
        <f t="shared" si="33"/>
        <v>13320000</v>
      </c>
      <c r="M135" s="9" t="str">
        <f t="shared" si="34"/>
        <v>13320</v>
      </c>
      <c r="P135" t="str">
        <f t="shared" si="36"/>
        <v>BPFI</v>
      </c>
      <c r="Q135" s="6" t="str">
        <f>IFERROR(INDEX('Final Yahoo'!$D$2:$D$1048576,MATCH(Stockbit!P135,'Final Yahoo'!$B$2:$B$1048576,0)),"NA")</f>
        <v>NA</v>
      </c>
      <c r="R135" s="10">
        <f t="shared" si="37"/>
        <v>1.7826600000000001</v>
      </c>
      <c r="S135" s="23">
        <f t="shared" si="38"/>
        <v>2E-3</v>
      </c>
      <c r="T135" s="8">
        <f t="shared" si="39"/>
        <v>13320000</v>
      </c>
      <c r="U135" s="28">
        <f t="shared" si="40"/>
        <v>13320</v>
      </c>
      <c r="V135" s="29" t="str">
        <f t="shared" si="41"/>
        <v>UpperSmallCap</v>
      </c>
    </row>
    <row r="136" spans="2:22" x14ac:dyDescent="0.25">
      <c r="B136">
        <f t="shared" si="35"/>
        <v>134</v>
      </c>
      <c r="C136" t="s">
        <v>2613</v>
      </c>
      <c r="D136" t="s">
        <v>3336</v>
      </c>
      <c r="E136" s="2">
        <v>0.437</v>
      </c>
      <c r="F136" s="1">
        <v>898604000</v>
      </c>
      <c r="G136">
        <v>0</v>
      </c>
      <c r="I136" t="str">
        <f t="shared" si="30"/>
        <v>BPII</v>
      </c>
      <c r="J136" t="str">
        <f t="shared" si="31"/>
        <v>2,636.83 B</v>
      </c>
      <c r="K136" t="str">
        <f t="shared" si="32"/>
        <v>0.437</v>
      </c>
      <c r="L136" s="9" t="str">
        <f t="shared" si="33"/>
        <v>898604000</v>
      </c>
      <c r="M136" s="9" t="str">
        <f t="shared" si="34"/>
        <v>0</v>
      </c>
      <c r="P136" t="str">
        <f t="shared" si="36"/>
        <v>BPII</v>
      </c>
      <c r="Q136" s="6" t="str">
        <f>IFERROR(INDEX('Final Yahoo'!$D$2:$D$1048576,MATCH(Stockbit!P136,'Final Yahoo'!$B$2:$B$1048576,0)),"NA")</f>
        <v>NA</v>
      </c>
      <c r="R136" s="10">
        <f t="shared" si="37"/>
        <v>2.6368299999999998</v>
      </c>
      <c r="S136" s="23">
        <f t="shared" si="38"/>
        <v>0.437</v>
      </c>
      <c r="T136" s="8">
        <f t="shared" si="39"/>
        <v>898604000</v>
      </c>
      <c r="U136" s="28">
        <f t="shared" si="40"/>
        <v>0</v>
      </c>
      <c r="V136" s="29" t="str">
        <f t="shared" si="41"/>
        <v>LowerMidCap</v>
      </c>
    </row>
    <row r="137" spans="2:22" x14ac:dyDescent="0.25">
      <c r="B137">
        <f t="shared" si="35"/>
        <v>135</v>
      </c>
      <c r="C137" t="s">
        <v>2614</v>
      </c>
      <c r="D137" t="s">
        <v>3337</v>
      </c>
      <c r="E137" s="2">
        <v>0.38800000000000001</v>
      </c>
      <c r="F137" s="1">
        <v>412396960</v>
      </c>
      <c r="G137" s="1">
        <v>2061320</v>
      </c>
      <c r="I137" t="str">
        <f t="shared" si="30"/>
        <v>BPTR</v>
      </c>
      <c r="J137" t="str">
        <f t="shared" si="31"/>
        <v>275.90 B</v>
      </c>
      <c r="K137" t="str">
        <f t="shared" si="32"/>
        <v>0.388</v>
      </c>
      <c r="L137" s="9" t="str">
        <f t="shared" si="33"/>
        <v>412396960</v>
      </c>
      <c r="M137" s="9" t="str">
        <f t="shared" si="34"/>
        <v>2061320</v>
      </c>
      <c r="P137" t="str">
        <f t="shared" si="36"/>
        <v>BPTR</v>
      </c>
      <c r="Q137" s="6">
        <f>IFERROR(INDEX('Final Yahoo'!$D$2:$D$1048576,MATCH(Stockbit!P137,'Final Yahoo'!$B$2:$B$1048576,0)),"NA")</f>
        <v>200</v>
      </c>
      <c r="R137" s="10">
        <f t="shared" si="37"/>
        <v>0.27589999999999998</v>
      </c>
      <c r="S137" s="23">
        <f t="shared" si="38"/>
        <v>0.38800000000000001</v>
      </c>
      <c r="T137" s="8">
        <f t="shared" si="39"/>
        <v>412396960</v>
      </c>
      <c r="U137" s="28">
        <f t="shared" si="40"/>
        <v>2061320</v>
      </c>
      <c r="V137" s="29" t="str">
        <f t="shared" si="41"/>
        <v>LowerSmallCap</v>
      </c>
    </row>
    <row r="138" spans="2:22" x14ac:dyDescent="0.25">
      <c r="B138">
        <f t="shared" si="35"/>
        <v>136</v>
      </c>
      <c r="C138" t="s">
        <v>2615</v>
      </c>
      <c r="D138" t="s">
        <v>3338</v>
      </c>
      <c r="E138" s="2">
        <v>-0.106</v>
      </c>
      <c r="F138" s="1">
        <v>4883000</v>
      </c>
      <c r="G138">
        <v>720</v>
      </c>
      <c r="I138" t="str">
        <f t="shared" si="30"/>
        <v>BRAM</v>
      </c>
      <c r="J138" t="str">
        <f t="shared" si="31"/>
        <v>3,060.00 B</v>
      </c>
      <c r="K138" t="str">
        <f t="shared" si="32"/>
        <v>-0.106</v>
      </c>
      <c r="L138" s="9" t="str">
        <f t="shared" si="33"/>
        <v>4883000</v>
      </c>
      <c r="M138" s="9" t="str">
        <f t="shared" si="34"/>
        <v>720</v>
      </c>
      <c r="P138" t="str">
        <f t="shared" si="36"/>
        <v>BRAM</v>
      </c>
      <c r="Q138" s="6" t="str">
        <f>IFERROR(INDEX('Final Yahoo'!$D$2:$D$1048576,MATCH(Stockbit!P138,'Final Yahoo'!$B$2:$B$1048576,0)),"NA")</f>
        <v>NA</v>
      </c>
      <c r="R138" s="10">
        <f t="shared" si="37"/>
        <v>3.06</v>
      </c>
      <c r="S138" s="23">
        <f t="shared" si="38"/>
        <v>-0.106</v>
      </c>
      <c r="T138" s="8">
        <f t="shared" si="39"/>
        <v>4883000</v>
      </c>
      <c r="U138" s="28">
        <f t="shared" si="40"/>
        <v>720</v>
      </c>
      <c r="V138" s="29" t="str">
        <f t="shared" si="41"/>
        <v>LowerMidCap</v>
      </c>
    </row>
    <row r="139" spans="2:22" x14ac:dyDescent="0.25">
      <c r="B139">
        <f t="shared" si="35"/>
        <v>137</v>
      </c>
      <c r="C139" t="s">
        <v>3339</v>
      </c>
      <c r="D139" t="s">
        <v>3340</v>
      </c>
      <c r="E139" s="2">
        <v>4.2000000000000003E-2</v>
      </c>
      <c r="F139">
        <v>0</v>
      </c>
      <c r="G139">
        <v>0</v>
      </c>
      <c r="I139" t="str">
        <f t="shared" si="30"/>
        <v>BRAU</v>
      </c>
      <c r="J139" t="str">
        <f t="shared" si="31"/>
        <v>2,861.80 B</v>
      </c>
      <c r="K139" t="str">
        <f t="shared" si="32"/>
        <v>0.042</v>
      </c>
      <c r="L139" s="9" t="str">
        <f t="shared" si="33"/>
        <v>0</v>
      </c>
      <c r="M139" s="9" t="str">
        <f t="shared" si="34"/>
        <v>0</v>
      </c>
      <c r="P139" t="str">
        <f t="shared" si="36"/>
        <v>BRAU</v>
      </c>
      <c r="Q139" s="6" t="str">
        <f>IFERROR(INDEX('Final Yahoo'!$D$2:$D$1048576,MATCH(Stockbit!P139,'Final Yahoo'!$B$2:$B$1048576,0)),"NA")</f>
        <v>NA</v>
      </c>
      <c r="R139" s="10">
        <f t="shared" si="37"/>
        <v>2.8618000000000001</v>
      </c>
      <c r="S139" s="23">
        <f t="shared" si="38"/>
        <v>4.2000000000000003E-2</v>
      </c>
      <c r="T139" s="8">
        <f t="shared" si="39"/>
        <v>0</v>
      </c>
      <c r="U139" s="28">
        <f t="shared" si="40"/>
        <v>0</v>
      </c>
      <c r="V139" s="29" t="str">
        <f t="shared" si="41"/>
        <v>LowerMidCap</v>
      </c>
    </row>
    <row r="140" spans="2:22" x14ac:dyDescent="0.25">
      <c r="B140">
        <f t="shared" si="35"/>
        <v>138</v>
      </c>
      <c r="C140" t="s">
        <v>2616</v>
      </c>
      <c r="D140" t="s">
        <v>3341</v>
      </c>
      <c r="E140" s="2">
        <v>0.156</v>
      </c>
      <c r="F140" s="1">
        <v>147964906400</v>
      </c>
      <c r="G140" s="1">
        <v>66838840</v>
      </c>
      <c r="I140" t="str">
        <f t="shared" si="30"/>
        <v>BRIS</v>
      </c>
      <c r="J140" t="str">
        <f t="shared" si="31"/>
        <v>88,427.07 B</v>
      </c>
      <c r="K140" t="str">
        <f t="shared" si="32"/>
        <v>0.156</v>
      </c>
      <c r="L140" s="9" t="str">
        <f t="shared" si="33"/>
        <v>147964906400</v>
      </c>
      <c r="M140" s="9" t="str">
        <f t="shared" si="34"/>
        <v>66838840</v>
      </c>
      <c r="P140" t="str">
        <f t="shared" si="36"/>
        <v>BRIS</v>
      </c>
      <c r="Q140" s="6">
        <f>IFERROR(INDEX('Final Yahoo'!$D$2:$D$1048576,MATCH(Stockbit!P140,'Final Yahoo'!$B$2:$B$1048576,0)),"NA")</f>
        <v>2130</v>
      </c>
      <c r="R140" s="10">
        <f t="shared" si="37"/>
        <v>88.427070000000001</v>
      </c>
      <c r="S140" s="23">
        <f t="shared" si="38"/>
        <v>0.156</v>
      </c>
      <c r="T140" s="8">
        <f t="shared" si="39"/>
        <v>147964906400</v>
      </c>
      <c r="U140" s="28">
        <f t="shared" si="40"/>
        <v>66838840</v>
      </c>
      <c r="V140" s="29" t="str">
        <f t="shared" si="41"/>
        <v>UpperBigCap</v>
      </c>
    </row>
    <row r="141" spans="2:22" x14ac:dyDescent="0.25">
      <c r="B141">
        <f t="shared" si="35"/>
        <v>139</v>
      </c>
      <c r="C141" t="s">
        <v>2617</v>
      </c>
      <c r="D141" t="s">
        <v>3342</v>
      </c>
      <c r="E141" s="2">
        <v>0.19600000000000001</v>
      </c>
      <c r="F141" s="1">
        <v>30823210960</v>
      </c>
      <c r="G141" s="1">
        <v>315240681.60000002</v>
      </c>
      <c r="I141" t="str">
        <f t="shared" si="30"/>
        <v>BRMS</v>
      </c>
      <c r="J141" t="str">
        <f t="shared" si="31"/>
        <v>8,921.24 B</v>
      </c>
      <c r="K141" t="str">
        <f t="shared" si="32"/>
        <v>0.196</v>
      </c>
      <c r="L141" s="9" t="str">
        <f t="shared" si="33"/>
        <v>30823210960</v>
      </c>
      <c r="M141" s="9" t="str">
        <f t="shared" si="34"/>
        <v>315240681.6</v>
      </c>
      <c r="P141" t="str">
        <f t="shared" si="36"/>
        <v>BRMS</v>
      </c>
      <c r="Q141" s="6">
        <f>IFERROR(INDEX('Final Yahoo'!$D$2:$D$1048576,MATCH(Stockbit!P141,'Final Yahoo'!$B$2:$B$1048576,0)),"NA")</f>
        <v>101</v>
      </c>
      <c r="R141" s="10">
        <f t="shared" si="37"/>
        <v>8.9212399999999992</v>
      </c>
      <c r="S141" s="23">
        <f t="shared" si="38"/>
        <v>0.19600000000000001</v>
      </c>
      <c r="T141" s="8">
        <f t="shared" si="39"/>
        <v>30823210960</v>
      </c>
      <c r="U141" s="28">
        <f t="shared" si="40"/>
        <v>315240681.60000002</v>
      </c>
      <c r="V141" s="29" t="str">
        <f t="shared" si="41"/>
        <v>UpperMidCap</v>
      </c>
    </row>
    <row r="142" spans="2:22" x14ac:dyDescent="0.25">
      <c r="B142">
        <f t="shared" si="35"/>
        <v>140</v>
      </c>
      <c r="C142" t="s">
        <v>2618</v>
      </c>
      <c r="D142" t="s">
        <v>3343</v>
      </c>
      <c r="E142" s="2">
        <v>-0.05</v>
      </c>
      <c r="F142" s="1">
        <v>9620400</v>
      </c>
      <c r="G142" s="1">
        <v>8120</v>
      </c>
      <c r="I142" t="str">
        <f t="shared" si="30"/>
        <v>BRNA</v>
      </c>
      <c r="J142" t="str">
        <f t="shared" si="31"/>
        <v>1,125.98 B</v>
      </c>
      <c r="K142" t="str">
        <f t="shared" si="32"/>
        <v>-0.05</v>
      </c>
      <c r="L142" s="9" t="str">
        <f t="shared" si="33"/>
        <v>9620400</v>
      </c>
      <c r="M142" s="9" t="str">
        <f t="shared" si="34"/>
        <v>8120</v>
      </c>
      <c r="P142" t="str">
        <f t="shared" si="36"/>
        <v>BRNA</v>
      </c>
      <c r="Q142" s="6">
        <f>IFERROR(INDEX('Final Yahoo'!$D$2:$D$1048576,MATCH(Stockbit!P142,'Final Yahoo'!$B$2:$B$1048576,0)),"NA")</f>
        <v>1190</v>
      </c>
      <c r="R142" s="10">
        <f t="shared" si="37"/>
        <v>1.12598</v>
      </c>
      <c r="S142" s="23">
        <f t="shared" si="38"/>
        <v>-0.05</v>
      </c>
      <c r="T142" s="8">
        <f t="shared" si="39"/>
        <v>9620400</v>
      </c>
      <c r="U142" s="28">
        <f t="shared" si="40"/>
        <v>8120</v>
      </c>
      <c r="V142" s="29" t="str">
        <f t="shared" si="41"/>
        <v>UpperSmallCap</v>
      </c>
    </row>
    <row r="143" spans="2:22" x14ac:dyDescent="0.25">
      <c r="B143">
        <f t="shared" si="35"/>
        <v>141</v>
      </c>
      <c r="C143" t="s">
        <v>2619</v>
      </c>
      <c r="D143" t="s">
        <v>3344</v>
      </c>
      <c r="E143" s="2">
        <v>-8.0000000000000002E-3</v>
      </c>
      <c r="F143" s="1">
        <v>65623959600</v>
      </c>
      <c r="G143" s="1">
        <v>67302680.799999997</v>
      </c>
      <c r="I143" t="str">
        <f t="shared" si="30"/>
        <v>BRPT</v>
      </c>
      <c r="J143" t="str">
        <f t="shared" si="31"/>
        <v>91,403.54 B</v>
      </c>
      <c r="K143" t="str">
        <f t="shared" si="32"/>
        <v>-0.008</v>
      </c>
      <c r="L143" s="9" t="str">
        <f t="shared" si="33"/>
        <v>65623959600</v>
      </c>
      <c r="M143" s="9" t="str">
        <f t="shared" si="34"/>
        <v>67302680.8</v>
      </c>
      <c r="P143" t="str">
        <f t="shared" si="36"/>
        <v>BRPT</v>
      </c>
      <c r="Q143" s="6">
        <f>IFERROR(INDEX('Final Yahoo'!$D$2:$D$1048576,MATCH(Stockbit!P143,'Final Yahoo'!$B$2:$B$1048576,0)),"NA")</f>
        <v>945</v>
      </c>
      <c r="R143" s="10">
        <f t="shared" si="37"/>
        <v>91.403539999999992</v>
      </c>
      <c r="S143" s="23">
        <f t="shared" si="38"/>
        <v>-8.0000000000000002E-3</v>
      </c>
      <c r="T143" s="8">
        <f t="shared" si="39"/>
        <v>65623959600</v>
      </c>
      <c r="U143" s="28">
        <f t="shared" si="40"/>
        <v>67302680.799999997</v>
      </c>
      <c r="V143" s="29" t="str">
        <f t="shared" si="41"/>
        <v>UpperBigCap</v>
      </c>
    </row>
    <row r="144" spans="2:22" x14ac:dyDescent="0.25">
      <c r="B144">
        <f t="shared" si="35"/>
        <v>142</v>
      </c>
      <c r="C144" t="s">
        <v>2620</v>
      </c>
      <c r="D144" t="s">
        <v>3345</v>
      </c>
      <c r="E144" s="2">
        <v>-0.158</v>
      </c>
      <c r="F144" s="1">
        <v>33092838800</v>
      </c>
      <c r="G144" s="1">
        <v>28995320</v>
      </c>
      <c r="I144" t="str">
        <f t="shared" si="30"/>
        <v>BSDE</v>
      </c>
      <c r="J144" t="str">
        <f t="shared" si="31"/>
        <v>23,500.22 B</v>
      </c>
      <c r="K144" t="str">
        <f t="shared" si="32"/>
        <v>-0.158</v>
      </c>
      <c r="L144" s="9" t="str">
        <f t="shared" si="33"/>
        <v>33092838800</v>
      </c>
      <c r="M144" s="9" t="str">
        <f t="shared" si="34"/>
        <v>28995320</v>
      </c>
      <c r="P144" t="str">
        <f t="shared" si="36"/>
        <v>BSDE</v>
      </c>
      <c r="Q144" s="6">
        <f>IFERROR(INDEX('Final Yahoo'!$D$2:$D$1048576,MATCH(Stockbit!P144,'Final Yahoo'!$B$2:$B$1048576,0)),"NA")</f>
        <v>1145</v>
      </c>
      <c r="R144" s="10">
        <f t="shared" si="37"/>
        <v>23.500220000000002</v>
      </c>
      <c r="S144" s="23">
        <f t="shared" si="38"/>
        <v>-0.158</v>
      </c>
      <c r="T144" s="8">
        <f t="shared" si="39"/>
        <v>33092838800</v>
      </c>
      <c r="U144" s="28">
        <f t="shared" si="40"/>
        <v>28995320</v>
      </c>
      <c r="V144" s="29" t="str">
        <f t="shared" si="41"/>
        <v>LowerBigCap</v>
      </c>
    </row>
    <row r="145" spans="2:22" x14ac:dyDescent="0.25">
      <c r="B145">
        <f t="shared" si="35"/>
        <v>143</v>
      </c>
      <c r="C145" t="s">
        <v>2621</v>
      </c>
      <c r="D145" t="s">
        <v>3346</v>
      </c>
      <c r="E145" s="2">
        <v>0.02</v>
      </c>
      <c r="F145" s="1">
        <v>234495500</v>
      </c>
      <c r="G145" s="1">
        <v>266180</v>
      </c>
      <c r="I145" t="str">
        <f t="shared" si="30"/>
        <v>BSIM</v>
      </c>
      <c r="J145" t="str">
        <f t="shared" si="31"/>
        <v>17,350.22 B</v>
      </c>
      <c r="K145" t="str">
        <f t="shared" si="32"/>
        <v>0.02</v>
      </c>
      <c r="L145" s="9" t="str">
        <f t="shared" si="33"/>
        <v>234495500</v>
      </c>
      <c r="M145" s="9" t="str">
        <f t="shared" si="34"/>
        <v>266180</v>
      </c>
      <c r="P145" t="str">
        <f t="shared" si="36"/>
        <v>BSIM</v>
      </c>
      <c r="Q145" s="6">
        <f>IFERROR(INDEX('Final Yahoo'!$D$2:$D$1048576,MATCH(Stockbit!P145,'Final Yahoo'!$B$2:$B$1048576,0)),"NA")</f>
        <v>855</v>
      </c>
      <c r="R145" s="10">
        <f t="shared" si="37"/>
        <v>17.35022</v>
      </c>
      <c r="S145" s="23">
        <f t="shared" si="38"/>
        <v>0.02</v>
      </c>
      <c r="T145" s="8">
        <f t="shared" si="39"/>
        <v>234495500</v>
      </c>
      <c r="U145" s="28">
        <f t="shared" si="40"/>
        <v>266180</v>
      </c>
      <c r="V145" s="29" t="str">
        <f t="shared" si="41"/>
        <v>LowerBigCap</v>
      </c>
    </row>
    <row r="146" spans="2:22" x14ac:dyDescent="0.25">
      <c r="B146">
        <f t="shared" si="35"/>
        <v>144</v>
      </c>
      <c r="C146" t="s">
        <v>2622</v>
      </c>
      <c r="D146" t="s">
        <v>3347</v>
      </c>
      <c r="E146" s="2">
        <v>-4.7E-2</v>
      </c>
      <c r="F146" s="1">
        <v>224502600</v>
      </c>
      <c r="G146" s="1">
        <v>84660</v>
      </c>
      <c r="I146" t="str">
        <f t="shared" si="30"/>
        <v>BSSR</v>
      </c>
      <c r="J146" t="str">
        <f t="shared" si="31"/>
        <v>6,724.41 B</v>
      </c>
      <c r="K146" t="str">
        <f t="shared" si="32"/>
        <v>-0.047</v>
      </c>
      <c r="L146" s="9" t="str">
        <f t="shared" si="33"/>
        <v>224502600</v>
      </c>
      <c r="M146" s="9" t="str">
        <f t="shared" si="34"/>
        <v>84660</v>
      </c>
      <c r="P146" t="str">
        <f t="shared" si="36"/>
        <v>BSSR</v>
      </c>
      <c r="Q146" s="6">
        <f>IFERROR(INDEX('Final Yahoo'!$D$2:$D$1048576,MATCH(Stockbit!P146,'Final Yahoo'!$B$2:$B$1048576,0)),"NA")</f>
        <v>2630</v>
      </c>
      <c r="R146" s="10">
        <f t="shared" si="37"/>
        <v>6.7244099999999998</v>
      </c>
      <c r="S146" s="23">
        <f t="shared" si="38"/>
        <v>-4.7E-2</v>
      </c>
      <c r="T146" s="8">
        <f t="shared" si="39"/>
        <v>224502600</v>
      </c>
      <c r="U146" s="28">
        <f t="shared" si="40"/>
        <v>84660</v>
      </c>
      <c r="V146" s="29" t="str">
        <f t="shared" si="41"/>
        <v>UpperMidCap</v>
      </c>
    </row>
    <row r="147" spans="2:22" x14ac:dyDescent="0.25">
      <c r="B147">
        <f t="shared" si="35"/>
        <v>145</v>
      </c>
      <c r="C147" t="s">
        <v>3348</v>
      </c>
      <c r="D147" t="s">
        <v>3349</v>
      </c>
      <c r="E147" s="2">
        <v>-8.3000000000000004E-2</v>
      </c>
      <c r="F147">
        <v>0</v>
      </c>
      <c r="G147">
        <v>0</v>
      </c>
      <c r="I147" t="str">
        <f t="shared" si="30"/>
        <v>BSWD</v>
      </c>
      <c r="J147" t="str">
        <f t="shared" si="31"/>
        <v>2,430.40 B</v>
      </c>
      <c r="K147" t="str">
        <f t="shared" si="32"/>
        <v>-0.083</v>
      </c>
      <c r="L147" s="9" t="str">
        <f t="shared" si="33"/>
        <v>0</v>
      </c>
      <c r="M147" s="9" t="str">
        <f t="shared" si="34"/>
        <v>0</v>
      </c>
      <c r="P147" t="str">
        <f t="shared" si="36"/>
        <v>BSWD</v>
      </c>
      <c r="Q147" s="6" t="str">
        <f>IFERROR(INDEX('Final Yahoo'!$D$2:$D$1048576,MATCH(Stockbit!P147,'Final Yahoo'!$B$2:$B$1048576,0)),"NA")</f>
        <v>NA</v>
      </c>
      <c r="R147" s="10">
        <f t="shared" si="37"/>
        <v>2.4304000000000001</v>
      </c>
      <c r="S147" s="23">
        <f t="shared" si="38"/>
        <v>-8.3000000000000004E-2</v>
      </c>
      <c r="T147" s="8">
        <f t="shared" si="39"/>
        <v>0</v>
      </c>
      <c r="U147" s="28">
        <f t="shared" si="40"/>
        <v>0</v>
      </c>
      <c r="V147" s="29" t="str">
        <f t="shared" si="41"/>
        <v>LowerMidCap</v>
      </c>
    </row>
    <row r="148" spans="2:22" x14ac:dyDescent="0.25">
      <c r="B148">
        <f t="shared" si="35"/>
        <v>146</v>
      </c>
      <c r="C148" t="s">
        <v>2623</v>
      </c>
      <c r="D148" t="s">
        <v>3350</v>
      </c>
      <c r="E148" s="2">
        <v>4.4999999999999998E-2</v>
      </c>
      <c r="F148" s="1">
        <v>131000</v>
      </c>
      <c r="G148" s="1">
        <v>2420</v>
      </c>
      <c r="I148" t="str">
        <f t="shared" si="30"/>
        <v>BTEK</v>
      </c>
      <c r="J148" t="str">
        <f t="shared" si="31"/>
        <v>2,313.87 B</v>
      </c>
      <c r="K148" t="str">
        <f t="shared" si="32"/>
        <v>0.045</v>
      </c>
      <c r="L148" s="9" t="str">
        <f t="shared" si="33"/>
        <v>131000</v>
      </c>
      <c r="M148" s="9" t="str">
        <f t="shared" si="34"/>
        <v>2420</v>
      </c>
      <c r="P148" t="str">
        <f t="shared" si="36"/>
        <v>BTEK</v>
      </c>
      <c r="Q148" s="6" t="str">
        <f>IFERROR(INDEX('Final Yahoo'!$D$2:$D$1048576,MATCH(Stockbit!P148,'Final Yahoo'!$B$2:$B$1048576,0)),"NA")</f>
        <v>NA</v>
      </c>
      <c r="R148" s="10">
        <f t="shared" si="37"/>
        <v>2.3138700000000001</v>
      </c>
      <c r="S148" s="23">
        <f t="shared" si="38"/>
        <v>4.4999999999999998E-2</v>
      </c>
      <c r="T148" s="8">
        <f t="shared" si="39"/>
        <v>131000</v>
      </c>
      <c r="U148" s="28">
        <f t="shared" si="40"/>
        <v>2420</v>
      </c>
      <c r="V148" s="29" t="str">
        <f t="shared" si="41"/>
        <v>LowerMidCap</v>
      </c>
    </row>
    <row r="149" spans="2:22" x14ac:dyDescent="0.25">
      <c r="B149">
        <f t="shared" si="35"/>
        <v>147</v>
      </c>
      <c r="C149" t="s">
        <v>3351</v>
      </c>
      <c r="D149" t="s">
        <v>3352</v>
      </c>
      <c r="E149" s="2">
        <v>0.10199999999999999</v>
      </c>
      <c r="F149" s="1">
        <v>1000</v>
      </c>
      <c r="G149">
        <v>0</v>
      </c>
      <c r="I149" t="str">
        <f t="shared" si="30"/>
        <v>BTEL</v>
      </c>
      <c r="J149" t="str">
        <f t="shared" si="31"/>
        <v>1,838.70 B</v>
      </c>
      <c r="K149" t="str">
        <f t="shared" si="32"/>
        <v>0.102</v>
      </c>
      <c r="L149" s="9" t="str">
        <f t="shared" si="33"/>
        <v>1000</v>
      </c>
      <c r="M149" s="9" t="str">
        <f t="shared" si="34"/>
        <v>0</v>
      </c>
      <c r="P149" t="str">
        <f t="shared" si="36"/>
        <v>BTEL</v>
      </c>
      <c r="Q149" s="6" t="str">
        <f>IFERROR(INDEX('Final Yahoo'!$D$2:$D$1048576,MATCH(Stockbit!P149,'Final Yahoo'!$B$2:$B$1048576,0)),"NA")</f>
        <v>NA</v>
      </c>
      <c r="R149" s="10">
        <f t="shared" si="37"/>
        <v>1.8387</v>
      </c>
      <c r="S149" s="23">
        <f t="shared" si="38"/>
        <v>0.10199999999999999</v>
      </c>
      <c r="T149" s="8">
        <f t="shared" si="39"/>
        <v>1000</v>
      </c>
      <c r="U149" s="28">
        <f t="shared" si="40"/>
        <v>0</v>
      </c>
      <c r="V149" s="29" t="str">
        <f t="shared" si="41"/>
        <v>UpperSmallCap</v>
      </c>
    </row>
    <row r="150" spans="2:22" x14ac:dyDescent="0.25">
      <c r="B150">
        <f t="shared" si="35"/>
        <v>148</v>
      </c>
      <c r="C150" t="s">
        <v>2624</v>
      </c>
      <c r="D150" t="s">
        <v>3353</v>
      </c>
      <c r="E150" s="2">
        <v>8.8999999999999996E-2</v>
      </c>
      <c r="F150" s="1">
        <v>19846360</v>
      </c>
      <c r="G150" s="1">
        <v>42100</v>
      </c>
      <c r="I150" t="str">
        <f t="shared" si="30"/>
        <v>BTON</v>
      </c>
      <c r="J150" t="str">
        <f t="shared" si="31"/>
        <v>352.80 B</v>
      </c>
      <c r="K150" t="str">
        <f t="shared" si="32"/>
        <v>0.089</v>
      </c>
      <c r="L150" s="9" t="str">
        <f t="shared" si="33"/>
        <v>19846360</v>
      </c>
      <c r="M150" s="9" t="str">
        <f t="shared" si="34"/>
        <v>42100</v>
      </c>
      <c r="P150" t="str">
        <f t="shared" si="36"/>
        <v>BTON</v>
      </c>
      <c r="Q150" s="6">
        <f>IFERROR(INDEX('Final Yahoo'!$D$2:$D$1048576,MATCH(Stockbit!P150,'Final Yahoo'!$B$2:$B$1048576,0)),"NA")</f>
        <v>466</v>
      </c>
      <c r="R150" s="10">
        <f t="shared" si="37"/>
        <v>0.3528</v>
      </c>
      <c r="S150" s="23">
        <f t="shared" si="38"/>
        <v>8.8999999999999996E-2</v>
      </c>
      <c r="T150" s="8">
        <f t="shared" si="39"/>
        <v>19846360</v>
      </c>
      <c r="U150" s="28">
        <f t="shared" si="40"/>
        <v>42100</v>
      </c>
      <c r="V150" s="29" t="str">
        <f t="shared" si="41"/>
        <v>LowerSmallCap</v>
      </c>
    </row>
    <row r="151" spans="2:22" x14ac:dyDescent="0.25">
      <c r="B151">
        <f t="shared" si="35"/>
        <v>149</v>
      </c>
      <c r="C151" t="s">
        <v>2625</v>
      </c>
      <c r="D151" t="s">
        <v>3354</v>
      </c>
      <c r="E151" s="2">
        <v>5.2999999999999999E-2</v>
      </c>
      <c r="F151" s="1">
        <v>280737600</v>
      </c>
      <c r="G151" s="1">
        <v>97400</v>
      </c>
      <c r="I151" t="str">
        <f t="shared" si="30"/>
        <v>BTPN</v>
      </c>
      <c r="J151" t="str">
        <f t="shared" si="31"/>
        <v>22,817.50 B</v>
      </c>
      <c r="K151" t="str">
        <f t="shared" si="32"/>
        <v>0.053</v>
      </c>
      <c r="L151" s="9" t="str">
        <f t="shared" si="33"/>
        <v>280737600</v>
      </c>
      <c r="M151" s="9" t="str">
        <f t="shared" si="34"/>
        <v>97400</v>
      </c>
      <c r="P151" t="str">
        <f t="shared" si="36"/>
        <v>BTPN</v>
      </c>
      <c r="Q151" s="6">
        <f>IFERROR(INDEX('Final Yahoo'!$D$2:$D$1048576,MATCH(Stockbit!P151,'Final Yahoo'!$B$2:$B$1048576,0)),"NA")</f>
        <v>2870</v>
      </c>
      <c r="R151" s="10">
        <f t="shared" si="37"/>
        <v>22.817499999999999</v>
      </c>
      <c r="S151" s="23">
        <f t="shared" si="38"/>
        <v>5.2999999999999999E-2</v>
      </c>
      <c r="T151" s="8">
        <f t="shared" si="39"/>
        <v>280737600</v>
      </c>
      <c r="U151" s="28">
        <f t="shared" si="40"/>
        <v>97400</v>
      </c>
      <c r="V151" s="29" t="str">
        <f t="shared" si="41"/>
        <v>LowerBigCap</v>
      </c>
    </row>
    <row r="152" spans="2:22" x14ac:dyDescent="0.25">
      <c r="B152">
        <f t="shared" si="35"/>
        <v>150</v>
      </c>
      <c r="C152" t="s">
        <v>2626</v>
      </c>
      <c r="D152" t="s">
        <v>3355</v>
      </c>
      <c r="E152" s="2">
        <v>0.11600000000000001</v>
      </c>
      <c r="F152" s="1">
        <v>19710055200</v>
      </c>
      <c r="G152" s="1">
        <v>5124780</v>
      </c>
      <c r="I152" t="str">
        <f t="shared" si="30"/>
        <v>BTPS</v>
      </c>
      <c r="J152" t="str">
        <f t="shared" si="31"/>
        <v>28,965.91 B</v>
      </c>
      <c r="K152" t="str">
        <f t="shared" si="32"/>
        <v>0.116</v>
      </c>
      <c r="L152" s="9" t="str">
        <f t="shared" si="33"/>
        <v>19710055200</v>
      </c>
      <c r="M152" s="9" t="str">
        <f t="shared" si="34"/>
        <v>5124780</v>
      </c>
      <c r="P152" t="str">
        <f t="shared" si="36"/>
        <v>BTPS</v>
      </c>
      <c r="Q152" s="6">
        <f>IFERROR(INDEX('Final Yahoo'!$D$2:$D$1048576,MATCH(Stockbit!P152,'Final Yahoo'!$B$2:$B$1048576,0)),"NA")</f>
        <v>3830</v>
      </c>
      <c r="R152" s="10">
        <f t="shared" si="37"/>
        <v>28.965910000000001</v>
      </c>
      <c r="S152" s="23">
        <f t="shared" si="38"/>
        <v>0.11600000000000001</v>
      </c>
      <c r="T152" s="8">
        <f t="shared" si="39"/>
        <v>19710055200</v>
      </c>
      <c r="U152" s="28">
        <f t="shared" si="40"/>
        <v>5124780</v>
      </c>
      <c r="V152" s="29" t="str">
        <f t="shared" si="41"/>
        <v>LowerBigCap</v>
      </c>
    </row>
    <row r="153" spans="2:22" x14ac:dyDescent="0.25">
      <c r="B153">
        <f t="shared" si="35"/>
        <v>151</v>
      </c>
      <c r="C153" t="s">
        <v>2627</v>
      </c>
      <c r="D153" t="s">
        <v>3356</v>
      </c>
      <c r="E153" s="2">
        <v>2.8000000000000001E-2</v>
      </c>
      <c r="F153" s="1">
        <v>917836140</v>
      </c>
      <c r="G153" s="1">
        <v>5103140</v>
      </c>
      <c r="I153" t="str">
        <f t="shared" si="30"/>
        <v>BUDI</v>
      </c>
      <c r="J153" t="str">
        <f t="shared" si="31"/>
        <v>805.32 B</v>
      </c>
      <c r="K153" t="str">
        <f t="shared" si="32"/>
        <v>0.028</v>
      </c>
      <c r="L153" s="9" t="str">
        <f t="shared" si="33"/>
        <v>917836140</v>
      </c>
      <c r="M153" s="9" t="str">
        <f t="shared" si="34"/>
        <v>5103140</v>
      </c>
      <c r="P153" t="str">
        <f t="shared" si="36"/>
        <v>BUDI</v>
      </c>
      <c r="Q153" s="6">
        <f>IFERROR(INDEX('Final Yahoo'!$D$2:$D$1048576,MATCH(Stockbit!P153,'Final Yahoo'!$B$2:$B$1048576,0)),"NA")</f>
        <v>178</v>
      </c>
      <c r="R153" s="10">
        <f t="shared" si="37"/>
        <v>0.80532000000000004</v>
      </c>
      <c r="S153" s="23">
        <f t="shared" si="38"/>
        <v>2.8000000000000001E-2</v>
      </c>
      <c r="T153" s="8">
        <f t="shared" si="39"/>
        <v>917836140</v>
      </c>
      <c r="U153" s="28">
        <f t="shared" si="40"/>
        <v>5103140</v>
      </c>
      <c r="V153" s="29" t="str">
        <f t="shared" si="41"/>
        <v>LowerSmallCap</v>
      </c>
    </row>
    <row r="154" spans="2:22" x14ac:dyDescent="0.25">
      <c r="B154">
        <f t="shared" si="35"/>
        <v>152</v>
      </c>
      <c r="C154" t="s">
        <v>3160</v>
      </c>
      <c r="D154" t="s">
        <v>3357</v>
      </c>
      <c r="E154" t="s">
        <v>3209</v>
      </c>
      <c r="F154" s="1">
        <v>252192120700</v>
      </c>
      <c r="G154" s="1">
        <v>361128652.80000001</v>
      </c>
      <c r="I154" t="str">
        <f t="shared" si="30"/>
        <v>BUKA</v>
      </c>
      <c r="J154" t="str">
        <f t="shared" si="31"/>
        <v>71,628.10 B</v>
      </c>
      <c r="K154" t="str">
        <f t="shared" si="32"/>
        <v>-</v>
      </c>
      <c r="L154" s="9" t="str">
        <f t="shared" si="33"/>
        <v>252192120700</v>
      </c>
      <c r="M154" s="9" t="str">
        <f t="shared" si="34"/>
        <v>361128652.8</v>
      </c>
      <c r="P154" t="str">
        <f t="shared" si="36"/>
        <v>BUKA</v>
      </c>
      <c r="Q154" s="6">
        <f>IFERROR(INDEX('Final Yahoo'!$D$2:$D$1048576,MATCH(Stockbit!P154,'Final Yahoo'!$B$2:$B$1048576,0)),"NA")</f>
        <v>730</v>
      </c>
      <c r="R154" s="10">
        <f t="shared" si="37"/>
        <v>71.628100000000003</v>
      </c>
      <c r="S154" s="23" t="str">
        <f t="shared" si="38"/>
        <v>NA</v>
      </c>
      <c r="T154" s="8">
        <f t="shared" si="39"/>
        <v>252192120700</v>
      </c>
      <c r="U154" s="28">
        <f t="shared" si="40"/>
        <v>361128652.80000001</v>
      </c>
      <c r="V154" s="29" t="str">
        <f t="shared" si="41"/>
        <v>UpperBigCap</v>
      </c>
    </row>
    <row r="155" spans="2:22" x14ac:dyDescent="0.25">
      <c r="B155">
        <f t="shared" si="35"/>
        <v>153</v>
      </c>
      <c r="C155" t="s">
        <v>2628</v>
      </c>
      <c r="D155" t="s">
        <v>3358</v>
      </c>
      <c r="E155" s="2">
        <v>0.17499999999999999</v>
      </c>
      <c r="F155" s="1">
        <v>7085400</v>
      </c>
      <c r="G155" s="1">
        <v>6980</v>
      </c>
      <c r="I155" t="str">
        <f t="shared" si="30"/>
        <v>BUKK</v>
      </c>
      <c r="J155" t="str">
        <f t="shared" si="31"/>
        <v>2,693.26 B</v>
      </c>
      <c r="K155" t="str">
        <f t="shared" si="32"/>
        <v>0.175</v>
      </c>
      <c r="L155" s="9" t="str">
        <f t="shared" si="33"/>
        <v>7085400</v>
      </c>
      <c r="M155" s="9" t="str">
        <f t="shared" si="34"/>
        <v>6980</v>
      </c>
      <c r="P155" t="str">
        <f t="shared" si="36"/>
        <v>BUKK</v>
      </c>
      <c r="Q155" s="6" t="str">
        <f>IFERROR(INDEX('Final Yahoo'!$D$2:$D$1048576,MATCH(Stockbit!P155,'Final Yahoo'!$B$2:$B$1048576,0)),"NA")</f>
        <v>NA</v>
      </c>
      <c r="R155" s="10">
        <f t="shared" si="37"/>
        <v>2.6932600000000004</v>
      </c>
      <c r="S155" s="23">
        <f t="shared" si="38"/>
        <v>0.17499999999999999</v>
      </c>
      <c r="T155" s="8">
        <f t="shared" si="39"/>
        <v>7085400</v>
      </c>
      <c r="U155" s="28">
        <f t="shared" si="40"/>
        <v>6980</v>
      </c>
      <c r="V155" s="29" t="str">
        <f t="shared" si="41"/>
        <v>LowerMidCap</v>
      </c>
    </row>
    <row r="156" spans="2:22" x14ac:dyDescent="0.25">
      <c r="B156">
        <f t="shared" si="35"/>
        <v>154</v>
      </c>
      <c r="C156" t="s">
        <v>2629</v>
      </c>
      <c r="D156" t="s">
        <v>3359</v>
      </c>
      <c r="E156" s="2">
        <v>0.45300000000000001</v>
      </c>
      <c r="F156" s="1">
        <v>15585589280</v>
      </c>
      <c r="G156" s="1">
        <v>58380920.799999997</v>
      </c>
      <c r="I156" t="str">
        <f t="shared" si="30"/>
        <v>BULL</v>
      </c>
      <c r="J156" t="str">
        <f t="shared" si="31"/>
        <v>3,465.53 B</v>
      </c>
      <c r="K156" t="str">
        <f t="shared" si="32"/>
        <v>0.453</v>
      </c>
      <c r="L156" s="9" t="str">
        <f t="shared" si="33"/>
        <v>15585589280</v>
      </c>
      <c r="M156" s="9" t="str">
        <f t="shared" si="34"/>
        <v>58380920.8</v>
      </c>
      <c r="P156" t="str">
        <f t="shared" si="36"/>
        <v>BULL</v>
      </c>
      <c r="Q156" s="6" t="str">
        <f>IFERROR(INDEX('Final Yahoo'!$D$2:$D$1048576,MATCH(Stockbit!P156,'Final Yahoo'!$B$2:$B$1048576,0)),"NA")</f>
        <v>NA</v>
      </c>
      <c r="R156" s="10">
        <f t="shared" si="37"/>
        <v>3.4655300000000002</v>
      </c>
      <c r="S156" s="23">
        <f t="shared" si="38"/>
        <v>0.45300000000000001</v>
      </c>
      <c r="T156" s="8">
        <f t="shared" si="39"/>
        <v>15585589280</v>
      </c>
      <c r="U156" s="28">
        <f t="shared" si="40"/>
        <v>58380920.799999997</v>
      </c>
      <c r="V156" s="29" t="str">
        <f t="shared" si="41"/>
        <v>LowerMidCap</v>
      </c>
    </row>
    <row r="157" spans="2:22" x14ac:dyDescent="0.25">
      <c r="B157">
        <f t="shared" si="35"/>
        <v>155</v>
      </c>
      <c r="C157" t="s">
        <v>2630</v>
      </c>
      <c r="D157" t="s">
        <v>3360</v>
      </c>
      <c r="E157" s="2">
        <v>2.601</v>
      </c>
      <c r="F157" s="1">
        <v>59753355120</v>
      </c>
      <c r="G157" s="1">
        <v>756702233.60000002</v>
      </c>
      <c r="I157" t="str">
        <f t="shared" si="30"/>
        <v>BUMI</v>
      </c>
      <c r="J157" t="str">
        <f t="shared" si="31"/>
        <v>5,570.61 B</v>
      </c>
      <c r="K157" t="str">
        <f t="shared" si="32"/>
        <v>2.601</v>
      </c>
      <c r="L157" s="9" t="str">
        <f t="shared" si="33"/>
        <v>59753355120</v>
      </c>
      <c r="M157" s="9" t="str">
        <f t="shared" si="34"/>
        <v>756702233.6</v>
      </c>
      <c r="P157" t="str">
        <f t="shared" si="36"/>
        <v>BUMI</v>
      </c>
      <c r="Q157" s="6">
        <f>IFERROR(INDEX('Final Yahoo'!$D$2:$D$1048576,MATCH(Stockbit!P157,'Final Yahoo'!$B$2:$B$1048576,0)),"NA")</f>
        <v>87</v>
      </c>
      <c r="R157" s="10">
        <f t="shared" si="37"/>
        <v>5.5706099999999994</v>
      </c>
      <c r="S157" s="23">
        <f t="shared" si="38"/>
        <v>2.601</v>
      </c>
      <c r="T157" s="8">
        <f t="shared" si="39"/>
        <v>59753355120</v>
      </c>
      <c r="U157" s="28">
        <f t="shared" si="40"/>
        <v>756702233.60000002</v>
      </c>
      <c r="V157" s="29" t="str">
        <f t="shared" si="41"/>
        <v>UpperMidCap</v>
      </c>
    </row>
    <row r="158" spans="2:22" x14ac:dyDescent="0.25">
      <c r="B158">
        <f t="shared" si="35"/>
        <v>156</v>
      </c>
      <c r="C158" t="s">
        <v>2631</v>
      </c>
      <c r="D158" t="s">
        <v>3361</v>
      </c>
      <c r="E158" t="s">
        <v>3209</v>
      </c>
      <c r="F158" s="1">
        <v>8622840</v>
      </c>
      <c r="G158">
        <v>0</v>
      </c>
      <c r="I158" t="str">
        <f t="shared" si="30"/>
        <v>BUVA</v>
      </c>
      <c r="J158" t="str">
        <f t="shared" si="31"/>
        <v>408.68 B</v>
      </c>
      <c r="K158" t="str">
        <f t="shared" si="32"/>
        <v>-</v>
      </c>
      <c r="L158" s="9" t="str">
        <f t="shared" si="33"/>
        <v>8622840</v>
      </c>
      <c r="M158" s="9" t="str">
        <f t="shared" si="34"/>
        <v>0</v>
      </c>
      <c r="P158" t="str">
        <f t="shared" si="36"/>
        <v>BUVA</v>
      </c>
      <c r="Q158" s="6" t="str">
        <f>IFERROR(INDEX('Final Yahoo'!$D$2:$D$1048576,MATCH(Stockbit!P158,'Final Yahoo'!$B$2:$B$1048576,0)),"NA")</f>
        <v>NA</v>
      </c>
      <c r="R158" s="10">
        <f t="shared" si="37"/>
        <v>0.40867999999999999</v>
      </c>
      <c r="S158" s="23" t="str">
        <f t="shared" si="38"/>
        <v>NA</v>
      </c>
      <c r="T158" s="8">
        <f t="shared" si="39"/>
        <v>8622840</v>
      </c>
      <c r="U158" s="28">
        <f t="shared" si="40"/>
        <v>0</v>
      </c>
      <c r="V158" s="29" t="str">
        <f t="shared" si="41"/>
        <v>LowerSmallCap</v>
      </c>
    </row>
    <row r="159" spans="2:22" x14ac:dyDescent="0.25">
      <c r="B159">
        <f t="shared" si="35"/>
        <v>157</v>
      </c>
      <c r="C159" t="s">
        <v>2632</v>
      </c>
      <c r="D159" t="s">
        <v>3362</v>
      </c>
      <c r="E159" s="2">
        <v>-7.9000000000000001E-2</v>
      </c>
      <c r="F159" s="1">
        <v>1115428860</v>
      </c>
      <c r="G159" s="1">
        <v>8088380</v>
      </c>
      <c r="I159" t="str">
        <f t="shared" si="30"/>
        <v>BVIC</v>
      </c>
      <c r="J159" t="str">
        <f t="shared" si="31"/>
        <v>1,306.73 B</v>
      </c>
      <c r="K159" t="str">
        <f t="shared" si="32"/>
        <v>-0.079</v>
      </c>
      <c r="L159" s="9" t="str">
        <f t="shared" si="33"/>
        <v>1115428860</v>
      </c>
      <c r="M159" s="9" t="str">
        <f t="shared" si="34"/>
        <v>8088380</v>
      </c>
      <c r="P159" t="str">
        <f t="shared" si="36"/>
        <v>BVIC</v>
      </c>
      <c r="Q159" s="6">
        <f>IFERROR(INDEX('Final Yahoo'!$D$2:$D$1048576,MATCH(Stockbit!P159,'Final Yahoo'!$B$2:$B$1048576,0)),"NA")</f>
        <v>134</v>
      </c>
      <c r="R159" s="10">
        <f t="shared" si="37"/>
        <v>1.3067299999999999</v>
      </c>
      <c r="S159" s="23">
        <f t="shared" si="38"/>
        <v>-7.9000000000000001E-2</v>
      </c>
      <c r="T159" s="8">
        <f t="shared" si="39"/>
        <v>1115428860</v>
      </c>
      <c r="U159" s="28">
        <f t="shared" si="40"/>
        <v>8088380</v>
      </c>
      <c r="V159" s="29" t="str">
        <f t="shared" si="41"/>
        <v>UpperSmallCap</v>
      </c>
    </row>
    <row r="160" spans="2:22" x14ac:dyDescent="0.25">
      <c r="B160">
        <f t="shared" si="35"/>
        <v>158</v>
      </c>
      <c r="C160" t="s">
        <v>2633</v>
      </c>
      <c r="D160" t="s">
        <v>3363</v>
      </c>
      <c r="E160" s="2">
        <v>-0.10299999999999999</v>
      </c>
      <c r="F160" s="1">
        <v>8834196080</v>
      </c>
      <c r="G160" s="1">
        <v>90349282.400000006</v>
      </c>
      <c r="I160" t="str">
        <f t="shared" si="30"/>
        <v>BWPT</v>
      </c>
      <c r="J160" t="str">
        <f t="shared" si="31"/>
        <v>3,089.48 B</v>
      </c>
      <c r="K160" t="str">
        <f t="shared" si="32"/>
        <v>-0.103</v>
      </c>
      <c r="L160" s="9" t="str">
        <f t="shared" si="33"/>
        <v>8834196080</v>
      </c>
      <c r="M160" s="9" t="str">
        <f t="shared" si="34"/>
        <v>90349282.4</v>
      </c>
      <c r="P160" t="str">
        <f t="shared" si="36"/>
        <v>BWPT</v>
      </c>
      <c r="Q160" s="6" t="str">
        <f>IFERROR(INDEX('Final Yahoo'!$D$2:$D$1048576,MATCH(Stockbit!P160,'Final Yahoo'!$B$2:$B$1048576,0)),"NA")</f>
        <v>NA</v>
      </c>
      <c r="R160" s="10">
        <f t="shared" si="37"/>
        <v>3.08948</v>
      </c>
      <c r="S160" s="23">
        <f t="shared" si="38"/>
        <v>-0.10299999999999999</v>
      </c>
      <c r="T160" s="8">
        <f t="shared" si="39"/>
        <v>8834196080</v>
      </c>
      <c r="U160" s="28">
        <f t="shared" si="40"/>
        <v>90349282.400000006</v>
      </c>
      <c r="V160" s="29" t="str">
        <f t="shared" si="41"/>
        <v>LowerMidCap</v>
      </c>
    </row>
    <row r="161" spans="2:22" x14ac:dyDescent="0.25">
      <c r="B161">
        <f t="shared" si="35"/>
        <v>159</v>
      </c>
      <c r="C161" t="s">
        <v>2634</v>
      </c>
      <c r="D161" t="s">
        <v>3364</v>
      </c>
      <c r="E161" s="2">
        <v>0.10299999999999999</v>
      </c>
      <c r="F161" s="1">
        <v>1613365000</v>
      </c>
      <c r="G161" s="1">
        <v>59960</v>
      </c>
      <c r="I161" t="str">
        <f t="shared" si="30"/>
        <v>BYAN</v>
      </c>
      <c r="J161" t="str">
        <f t="shared" si="31"/>
        <v>88,666.67 B</v>
      </c>
      <c r="K161" t="str">
        <f t="shared" si="32"/>
        <v>0.103</v>
      </c>
      <c r="L161" s="9" t="str">
        <f t="shared" si="33"/>
        <v>1613365000</v>
      </c>
      <c r="M161" s="9" t="str">
        <f t="shared" si="34"/>
        <v>59960</v>
      </c>
      <c r="P161" t="str">
        <f t="shared" si="36"/>
        <v>BYAN</v>
      </c>
      <c r="Q161" s="6">
        <f>IFERROR(INDEX('Final Yahoo'!$D$2:$D$1048576,MATCH(Stockbit!P161,'Final Yahoo'!$B$2:$B$1048576,0)),"NA")</f>
        <v>28350</v>
      </c>
      <c r="R161" s="10">
        <f t="shared" si="37"/>
        <v>88.666669999999996</v>
      </c>
      <c r="S161" s="23">
        <f t="shared" si="38"/>
        <v>0.10299999999999999</v>
      </c>
      <c r="T161" s="8">
        <f t="shared" si="39"/>
        <v>1613365000</v>
      </c>
      <c r="U161" s="28">
        <f t="shared" si="40"/>
        <v>59960</v>
      </c>
      <c r="V161" s="29" t="str">
        <f t="shared" si="41"/>
        <v>UpperBigCap</v>
      </c>
    </row>
    <row r="162" spans="2:22" x14ac:dyDescent="0.25">
      <c r="B162">
        <f t="shared" si="35"/>
        <v>160</v>
      </c>
      <c r="C162" t="s">
        <v>2635</v>
      </c>
      <c r="D162" t="s">
        <v>3365</v>
      </c>
      <c r="E162" s="2">
        <v>8.0000000000000002E-3</v>
      </c>
      <c r="F162" s="1">
        <v>15500803100</v>
      </c>
      <c r="G162" s="1">
        <v>155059321.59999999</v>
      </c>
      <c r="I162" t="str">
        <f t="shared" si="30"/>
        <v>CAKK</v>
      </c>
      <c r="J162" t="str">
        <f t="shared" si="31"/>
        <v>119.13 B</v>
      </c>
      <c r="K162" t="str">
        <f t="shared" si="32"/>
        <v>0.008</v>
      </c>
      <c r="L162" s="9" t="str">
        <f t="shared" si="33"/>
        <v>15500803100</v>
      </c>
      <c r="M162" s="9" t="str">
        <f t="shared" si="34"/>
        <v>155059321.6</v>
      </c>
      <c r="P162" t="str">
        <f t="shared" si="36"/>
        <v>CAKK</v>
      </c>
      <c r="Q162" s="6">
        <f>IFERROR(INDEX('Final Yahoo'!$D$2:$D$1048576,MATCH(Stockbit!P162,'Final Yahoo'!$B$2:$B$1048576,0)),"NA")</f>
        <v>84</v>
      </c>
      <c r="R162" s="10">
        <f t="shared" si="37"/>
        <v>0.11913</v>
      </c>
      <c r="S162" s="23">
        <f t="shared" si="38"/>
        <v>8.0000000000000002E-3</v>
      </c>
      <c r="T162" s="8">
        <f t="shared" si="39"/>
        <v>15500803100</v>
      </c>
      <c r="U162" s="28">
        <f t="shared" si="40"/>
        <v>155059321.59999999</v>
      </c>
      <c r="V162" s="29" t="str">
        <f t="shared" si="41"/>
        <v>LowerSmallCap</v>
      </c>
    </row>
    <row r="163" spans="2:22" x14ac:dyDescent="0.25">
      <c r="B163">
        <f t="shared" si="35"/>
        <v>161</v>
      </c>
      <c r="C163" t="s">
        <v>2636</v>
      </c>
      <c r="D163" t="s">
        <v>3366</v>
      </c>
      <c r="E163" s="2">
        <v>4.0000000000000001E-3</v>
      </c>
      <c r="F163" s="1">
        <v>394888480</v>
      </c>
      <c r="G163" s="1">
        <v>1296080</v>
      </c>
      <c r="I163" t="str">
        <f t="shared" si="30"/>
        <v>CAMP</v>
      </c>
      <c r="J163" t="str">
        <f t="shared" si="31"/>
        <v>1,777.27 B</v>
      </c>
      <c r="K163" t="str">
        <f t="shared" si="32"/>
        <v>0.004</v>
      </c>
      <c r="L163" s="9" t="str">
        <f t="shared" si="33"/>
        <v>394888480</v>
      </c>
      <c r="M163" s="9" t="str">
        <f t="shared" si="34"/>
        <v>1296080</v>
      </c>
      <c r="P163" t="str">
        <f t="shared" si="36"/>
        <v>CAMP</v>
      </c>
      <c r="Q163" s="6">
        <f>IFERROR(INDEX('Final Yahoo'!$D$2:$D$1048576,MATCH(Stockbit!P163,'Final Yahoo'!$B$2:$B$1048576,0)),"NA")</f>
        <v>298</v>
      </c>
      <c r="R163" s="10">
        <f t="shared" si="37"/>
        <v>1.7772699999999999</v>
      </c>
      <c r="S163" s="23">
        <f t="shared" si="38"/>
        <v>4.0000000000000001E-3</v>
      </c>
      <c r="T163" s="8">
        <f t="shared" si="39"/>
        <v>394888480</v>
      </c>
      <c r="U163" s="28">
        <f t="shared" si="40"/>
        <v>1296080</v>
      </c>
      <c r="V163" s="29" t="str">
        <f t="shared" si="41"/>
        <v>UpperSmallCap</v>
      </c>
    </row>
    <row r="164" spans="2:22" x14ac:dyDescent="0.25">
      <c r="B164">
        <f t="shared" si="35"/>
        <v>162</v>
      </c>
      <c r="C164" t="s">
        <v>2637</v>
      </c>
      <c r="D164" t="s">
        <v>3367</v>
      </c>
      <c r="E164" s="2">
        <v>-0.19400000000000001</v>
      </c>
      <c r="F164" s="1">
        <v>29674840</v>
      </c>
      <c r="G164" s="1">
        <v>225060</v>
      </c>
      <c r="I164" t="str">
        <f t="shared" si="30"/>
        <v>CANI</v>
      </c>
      <c r="J164" t="str">
        <f t="shared" si="31"/>
        <v>108.35 B</v>
      </c>
      <c r="K164" t="str">
        <f t="shared" si="32"/>
        <v>-0.194</v>
      </c>
      <c r="L164" s="9" t="str">
        <f t="shared" si="33"/>
        <v>29674840</v>
      </c>
      <c r="M164" s="9" t="str">
        <f t="shared" si="34"/>
        <v>225060</v>
      </c>
      <c r="P164" t="str">
        <f t="shared" si="36"/>
        <v>CANI</v>
      </c>
      <c r="Q164" s="6">
        <f>IFERROR(INDEX('Final Yahoo'!$D$2:$D$1048576,MATCH(Stockbit!P164,'Final Yahoo'!$B$2:$B$1048576,0)),"NA")</f>
        <v>135</v>
      </c>
      <c r="R164" s="10">
        <f t="shared" si="37"/>
        <v>0.10834999999999999</v>
      </c>
      <c r="S164" s="23">
        <f t="shared" si="38"/>
        <v>-0.19400000000000001</v>
      </c>
      <c r="T164" s="8">
        <f t="shared" si="39"/>
        <v>29674840</v>
      </c>
      <c r="U164" s="28">
        <f t="shared" si="40"/>
        <v>225060</v>
      </c>
      <c r="V164" s="29" t="str">
        <f t="shared" si="41"/>
        <v>LowerSmallCap</v>
      </c>
    </row>
    <row r="165" spans="2:22" x14ac:dyDescent="0.25">
      <c r="B165">
        <f t="shared" si="35"/>
        <v>163</v>
      </c>
      <c r="C165" t="s">
        <v>2638</v>
      </c>
      <c r="D165" t="s">
        <v>3368</v>
      </c>
      <c r="E165" t="s">
        <v>3209</v>
      </c>
      <c r="F165" s="1">
        <v>181256005920</v>
      </c>
      <c r="G165" s="1">
        <v>401797152</v>
      </c>
      <c r="I165" t="str">
        <f t="shared" si="30"/>
        <v>CARE</v>
      </c>
      <c r="J165" t="str">
        <f t="shared" si="31"/>
        <v>15,361.50 B</v>
      </c>
      <c r="K165" t="str">
        <f t="shared" si="32"/>
        <v>-</v>
      </c>
      <c r="L165" s="9" t="str">
        <f t="shared" si="33"/>
        <v>181256005920</v>
      </c>
      <c r="M165" s="9" t="str">
        <f t="shared" si="34"/>
        <v>401797152</v>
      </c>
      <c r="P165" t="str">
        <f t="shared" si="36"/>
        <v>CARE</v>
      </c>
      <c r="Q165" s="6">
        <f>IFERROR(INDEX('Final Yahoo'!$D$2:$D$1048576,MATCH(Stockbit!P165,'Final Yahoo'!$B$2:$B$1048576,0)),"NA")</f>
        <v>464</v>
      </c>
      <c r="R165" s="10">
        <f t="shared" si="37"/>
        <v>15.361499999999999</v>
      </c>
      <c r="S165" s="23" t="str">
        <f t="shared" si="38"/>
        <v>NA</v>
      </c>
      <c r="T165" s="8">
        <f t="shared" si="39"/>
        <v>181256005920</v>
      </c>
      <c r="U165" s="28">
        <f t="shared" si="40"/>
        <v>401797152</v>
      </c>
      <c r="V165" s="29" t="str">
        <f t="shared" si="41"/>
        <v>LowerBigCap</v>
      </c>
    </row>
    <row r="166" spans="2:22" x14ac:dyDescent="0.25">
      <c r="B166">
        <f t="shared" si="35"/>
        <v>164</v>
      </c>
      <c r="C166" t="s">
        <v>2639</v>
      </c>
      <c r="D166" t="s">
        <v>3369</v>
      </c>
      <c r="E166" s="2">
        <v>-0.16800000000000001</v>
      </c>
      <c r="F166" s="1">
        <v>7038000</v>
      </c>
      <c r="G166" s="1">
        <v>140760</v>
      </c>
      <c r="I166" t="str">
        <f t="shared" si="30"/>
        <v>CARS</v>
      </c>
      <c r="J166" t="str">
        <f t="shared" si="31"/>
        <v>750.00 B</v>
      </c>
      <c r="K166" t="str">
        <f t="shared" si="32"/>
        <v>-0.168</v>
      </c>
      <c r="L166" s="9" t="str">
        <f t="shared" si="33"/>
        <v>7038000</v>
      </c>
      <c r="M166" s="9" t="str">
        <f t="shared" si="34"/>
        <v>140760</v>
      </c>
      <c r="P166" t="str">
        <f t="shared" si="36"/>
        <v>CARS</v>
      </c>
      <c r="Q166" s="6">
        <f>IFERROR(INDEX('Final Yahoo'!$D$2:$D$1048576,MATCH(Stockbit!P166,'Final Yahoo'!$B$2:$B$1048576,0)),"NA")</f>
        <v>50</v>
      </c>
      <c r="R166" s="10">
        <f t="shared" si="37"/>
        <v>0.75</v>
      </c>
      <c r="S166" s="23">
        <f t="shared" si="38"/>
        <v>-0.16800000000000001</v>
      </c>
      <c r="T166" s="8">
        <f t="shared" si="39"/>
        <v>7038000</v>
      </c>
      <c r="U166" s="28">
        <f t="shared" si="40"/>
        <v>140760</v>
      </c>
      <c r="V166" s="29" t="str">
        <f t="shared" si="41"/>
        <v>LowerSmallCap</v>
      </c>
    </row>
    <row r="167" spans="2:22" x14ac:dyDescent="0.25">
      <c r="B167">
        <f t="shared" si="35"/>
        <v>165</v>
      </c>
      <c r="C167" t="s">
        <v>2640</v>
      </c>
      <c r="D167" t="s">
        <v>3370</v>
      </c>
      <c r="E167" s="2">
        <v>0.24</v>
      </c>
      <c r="F167" s="1">
        <v>197450120</v>
      </c>
      <c r="G167" s="1">
        <v>505540</v>
      </c>
      <c r="I167" t="str">
        <f t="shared" si="30"/>
        <v>CASA</v>
      </c>
      <c r="J167" t="str">
        <f t="shared" si="31"/>
        <v>21,681.55 B</v>
      </c>
      <c r="K167" t="str">
        <f t="shared" si="32"/>
        <v>0.24</v>
      </c>
      <c r="L167" s="9" t="str">
        <f t="shared" si="33"/>
        <v>197450120</v>
      </c>
      <c r="M167" s="9" t="str">
        <f t="shared" si="34"/>
        <v>505540</v>
      </c>
      <c r="P167" t="str">
        <f t="shared" si="36"/>
        <v>CASA</v>
      </c>
      <c r="Q167" s="6">
        <f>IFERROR(INDEX('Final Yahoo'!$D$2:$D$1048576,MATCH(Stockbit!P167,'Final Yahoo'!$B$2:$B$1048576,0)),"NA")</f>
        <v>392</v>
      </c>
      <c r="R167" s="10">
        <f t="shared" si="37"/>
        <v>21.681549999999998</v>
      </c>
      <c r="S167" s="23">
        <f t="shared" si="38"/>
        <v>0.24</v>
      </c>
      <c r="T167" s="8">
        <f t="shared" si="39"/>
        <v>197450120</v>
      </c>
      <c r="U167" s="28">
        <f t="shared" si="40"/>
        <v>505540</v>
      </c>
      <c r="V167" s="29" t="str">
        <f t="shared" si="41"/>
        <v>LowerBigCap</v>
      </c>
    </row>
    <row r="168" spans="2:22" x14ac:dyDescent="0.25">
      <c r="B168">
        <f t="shared" si="35"/>
        <v>166</v>
      </c>
      <c r="C168" t="s">
        <v>2641</v>
      </c>
      <c r="D168" t="s">
        <v>3371</v>
      </c>
      <c r="E168" t="s">
        <v>3209</v>
      </c>
      <c r="F168" s="1">
        <v>7183598780</v>
      </c>
      <c r="G168" s="1">
        <v>39795260</v>
      </c>
      <c r="I168" t="str">
        <f t="shared" si="30"/>
        <v>CASH</v>
      </c>
      <c r="J168" t="str">
        <f t="shared" si="31"/>
        <v>271.91 B</v>
      </c>
      <c r="K168" t="str">
        <f t="shared" si="32"/>
        <v>-</v>
      </c>
      <c r="L168" s="9" t="str">
        <f t="shared" si="33"/>
        <v>7183598780</v>
      </c>
      <c r="M168" s="9" t="str">
        <f t="shared" si="34"/>
        <v>39795260</v>
      </c>
      <c r="P168" t="str">
        <f t="shared" si="36"/>
        <v>CASH</v>
      </c>
      <c r="Q168" s="6">
        <f>IFERROR(INDEX('Final Yahoo'!$D$2:$D$1048576,MATCH(Stockbit!P168,'Final Yahoo'!$B$2:$B$1048576,0)),"NA")</f>
        <v>169</v>
      </c>
      <c r="R168" s="10">
        <f t="shared" si="37"/>
        <v>0.27191000000000004</v>
      </c>
      <c r="S168" s="23" t="str">
        <f t="shared" si="38"/>
        <v>NA</v>
      </c>
      <c r="T168" s="8">
        <f t="shared" si="39"/>
        <v>7183598780</v>
      </c>
      <c r="U168" s="28">
        <f t="shared" si="40"/>
        <v>39795260</v>
      </c>
      <c r="V168" s="29" t="str">
        <f t="shared" si="41"/>
        <v>LowerSmallCap</v>
      </c>
    </row>
    <row r="169" spans="2:22" x14ac:dyDescent="0.25">
      <c r="B169">
        <f t="shared" si="35"/>
        <v>167</v>
      </c>
      <c r="C169" t="s">
        <v>2642</v>
      </c>
      <c r="D169" t="s">
        <v>3372</v>
      </c>
      <c r="E169" s="2">
        <v>-0.159</v>
      </c>
      <c r="F169" s="1">
        <v>717253780</v>
      </c>
      <c r="G169" s="1">
        <v>1331400</v>
      </c>
      <c r="I169" t="str">
        <f t="shared" si="30"/>
        <v>CASS</v>
      </c>
      <c r="J169" t="str">
        <f t="shared" si="31"/>
        <v>1,200.00 B</v>
      </c>
      <c r="K169" t="str">
        <f t="shared" si="32"/>
        <v>-0.159</v>
      </c>
      <c r="L169" s="9" t="str">
        <f t="shared" si="33"/>
        <v>717253780</v>
      </c>
      <c r="M169" s="9" t="str">
        <f t="shared" si="34"/>
        <v>1331400</v>
      </c>
      <c r="P169" t="str">
        <f t="shared" si="36"/>
        <v>CASS</v>
      </c>
      <c r="Q169" s="6">
        <f>IFERROR(INDEX('Final Yahoo'!$D$2:$D$1048576,MATCH(Stockbit!P169,'Final Yahoo'!$B$2:$B$1048576,0)),"NA")</f>
        <v>470</v>
      </c>
      <c r="R169" s="10">
        <f t="shared" si="37"/>
        <v>1.2</v>
      </c>
      <c r="S169" s="23">
        <f t="shared" si="38"/>
        <v>-0.159</v>
      </c>
      <c r="T169" s="8">
        <f t="shared" si="39"/>
        <v>717253780</v>
      </c>
      <c r="U169" s="28">
        <f t="shared" si="40"/>
        <v>1331400</v>
      </c>
      <c r="V169" s="29" t="str">
        <f t="shared" si="41"/>
        <v>UpperSmallCap</v>
      </c>
    </row>
    <row r="170" spans="2:22" x14ac:dyDescent="0.25">
      <c r="B170">
        <f t="shared" si="35"/>
        <v>168</v>
      </c>
      <c r="C170" t="s">
        <v>3161</v>
      </c>
      <c r="D170" t="s">
        <v>3373</v>
      </c>
      <c r="E170" t="s">
        <v>3209</v>
      </c>
      <c r="F170" s="1">
        <v>7108007580</v>
      </c>
      <c r="G170" s="1">
        <v>88132698.400000006</v>
      </c>
      <c r="I170" t="str">
        <f t="shared" si="30"/>
        <v>CBMF</v>
      </c>
      <c r="J170" t="str">
        <f t="shared" si="31"/>
        <v>157.50 B</v>
      </c>
      <c r="K170" t="str">
        <f t="shared" si="32"/>
        <v>-</v>
      </c>
      <c r="L170" s="9" t="str">
        <f t="shared" si="33"/>
        <v>7108007580</v>
      </c>
      <c r="M170" s="9" t="str">
        <f t="shared" si="34"/>
        <v>88132698.4</v>
      </c>
      <c r="P170" t="str">
        <f t="shared" si="36"/>
        <v>CBMF</v>
      </c>
      <c r="Q170" s="6">
        <f>IFERROR(INDEX('Final Yahoo'!$D$2:$D$1048576,MATCH(Stockbit!P170,'Final Yahoo'!$B$2:$B$1048576,0)),"NA")</f>
        <v>76</v>
      </c>
      <c r="R170" s="10">
        <f t="shared" si="37"/>
        <v>0.1575</v>
      </c>
      <c r="S170" s="23" t="str">
        <f t="shared" si="38"/>
        <v>NA</v>
      </c>
      <c r="T170" s="8">
        <f t="shared" si="39"/>
        <v>7108007580</v>
      </c>
      <c r="U170" s="28">
        <f t="shared" si="40"/>
        <v>88132698.400000006</v>
      </c>
      <c r="V170" s="29" t="str">
        <f t="shared" si="41"/>
        <v>LowerSmallCap</v>
      </c>
    </row>
    <row r="171" spans="2:22" x14ac:dyDescent="0.25">
      <c r="B171">
        <f t="shared" si="35"/>
        <v>169</v>
      </c>
      <c r="C171" t="s">
        <v>2643</v>
      </c>
      <c r="D171" t="s">
        <v>3374</v>
      </c>
      <c r="E171" t="s">
        <v>3209</v>
      </c>
      <c r="F171" s="1">
        <v>487465100</v>
      </c>
      <c r="G171" s="1">
        <v>868400</v>
      </c>
      <c r="I171" t="str">
        <f t="shared" si="30"/>
        <v>CCSI</v>
      </c>
      <c r="J171" t="str">
        <f t="shared" si="31"/>
        <v>590.00 B</v>
      </c>
      <c r="K171" t="str">
        <f t="shared" si="32"/>
        <v>-</v>
      </c>
      <c r="L171" s="9" t="str">
        <f t="shared" si="33"/>
        <v>487465100</v>
      </c>
      <c r="M171" s="9" t="str">
        <f t="shared" si="34"/>
        <v>868400</v>
      </c>
      <c r="P171" t="str">
        <f t="shared" si="36"/>
        <v>CCSI</v>
      </c>
      <c r="Q171" s="6">
        <f>IFERROR(INDEX('Final Yahoo'!$D$2:$D$1048576,MATCH(Stockbit!P171,'Final Yahoo'!$B$2:$B$1048576,0)),"NA")</f>
        <v>530</v>
      </c>
      <c r="R171" s="10">
        <f t="shared" si="37"/>
        <v>0.59</v>
      </c>
      <c r="S171" s="23" t="str">
        <f t="shared" si="38"/>
        <v>NA</v>
      </c>
      <c r="T171" s="8">
        <f t="shared" si="39"/>
        <v>487465100</v>
      </c>
      <c r="U171" s="28">
        <f t="shared" si="40"/>
        <v>868400</v>
      </c>
      <c r="V171" s="29" t="str">
        <f t="shared" si="41"/>
        <v>LowerSmallCap</v>
      </c>
    </row>
    <row r="172" spans="2:22" x14ac:dyDescent="0.25">
      <c r="B172">
        <f t="shared" si="35"/>
        <v>170</v>
      </c>
      <c r="C172" t="s">
        <v>2644</v>
      </c>
      <c r="D172" t="s">
        <v>3375</v>
      </c>
      <c r="E172" s="2">
        <v>-5.0999999999999997E-2</v>
      </c>
      <c r="F172" s="1">
        <v>232687100</v>
      </c>
      <c r="G172" s="1">
        <v>125100</v>
      </c>
      <c r="I172" t="str">
        <f t="shared" si="30"/>
        <v>CEKA</v>
      </c>
      <c r="J172" t="str">
        <f t="shared" si="31"/>
        <v>1,136.45 B</v>
      </c>
      <c r="K172" t="str">
        <f t="shared" si="32"/>
        <v>-0.051</v>
      </c>
      <c r="L172" s="9" t="str">
        <f t="shared" si="33"/>
        <v>232687100</v>
      </c>
      <c r="M172" s="9" t="str">
        <f t="shared" si="34"/>
        <v>125100</v>
      </c>
      <c r="P172" t="str">
        <f t="shared" si="36"/>
        <v>CEKA</v>
      </c>
      <c r="Q172" s="6" t="str">
        <f>IFERROR(INDEX('Final Yahoo'!$D$2:$D$1048576,MATCH(Stockbit!P172,'Final Yahoo'!$B$2:$B$1048576,0)),"NA")</f>
        <v>NA</v>
      </c>
      <c r="R172" s="10">
        <f t="shared" si="37"/>
        <v>1.13645</v>
      </c>
      <c r="S172" s="23">
        <f t="shared" si="38"/>
        <v>-5.0999999999999997E-2</v>
      </c>
      <c r="T172" s="8">
        <f t="shared" si="39"/>
        <v>232687100</v>
      </c>
      <c r="U172" s="28">
        <f t="shared" si="40"/>
        <v>125100</v>
      </c>
      <c r="V172" s="29" t="str">
        <f t="shared" si="41"/>
        <v>UpperSmallCap</v>
      </c>
    </row>
    <row r="173" spans="2:22" x14ac:dyDescent="0.25">
      <c r="B173">
        <f t="shared" si="35"/>
        <v>171</v>
      </c>
      <c r="C173" t="s">
        <v>2645</v>
      </c>
      <c r="D173" t="s">
        <v>3376</v>
      </c>
      <c r="E173" s="2">
        <v>0.157</v>
      </c>
      <c r="F173" s="1">
        <v>37040261200</v>
      </c>
      <c r="G173" s="1">
        <v>113833699.2</v>
      </c>
      <c r="I173" t="str">
        <f t="shared" si="30"/>
        <v>CENT</v>
      </c>
      <c r="J173" t="str">
        <f t="shared" si="31"/>
        <v>9,978.71 B</v>
      </c>
      <c r="K173" t="str">
        <f t="shared" si="32"/>
        <v>0.157</v>
      </c>
      <c r="L173" s="9" t="str">
        <f t="shared" si="33"/>
        <v>37040261200</v>
      </c>
      <c r="M173" s="9" t="str">
        <f t="shared" si="34"/>
        <v>113833699.2</v>
      </c>
      <c r="P173" t="str">
        <f t="shared" si="36"/>
        <v>CENT</v>
      </c>
      <c r="Q173" s="6">
        <f>IFERROR(INDEX('Final Yahoo'!$D$2:$D$1048576,MATCH(Stockbit!P173,'Final Yahoo'!$B$2:$B$1048576,0)),"NA")</f>
        <v>300</v>
      </c>
      <c r="R173" s="10">
        <f t="shared" si="37"/>
        <v>9.9787099999999995</v>
      </c>
      <c r="S173" s="23">
        <f t="shared" si="38"/>
        <v>0.157</v>
      </c>
      <c r="T173" s="8">
        <f t="shared" si="39"/>
        <v>37040261200</v>
      </c>
      <c r="U173" s="28">
        <f t="shared" si="40"/>
        <v>113833699.2</v>
      </c>
      <c r="V173" s="29" t="str">
        <f t="shared" si="41"/>
        <v>UpperMidCap</v>
      </c>
    </row>
    <row r="174" spans="2:22" x14ac:dyDescent="0.25">
      <c r="B174">
        <f t="shared" si="35"/>
        <v>172</v>
      </c>
      <c r="C174" t="s">
        <v>2646</v>
      </c>
      <c r="D174" t="s">
        <v>3377</v>
      </c>
      <c r="E174" s="2">
        <v>0.113</v>
      </c>
      <c r="F174" s="1">
        <v>1380566920</v>
      </c>
      <c r="G174" s="1">
        <v>4950140</v>
      </c>
      <c r="I174" t="str">
        <f t="shared" si="30"/>
        <v>CFIN</v>
      </c>
      <c r="J174" t="str">
        <f t="shared" si="31"/>
        <v>1,131.60 B</v>
      </c>
      <c r="K174" t="str">
        <f t="shared" si="32"/>
        <v>0.113</v>
      </c>
      <c r="L174" s="9" t="str">
        <f t="shared" si="33"/>
        <v>1380566920</v>
      </c>
      <c r="M174" s="9" t="str">
        <f t="shared" si="34"/>
        <v>4950140</v>
      </c>
      <c r="P174" t="str">
        <f t="shared" si="36"/>
        <v>CFIN</v>
      </c>
      <c r="Q174" s="6">
        <f>IFERROR(INDEX('Final Yahoo'!$D$2:$D$1048576,MATCH(Stockbit!P174,'Final Yahoo'!$B$2:$B$1048576,0)),"NA")</f>
        <v>266</v>
      </c>
      <c r="R174" s="10">
        <f t="shared" si="37"/>
        <v>1.1315999999999999</v>
      </c>
      <c r="S174" s="23">
        <f t="shared" si="38"/>
        <v>0.113</v>
      </c>
      <c r="T174" s="8">
        <f t="shared" si="39"/>
        <v>1380566920</v>
      </c>
      <c r="U174" s="28">
        <f t="shared" si="40"/>
        <v>4950140</v>
      </c>
      <c r="V174" s="29" t="str">
        <f t="shared" si="41"/>
        <v>UpperSmallCap</v>
      </c>
    </row>
    <row r="175" spans="2:22" x14ac:dyDescent="0.25">
      <c r="B175">
        <f t="shared" si="35"/>
        <v>173</v>
      </c>
      <c r="C175" t="s">
        <v>2647</v>
      </c>
      <c r="D175" t="s">
        <v>3378</v>
      </c>
      <c r="E175" s="2">
        <v>-0.04</v>
      </c>
      <c r="F175" s="1">
        <v>865982680</v>
      </c>
      <c r="G175" s="1">
        <v>2791400</v>
      </c>
      <c r="I175" t="str">
        <f t="shared" si="30"/>
        <v>CINT</v>
      </c>
      <c r="J175" t="str">
        <f t="shared" si="31"/>
        <v>302.00 B</v>
      </c>
      <c r="K175" t="str">
        <f t="shared" si="32"/>
        <v>-0.04</v>
      </c>
      <c r="L175" s="9" t="str">
        <f t="shared" si="33"/>
        <v>865982680</v>
      </c>
      <c r="M175" s="9" t="str">
        <f t="shared" si="34"/>
        <v>2791400</v>
      </c>
      <c r="P175" t="str">
        <f t="shared" si="36"/>
        <v>CINT</v>
      </c>
      <c r="Q175" s="6">
        <f>IFERROR(INDEX('Final Yahoo'!$D$2:$D$1048576,MATCH(Stockbit!P175,'Final Yahoo'!$B$2:$B$1048576,0)),"NA")</f>
        <v>242</v>
      </c>
      <c r="R175" s="10">
        <f t="shared" si="37"/>
        <v>0.30199999999999999</v>
      </c>
      <c r="S175" s="23">
        <f t="shared" si="38"/>
        <v>-0.04</v>
      </c>
      <c r="T175" s="8">
        <f t="shared" si="39"/>
        <v>865982680</v>
      </c>
      <c r="U175" s="28">
        <f t="shared" si="40"/>
        <v>2791400</v>
      </c>
      <c r="V175" s="29" t="str">
        <f t="shared" si="41"/>
        <v>LowerSmallCap</v>
      </c>
    </row>
    <row r="176" spans="2:22" x14ac:dyDescent="0.25">
      <c r="B176">
        <f t="shared" si="35"/>
        <v>174</v>
      </c>
      <c r="C176" t="s">
        <v>2648</v>
      </c>
      <c r="D176" t="s">
        <v>3379</v>
      </c>
      <c r="E176" s="2">
        <v>0.81699999999999995</v>
      </c>
      <c r="F176" s="1">
        <v>18796200</v>
      </c>
      <c r="G176" s="1">
        <v>6540</v>
      </c>
      <c r="I176" t="str">
        <f t="shared" si="30"/>
        <v>CITA</v>
      </c>
      <c r="J176" t="str">
        <f t="shared" si="31"/>
        <v>10,970.20 B</v>
      </c>
      <c r="K176" t="str">
        <f t="shared" si="32"/>
        <v>0.817</v>
      </c>
      <c r="L176" s="9" t="str">
        <f t="shared" si="33"/>
        <v>18796200</v>
      </c>
      <c r="M176" s="9" t="str">
        <f t="shared" si="34"/>
        <v>6540</v>
      </c>
      <c r="P176" t="str">
        <f t="shared" si="36"/>
        <v>CITA</v>
      </c>
      <c r="Q176" s="6">
        <f>IFERROR(INDEX('Final Yahoo'!$D$2:$D$1048576,MATCH(Stockbit!P176,'Final Yahoo'!$B$2:$B$1048576,0)),"NA")</f>
        <v>2750</v>
      </c>
      <c r="R176" s="10">
        <f t="shared" si="37"/>
        <v>10.9702</v>
      </c>
      <c r="S176" s="23">
        <f t="shared" si="38"/>
        <v>0.81699999999999995</v>
      </c>
      <c r="T176" s="8">
        <f t="shared" si="39"/>
        <v>18796200</v>
      </c>
      <c r="U176" s="28">
        <f t="shared" si="40"/>
        <v>6540</v>
      </c>
      <c r="V176" s="29" t="str">
        <f t="shared" si="41"/>
        <v>LowerBigCap</v>
      </c>
    </row>
    <row r="177" spans="2:22" x14ac:dyDescent="0.25">
      <c r="B177">
        <f t="shared" si="35"/>
        <v>175</v>
      </c>
      <c r="C177" t="s">
        <v>2649</v>
      </c>
      <c r="D177" t="s">
        <v>3380</v>
      </c>
      <c r="E177" s="2">
        <v>-0.157</v>
      </c>
      <c r="F177" s="1">
        <v>66357800</v>
      </c>
      <c r="G177" s="1">
        <v>422460</v>
      </c>
      <c r="I177" t="str">
        <f t="shared" si="30"/>
        <v>CITY</v>
      </c>
      <c r="J177" t="str">
        <f t="shared" si="31"/>
        <v>821.52 B</v>
      </c>
      <c r="K177" t="str">
        <f t="shared" si="32"/>
        <v>-0.157</v>
      </c>
      <c r="L177" s="9" t="str">
        <f t="shared" si="33"/>
        <v>66357800</v>
      </c>
      <c r="M177" s="9" t="str">
        <f t="shared" si="34"/>
        <v>422460</v>
      </c>
      <c r="P177" t="str">
        <f t="shared" si="36"/>
        <v>CITY</v>
      </c>
      <c r="Q177" s="6">
        <f>IFERROR(INDEX('Final Yahoo'!$D$2:$D$1048576,MATCH(Stockbit!P177,'Final Yahoo'!$B$2:$B$1048576,0)),"NA")</f>
        <v>139</v>
      </c>
      <c r="R177" s="10">
        <f t="shared" si="37"/>
        <v>0.82152000000000003</v>
      </c>
      <c r="S177" s="23">
        <f t="shared" si="38"/>
        <v>-0.157</v>
      </c>
      <c r="T177" s="8">
        <f t="shared" si="39"/>
        <v>66357800</v>
      </c>
      <c r="U177" s="28">
        <f t="shared" si="40"/>
        <v>422460</v>
      </c>
      <c r="V177" s="29" t="str">
        <f t="shared" si="41"/>
        <v>LowerSmallCap</v>
      </c>
    </row>
    <row r="178" spans="2:22" x14ac:dyDescent="0.25">
      <c r="B178">
        <f t="shared" si="35"/>
        <v>176</v>
      </c>
      <c r="C178" t="s">
        <v>3381</v>
      </c>
      <c r="D178" t="s">
        <v>3382</v>
      </c>
      <c r="E178" s="2">
        <v>0.13200000000000001</v>
      </c>
      <c r="F178">
        <v>0</v>
      </c>
      <c r="G178">
        <v>0</v>
      </c>
      <c r="I178" t="str">
        <f t="shared" si="30"/>
        <v>CKRA</v>
      </c>
      <c r="J178" t="str">
        <f t="shared" si="31"/>
        <v>388.06 B</v>
      </c>
      <c r="K178" t="str">
        <f t="shared" si="32"/>
        <v>0.132</v>
      </c>
      <c r="L178" s="9" t="str">
        <f t="shared" si="33"/>
        <v>0</v>
      </c>
      <c r="M178" s="9" t="str">
        <f t="shared" si="34"/>
        <v>0</v>
      </c>
      <c r="P178" t="str">
        <f t="shared" si="36"/>
        <v>CKRA</v>
      </c>
      <c r="Q178" s="6" t="str">
        <f>IFERROR(INDEX('Final Yahoo'!$D$2:$D$1048576,MATCH(Stockbit!P178,'Final Yahoo'!$B$2:$B$1048576,0)),"NA")</f>
        <v>NA</v>
      </c>
      <c r="R178" s="10">
        <f t="shared" si="37"/>
        <v>0.38806000000000002</v>
      </c>
      <c r="S178" s="23">
        <f t="shared" si="38"/>
        <v>0.13200000000000001</v>
      </c>
      <c r="T178" s="8">
        <f t="shared" si="39"/>
        <v>0</v>
      </c>
      <c r="U178" s="28">
        <f t="shared" si="40"/>
        <v>0</v>
      </c>
      <c r="V178" s="29" t="str">
        <f t="shared" si="41"/>
        <v>LowerSmallCap</v>
      </c>
    </row>
    <row r="179" spans="2:22" x14ac:dyDescent="0.25">
      <c r="B179">
        <f t="shared" si="35"/>
        <v>177</v>
      </c>
      <c r="C179" t="s">
        <v>2650</v>
      </c>
      <c r="D179" t="s">
        <v>3383</v>
      </c>
      <c r="E179" s="2">
        <v>-0.41599999999999998</v>
      </c>
      <c r="F179" s="1">
        <v>2062900</v>
      </c>
      <c r="G179" s="1">
        <v>2420</v>
      </c>
      <c r="I179" t="str">
        <f t="shared" si="30"/>
        <v>CLAY</v>
      </c>
      <c r="J179" t="str">
        <f t="shared" si="31"/>
        <v>2,184.50 B</v>
      </c>
      <c r="K179" t="str">
        <f t="shared" si="32"/>
        <v>-0.416</v>
      </c>
      <c r="L179" s="9" t="str">
        <f t="shared" si="33"/>
        <v>2062900</v>
      </c>
      <c r="M179" s="9" t="str">
        <f t="shared" si="34"/>
        <v>2420</v>
      </c>
      <c r="P179" t="str">
        <f t="shared" si="36"/>
        <v>CLAY</v>
      </c>
      <c r="Q179" s="6" t="str">
        <f>IFERROR(INDEX('Final Yahoo'!$D$2:$D$1048576,MATCH(Stockbit!P179,'Final Yahoo'!$B$2:$B$1048576,0)),"NA")</f>
        <v>NA</v>
      </c>
      <c r="R179" s="10">
        <f t="shared" si="37"/>
        <v>2.1844999999999999</v>
      </c>
      <c r="S179" s="23">
        <f t="shared" si="38"/>
        <v>-0.41599999999999998</v>
      </c>
      <c r="T179" s="8">
        <f t="shared" si="39"/>
        <v>2062900</v>
      </c>
      <c r="U179" s="28">
        <f t="shared" si="40"/>
        <v>2420</v>
      </c>
      <c r="V179" s="29" t="str">
        <f t="shared" si="41"/>
        <v>LowerMidCap</v>
      </c>
    </row>
    <row r="180" spans="2:22" x14ac:dyDescent="0.25">
      <c r="B180">
        <f t="shared" si="35"/>
        <v>178</v>
      </c>
      <c r="C180" t="s">
        <v>2651</v>
      </c>
      <c r="D180" t="s">
        <v>3384</v>
      </c>
      <c r="E180" s="2">
        <v>0.16500000000000001</v>
      </c>
      <c r="F180" s="1">
        <v>3721405600</v>
      </c>
      <c r="G180" s="1">
        <v>7380260</v>
      </c>
      <c r="I180" t="str">
        <f t="shared" si="30"/>
        <v>CLEO</v>
      </c>
      <c r="J180" t="str">
        <f t="shared" si="31"/>
        <v>5,688.00 B</v>
      </c>
      <c r="K180" t="str">
        <f t="shared" si="32"/>
        <v>0.165</v>
      </c>
      <c r="L180" s="9" t="str">
        <f t="shared" si="33"/>
        <v>3721405600</v>
      </c>
      <c r="M180" s="9" t="str">
        <f t="shared" si="34"/>
        <v>7380260</v>
      </c>
      <c r="P180" t="str">
        <f t="shared" si="36"/>
        <v>CLEO</v>
      </c>
      <c r="Q180" s="6">
        <f>IFERROR(INDEX('Final Yahoo'!$D$2:$D$1048576,MATCH(Stockbit!P180,'Final Yahoo'!$B$2:$B$1048576,0)),"NA")</f>
        <v>472</v>
      </c>
      <c r="R180" s="10">
        <f t="shared" si="37"/>
        <v>5.6879999999999997</v>
      </c>
      <c r="S180" s="23">
        <f t="shared" si="38"/>
        <v>0.16500000000000001</v>
      </c>
      <c r="T180" s="8">
        <f t="shared" si="39"/>
        <v>3721405600</v>
      </c>
      <c r="U180" s="28">
        <f t="shared" si="40"/>
        <v>7380260</v>
      </c>
      <c r="V180" s="29" t="str">
        <f t="shared" si="41"/>
        <v>UpperMidCap</v>
      </c>
    </row>
    <row r="181" spans="2:22" x14ac:dyDescent="0.25">
      <c r="B181">
        <f t="shared" si="35"/>
        <v>179</v>
      </c>
      <c r="C181" t="s">
        <v>2652</v>
      </c>
      <c r="D181" t="s">
        <v>3385</v>
      </c>
      <c r="E181" s="2">
        <v>9.1999999999999998E-2</v>
      </c>
      <c r="F181" s="1">
        <v>108111300</v>
      </c>
      <c r="G181" s="1">
        <v>104140</v>
      </c>
      <c r="I181" t="str">
        <f t="shared" si="30"/>
        <v>CLPI</v>
      </c>
      <c r="J181" t="str">
        <f t="shared" si="31"/>
        <v>318.59 B</v>
      </c>
      <c r="K181" t="str">
        <f t="shared" si="32"/>
        <v>0.092</v>
      </c>
      <c r="L181" s="9" t="str">
        <f t="shared" si="33"/>
        <v>108111300</v>
      </c>
      <c r="M181" s="9" t="str">
        <f t="shared" si="34"/>
        <v>104140</v>
      </c>
      <c r="P181" t="str">
        <f t="shared" si="36"/>
        <v>CLPI</v>
      </c>
      <c r="Q181" s="6">
        <f>IFERROR(INDEX('Final Yahoo'!$D$2:$D$1048576,MATCH(Stockbit!P181,'Final Yahoo'!$B$2:$B$1048576,0)),"NA")</f>
        <v>1040</v>
      </c>
      <c r="R181" s="10">
        <f t="shared" si="37"/>
        <v>0.31858999999999998</v>
      </c>
      <c r="S181" s="23">
        <f t="shared" si="38"/>
        <v>9.1999999999999998E-2</v>
      </c>
      <c r="T181" s="8">
        <f t="shared" si="39"/>
        <v>108111300</v>
      </c>
      <c r="U181" s="28">
        <f t="shared" si="40"/>
        <v>104140</v>
      </c>
      <c r="V181" s="29" t="str">
        <f t="shared" si="41"/>
        <v>LowerSmallCap</v>
      </c>
    </row>
    <row r="182" spans="2:22" x14ac:dyDescent="0.25">
      <c r="B182">
        <f t="shared" si="35"/>
        <v>180</v>
      </c>
      <c r="C182" t="s">
        <v>2653</v>
      </c>
      <c r="D182" t="s">
        <v>3386</v>
      </c>
      <c r="E182" s="2">
        <v>-3.7999999999999999E-2</v>
      </c>
      <c r="F182" s="1">
        <v>88055400</v>
      </c>
      <c r="G182" s="1">
        <v>64780</v>
      </c>
      <c r="I182" t="str">
        <f t="shared" si="30"/>
        <v>CMNP</v>
      </c>
      <c r="J182" t="str">
        <f t="shared" si="31"/>
        <v>7,223.86 B</v>
      </c>
      <c r="K182" t="str">
        <f t="shared" si="32"/>
        <v>-0.038</v>
      </c>
      <c r="L182" s="9" t="str">
        <f t="shared" si="33"/>
        <v>88055400</v>
      </c>
      <c r="M182" s="9" t="str">
        <f t="shared" si="34"/>
        <v>64780</v>
      </c>
      <c r="P182" t="str">
        <f t="shared" si="36"/>
        <v>CMNP</v>
      </c>
      <c r="Q182" s="6">
        <f>IFERROR(INDEX('Final Yahoo'!$D$2:$D$1048576,MATCH(Stockbit!P182,'Final Yahoo'!$B$2:$B$1048576,0)),"NA")</f>
        <v>1355</v>
      </c>
      <c r="R182" s="10">
        <f t="shared" si="37"/>
        <v>7.2238599999999993</v>
      </c>
      <c r="S182" s="23">
        <f t="shared" si="38"/>
        <v>-3.7999999999999999E-2</v>
      </c>
      <c r="T182" s="8">
        <f t="shared" si="39"/>
        <v>88055400</v>
      </c>
      <c r="U182" s="28">
        <f t="shared" si="40"/>
        <v>64780</v>
      </c>
      <c r="V182" s="29" t="str">
        <f t="shared" si="41"/>
        <v>UpperMidCap</v>
      </c>
    </row>
    <row r="183" spans="2:22" x14ac:dyDescent="0.25">
      <c r="B183">
        <f t="shared" si="35"/>
        <v>181</v>
      </c>
      <c r="C183" t="s">
        <v>3162</v>
      </c>
      <c r="D183" t="s">
        <v>3387</v>
      </c>
      <c r="E183" t="s">
        <v>3209</v>
      </c>
      <c r="F183" s="1">
        <v>48268828500</v>
      </c>
      <c r="G183" s="1">
        <v>51558240</v>
      </c>
      <c r="I183" t="str">
        <f t="shared" si="30"/>
        <v>CMNT</v>
      </c>
      <c r="J183" t="str">
        <f t="shared" si="31"/>
        <v>16,868.62 B</v>
      </c>
      <c r="K183" t="str">
        <f t="shared" si="32"/>
        <v>-</v>
      </c>
      <c r="L183" s="9" t="str">
        <f t="shared" si="33"/>
        <v>48268828500</v>
      </c>
      <c r="M183" s="9" t="str">
        <f t="shared" si="34"/>
        <v>51558240</v>
      </c>
      <c r="P183" t="str">
        <f t="shared" si="36"/>
        <v>CMNT</v>
      </c>
      <c r="Q183" s="6">
        <f>IFERROR(INDEX('Final Yahoo'!$D$2:$D$1048576,MATCH(Stockbit!P183,'Final Yahoo'!$B$2:$B$1048576,0)),"NA")</f>
        <v>945</v>
      </c>
      <c r="R183" s="10">
        <f t="shared" si="37"/>
        <v>16.86862</v>
      </c>
      <c r="S183" s="23" t="str">
        <f t="shared" si="38"/>
        <v>NA</v>
      </c>
      <c r="T183" s="8">
        <f t="shared" si="39"/>
        <v>48268828500</v>
      </c>
      <c r="U183" s="28">
        <f t="shared" si="40"/>
        <v>51558240</v>
      </c>
      <c r="V183" s="29" t="str">
        <f t="shared" si="41"/>
        <v>LowerBigCap</v>
      </c>
    </row>
    <row r="184" spans="2:22" x14ac:dyDescent="0.25">
      <c r="B184">
        <f t="shared" si="35"/>
        <v>182</v>
      </c>
      <c r="C184" t="s">
        <v>3388</v>
      </c>
      <c r="D184" t="s">
        <v>3389</v>
      </c>
      <c r="E184" s="2">
        <v>-0.25</v>
      </c>
      <c r="F184" s="1">
        <v>9933220</v>
      </c>
      <c r="G184">
        <v>0</v>
      </c>
      <c r="I184" t="str">
        <f t="shared" si="30"/>
        <v>CMPP</v>
      </c>
      <c r="J184" t="str">
        <f t="shared" si="31"/>
        <v>1,966.06 B</v>
      </c>
      <c r="K184" t="str">
        <f t="shared" si="32"/>
        <v>-0.25</v>
      </c>
      <c r="L184" s="9" t="str">
        <f t="shared" si="33"/>
        <v>9933220</v>
      </c>
      <c r="M184" s="9" t="str">
        <f t="shared" si="34"/>
        <v>0</v>
      </c>
      <c r="P184" t="str">
        <f t="shared" si="36"/>
        <v>CMPP</v>
      </c>
      <c r="Q184" s="6" t="str">
        <f>IFERROR(INDEX('Final Yahoo'!$D$2:$D$1048576,MATCH(Stockbit!P184,'Final Yahoo'!$B$2:$B$1048576,0)),"NA")</f>
        <v>NA</v>
      </c>
      <c r="R184" s="10">
        <f t="shared" si="37"/>
        <v>1.9660599999999999</v>
      </c>
      <c r="S184" s="23">
        <f t="shared" si="38"/>
        <v>-0.25</v>
      </c>
      <c r="T184" s="8">
        <f t="shared" si="39"/>
        <v>9933220</v>
      </c>
      <c r="U184" s="28">
        <f t="shared" si="40"/>
        <v>0</v>
      </c>
      <c r="V184" s="29" t="str">
        <f t="shared" si="41"/>
        <v>UpperSmallCap</v>
      </c>
    </row>
    <row r="185" spans="2:22" x14ac:dyDescent="0.25">
      <c r="B185">
        <f t="shared" si="35"/>
        <v>183</v>
      </c>
      <c r="C185" t="s">
        <v>3163</v>
      </c>
      <c r="D185" t="s">
        <v>3390</v>
      </c>
      <c r="E185" s="2">
        <v>-0.16900000000000001</v>
      </c>
      <c r="F185" s="1">
        <v>201000</v>
      </c>
      <c r="G185" s="1">
        <v>4020</v>
      </c>
      <c r="I185" t="str">
        <f t="shared" si="30"/>
        <v>CNKO</v>
      </c>
      <c r="J185" t="str">
        <f t="shared" si="31"/>
        <v>447.82 B</v>
      </c>
      <c r="K185" t="str">
        <f t="shared" si="32"/>
        <v>-0.169</v>
      </c>
      <c r="L185" s="9" t="str">
        <f t="shared" si="33"/>
        <v>201000</v>
      </c>
      <c r="M185" s="9" t="str">
        <f t="shared" si="34"/>
        <v>4020</v>
      </c>
      <c r="P185" t="str">
        <f t="shared" si="36"/>
        <v>CNKO</v>
      </c>
      <c r="Q185" s="6">
        <f>IFERROR(INDEX('Final Yahoo'!$D$2:$D$1048576,MATCH(Stockbit!P185,'Final Yahoo'!$B$2:$B$1048576,0)),"NA")</f>
        <v>50</v>
      </c>
      <c r="R185" s="10">
        <f t="shared" si="37"/>
        <v>0.44782</v>
      </c>
      <c r="S185" s="23">
        <f t="shared" si="38"/>
        <v>-0.16900000000000001</v>
      </c>
      <c r="T185" s="8">
        <f t="shared" si="39"/>
        <v>201000</v>
      </c>
      <c r="U185" s="28">
        <f t="shared" si="40"/>
        <v>4020</v>
      </c>
      <c r="V185" s="29" t="str">
        <f t="shared" si="41"/>
        <v>LowerSmallCap</v>
      </c>
    </row>
    <row r="186" spans="2:22" x14ac:dyDescent="0.25">
      <c r="B186">
        <f t="shared" si="35"/>
        <v>184</v>
      </c>
      <c r="C186" t="s">
        <v>2654</v>
      </c>
      <c r="D186" t="s">
        <v>3391</v>
      </c>
      <c r="E186" s="2">
        <v>-0.17100000000000001</v>
      </c>
      <c r="F186" s="1">
        <v>4499680</v>
      </c>
      <c r="G186" s="1">
        <v>24620</v>
      </c>
      <c r="I186" t="str">
        <f t="shared" si="30"/>
        <v>CNTX</v>
      </c>
      <c r="J186" t="str">
        <f t="shared" si="31"/>
        <v>12.67 B</v>
      </c>
      <c r="K186" t="str">
        <f t="shared" si="32"/>
        <v>-0.171</v>
      </c>
      <c r="L186" s="9" t="str">
        <f t="shared" si="33"/>
        <v>4499680</v>
      </c>
      <c r="M186" s="9" t="str">
        <f t="shared" si="34"/>
        <v>24620</v>
      </c>
      <c r="P186" t="str">
        <f t="shared" si="36"/>
        <v>CNTX</v>
      </c>
      <c r="Q186" s="6">
        <f>IFERROR(INDEX('Final Yahoo'!$D$2:$D$1048576,MATCH(Stockbit!P186,'Final Yahoo'!$B$2:$B$1048576,0)),"NA")</f>
        <v>180</v>
      </c>
      <c r="R186" s="10">
        <f t="shared" si="37"/>
        <v>1.2670000000000001E-2</v>
      </c>
      <c r="S186" s="23">
        <f t="shared" si="38"/>
        <v>-0.17100000000000001</v>
      </c>
      <c r="T186" s="8">
        <f t="shared" si="39"/>
        <v>4499680</v>
      </c>
      <c r="U186" s="28">
        <f t="shared" si="40"/>
        <v>24620</v>
      </c>
      <c r="V186" s="29" t="str">
        <f t="shared" si="41"/>
        <v>LowerSmallCap</v>
      </c>
    </row>
    <row r="187" spans="2:22" x14ac:dyDescent="0.25">
      <c r="B187">
        <f t="shared" si="35"/>
        <v>185</v>
      </c>
      <c r="C187" t="s">
        <v>2655</v>
      </c>
      <c r="D187" t="s">
        <v>3392</v>
      </c>
      <c r="E187" t="s">
        <v>3209</v>
      </c>
      <c r="F187" s="1">
        <v>2809780160</v>
      </c>
      <c r="G187" s="1">
        <v>10609740</v>
      </c>
      <c r="I187" t="str">
        <f t="shared" si="30"/>
        <v>COCO</v>
      </c>
      <c r="J187" t="str">
        <f t="shared" si="31"/>
        <v>147.92 B</v>
      </c>
      <c r="K187" t="str">
        <f t="shared" si="32"/>
        <v>-</v>
      </c>
      <c r="L187" s="9" t="str">
        <f t="shared" si="33"/>
        <v>2809780160</v>
      </c>
      <c r="M187" s="9" t="str">
        <f t="shared" si="34"/>
        <v>10609740</v>
      </c>
      <c r="P187" t="str">
        <f t="shared" si="36"/>
        <v>COCO</v>
      </c>
      <c r="Q187" s="6">
        <f>IFERROR(INDEX('Final Yahoo'!$D$2:$D$1048576,MATCH(Stockbit!P187,'Final Yahoo'!$B$2:$B$1048576,0)),"NA")</f>
        <v>256</v>
      </c>
      <c r="R187" s="10">
        <f t="shared" si="37"/>
        <v>0.14792</v>
      </c>
      <c r="S187" s="23" t="str">
        <f t="shared" si="38"/>
        <v>NA</v>
      </c>
      <c r="T187" s="8">
        <f t="shared" si="39"/>
        <v>2809780160</v>
      </c>
      <c r="U187" s="28">
        <f t="shared" si="40"/>
        <v>10609740</v>
      </c>
      <c r="V187" s="29" t="str">
        <f t="shared" si="41"/>
        <v>LowerSmallCap</v>
      </c>
    </row>
    <row r="188" spans="2:22" x14ac:dyDescent="0.25">
      <c r="B188">
        <f t="shared" si="35"/>
        <v>186</v>
      </c>
      <c r="C188" t="s">
        <v>3393</v>
      </c>
      <c r="D188" t="s">
        <v>3394</v>
      </c>
      <c r="E188" s="2">
        <v>-0.105</v>
      </c>
      <c r="F188" s="1">
        <v>1000</v>
      </c>
      <c r="G188">
        <v>0</v>
      </c>
      <c r="I188" t="str">
        <f t="shared" si="30"/>
        <v>COWL</v>
      </c>
      <c r="J188" t="str">
        <f t="shared" si="31"/>
        <v>243.56 B</v>
      </c>
      <c r="K188" t="str">
        <f t="shared" si="32"/>
        <v>-0.105</v>
      </c>
      <c r="L188" s="9" t="str">
        <f t="shared" si="33"/>
        <v>1000</v>
      </c>
      <c r="M188" s="9" t="str">
        <f t="shared" si="34"/>
        <v>0</v>
      </c>
      <c r="P188" t="str">
        <f t="shared" si="36"/>
        <v>COWL</v>
      </c>
      <c r="Q188" s="6" t="str">
        <f>IFERROR(INDEX('Final Yahoo'!$D$2:$D$1048576,MATCH(Stockbit!P188,'Final Yahoo'!$B$2:$B$1048576,0)),"NA")</f>
        <v>NA</v>
      </c>
      <c r="R188" s="10">
        <f t="shared" si="37"/>
        <v>0.24356</v>
      </c>
      <c r="S188" s="23">
        <f t="shared" si="38"/>
        <v>-0.105</v>
      </c>
      <c r="T188" s="8">
        <f t="shared" si="39"/>
        <v>1000</v>
      </c>
      <c r="U188" s="28">
        <f t="shared" si="40"/>
        <v>0</v>
      </c>
      <c r="V188" s="29" t="str">
        <f t="shared" si="41"/>
        <v>LowerSmallCap</v>
      </c>
    </row>
    <row r="189" spans="2:22" x14ac:dyDescent="0.25">
      <c r="B189">
        <f t="shared" si="35"/>
        <v>187</v>
      </c>
      <c r="C189" t="s">
        <v>3395</v>
      </c>
      <c r="D189" t="s">
        <v>3396</v>
      </c>
      <c r="E189" s="2">
        <v>-0.253</v>
      </c>
      <c r="F189">
        <v>0</v>
      </c>
      <c r="G189">
        <v>0</v>
      </c>
      <c r="I189" t="str">
        <f t="shared" si="30"/>
        <v>CPGT</v>
      </c>
      <c r="J189" t="str">
        <f t="shared" si="31"/>
        <v>198.61 B</v>
      </c>
      <c r="K189" t="str">
        <f t="shared" si="32"/>
        <v>-0.253</v>
      </c>
      <c r="L189" s="9" t="str">
        <f t="shared" si="33"/>
        <v>0</v>
      </c>
      <c r="M189" s="9" t="str">
        <f t="shared" si="34"/>
        <v>0</v>
      </c>
      <c r="P189" t="str">
        <f t="shared" si="36"/>
        <v>CPGT</v>
      </c>
      <c r="Q189" s="6" t="str">
        <f>IFERROR(INDEX('Final Yahoo'!$D$2:$D$1048576,MATCH(Stockbit!P189,'Final Yahoo'!$B$2:$B$1048576,0)),"NA")</f>
        <v>NA</v>
      </c>
      <c r="R189" s="10">
        <f t="shared" si="37"/>
        <v>0.19861000000000001</v>
      </c>
      <c r="S189" s="23">
        <f t="shared" si="38"/>
        <v>-0.253</v>
      </c>
      <c r="T189" s="8">
        <f t="shared" si="39"/>
        <v>0</v>
      </c>
      <c r="U189" s="28">
        <f t="shared" si="40"/>
        <v>0</v>
      </c>
      <c r="V189" s="29" t="str">
        <f t="shared" si="41"/>
        <v>LowerSmallCap</v>
      </c>
    </row>
    <row r="190" spans="2:22" x14ac:dyDescent="0.25">
      <c r="B190">
        <f t="shared" si="35"/>
        <v>188</v>
      </c>
      <c r="C190" t="s">
        <v>2656</v>
      </c>
      <c r="D190" t="s">
        <v>3397</v>
      </c>
      <c r="E190" s="2">
        <v>-4.9000000000000002E-2</v>
      </c>
      <c r="F190" s="1">
        <v>55842220000</v>
      </c>
      <c r="G190" s="1">
        <v>8756660</v>
      </c>
      <c r="I190" t="str">
        <f t="shared" si="30"/>
        <v>CPIN</v>
      </c>
      <c r="J190" t="str">
        <f t="shared" si="31"/>
        <v>102,897.45 B</v>
      </c>
      <c r="K190" t="str">
        <f t="shared" si="32"/>
        <v>-0.049</v>
      </c>
      <c r="L190" s="9" t="str">
        <f t="shared" si="33"/>
        <v>55842220000</v>
      </c>
      <c r="M190" s="9" t="str">
        <f t="shared" si="34"/>
        <v>8756660</v>
      </c>
      <c r="P190" t="str">
        <f t="shared" si="36"/>
        <v>CPIN</v>
      </c>
      <c r="Q190" s="6">
        <f>IFERROR(INDEX('Final Yahoo'!$D$2:$D$1048576,MATCH(Stockbit!P190,'Final Yahoo'!$B$2:$B$1048576,0)),"NA")</f>
        <v>6350</v>
      </c>
      <c r="R190" s="10">
        <f t="shared" si="37"/>
        <v>102.89744999999999</v>
      </c>
      <c r="S190" s="23">
        <f t="shared" si="38"/>
        <v>-4.9000000000000002E-2</v>
      </c>
      <c r="T190" s="8">
        <f t="shared" si="39"/>
        <v>55842220000</v>
      </c>
      <c r="U190" s="28">
        <f t="shared" si="40"/>
        <v>8756660</v>
      </c>
      <c r="V190" s="29" t="str">
        <f t="shared" si="41"/>
        <v>UpperBigCap</v>
      </c>
    </row>
    <row r="191" spans="2:22" x14ac:dyDescent="0.25">
      <c r="B191">
        <f t="shared" si="35"/>
        <v>189</v>
      </c>
      <c r="C191" t="s">
        <v>2657</v>
      </c>
      <c r="D191" t="s">
        <v>3398</v>
      </c>
      <c r="E191" t="s">
        <v>3209</v>
      </c>
      <c r="F191" s="1">
        <v>22000</v>
      </c>
      <c r="G191">
        <v>0</v>
      </c>
      <c r="I191" t="str">
        <f t="shared" si="30"/>
        <v>CPRI</v>
      </c>
      <c r="J191" t="str">
        <f t="shared" si="31"/>
        <v>121.67 B</v>
      </c>
      <c r="K191" t="str">
        <f t="shared" si="32"/>
        <v>-</v>
      </c>
      <c r="L191" s="9" t="str">
        <f t="shared" si="33"/>
        <v>22000</v>
      </c>
      <c r="M191" s="9" t="str">
        <f t="shared" si="34"/>
        <v>0</v>
      </c>
      <c r="P191" t="str">
        <f t="shared" si="36"/>
        <v>CPRI</v>
      </c>
      <c r="Q191" s="6" t="str">
        <f>IFERROR(INDEX('Final Yahoo'!$D$2:$D$1048576,MATCH(Stockbit!P191,'Final Yahoo'!$B$2:$B$1048576,0)),"NA")</f>
        <v>NA</v>
      </c>
      <c r="R191" s="10">
        <f t="shared" si="37"/>
        <v>0.12167</v>
      </c>
      <c r="S191" s="23" t="str">
        <f t="shared" si="38"/>
        <v>NA</v>
      </c>
      <c r="T191" s="8">
        <f t="shared" si="39"/>
        <v>22000</v>
      </c>
      <c r="U191" s="28">
        <f t="shared" si="40"/>
        <v>0</v>
      </c>
      <c r="V191" s="29" t="str">
        <f t="shared" si="41"/>
        <v>LowerSmallCap</v>
      </c>
    </row>
    <row r="192" spans="2:22" x14ac:dyDescent="0.25">
      <c r="B192">
        <f t="shared" si="35"/>
        <v>190</v>
      </c>
      <c r="C192" t="s">
        <v>2658</v>
      </c>
      <c r="D192" t="s">
        <v>3399</v>
      </c>
      <c r="E192" s="2">
        <v>4.8000000000000001E-2</v>
      </c>
      <c r="F192" s="1">
        <v>163076000</v>
      </c>
      <c r="G192" s="1">
        <v>3261520</v>
      </c>
      <c r="I192" t="str">
        <f t="shared" si="30"/>
        <v>CPRO</v>
      </c>
      <c r="J192" t="str">
        <f t="shared" si="31"/>
        <v>2,978.62 B</v>
      </c>
      <c r="K192" t="str">
        <f t="shared" si="32"/>
        <v>0.048</v>
      </c>
      <c r="L192" s="9" t="str">
        <f t="shared" si="33"/>
        <v>163076000</v>
      </c>
      <c r="M192" s="9" t="str">
        <f t="shared" si="34"/>
        <v>3261520</v>
      </c>
      <c r="P192" t="str">
        <f t="shared" si="36"/>
        <v>CPRO</v>
      </c>
      <c r="Q192" s="6" t="str">
        <f>IFERROR(INDEX('Final Yahoo'!$D$2:$D$1048576,MATCH(Stockbit!P192,'Final Yahoo'!$B$2:$B$1048576,0)),"NA")</f>
        <v>NA</v>
      </c>
      <c r="R192" s="10">
        <f t="shared" si="37"/>
        <v>2.9786199999999998</v>
      </c>
      <c r="S192" s="23">
        <f t="shared" si="38"/>
        <v>4.8000000000000001E-2</v>
      </c>
      <c r="T192" s="8">
        <f t="shared" si="39"/>
        <v>163076000</v>
      </c>
      <c r="U192" s="28">
        <f t="shared" si="40"/>
        <v>3261520</v>
      </c>
      <c r="V192" s="29" t="str">
        <f t="shared" si="41"/>
        <v>LowerMidCap</v>
      </c>
    </row>
    <row r="193" spans="2:22" x14ac:dyDescent="0.25">
      <c r="B193">
        <f t="shared" si="35"/>
        <v>191</v>
      </c>
      <c r="C193" t="s">
        <v>2659</v>
      </c>
      <c r="D193" t="s">
        <v>3400</v>
      </c>
      <c r="E193" s="2">
        <v>9.0999999999999998E-2</v>
      </c>
      <c r="F193" s="1">
        <v>92752700</v>
      </c>
      <c r="G193" s="1">
        <v>165720</v>
      </c>
      <c r="I193" t="str">
        <f t="shared" si="30"/>
        <v>CSAP</v>
      </c>
      <c r="J193" t="str">
        <f t="shared" si="31"/>
        <v>2,385.22 B</v>
      </c>
      <c r="K193" t="str">
        <f t="shared" si="32"/>
        <v>0.091</v>
      </c>
      <c r="L193" s="9" t="str">
        <f t="shared" si="33"/>
        <v>92752700</v>
      </c>
      <c r="M193" s="9" t="str">
        <f t="shared" si="34"/>
        <v>165720</v>
      </c>
      <c r="P193" t="str">
        <f t="shared" si="36"/>
        <v>CSAP</v>
      </c>
      <c r="Q193" s="6" t="str">
        <f>IFERROR(INDEX('Final Yahoo'!$D$2:$D$1048576,MATCH(Stockbit!P193,'Final Yahoo'!$B$2:$B$1048576,0)),"NA")</f>
        <v>NA</v>
      </c>
      <c r="R193" s="10">
        <f t="shared" si="37"/>
        <v>2.3852199999999999</v>
      </c>
      <c r="S193" s="23">
        <f t="shared" si="38"/>
        <v>9.0999999999999998E-2</v>
      </c>
      <c r="T193" s="8">
        <f t="shared" si="39"/>
        <v>92752700</v>
      </c>
      <c r="U193" s="28">
        <f t="shared" si="40"/>
        <v>165720</v>
      </c>
      <c r="V193" s="29" t="str">
        <f t="shared" si="41"/>
        <v>LowerMidCap</v>
      </c>
    </row>
    <row r="194" spans="2:22" x14ac:dyDescent="0.25">
      <c r="B194">
        <f t="shared" si="35"/>
        <v>192</v>
      </c>
      <c r="C194" t="s">
        <v>2660</v>
      </c>
      <c r="D194" t="s">
        <v>3401</v>
      </c>
      <c r="E194" s="2">
        <v>0.187</v>
      </c>
      <c r="F194" s="1">
        <v>6108380760</v>
      </c>
      <c r="G194" s="1">
        <v>62017101.600000001</v>
      </c>
      <c r="I194" t="str">
        <f t="shared" ref="I194:I257" si="42">TRIM(C194)</f>
        <v>CSIS</v>
      </c>
      <c r="J194" t="str">
        <f t="shared" ref="J194:J257" si="43">TRIM(D194)</f>
        <v>125.47 B</v>
      </c>
      <c r="K194" t="str">
        <f t="shared" ref="K194:K257" si="44">TRIM(E194)</f>
        <v>0.187</v>
      </c>
      <c r="L194" s="9" t="str">
        <f t="shared" ref="L194:L257" si="45">TRIM(F194)</f>
        <v>6108380760</v>
      </c>
      <c r="M194" s="9" t="str">
        <f t="shared" ref="M194:M257" si="46">TRIM(G194)</f>
        <v>62017101.6</v>
      </c>
      <c r="P194" t="str">
        <f t="shared" si="36"/>
        <v>CSIS</v>
      </c>
      <c r="Q194" s="6">
        <f>IFERROR(INDEX('Final Yahoo'!$D$2:$D$1048576,MATCH(Stockbit!P194,'Final Yahoo'!$B$2:$B$1048576,0)),"NA")</f>
        <v>95</v>
      </c>
      <c r="R194" s="10">
        <f t="shared" si="37"/>
        <v>0.12547</v>
      </c>
      <c r="S194" s="23">
        <f t="shared" si="38"/>
        <v>0.187</v>
      </c>
      <c r="T194" s="8">
        <f t="shared" si="39"/>
        <v>6108380760</v>
      </c>
      <c r="U194" s="28">
        <f t="shared" si="40"/>
        <v>62017101.600000001</v>
      </c>
      <c r="V194" s="29" t="str">
        <f t="shared" si="41"/>
        <v>LowerSmallCap</v>
      </c>
    </row>
    <row r="195" spans="2:22" x14ac:dyDescent="0.25">
      <c r="B195">
        <f t="shared" ref="B195:B258" si="47">ROW(B193)</f>
        <v>193</v>
      </c>
      <c r="C195" t="s">
        <v>2661</v>
      </c>
      <c r="D195" t="s">
        <v>3402</v>
      </c>
      <c r="E195" t="s">
        <v>3209</v>
      </c>
      <c r="F195" s="1">
        <v>1570200</v>
      </c>
      <c r="G195">
        <v>460</v>
      </c>
      <c r="I195" t="str">
        <f t="shared" si="42"/>
        <v>CSMI</v>
      </c>
      <c r="J195" t="str">
        <f t="shared" si="43"/>
        <v>2,750.13 B</v>
      </c>
      <c r="K195" t="str">
        <f t="shared" si="44"/>
        <v>-</v>
      </c>
      <c r="L195" s="9" t="str">
        <f t="shared" si="45"/>
        <v>1570200</v>
      </c>
      <c r="M195" s="9" t="str">
        <f t="shared" si="46"/>
        <v>460</v>
      </c>
      <c r="P195" t="str">
        <f t="shared" ref="P195:P258" si="48">I195</f>
        <v>CSMI</v>
      </c>
      <c r="Q195" s="6" t="str">
        <f>IFERROR(INDEX('Final Yahoo'!$D$2:$D$1048576,MATCH(Stockbit!P195,'Final Yahoo'!$B$2:$B$1048576,0)),"NA")</f>
        <v>NA</v>
      </c>
      <c r="R195" s="10">
        <f t="shared" si="37"/>
        <v>2.75013</v>
      </c>
      <c r="S195" s="23" t="str">
        <f t="shared" si="38"/>
        <v>NA</v>
      </c>
      <c r="T195" s="8">
        <f t="shared" si="39"/>
        <v>1570200</v>
      </c>
      <c r="U195" s="28">
        <f t="shared" si="40"/>
        <v>460</v>
      </c>
      <c r="V195" s="29" t="str">
        <f t="shared" si="41"/>
        <v>LowerMidCap</v>
      </c>
    </row>
    <row r="196" spans="2:22" x14ac:dyDescent="0.25">
      <c r="B196">
        <f t="shared" si="47"/>
        <v>194</v>
      </c>
      <c r="C196" t="s">
        <v>2662</v>
      </c>
      <c r="D196" t="s">
        <v>3403</v>
      </c>
      <c r="E196" t="s">
        <v>3209</v>
      </c>
      <c r="F196" s="1">
        <v>419432760</v>
      </c>
      <c r="G196" s="1">
        <v>1057000</v>
      </c>
      <c r="I196" t="str">
        <f t="shared" si="42"/>
        <v>CSRA</v>
      </c>
      <c r="J196" t="str">
        <f t="shared" si="43"/>
        <v>807.70 B</v>
      </c>
      <c r="K196" t="str">
        <f t="shared" si="44"/>
        <v>-</v>
      </c>
      <c r="L196" s="9" t="str">
        <f t="shared" si="45"/>
        <v>419432760</v>
      </c>
      <c r="M196" s="9" t="str">
        <f t="shared" si="46"/>
        <v>1057000</v>
      </c>
      <c r="P196" t="str">
        <f t="shared" si="48"/>
        <v>CSRA</v>
      </c>
      <c r="Q196" s="6">
        <f>IFERROR(INDEX('Final Yahoo'!$D$2:$D$1048576,MATCH(Stockbit!P196,'Final Yahoo'!$B$2:$B$1048576,0)),"NA")</f>
        <v>376</v>
      </c>
      <c r="R196" s="10">
        <f t="shared" ref="R196:R259" si="49">VALUE(LEFT(J196,LEN(J196)-2))/10^3</f>
        <v>0.80770000000000008</v>
      </c>
      <c r="S196" s="23" t="str">
        <f t="shared" ref="S196:S259" si="50">IFERROR(VALUE(K196),"NA")</f>
        <v>NA</v>
      </c>
      <c r="T196" s="8">
        <f t="shared" ref="T196:T259" si="51">IFERROR(VALUE(L196),"NA")</f>
        <v>419432760</v>
      </c>
      <c r="U196" s="28">
        <f t="shared" ref="U196:U259" si="52">IFERROR(VALUE(M196),"NA")</f>
        <v>1057000</v>
      </c>
      <c r="V196" s="29" t="str">
        <f t="shared" ref="V196:V259" si="53">IF(R196&gt;=$Y$5,$AE$5,IF(R196&gt;=$Y$6,$AE$6,IF(R196&gt;=$Y$7,$AE$7,IF(R196&gt;=$Y$8,$AE$8,IF(R196&gt;=$Y$9,$AE$9,$AE$10)))))</f>
        <v>LowerSmallCap</v>
      </c>
    </row>
    <row r="197" spans="2:22" x14ac:dyDescent="0.25">
      <c r="B197">
        <f t="shared" si="47"/>
        <v>195</v>
      </c>
      <c r="C197" t="s">
        <v>2663</v>
      </c>
      <c r="D197" t="s">
        <v>3404</v>
      </c>
      <c r="E197" s="2">
        <v>0.376</v>
      </c>
      <c r="F197" s="1">
        <v>8755800</v>
      </c>
      <c r="G197" s="1">
        <v>2700</v>
      </c>
      <c r="I197" t="str">
        <f t="shared" si="42"/>
        <v>CTBN</v>
      </c>
      <c r="J197" t="str">
        <f t="shared" si="43"/>
        <v>2,633.22 B</v>
      </c>
      <c r="K197" t="str">
        <f t="shared" si="44"/>
        <v>0.376</v>
      </c>
      <c r="L197" s="9" t="str">
        <f t="shared" si="45"/>
        <v>8755800</v>
      </c>
      <c r="M197" s="9" t="str">
        <f t="shared" si="46"/>
        <v>2700</v>
      </c>
      <c r="P197" t="str">
        <f t="shared" si="48"/>
        <v>CTBN</v>
      </c>
      <c r="Q197" s="6" t="str">
        <f>IFERROR(INDEX('Final Yahoo'!$D$2:$D$1048576,MATCH(Stockbit!P197,'Final Yahoo'!$B$2:$B$1048576,0)),"NA")</f>
        <v>NA</v>
      </c>
      <c r="R197" s="10">
        <f t="shared" si="49"/>
        <v>2.6332199999999997</v>
      </c>
      <c r="S197" s="23">
        <f t="shared" si="50"/>
        <v>0.376</v>
      </c>
      <c r="T197" s="8">
        <f t="shared" si="51"/>
        <v>8755800</v>
      </c>
      <c r="U197" s="28">
        <f t="shared" si="52"/>
        <v>2700</v>
      </c>
      <c r="V197" s="29" t="str">
        <f t="shared" si="53"/>
        <v>LowerMidCap</v>
      </c>
    </row>
    <row r="198" spans="2:22" x14ac:dyDescent="0.25">
      <c r="B198">
        <f t="shared" si="47"/>
        <v>196</v>
      </c>
      <c r="C198" t="s">
        <v>2664</v>
      </c>
      <c r="D198" t="s">
        <v>3405</v>
      </c>
      <c r="E198" s="2">
        <v>7.8E-2</v>
      </c>
      <c r="F198" s="1">
        <v>41597734100</v>
      </c>
      <c r="G198" s="1">
        <v>37370560</v>
      </c>
      <c r="I198" t="str">
        <f t="shared" si="42"/>
        <v>CTRA</v>
      </c>
      <c r="J198" t="str">
        <f t="shared" si="43"/>
        <v>20,509.14 B</v>
      </c>
      <c r="K198" t="str">
        <f t="shared" si="44"/>
        <v>0.078</v>
      </c>
      <c r="L198" s="9" t="str">
        <f t="shared" si="45"/>
        <v>41597734100</v>
      </c>
      <c r="M198" s="9" t="str">
        <f t="shared" si="46"/>
        <v>37370560</v>
      </c>
      <c r="P198" t="str">
        <f t="shared" si="48"/>
        <v>CTRA</v>
      </c>
      <c r="Q198" s="6">
        <f>IFERROR(INDEX('Final Yahoo'!$D$2:$D$1048576,MATCH(Stockbit!P198,'Final Yahoo'!$B$2:$B$1048576,0)),"NA")</f>
        <v>1130</v>
      </c>
      <c r="R198" s="10">
        <f t="shared" si="49"/>
        <v>20.509139999999999</v>
      </c>
      <c r="S198" s="23">
        <f t="shared" si="50"/>
        <v>7.8E-2</v>
      </c>
      <c r="T198" s="8">
        <f t="shared" si="51"/>
        <v>41597734100</v>
      </c>
      <c r="U198" s="28">
        <f t="shared" si="52"/>
        <v>37370560</v>
      </c>
      <c r="V198" s="29" t="str">
        <f t="shared" si="53"/>
        <v>LowerBigCap</v>
      </c>
    </row>
    <row r="199" spans="2:22" x14ac:dyDescent="0.25">
      <c r="B199">
        <f t="shared" si="47"/>
        <v>197</v>
      </c>
      <c r="C199" t="s">
        <v>2665</v>
      </c>
      <c r="D199" t="s">
        <v>3406</v>
      </c>
      <c r="E199" s="2">
        <v>-0.23899999999999999</v>
      </c>
      <c r="F199" s="1">
        <v>129235480</v>
      </c>
      <c r="G199" s="1">
        <v>2583620</v>
      </c>
      <c r="I199" t="str">
        <f t="shared" si="42"/>
        <v>CTTH</v>
      </c>
      <c r="J199" t="str">
        <f t="shared" si="43"/>
        <v>61.54 B</v>
      </c>
      <c r="K199" t="str">
        <f t="shared" si="44"/>
        <v>-0.239</v>
      </c>
      <c r="L199" s="9" t="str">
        <f t="shared" si="45"/>
        <v>129235480</v>
      </c>
      <c r="M199" s="9" t="str">
        <f t="shared" si="46"/>
        <v>2583620</v>
      </c>
      <c r="P199" t="str">
        <f t="shared" si="48"/>
        <v>CTTH</v>
      </c>
      <c r="Q199" s="6">
        <f>IFERROR(INDEX('Final Yahoo'!$D$2:$D$1048576,MATCH(Stockbit!P199,'Final Yahoo'!$B$2:$B$1048576,0)),"NA")</f>
        <v>50</v>
      </c>
      <c r="R199" s="10">
        <f t="shared" si="49"/>
        <v>6.1539999999999997E-2</v>
      </c>
      <c r="S199" s="23">
        <f t="shared" si="50"/>
        <v>-0.23899999999999999</v>
      </c>
      <c r="T199" s="8">
        <f t="shared" si="51"/>
        <v>129235480</v>
      </c>
      <c r="U199" s="28">
        <f t="shared" si="52"/>
        <v>2583620</v>
      </c>
      <c r="V199" s="29" t="str">
        <f t="shared" si="53"/>
        <v>LowerSmallCap</v>
      </c>
    </row>
    <row r="200" spans="2:22" x14ac:dyDescent="0.25">
      <c r="B200">
        <f t="shared" si="47"/>
        <v>198</v>
      </c>
      <c r="C200" t="s">
        <v>2666</v>
      </c>
      <c r="D200" t="s">
        <v>3407</v>
      </c>
      <c r="E200" t="s">
        <v>3209</v>
      </c>
      <c r="F200" s="1">
        <v>248498000</v>
      </c>
      <c r="G200" s="1">
        <v>4969960</v>
      </c>
      <c r="I200" t="str">
        <f t="shared" si="42"/>
        <v>DADA</v>
      </c>
      <c r="J200" t="str">
        <f t="shared" si="43"/>
        <v>358.85 B</v>
      </c>
      <c r="K200" t="str">
        <f t="shared" si="44"/>
        <v>-</v>
      </c>
      <c r="L200" s="9" t="str">
        <f t="shared" si="45"/>
        <v>248498000</v>
      </c>
      <c r="M200" s="9" t="str">
        <f t="shared" si="46"/>
        <v>4969960</v>
      </c>
      <c r="P200" t="str">
        <f t="shared" si="48"/>
        <v>DADA</v>
      </c>
      <c r="Q200" s="6">
        <f>IFERROR(INDEX('Final Yahoo'!$D$2:$D$1048576,MATCH(Stockbit!P200,'Final Yahoo'!$B$2:$B$1048576,0)),"NA")</f>
        <v>50</v>
      </c>
      <c r="R200" s="10">
        <f t="shared" si="49"/>
        <v>0.35885</v>
      </c>
      <c r="S200" s="23" t="str">
        <f t="shared" si="50"/>
        <v>NA</v>
      </c>
      <c r="T200" s="8">
        <f t="shared" si="51"/>
        <v>248498000</v>
      </c>
      <c r="U200" s="28">
        <f t="shared" si="52"/>
        <v>4969960</v>
      </c>
      <c r="V200" s="29" t="str">
        <f t="shared" si="53"/>
        <v>LowerSmallCap</v>
      </c>
    </row>
    <row r="201" spans="2:22" x14ac:dyDescent="0.25">
      <c r="B201">
        <f t="shared" si="47"/>
        <v>199</v>
      </c>
      <c r="C201" t="s">
        <v>3408</v>
      </c>
      <c r="D201" t="s">
        <v>3409</v>
      </c>
      <c r="E201" s="2">
        <v>-0.252</v>
      </c>
      <c r="F201">
        <v>0</v>
      </c>
      <c r="G201">
        <v>0</v>
      </c>
      <c r="I201" t="str">
        <f t="shared" si="42"/>
        <v>DAJK</v>
      </c>
      <c r="J201" t="str">
        <f t="shared" si="43"/>
        <v>125.00 B</v>
      </c>
      <c r="K201" t="str">
        <f t="shared" si="44"/>
        <v>-0.252</v>
      </c>
      <c r="L201" s="9" t="str">
        <f t="shared" si="45"/>
        <v>0</v>
      </c>
      <c r="M201" s="9" t="str">
        <f t="shared" si="46"/>
        <v>0</v>
      </c>
      <c r="P201" t="str">
        <f t="shared" si="48"/>
        <v>DAJK</v>
      </c>
      <c r="Q201" s="6" t="str">
        <f>IFERROR(INDEX('Final Yahoo'!$D$2:$D$1048576,MATCH(Stockbit!P201,'Final Yahoo'!$B$2:$B$1048576,0)),"NA")</f>
        <v>NA</v>
      </c>
      <c r="R201" s="10">
        <f t="shared" si="49"/>
        <v>0.125</v>
      </c>
      <c r="S201" s="23">
        <f t="shared" si="50"/>
        <v>-0.252</v>
      </c>
      <c r="T201" s="8">
        <f t="shared" si="51"/>
        <v>0</v>
      </c>
      <c r="U201" s="28">
        <f t="shared" si="52"/>
        <v>0</v>
      </c>
      <c r="V201" s="29" t="str">
        <f t="shared" si="53"/>
        <v>LowerSmallCap</v>
      </c>
    </row>
    <row r="202" spans="2:22" x14ac:dyDescent="0.25">
      <c r="B202">
        <f t="shared" si="47"/>
        <v>200</v>
      </c>
      <c r="C202" t="s">
        <v>2667</v>
      </c>
      <c r="D202" t="s">
        <v>3410</v>
      </c>
      <c r="E202" s="2">
        <v>-0.10100000000000001</v>
      </c>
      <c r="F202" s="1">
        <v>3874538360</v>
      </c>
      <c r="G202" s="1">
        <v>12445980</v>
      </c>
      <c r="I202" t="str">
        <f t="shared" si="42"/>
        <v>DART</v>
      </c>
      <c r="J202" t="str">
        <f t="shared" si="43"/>
        <v>791.63 B</v>
      </c>
      <c r="K202" t="str">
        <f t="shared" si="44"/>
        <v>-0.101</v>
      </c>
      <c r="L202" s="9" t="str">
        <f t="shared" si="45"/>
        <v>3874538360</v>
      </c>
      <c r="M202" s="9" t="str">
        <f t="shared" si="46"/>
        <v>12445980</v>
      </c>
      <c r="P202" t="str">
        <f t="shared" si="48"/>
        <v>DART</v>
      </c>
      <c r="Q202" s="6">
        <f>IFERROR(INDEX('Final Yahoo'!$D$2:$D$1048576,MATCH(Stockbit!P202,'Final Yahoo'!$B$2:$B$1048576,0)),"NA")</f>
        <v>246</v>
      </c>
      <c r="R202" s="10">
        <f t="shared" si="49"/>
        <v>0.79162999999999994</v>
      </c>
      <c r="S202" s="23">
        <f t="shared" si="50"/>
        <v>-0.10100000000000001</v>
      </c>
      <c r="T202" s="8">
        <f t="shared" si="51"/>
        <v>3874538360</v>
      </c>
      <c r="U202" s="28">
        <f t="shared" si="52"/>
        <v>12445980</v>
      </c>
      <c r="V202" s="29" t="str">
        <f t="shared" si="53"/>
        <v>LowerSmallCap</v>
      </c>
    </row>
    <row r="203" spans="2:22" x14ac:dyDescent="0.25">
      <c r="B203">
        <f t="shared" si="47"/>
        <v>201</v>
      </c>
      <c r="C203" t="s">
        <v>2668</v>
      </c>
      <c r="D203" t="s">
        <v>3411</v>
      </c>
      <c r="E203" s="2">
        <v>0.34599999999999997</v>
      </c>
      <c r="F203" s="1">
        <v>199369800</v>
      </c>
      <c r="G203" s="1">
        <v>777960</v>
      </c>
      <c r="I203" t="str">
        <f t="shared" si="42"/>
        <v>DAYA</v>
      </c>
      <c r="J203" t="str">
        <f t="shared" si="43"/>
        <v>639.02 B</v>
      </c>
      <c r="K203" t="str">
        <f t="shared" si="44"/>
        <v>0.346</v>
      </c>
      <c r="L203" s="9" t="str">
        <f t="shared" si="45"/>
        <v>199369800</v>
      </c>
      <c r="M203" s="9" t="str">
        <f t="shared" si="46"/>
        <v>777960</v>
      </c>
      <c r="P203" t="str">
        <f t="shared" si="48"/>
        <v>DAYA</v>
      </c>
      <c r="Q203" s="6">
        <f>IFERROR(INDEX('Final Yahoo'!$D$2:$D$1048576,MATCH(Stockbit!P203,'Final Yahoo'!$B$2:$B$1048576,0)),"NA")</f>
        <v>250</v>
      </c>
      <c r="R203" s="10">
        <f t="shared" si="49"/>
        <v>0.63902000000000003</v>
      </c>
      <c r="S203" s="23">
        <f t="shared" si="50"/>
        <v>0.34599999999999997</v>
      </c>
      <c r="T203" s="8">
        <f t="shared" si="51"/>
        <v>199369800</v>
      </c>
      <c r="U203" s="28">
        <f t="shared" si="52"/>
        <v>777960</v>
      </c>
      <c r="V203" s="29" t="str">
        <f t="shared" si="53"/>
        <v>LowerSmallCap</v>
      </c>
    </row>
    <row r="204" spans="2:22" x14ac:dyDescent="0.25">
      <c r="B204">
        <f t="shared" si="47"/>
        <v>202</v>
      </c>
      <c r="C204" t="s">
        <v>2669</v>
      </c>
      <c r="D204" t="s">
        <v>3412</v>
      </c>
      <c r="E204" s="2">
        <v>0.81299999999999994</v>
      </c>
      <c r="F204" s="1">
        <v>390125000</v>
      </c>
      <c r="G204" s="1">
        <v>8260</v>
      </c>
      <c r="I204" t="str">
        <f t="shared" si="42"/>
        <v>DCII</v>
      </c>
      <c r="J204" t="str">
        <f t="shared" si="43"/>
        <v>113,227.93 B</v>
      </c>
      <c r="K204" t="str">
        <f t="shared" si="44"/>
        <v>0.813</v>
      </c>
      <c r="L204" s="9" t="str">
        <f t="shared" si="45"/>
        <v>390125000</v>
      </c>
      <c r="M204" s="9" t="str">
        <f t="shared" si="46"/>
        <v>8260</v>
      </c>
      <c r="P204" t="str">
        <f t="shared" si="48"/>
        <v>DCII</v>
      </c>
      <c r="Q204" s="6" t="str">
        <f>IFERROR(INDEX('Final Yahoo'!$D$2:$D$1048576,MATCH(Stockbit!P204,'Final Yahoo'!$B$2:$B$1048576,0)),"NA")</f>
        <v>NA</v>
      </c>
      <c r="R204" s="10">
        <f t="shared" si="49"/>
        <v>113.22792999999999</v>
      </c>
      <c r="S204" s="23">
        <f t="shared" si="50"/>
        <v>0.81299999999999994</v>
      </c>
      <c r="T204" s="8">
        <f t="shared" si="51"/>
        <v>390125000</v>
      </c>
      <c r="U204" s="28">
        <f t="shared" si="52"/>
        <v>8260</v>
      </c>
      <c r="V204" s="29" t="str">
        <f t="shared" si="53"/>
        <v>UpperBigCap</v>
      </c>
    </row>
    <row r="205" spans="2:22" x14ac:dyDescent="0.25">
      <c r="B205">
        <f t="shared" si="47"/>
        <v>203</v>
      </c>
      <c r="C205" t="s">
        <v>2670</v>
      </c>
      <c r="D205" t="s">
        <v>3413</v>
      </c>
      <c r="E205" s="2">
        <v>-0.21299999999999999</v>
      </c>
      <c r="F205" s="1">
        <v>104961980</v>
      </c>
      <c r="G205">
        <v>0</v>
      </c>
      <c r="I205" t="str">
        <f t="shared" si="42"/>
        <v>DEAL</v>
      </c>
      <c r="J205" t="str">
        <f t="shared" si="43"/>
        <v>56.64 B</v>
      </c>
      <c r="K205" t="str">
        <f t="shared" si="44"/>
        <v>-0.213</v>
      </c>
      <c r="L205" s="9" t="str">
        <f t="shared" si="45"/>
        <v>104961980</v>
      </c>
      <c r="M205" s="9" t="str">
        <f t="shared" si="46"/>
        <v>0</v>
      </c>
      <c r="P205" t="str">
        <f t="shared" si="48"/>
        <v>DEAL</v>
      </c>
      <c r="Q205" s="6" t="str">
        <f>IFERROR(INDEX('Final Yahoo'!$D$2:$D$1048576,MATCH(Stockbit!P205,'Final Yahoo'!$B$2:$B$1048576,0)),"NA")</f>
        <v>NA</v>
      </c>
      <c r="R205" s="10">
        <f t="shared" si="49"/>
        <v>5.6640000000000003E-2</v>
      </c>
      <c r="S205" s="23">
        <f t="shared" si="50"/>
        <v>-0.21299999999999999</v>
      </c>
      <c r="T205" s="8">
        <f t="shared" si="51"/>
        <v>104961980</v>
      </c>
      <c r="U205" s="28">
        <f t="shared" si="52"/>
        <v>0</v>
      </c>
      <c r="V205" s="29" t="str">
        <f t="shared" si="53"/>
        <v>LowerSmallCap</v>
      </c>
    </row>
    <row r="206" spans="2:22" x14ac:dyDescent="0.25">
      <c r="B206">
        <f t="shared" si="47"/>
        <v>204</v>
      </c>
      <c r="C206" t="s">
        <v>2671</v>
      </c>
      <c r="D206" t="s">
        <v>3414</v>
      </c>
      <c r="E206" s="2">
        <v>-0.13300000000000001</v>
      </c>
      <c r="F206" s="1">
        <v>2303200</v>
      </c>
      <c r="G206" s="1">
        <v>2360</v>
      </c>
      <c r="I206" t="str">
        <f t="shared" si="42"/>
        <v>DEFI</v>
      </c>
      <c r="J206" t="str">
        <f t="shared" si="43"/>
        <v>683.83 B</v>
      </c>
      <c r="K206" t="str">
        <f t="shared" si="44"/>
        <v>-0.133</v>
      </c>
      <c r="L206" s="9" t="str">
        <f t="shared" si="45"/>
        <v>2303200</v>
      </c>
      <c r="M206" s="9" t="str">
        <f t="shared" si="46"/>
        <v>2360</v>
      </c>
      <c r="P206" t="str">
        <f t="shared" si="48"/>
        <v>DEFI</v>
      </c>
      <c r="Q206" s="6">
        <f>IFERROR(INDEX('Final Yahoo'!$D$2:$D$1048576,MATCH(Stockbit!P206,'Final Yahoo'!$B$2:$B$1048576,0)),"NA")</f>
        <v>1000</v>
      </c>
      <c r="R206" s="10">
        <f t="shared" si="49"/>
        <v>0.68383000000000005</v>
      </c>
      <c r="S206" s="23">
        <f t="shared" si="50"/>
        <v>-0.13300000000000001</v>
      </c>
      <c r="T206" s="8">
        <f t="shared" si="51"/>
        <v>2303200</v>
      </c>
      <c r="U206" s="28">
        <f t="shared" si="52"/>
        <v>2360</v>
      </c>
      <c r="V206" s="29" t="str">
        <f t="shared" si="53"/>
        <v>LowerSmallCap</v>
      </c>
    </row>
    <row r="207" spans="2:22" x14ac:dyDescent="0.25">
      <c r="B207">
        <f t="shared" si="47"/>
        <v>205</v>
      </c>
      <c r="C207" t="s">
        <v>2672</v>
      </c>
      <c r="D207" t="s">
        <v>3415</v>
      </c>
      <c r="E207" s="2">
        <v>8.5999999999999993E-2</v>
      </c>
      <c r="F207" s="1">
        <v>69235000</v>
      </c>
      <c r="G207" s="1">
        <v>1384700</v>
      </c>
      <c r="I207" t="str">
        <f t="shared" si="42"/>
        <v>DEWA</v>
      </c>
      <c r="J207" t="str">
        <f t="shared" si="43"/>
        <v>1,092.69 B</v>
      </c>
      <c r="K207" t="str">
        <f t="shared" si="44"/>
        <v>0.086</v>
      </c>
      <c r="L207" s="9" t="str">
        <f t="shared" si="45"/>
        <v>69235000</v>
      </c>
      <c r="M207" s="9" t="str">
        <f t="shared" si="46"/>
        <v>1384700</v>
      </c>
      <c r="P207" t="str">
        <f t="shared" si="48"/>
        <v>DEWA</v>
      </c>
      <c r="Q207" s="6">
        <f>IFERROR(INDEX('Final Yahoo'!$D$2:$D$1048576,MATCH(Stockbit!P207,'Final Yahoo'!$B$2:$B$1048576,0)),"NA")</f>
        <v>50</v>
      </c>
      <c r="R207" s="10">
        <f t="shared" si="49"/>
        <v>1.0926900000000002</v>
      </c>
      <c r="S207" s="23">
        <f t="shared" si="50"/>
        <v>8.5999999999999993E-2</v>
      </c>
      <c r="T207" s="8">
        <f t="shared" si="51"/>
        <v>69235000</v>
      </c>
      <c r="U207" s="28">
        <f t="shared" si="52"/>
        <v>1384700</v>
      </c>
      <c r="V207" s="29" t="str">
        <f t="shared" si="53"/>
        <v>UpperSmallCap</v>
      </c>
    </row>
    <row r="208" spans="2:22" x14ac:dyDescent="0.25">
      <c r="B208">
        <f t="shared" si="47"/>
        <v>206</v>
      </c>
      <c r="C208" t="s">
        <v>2673</v>
      </c>
      <c r="D208" t="s">
        <v>3416</v>
      </c>
      <c r="E208" s="2">
        <v>-8.5000000000000006E-2</v>
      </c>
      <c r="F208" s="1">
        <v>863249840</v>
      </c>
      <c r="G208" s="1">
        <v>2180840</v>
      </c>
      <c r="I208" t="str">
        <f t="shared" si="42"/>
        <v>DFAM</v>
      </c>
      <c r="J208" t="str">
        <f t="shared" si="43"/>
        <v>702.95 B</v>
      </c>
      <c r="K208" t="str">
        <f t="shared" si="44"/>
        <v>-0.085</v>
      </c>
      <c r="L208" s="9" t="str">
        <f t="shared" si="45"/>
        <v>863249840</v>
      </c>
      <c r="M208" s="9" t="str">
        <f t="shared" si="46"/>
        <v>2180840</v>
      </c>
      <c r="P208" t="str">
        <f t="shared" si="48"/>
        <v>DFAM</v>
      </c>
      <c r="Q208" s="6">
        <f>IFERROR(INDEX('Final Yahoo'!$D$2:$D$1048576,MATCH(Stockbit!P208,'Final Yahoo'!$B$2:$B$1048576,0)),"NA")</f>
        <v>372</v>
      </c>
      <c r="R208" s="10">
        <f t="shared" si="49"/>
        <v>0.70295000000000007</v>
      </c>
      <c r="S208" s="23">
        <f t="shared" si="50"/>
        <v>-8.5000000000000006E-2</v>
      </c>
      <c r="T208" s="8">
        <f t="shared" si="51"/>
        <v>863249840</v>
      </c>
      <c r="U208" s="28">
        <f t="shared" si="52"/>
        <v>2180840</v>
      </c>
      <c r="V208" s="29" t="str">
        <f t="shared" si="53"/>
        <v>LowerSmallCap</v>
      </c>
    </row>
    <row r="209" spans="2:22" x14ac:dyDescent="0.25">
      <c r="B209">
        <f t="shared" si="47"/>
        <v>207</v>
      </c>
      <c r="C209" t="s">
        <v>2674</v>
      </c>
      <c r="D209" t="s">
        <v>3417</v>
      </c>
      <c r="E209" s="2">
        <v>-0.26500000000000001</v>
      </c>
      <c r="F209" s="1">
        <v>30989662960</v>
      </c>
      <c r="G209" s="1">
        <v>257544795.19999999</v>
      </c>
      <c r="I209" t="str">
        <f t="shared" si="42"/>
        <v>DGIK</v>
      </c>
      <c r="J209" t="str">
        <f t="shared" si="43"/>
        <v>703.73 B</v>
      </c>
      <c r="K209" t="str">
        <f t="shared" si="44"/>
        <v>-0.265</v>
      </c>
      <c r="L209" s="9" t="str">
        <f t="shared" si="45"/>
        <v>30989662960</v>
      </c>
      <c r="M209" s="9" t="str">
        <f t="shared" si="46"/>
        <v>257544795.2</v>
      </c>
      <c r="P209" t="str">
        <f t="shared" si="48"/>
        <v>DGIK</v>
      </c>
      <c r="Q209" s="6">
        <f>IFERROR(INDEX('Final Yahoo'!$D$2:$D$1048576,MATCH(Stockbit!P209,'Final Yahoo'!$B$2:$B$1048576,0)),"NA")</f>
        <v>105</v>
      </c>
      <c r="R209" s="10">
        <f t="shared" si="49"/>
        <v>0.70372999999999997</v>
      </c>
      <c r="S209" s="23">
        <f t="shared" si="50"/>
        <v>-0.26500000000000001</v>
      </c>
      <c r="T209" s="8">
        <f t="shared" si="51"/>
        <v>30989662960</v>
      </c>
      <c r="U209" s="28">
        <f t="shared" si="52"/>
        <v>257544795.19999999</v>
      </c>
      <c r="V209" s="29" t="str">
        <f t="shared" si="53"/>
        <v>LowerSmallCap</v>
      </c>
    </row>
    <row r="210" spans="2:22" x14ac:dyDescent="0.25">
      <c r="B210">
        <f t="shared" si="47"/>
        <v>208</v>
      </c>
      <c r="C210" t="s">
        <v>2675</v>
      </c>
      <c r="D210" t="s">
        <v>3418</v>
      </c>
      <c r="E210" s="2">
        <v>1.3560000000000001</v>
      </c>
      <c r="F210" s="1">
        <v>8572407500</v>
      </c>
      <c r="G210" s="1">
        <v>10495880</v>
      </c>
      <c r="I210" t="str">
        <f t="shared" si="42"/>
        <v>DGNS</v>
      </c>
      <c r="J210" t="str">
        <f t="shared" si="43"/>
        <v>1,031.25 B</v>
      </c>
      <c r="K210" t="str">
        <f t="shared" si="44"/>
        <v>1.356</v>
      </c>
      <c r="L210" s="9" t="str">
        <f t="shared" si="45"/>
        <v>8572407500</v>
      </c>
      <c r="M210" s="9" t="str">
        <f t="shared" si="46"/>
        <v>10495880</v>
      </c>
      <c r="P210" t="str">
        <f t="shared" si="48"/>
        <v>DGNS</v>
      </c>
      <c r="Q210" s="6" t="str">
        <f>IFERROR(INDEX('Final Yahoo'!$D$2:$D$1048576,MATCH(Stockbit!P210,'Final Yahoo'!$B$2:$B$1048576,0)),"NA")</f>
        <v>NA</v>
      </c>
      <c r="R210" s="10">
        <f t="shared" si="49"/>
        <v>1.03125</v>
      </c>
      <c r="S210" s="23">
        <f t="shared" si="50"/>
        <v>1.3560000000000001</v>
      </c>
      <c r="T210" s="8">
        <f t="shared" si="51"/>
        <v>8572407500</v>
      </c>
      <c r="U210" s="28">
        <f t="shared" si="52"/>
        <v>10495880</v>
      </c>
      <c r="V210" s="29" t="str">
        <f t="shared" si="53"/>
        <v>UpperSmallCap</v>
      </c>
    </row>
    <row r="211" spans="2:22" x14ac:dyDescent="0.25">
      <c r="B211">
        <f t="shared" si="47"/>
        <v>209</v>
      </c>
      <c r="C211" t="s">
        <v>2676</v>
      </c>
      <c r="D211" t="s">
        <v>3419</v>
      </c>
      <c r="E211" s="2">
        <v>0.08</v>
      </c>
      <c r="F211" s="1">
        <v>10015507840</v>
      </c>
      <c r="G211" s="1">
        <v>24007740</v>
      </c>
      <c r="I211" t="str">
        <f t="shared" si="42"/>
        <v>DIGI</v>
      </c>
      <c r="J211" t="str">
        <f t="shared" si="43"/>
        <v>578.50 B</v>
      </c>
      <c r="K211" t="str">
        <f t="shared" si="44"/>
        <v>0.08</v>
      </c>
      <c r="L211" s="9" t="str">
        <f t="shared" si="45"/>
        <v>10015507840</v>
      </c>
      <c r="M211" s="9" t="str">
        <f t="shared" si="46"/>
        <v>24007740</v>
      </c>
      <c r="P211" t="str">
        <f t="shared" si="48"/>
        <v>DIGI</v>
      </c>
      <c r="Q211" s="6">
        <f>IFERROR(INDEX('Final Yahoo'!$D$2:$D$1048576,MATCH(Stockbit!P211,'Final Yahoo'!$B$2:$B$1048576,0)),"NA")</f>
        <v>500</v>
      </c>
      <c r="R211" s="10">
        <f t="shared" si="49"/>
        <v>0.57850000000000001</v>
      </c>
      <c r="S211" s="23">
        <f t="shared" si="50"/>
        <v>0.08</v>
      </c>
      <c r="T211" s="8">
        <f t="shared" si="51"/>
        <v>10015507840</v>
      </c>
      <c r="U211" s="28">
        <f t="shared" si="52"/>
        <v>24007740</v>
      </c>
      <c r="V211" s="29" t="str">
        <f t="shared" si="53"/>
        <v>LowerSmallCap</v>
      </c>
    </row>
    <row r="212" spans="2:22" x14ac:dyDescent="0.25">
      <c r="B212">
        <f t="shared" si="47"/>
        <v>210</v>
      </c>
      <c r="C212" t="s">
        <v>2677</v>
      </c>
      <c r="D212" t="s">
        <v>3420</v>
      </c>
      <c r="E212" s="2">
        <v>9.5000000000000001E-2</v>
      </c>
      <c r="F212" s="1">
        <v>961435020</v>
      </c>
      <c r="G212" s="1">
        <v>5205960</v>
      </c>
      <c r="I212" t="str">
        <f t="shared" si="42"/>
        <v>DILD</v>
      </c>
      <c r="J212" t="str">
        <f t="shared" si="43"/>
        <v>1,886.59 B</v>
      </c>
      <c r="K212" t="str">
        <f t="shared" si="44"/>
        <v>0.095</v>
      </c>
      <c r="L212" s="9" t="str">
        <f t="shared" si="45"/>
        <v>961435020</v>
      </c>
      <c r="M212" s="9" t="str">
        <f t="shared" si="46"/>
        <v>5205960</v>
      </c>
      <c r="P212" t="str">
        <f t="shared" si="48"/>
        <v>DILD</v>
      </c>
      <c r="Q212" s="6">
        <f>IFERROR(INDEX('Final Yahoo'!$D$2:$D$1048576,MATCH(Stockbit!P212,'Final Yahoo'!$B$2:$B$1048576,0)),"NA")</f>
        <v>188</v>
      </c>
      <c r="R212" s="10">
        <f t="shared" si="49"/>
        <v>1.88659</v>
      </c>
      <c r="S212" s="23">
        <f t="shared" si="50"/>
        <v>9.5000000000000001E-2</v>
      </c>
      <c r="T212" s="8">
        <f t="shared" si="51"/>
        <v>961435020</v>
      </c>
      <c r="U212" s="28">
        <f t="shared" si="52"/>
        <v>5205960</v>
      </c>
      <c r="V212" s="29" t="str">
        <f t="shared" si="53"/>
        <v>UpperSmallCap</v>
      </c>
    </row>
    <row r="213" spans="2:22" x14ac:dyDescent="0.25">
      <c r="B213">
        <f t="shared" si="47"/>
        <v>211</v>
      </c>
      <c r="C213" t="s">
        <v>2678</v>
      </c>
      <c r="D213" t="s">
        <v>3421</v>
      </c>
      <c r="E213" s="2">
        <v>0.29099999999999998</v>
      </c>
      <c r="F213" s="1">
        <v>1388689000</v>
      </c>
      <c r="G213" s="1">
        <v>638160</v>
      </c>
      <c r="I213" t="str">
        <f t="shared" si="42"/>
        <v>DIVA</v>
      </c>
      <c r="J213" t="str">
        <f t="shared" si="43"/>
        <v>3,114.29 B</v>
      </c>
      <c r="K213" t="str">
        <f t="shared" si="44"/>
        <v>0.291</v>
      </c>
      <c r="L213" s="9" t="str">
        <f t="shared" si="45"/>
        <v>1388689000</v>
      </c>
      <c r="M213" s="9" t="str">
        <f t="shared" si="46"/>
        <v>638160</v>
      </c>
      <c r="P213" t="str">
        <f t="shared" si="48"/>
        <v>DIVA</v>
      </c>
      <c r="Q213" s="6" t="str">
        <f>IFERROR(INDEX('Final Yahoo'!$D$2:$D$1048576,MATCH(Stockbit!P213,'Final Yahoo'!$B$2:$B$1048576,0)),"NA")</f>
        <v>NA</v>
      </c>
      <c r="R213" s="10">
        <f t="shared" si="49"/>
        <v>3.11429</v>
      </c>
      <c r="S213" s="23">
        <f t="shared" si="50"/>
        <v>0.29099999999999998</v>
      </c>
      <c r="T213" s="8">
        <f t="shared" si="51"/>
        <v>1388689000</v>
      </c>
      <c r="U213" s="28">
        <f t="shared" si="52"/>
        <v>638160</v>
      </c>
      <c r="V213" s="29" t="str">
        <f t="shared" si="53"/>
        <v>LowerMidCap</v>
      </c>
    </row>
    <row r="214" spans="2:22" x14ac:dyDescent="0.25">
      <c r="B214">
        <f t="shared" si="47"/>
        <v>212</v>
      </c>
      <c r="C214" t="s">
        <v>2679</v>
      </c>
      <c r="D214" t="s">
        <v>3422</v>
      </c>
      <c r="E214" s="2">
        <v>1.726</v>
      </c>
      <c r="F214" s="1">
        <v>7574427980</v>
      </c>
      <c r="G214" s="1">
        <v>51732180</v>
      </c>
      <c r="I214" t="str">
        <f t="shared" si="42"/>
        <v>DKFT</v>
      </c>
      <c r="J214" t="str">
        <f t="shared" si="43"/>
        <v>800.63 B</v>
      </c>
      <c r="K214" t="str">
        <f t="shared" si="44"/>
        <v>1.726</v>
      </c>
      <c r="L214" s="9" t="str">
        <f t="shared" si="45"/>
        <v>7574427980</v>
      </c>
      <c r="M214" s="9" t="str">
        <f t="shared" si="46"/>
        <v>51732180</v>
      </c>
      <c r="P214" t="str">
        <f t="shared" si="48"/>
        <v>DKFT</v>
      </c>
      <c r="Q214" s="6">
        <f>IFERROR(INDEX('Final Yahoo'!$D$2:$D$1048576,MATCH(Stockbit!P214,'Final Yahoo'!$B$2:$B$1048576,0)),"NA")</f>
        <v>141</v>
      </c>
      <c r="R214" s="10">
        <f t="shared" si="49"/>
        <v>0.80062999999999995</v>
      </c>
      <c r="S214" s="23">
        <f t="shared" si="50"/>
        <v>1.726</v>
      </c>
      <c r="T214" s="8">
        <f t="shared" si="51"/>
        <v>7574427980</v>
      </c>
      <c r="U214" s="28">
        <f t="shared" si="52"/>
        <v>51732180</v>
      </c>
      <c r="V214" s="29" t="str">
        <f t="shared" si="53"/>
        <v>LowerSmallCap</v>
      </c>
    </row>
    <row r="215" spans="2:22" x14ac:dyDescent="0.25">
      <c r="B215">
        <f t="shared" si="47"/>
        <v>213</v>
      </c>
      <c r="C215" t="s">
        <v>2680</v>
      </c>
      <c r="D215" t="s">
        <v>3423</v>
      </c>
      <c r="E215" s="2">
        <v>-0.111</v>
      </c>
      <c r="F215" s="1">
        <v>495623800</v>
      </c>
      <c r="G215" s="1">
        <v>121740</v>
      </c>
      <c r="I215" t="str">
        <f t="shared" si="42"/>
        <v>DLTA</v>
      </c>
      <c r="J215" t="str">
        <f t="shared" si="43"/>
        <v>3,170.61 B</v>
      </c>
      <c r="K215" t="str">
        <f t="shared" si="44"/>
        <v>-0.111</v>
      </c>
      <c r="L215" s="9" t="str">
        <f t="shared" si="45"/>
        <v>495623800</v>
      </c>
      <c r="M215" s="9" t="str">
        <f t="shared" si="46"/>
        <v>121740</v>
      </c>
      <c r="P215" t="str">
        <f t="shared" si="48"/>
        <v>DLTA</v>
      </c>
      <c r="Q215" s="6" t="str">
        <f>IFERROR(INDEX('Final Yahoo'!$D$2:$D$1048576,MATCH(Stockbit!P215,'Final Yahoo'!$B$2:$B$1048576,0)),"NA")</f>
        <v>NA</v>
      </c>
      <c r="R215" s="10">
        <f t="shared" si="49"/>
        <v>3.1706099999999999</v>
      </c>
      <c r="S215" s="23">
        <f t="shared" si="50"/>
        <v>-0.111</v>
      </c>
      <c r="T215" s="8">
        <f t="shared" si="51"/>
        <v>495623800</v>
      </c>
      <c r="U215" s="28">
        <f t="shared" si="52"/>
        <v>121740</v>
      </c>
      <c r="V215" s="29" t="str">
        <f t="shared" si="53"/>
        <v>LowerMidCap</v>
      </c>
    </row>
    <row r="216" spans="2:22" x14ac:dyDescent="0.25">
      <c r="B216">
        <f t="shared" si="47"/>
        <v>214</v>
      </c>
      <c r="C216" t="s">
        <v>2681</v>
      </c>
      <c r="D216" t="s">
        <v>3424</v>
      </c>
      <c r="E216" s="2">
        <v>0.253</v>
      </c>
      <c r="F216" s="1">
        <v>17440533760</v>
      </c>
      <c r="G216" s="1">
        <v>76375839.200000003</v>
      </c>
      <c r="I216" t="str">
        <f t="shared" si="42"/>
        <v>DMAS</v>
      </c>
      <c r="J216" t="str">
        <f t="shared" si="43"/>
        <v>10,699.98 B</v>
      </c>
      <c r="K216" t="str">
        <f t="shared" si="44"/>
        <v>0.253</v>
      </c>
      <c r="L216" s="9" t="str">
        <f t="shared" si="45"/>
        <v>17440533760</v>
      </c>
      <c r="M216" s="9" t="str">
        <f t="shared" si="46"/>
        <v>76375839.2</v>
      </c>
      <c r="P216" t="str">
        <f t="shared" si="48"/>
        <v>DMAS</v>
      </c>
      <c r="Q216" s="6">
        <f>IFERROR(INDEX('Final Yahoo'!$D$2:$D$1048576,MATCH(Stockbit!P216,'Final Yahoo'!$B$2:$B$1048576,0)),"NA")</f>
        <v>214</v>
      </c>
      <c r="R216" s="10">
        <f t="shared" si="49"/>
        <v>10.69998</v>
      </c>
      <c r="S216" s="23">
        <f t="shared" si="50"/>
        <v>0.253</v>
      </c>
      <c r="T216" s="8">
        <f t="shared" si="51"/>
        <v>17440533760</v>
      </c>
      <c r="U216" s="28">
        <f t="shared" si="52"/>
        <v>76375839.200000003</v>
      </c>
      <c r="V216" s="29" t="str">
        <f t="shared" si="53"/>
        <v>LowerBigCap</v>
      </c>
    </row>
    <row r="217" spans="2:22" x14ac:dyDescent="0.25">
      <c r="B217">
        <f t="shared" si="47"/>
        <v>215</v>
      </c>
      <c r="C217" t="s">
        <v>2682</v>
      </c>
      <c r="D217" t="s">
        <v>3425</v>
      </c>
      <c r="E217" t="s">
        <v>3209</v>
      </c>
      <c r="F217" s="1">
        <v>22532655400</v>
      </c>
      <c r="G217" s="1">
        <v>9547440</v>
      </c>
      <c r="I217" t="str">
        <f t="shared" si="42"/>
        <v>DMMX</v>
      </c>
      <c r="J217" t="str">
        <f t="shared" si="43"/>
        <v>18,692.31 B</v>
      </c>
      <c r="K217" t="str">
        <f t="shared" si="44"/>
        <v>-</v>
      </c>
      <c r="L217" s="9" t="str">
        <f t="shared" si="45"/>
        <v>22532655400</v>
      </c>
      <c r="M217" s="9" t="str">
        <f t="shared" si="46"/>
        <v>9547440</v>
      </c>
      <c r="P217" t="str">
        <f t="shared" si="48"/>
        <v>DMMX</v>
      </c>
      <c r="Q217" s="6">
        <f>IFERROR(INDEX('Final Yahoo'!$D$2:$D$1048576,MATCH(Stockbit!P217,'Final Yahoo'!$B$2:$B$1048576,0)),"NA")</f>
        <v>2490</v>
      </c>
      <c r="R217" s="10">
        <f t="shared" si="49"/>
        <v>18.692310000000003</v>
      </c>
      <c r="S217" s="23" t="str">
        <f t="shared" si="50"/>
        <v>NA</v>
      </c>
      <c r="T217" s="8">
        <f t="shared" si="51"/>
        <v>22532655400</v>
      </c>
      <c r="U217" s="28">
        <f t="shared" si="52"/>
        <v>9547440</v>
      </c>
      <c r="V217" s="29" t="str">
        <f t="shared" si="53"/>
        <v>LowerBigCap</v>
      </c>
    </row>
    <row r="218" spans="2:22" x14ac:dyDescent="0.25">
      <c r="B218">
        <f t="shared" si="47"/>
        <v>216</v>
      </c>
      <c r="C218" t="s">
        <v>2683</v>
      </c>
      <c r="D218" t="s">
        <v>3426</v>
      </c>
      <c r="E218" t="s">
        <v>3209</v>
      </c>
      <c r="F218" s="1">
        <v>93618600</v>
      </c>
      <c r="G218" s="1">
        <v>103580</v>
      </c>
      <c r="I218" t="str">
        <f t="shared" si="42"/>
        <v>DMND</v>
      </c>
      <c r="J218" t="str">
        <f t="shared" si="43"/>
        <v>8,426.84 B</v>
      </c>
      <c r="K218" t="str">
        <f t="shared" si="44"/>
        <v>-</v>
      </c>
      <c r="L218" s="9" t="str">
        <f t="shared" si="45"/>
        <v>93618600</v>
      </c>
      <c r="M218" s="9" t="str">
        <f t="shared" si="46"/>
        <v>103580</v>
      </c>
      <c r="P218" t="str">
        <f t="shared" si="48"/>
        <v>DMND</v>
      </c>
      <c r="Q218" s="6">
        <f>IFERROR(INDEX('Final Yahoo'!$D$2:$D$1048576,MATCH(Stockbit!P218,'Final Yahoo'!$B$2:$B$1048576,0)),"NA")</f>
        <v>905</v>
      </c>
      <c r="R218" s="10">
        <f t="shared" si="49"/>
        <v>8.4268400000000003</v>
      </c>
      <c r="S218" s="23" t="str">
        <f t="shared" si="50"/>
        <v>NA</v>
      </c>
      <c r="T218" s="8">
        <f t="shared" si="51"/>
        <v>93618600</v>
      </c>
      <c r="U218" s="28">
        <f t="shared" si="52"/>
        <v>103580</v>
      </c>
      <c r="V218" s="29" t="str">
        <f t="shared" si="53"/>
        <v>UpperMidCap</v>
      </c>
    </row>
    <row r="219" spans="2:22" x14ac:dyDescent="0.25">
      <c r="B219">
        <f t="shared" si="47"/>
        <v>217</v>
      </c>
      <c r="C219" t="s">
        <v>2684</v>
      </c>
      <c r="D219" t="s">
        <v>3427</v>
      </c>
      <c r="E219" s="2">
        <v>0.30199999999999999</v>
      </c>
      <c r="F219" s="1">
        <v>12044417440</v>
      </c>
      <c r="G219" s="1">
        <v>46732659.200000003</v>
      </c>
      <c r="I219" t="str">
        <f t="shared" si="42"/>
        <v>DNAR</v>
      </c>
      <c r="J219" t="str">
        <f t="shared" si="43"/>
        <v>3,391.74 B</v>
      </c>
      <c r="K219" t="str">
        <f t="shared" si="44"/>
        <v>0.302</v>
      </c>
      <c r="L219" s="9" t="str">
        <f t="shared" si="45"/>
        <v>12044417440</v>
      </c>
      <c r="M219" s="9" t="str">
        <f t="shared" si="46"/>
        <v>46732659.2</v>
      </c>
      <c r="P219" t="str">
        <f t="shared" si="48"/>
        <v>DNAR</v>
      </c>
      <c r="Q219" s="6" t="str">
        <f>IFERROR(INDEX('Final Yahoo'!$D$2:$D$1048576,MATCH(Stockbit!P219,'Final Yahoo'!$B$2:$B$1048576,0)),"NA")</f>
        <v>NA</v>
      </c>
      <c r="R219" s="10">
        <f t="shared" si="49"/>
        <v>3.39174</v>
      </c>
      <c r="S219" s="23">
        <f t="shared" si="50"/>
        <v>0.30199999999999999</v>
      </c>
      <c r="T219" s="8">
        <f t="shared" si="51"/>
        <v>12044417440</v>
      </c>
      <c r="U219" s="28">
        <f t="shared" si="52"/>
        <v>46732659.200000003</v>
      </c>
      <c r="V219" s="29" t="str">
        <f t="shared" si="53"/>
        <v>LowerMidCap</v>
      </c>
    </row>
    <row r="220" spans="2:22" x14ac:dyDescent="0.25">
      <c r="B220">
        <f t="shared" si="47"/>
        <v>218</v>
      </c>
      <c r="C220" t="s">
        <v>2685</v>
      </c>
      <c r="D220" t="s">
        <v>3428</v>
      </c>
      <c r="E220" s="2">
        <v>1.0549999999999999</v>
      </c>
      <c r="F220" s="1">
        <v>15090400</v>
      </c>
      <c r="G220" s="1">
        <v>4660</v>
      </c>
      <c r="I220" t="str">
        <f t="shared" si="42"/>
        <v>DNET</v>
      </c>
      <c r="J220" t="str">
        <f t="shared" si="43"/>
        <v>46,098.00 B</v>
      </c>
      <c r="K220" t="str">
        <f t="shared" si="44"/>
        <v>1.055</v>
      </c>
      <c r="L220" s="9" t="str">
        <f t="shared" si="45"/>
        <v>15090400</v>
      </c>
      <c r="M220" s="9" t="str">
        <f t="shared" si="46"/>
        <v>4660</v>
      </c>
      <c r="P220" t="str">
        <f t="shared" si="48"/>
        <v>DNET</v>
      </c>
      <c r="Q220" s="6">
        <f>IFERROR(INDEX('Final Yahoo'!$D$2:$D$1048576,MATCH(Stockbit!P220,'Final Yahoo'!$B$2:$B$1048576,0)),"NA")</f>
        <v>3250</v>
      </c>
      <c r="R220" s="10">
        <f t="shared" si="49"/>
        <v>46.097999999999999</v>
      </c>
      <c r="S220" s="23">
        <f t="shared" si="50"/>
        <v>1.0549999999999999</v>
      </c>
      <c r="T220" s="8">
        <f t="shared" si="51"/>
        <v>15090400</v>
      </c>
      <c r="U220" s="28">
        <f t="shared" si="52"/>
        <v>4660</v>
      </c>
      <c r="V220" s="29" t="str">
        <f t="shared" si="53"/>
        <v>UpperBigCap</v>
      </c>
    </row>
    <row r="221" spans="2:22" x14ac:dyDescent="0.25">
      <c r="B221">
        <f t="shared" si="47"/>
        <v>219</v>
      </c>
      <c r="C221" t="s">
        <v>2686</v>
      </c>
      <c r="D221" t="s">
        <v>3429</v>
      </c>
      <c r="E221" s="2">
        <v>-6.9000000000000006E-2</v>
      </c>
      <c r="F221" s="1">
        <v>33477159240</v>
      </c>
      <c r="G221" s="1">
        <v>106861139.2</v>
      </c>
      <c r="I221" t="str">
        <f t="shared" si="42"/>
        <v>DOID</v>
      </c>
      <c r="J221" t="str">
        <f t="shared" si="43"/>
        <v>2,620.42 B</v>
      </c>
      <c r="K221" t="str">
        <f t="shared" si="44"/>
        <v>-0.069</v>
      </c>
      <c r="L221" s="9" t="str">
        <f t="shared" si="45"/>
        <v>33477159240</v>
      </c>
      <c r="M221" s="9" t="str">
        <f t="shared" si="46"/>
        <v>106861139.2</v>
      </c>
      <c r="P221" t="str">
        <f t="shared" si="48"/>
        <v>DOID</v>
      </c>
      <c r="Q221" s="6" t="str">
        <f>IFERROR(INDEX('Final Yahoo'!$D$2:$D$1048576,MATCH(Stockbit!P221,'Final Yahoo'!$B$2:$B$1048576,0)),"NA")</f>
        <v>NA</v>
      </c>
      <c r="R221" s="10">
        <f t="shared" si="49"/>
        <v>2.6204200000000002</v>
      </c>
      <c r="S221" s="23">
        <f t="shared" si="50"/>
        <v>-6.9000000000000006E-2</v>
      </c>
      <c r="T221" s="8">
        <f t="shared" si="51"/>
        <v>33477159240</v>
      </c>
      <c r="U221" s="28">
        <f t="shared" si="52"/>
        <v>106861139.2</v>
      </c>
      <c r="V221" s="29" t="str">
        <f t="shared" si="53"/>
        <v>LowerMidCap</v>
      </c>
    </row>
    <row r="222" spans="2:22" x14ac:dyDescent="0.25">
      <c r="B222">
        <f t="shared" si="47"/>
        <v>220</v>
      </c>
      <c r="C222" t="s">
        <v>2687</v>
      </c>
      <c r="D222" t="s">
        <v>3430</v>
      </c>
      <c r="E222" s="2">
        <v>-4.5999999999999999E-2</v>
      </c>
      <c r="F222" s="1">
        <v>32576920</v>
      </c>
      <c r="G222" s="1">
        <v>90160</v>
      </c>
      <c r="I222" t="str">
        <f t="shared" si="42"/>
        <v>DPNS</v>
      </c>
      <c r="J222" t="str">
        <f t="shared" si="43"/>
        <v>121.86 B</v>
      </c>
      <c r="K222" t="str">
        <f t="shared" si="44"/>
        <v>-0.046</v>
      </c>
      <c r="L222" s="9" t="str">
        <f t="shared" si="45"/>
        <v>32576920</v>
      </c>
      <c r="M222" s="9" t="str">
        <f t="shared" si="46"/>
        <v>90160</v>
      </c>
      <c r="P222" t="str">
        <f t="shared" si="48"/>
        <v>DPNS</v>
      </c>
      <c r="Q222" s="6">
        <f>IFERROR(INDEX('Final Yahoo'!$D$2:$D$1048576,MATCH(Stockbit!P222,'Final Yahoo'!$B$2:$B$1048576,0)),"NA")</f>
        <v>358</v>
      </c>
      <c r="R222" s="10">
        <f t="shared" si="49"/>
        <v>0.12186</v>
      </c>
      <c r="S222" s="23">
        <f t="shared" si="50"/>
        <v>-4.5999999999999999E-2</v>
      </c>
      <c r="T222" s="8">
        <f t="shared" si="51"/>
        <v>32576920</v>
      </c>
      <c r="U222" s="28">
        <f t="shared" si="52"/>
        <v>90160</v>
      </c>
      <c r="V222" s="29" t="str">
        <f t="shared" si="53"/>
        <v>LowerSmallCap</v>
      </c>
    </row>
    <row r="223" spans="2:22" x14ac:dyDescent="0.25">
      <c r="B223">
        <f t="shared" si="47"/>
        <v>221</v>
      </c>
      <c r="C223" t="s">
        <v>2688</v>
      </c>
      <c r="D223" t="s">
        <v>3431</v>
      </c>
      <c r="E223" s="2">
        <v>-0.52500000000000002</v>
      </c>
      <c r="F223" s="1">
        <v>33000</v>
      </c>
      <c r="G223">
        <v>0</v>
      </c>
      <c r="I223" t="str">
        <f t="shared" si="42"/>
        <v>DPUM</v>
      </c>
      <c r="J223" t="str">
        <f t="shared" si="43"/>
        <v>208.75 B</v>
      </c>
      <c r="K223" t="str">
        <f t="shared" si="44"/>
        <v>-0.525</v>
      </c>
      <c r="L223" s="9" t="str">
        <f t="shared" si="45"/>
        <v>33000</v>
      </c>
      <c r="M223" s="9" t="str">
        <f t="shared" si="46"/>
        <v>0</v>
      </c>
      <c r="P223" t="str">
        <f t="shared" si="48"/>
        <v>DPUM</v>
      </c>
      <c r="Q223" s="6" t="str">
        <f>IFERROR(INDEX('Final Yahoo'!$D$2:$D$1048576,MATCH(Stockbit!P223,'Final Yahoo'!$B$2:$B$1048576,0)),"NA")</f>
        <v>NA</v>
      </c>
      <c r="R223" s="10">
        <f t="shared" si="49"/>
        <v>0.20874999999999999</v>
      </c>
      <c r="S223" s="23">
        <f t="shared" si="50"/>
        <v>-0.52500000000000002</v>
      </c>
      <c r="T223" s="8">
        <f t="shared" si="51"/>
        <v>33000</v>
      </c>
      <c r="U223" s="28">
        <f t="shared" si="52"/>
        <v>0</v>
      </c>
      <c r="V223" s="29" t="str">
        <f t="shared" si="53"/>
        <v>LowerSmallCap</v>
      </c>
    </row>
    <row r="224" spans="2:22" x14ac:dyDescent="0.25">
      <c r="B224">
        <f t="shared" si="47"/>
        <v>222</v>
      </c>
      <c r="C224" t="s">
        <v>2689</v>
      </c>
      <c r="D224" t="s">
        <v>3432</v>
      </c>
      <c r="E224" s="2">
        <v>-0.17299999999999999</v>
      </c>
      <c r="F224" s="1">
        <v>3871293760</v>
      </c>
      <c r="G224" s="1">
        <v>35657780</v>
      </c>
      <c r="I224" t="str">
        <f t="shared" si="42"/>
        <v>DSFI</v>
      </c>
      <c r="J224" t="str">
        <f t="shared" si="43"/>
        <v>215.43 B</v>
      </c>
      <c r="K224" t="str">
        <f t="shared" si="44"/>
        <v>-0.173</v>
      </c>
      <c r="L224" s="9" t="str">
        <f t="shared" si="45"/>
        <v>3871293760</v>
      </c>
      <c r="M224" s="9" t="str">
        <f t="shared" si="46"/>
        <v>35657780</v>
      </c>
      <c r="P224" t="str">
        <f t="shared" si="48"/>
        <v>DSFI</v>
      </c>
      <c r="Q224" s="6">
        <f>IFERROR(INDEX('Final Yahoo'!$D$2:$D$1048576,MATCH(Stockbit!P224,'Final Yahoo'!$B$2:$B$1048576,0)),"NA")</f>
        <v>98</v>
      </c>
      <c r="R224" s="10">
        <f t="shared" si="49"/>
        <v>0.21543000000000001</v>
      </c>
      <c r="S224" s="23">
        <f t="shared" si="50"/>
        <v>-0.17299999999999999</v>
      </c>
      <c r="T224" s="8">
        <f t="shared" si="51"/>
        <v>3871293760</v>
      </c>
      <c r="U224" s="28">
        <f t="shared" si="52"/>
        <v>35657780</v>
      </c>
      <c r="V224" s="29" t="str">
        <f t="shared" si="53"/>
        <v>LowerSmallCap</v>
      </c>
    </row>
    <row r="225" spans="2:22" x14ac:dyDescent="0.25">
      <c r="B225">
        <f t="shared" si="47"/>
        <v>223</v>
      </c>
      <c r="C225" t="s">
        <v>2690</v>
      </c>
      <c r="D225" t="s">
        <v>3433</v>
      </c>
      <c r="E225" s="2">
        <v>9.0999999999999998E-2</v>
      </c>
      <c r="F225" s="1">
        <v>29858628500</v>
      </c>
      <c r="G225" s="1">
        <v>49194600</v>
      </c>
      <c r="I225" t="str">
        <f t="shared" si="42"/>
        <v>DSNG</v>
      </c>
      <c r="J225" t="str">
        <f t="shared" si="43"/>
        <v>6,306.91 B</v>
      </c>
      <c r="K225" t="str">
        <f t="shared" si="44"/>
        <v>0.091</v>
      </c>
      <c r="L225" s="9" t="str">
        <f t="shared" si="45"/>
        <v>29858628500</v>
      </c>
      <c r="M225" s="9" t="str">
        <f t="shared" si="46"/>
        <v>49194600</v>
      </c>
      <c r="P225" t="str">
        <f t="shared" si="48"/>
        <v>DSNG</v>
      </c>
      <c r="Q225" s="6">
        <f>IFERROR(INDEX('Final Yahoo'!$D$2:$D$1048576,MATCH(Stockbit!P225,'Final Yahoo'!$B$2:$B$1048576,0)),"NA")</f>
        <v>615</v>
      </c>
      <c r="R225" s="10">
        <f t="shared" si="49"/>
        <v>6.3069100000000002</v>
      </c>
      <c r="S225" s="23">
        <f t="shared" si="50"/>
        <v>9.0999999999999998E-2</v>
      </c>
      <c r="T225" s="8">
        <f t="shared" si="51"/>
        <v>29858628500</v>
      </c>
      <c r="U225" s="28">
        <f t="shared" si="52"/>
        <v>49194600</v>
      </c>
      <c r="V225" s="29" t="str">
        <f t="shared" si="53"/>
        <v>UpperMidCap</v>
      </c>
    </row>
    <row r="226" spans="2:22" x14ac:dyDescent="0.25">
      <c r="B226">
        <f t="shared" si="47"/>
        <v>224</v>
      </c>
      <c r="C226" t="s">
        <v>2691</v>
      </c>
      <c r="D226" t="s">
        <v>3434</v>
      </c>
      <c r="E226" s="2">
        <v>5.3999999999999999E-2</v>
      </c>
      <c r="F226" s="1">
        <v>175303500</v>
      </c>
      <c r="G226" s="1">
        <v>6400</v>
      </c>
      <c r="I226" t="str">
        <f t="shared" si="42"/>
        <v>DSSA</v>
      </c>
      <c r="J226" t="str">
        <f t="shared" si="43"/>
        <v>25,659.39 B</v>
      </c>
      <c r="K226" t="str">
        <f t="shared" si="44"/>
        <v>0.054</v>
      </c>
      <c r="L226" s="9" t="str">
        <f t="shared" si="45"/>
        <v>175303500</v>
      </c>
      <c r="M226" s="9" t="str">
        <f t="shared" si="46"/>
        <v>6400</v>
      </c>
      <c r="P226" t="str">
        <f t="shared" si="48"/>
        <v>DSSA</v>
      </c>
      <c r="Q226" s="6">
        <f>IFERROR(INDEX('Final Yahoo'!$D$2:$D$1048576,MATCH(Stockbit!P226,'Final Yahoo'!$B$2:$B$1048576,0)),"NA")</f>
        <v>24900</v>
      </c>
      <c r="R226" s="10">
        <f t="shared" si="49"/>
        <v>25.659389999999998</v>
      </c>
      <c r="S226" s="23">
        <f t="shared" si="50"/>
        <v>5.3999999999999999E-2</v>
      </c>
      <c r="T226" s="8">
        <f t="shared" si="51"/>
        <v>175303500</v>
      </c>
      <c r="U226" s="28">
        <f t="shared" si="52"/>
        <v>6400</v>
      </c>
      <c r="V226" s="29" t="str">
        <f t="shared" si="53"/>
        <v>LowerBigCap</v>
      </c>
    </row>
    <row r="227" spans="2:22" x14ac:dyDescent="0.25">
      <c r="B227">
        <f t="shared" si="47"/>
        <v>225</v>
      </c>
      <c r="C227" t="s">
        <v>2692</v>
      </c>
      <c r="D227" t="s">
        <v>3435</v>
      </c>
      <c r="E227" t="s">
        <v>3209</v>
      </c>
      <c r="F227" s="1">
        <v>1140151300</v>
      </c>
      <c r="G227">
        <v>0</v>
      </c>
      <c r="I227" t="str">
        <f t="shared" si="42"/>
        <v>DUCK</v>
      </c>
      <c r="J227" t="str">
        <f t="shared" si="43"/>
        <v>225.87 B</v>
      </c>
      <c r="K227" t="str">
        <f t="shared" si="44"/>
        <v>-</v>
      </c>
      <c r="L227" s="9" t="str">
        <f t="shared" si="45"/>
        <v>1140151300</v>
      </c>
      <c r="M227" s="9" t="str">
        <f t="shared" si="46"/>
        <v>0</v>
      </c>
      <c r="P227" t="str">
        <f t="shared" si="48"/>
        <v>DUCK</v>
      </c>
      <c r="Q227" s="6" t="str">
        <f>IFERROR(INDEX('Final Yahoo'!$D$2:$D$1048576,MATCH(Stockbit!P227,'Final Yahoo'!$B$2:$B$1048576,0)),"NA")</f>
        <v>NA</v>
      </c>
      <c r="R227" s="10">
        <f t="shared" si="49"/>
        <v>0.22587000000000002</v>
      </c>
      <c r="S227" s="23" t="str">
        <f t="shared" si="50"/>
        <v>NA</v>
      </c>
      <c r="T227" s="8">
        <f t="shared" si="51"/>
        <v>1140151300</v>
      </c>
      <c r="U227" s="28">
        <f t="shared" si="52"/>
        <v>0</v>
      </c>
      <c r="V227" s="29" t="str">
        <f t="shared" si="53"/>
        <v>LowerSmallCap</v>
      </c>
    </row>
    <row r="228" spans="2:22" x14ac:dyDescent="0.25">
      <c r="B228">
        <f t="shared" si="47"/>
        <v>226</v>
      </c>
      <c r="C228" t="s">
        <v>2693</v>
      </c>
      <c r="D228" t="s">
        <v>3436</v>
      </c>
      <c r="E228" s="2">
        <v>1E-3</v>
      </c>
      <c r="F228" s="1">
        <v>2762200</v>
      </c>
      <c r="G228">
        <v>800</v>
      </c>
      <c r="I228" t="str">
        <f t="shared" si="42"/>
        <v>DUTI</v>
      </c>
      <c r="J228" t="str">
        <f t="shared" si="43"/>
        <v>6,290.00 B</v>
      </c>
      <c r="K228" t="str">
        <f t="shared" si="44"/>
        <v>0.001</v>
      </c>
      <c r="L228" s="9" t="str">
        <f t="shared" si="45"/>
        <v>2762200</v>
      </c>
      <c r="M228" s="9" t="str">
        <f t="shared" si="46"/>
        <v>800</v>
      </c>
      <c r="P228" t="str">
        <f t="shared" si="48"/>
        <v>DUTI</v>
      </c>
      <c r="Q228" s="6">
        <f>IFERROR(INDEX('Final Yahoo'!$D$2:$D$1048576,MATCH(Stockbit!P228,'Final Yahoo'!$B$2:$B$1048576,0)),"NA")</f>
        <v>3480</v>
      </c>
      <c r="R228" s="10">
        <f t="shared" si="49"/>
        <v>6.29</v>
      </c>
      <c r="S228" s="23">
        <f t="shared" si="50"/>
        <v>1E-3</v>
      </c>
      <c r="T228" s="8">
        <f t="shared" si="51"/>
        <v>2762200</v>
      </c>
      <c r="U228" s="28">
        <f t="shared" si="52"/>
        <v>800</v>
      </c>
      <c r="V228" s="29" t="str">
        <f t="shared" si="53"/>
        <v>UpperMidCap</v>
      </c>
    </row>
    <row r="229" spans="2:22" x14ac:dyDescent="0.25">
      <c r="B229">
        <f t="shared" si="47"/>
        <v>227</v>
      </c>
      <c r="C229" t="s">
        <v>2694</v>
      </c>
      <c r="D229" t="s">
        <v>3437</v>
      </c>
      <c r="E229" s="2">
        <v>5.0999999999999997E-2</v>
      </c>
      <c r="F229" s="1">
        <v>31250800</v>
      </c>
      <c r="G229" s="1">
        <v>12600</v>
      </c>
      <c r="I229" t="str">
        <f t="shared" si="42"/>
        <v>DVLA</v>
      </c>
      <c r="J229" t="str">
        <f t="shared" si="43"/>
        <v>2,878.40 B</v>
      </c>
      <c r="K229" t="str">
        <f t="shared" si="44"/>
        <v>0.051</v>
      </c>
      <c r="L229" s="9" t="str">
        <f t="shared" si="45"/>
        <v>31250800</v>
      </c>
      <c r="M229" s="9" t="str">
        <f t="shared" si="46"/>
        <v>12600</v>
      </c>
      <c r="P229" t="str">
        <f t="shared" si="48"/>
        <v>DVLA</v>
      </c>
      <c r="Q229" s="6" t="str">
        <f>IFERROR(INDEX('Final Yahoo'!$D$2:$D$1048576,MATCH(Stockbit!P229,'Final Yahoo'!$B$2:$B$1048576,0)),"NA")</f>
        <v>NA</v>
      </c>
      <c r="R229" s="10">
        <f t="shared" si="49"/>
        <v>2.8784000000000001</v>
      </c>
      <c r="S229" s="23">
        <f t="shared" si="50"/>
        <v>5.0999999999999997E-2</v>
      </c>
      <c r="T229" s="8">
        <f t="shared" si="51"/>
        <v>31250800</v>
      </c>
      <c r="U229" s="28">
        <f t="shared" si="52"/>
        <v>12600</v>
      </c>
      <c r="V229" s="29" t="str">
        <f t="shared" si="53"/>
        <v>LowerMidCap</v>
      </c>
    </row>
    <row r="230" spans="2:22" x14ac:dyDescent="0.25">
      <c r="B230">
        <f t="shared" si="47"/>
        <v>228</v>
      </c>
      <c r="C230" t="s">
        <v>2695</v>
      </c>
      <c r="D230" t="s">
        <v>3438</v>
      </c>
      <c r="E230" s="2">
        <v>0.32600000000000001</v>
      </c>
      <c r="F230" s="1">
        <v>1192180</v>
      </c>
      <c r="G230" s="1">
        <v>5960</v>
      </c>
      <c r="I230" t="str">
        <f t="shared" si="42"/>
        <v>DWGL</v>
      </c>
      <c r="J230" t="str">
        <f t="shared" si="43"/>
        <v>1,742.32 B</v>
      </c>
      <c r="K230" t="str">
        <f t="shared" si="44"/>
        <v>0.326</v>
      </c>
      <c r="L230" s="9" t="str">
        <f t="shared" si="45"/>
        <v>1192180</v>
      </c>
      <c r="M230" s="9" t="str">
        <f t="shared" si="46"/>
        <v>5960</v>
      </c>
      <c r="P230" t="str">
        <f t="shared" si="48"/>
        <v>DWGL</v>
      </c>
      <c r="Q230" s="6">
        <f>IFERROR(INDEX('Final Yahoo'!$D$2:$D$1048576,MATCH(Stockbit!P230,'Final Yahoo'!$B$2:$B$1048576,0)),"NA")</f>
        <v>197</v>
      </c>
      <c r="R230" s="10">
        <f t="shared" si="49"/>
        <v>1.7423199999999999</v>
      </c>
      <c r="S230" s="23">
        <f t="shared" si="50"/>
        <v>0.32600000000000001</v>
      </c>
      <c r="T230" s="8">
        <f t="shared" si="51"/>
        <v>1192180</v>
      </c>
      <c r="U230" s="28">
        <f t="shared" si="52"/>
        <v>5960</v>
      </c>
      <c r="V230" s="29" t="str">
        <f t="shared" si="53"/>
        <v>UpperSmallCap</v>
      </c>
    </row>
    <row r="231" spans="2:22" x14ac:dyDescent="0.25">
      <c r="B231">
        <f t="shared" si="47"/>
        <v>229</v>
      </c>
      <c r="C231" t="s">
        <v>2696</v>
      </c>
      <c r="D231" t="s">
        <v>3439</v>
      </c>
      <c r="E231" s="2">
        <v>-0.309</v>
      </c>
      <c r="F231" s="1">
        <v>3229975400</v>
      </c>
      <c r="G231" s="1">
        <v>38581280.799999997</v>
      </c>
      <c r="I231" t="str">
        <f t="shared" si="42"/>
        <v>DYAN</v>
      </c>
      <c r="J231" t="str">
        <f t="shared" si="43"/>
        <v>341.84 B</v>
      </c>
      <c r="K231" t="str">
        <f t="shared" si="44"/>
        <v>-0.309</v>
      </c>
      <c r="L231" s="9" t="str">
        <f t="shared" si="45"/>
        <v>3229975400</v>
      </c>
      <c r="M231" s="9" t="str">
        <f t="shared" si="46"/>
        <v>38581280.8</v>
      </c>
      <c r="P231" t="str">
        <f t="shared" si="48"/>
        <v>DYAN</v>
      </c>
      <c r="Q231" s="6">
        <f>IFERROR(INDEX('Final Yahoo'!$D$2:$D$1048576,MATCH(Stockbit!P231,'Final Yahoo'!$B$2:$B$1048576,0)),"NA")</f>
        <v>78</v>
      </c>
      <c r="R231" s="10">
        <f t="shared" si="49"/>
        <v>0.34183999999999998</v>
      </c>
      <c r="S231" s="23">
        <f t="shared" si="50"/>
        <v>-0.309</v>
      </c>
      <c r="T231" s="8">
        <f t="shared" si="51"/>
        <v>3229975400</v>
      </c>
      <c r="U231" s="28">
        <f t="shared" si="52"/>
        <v>38581280.799999997</v>
      </c>
      <c r="V231" s="29" t="str">
        <f t="shared" si="53"/>
        <v>LowerSmallCap</v>
      </c>
    </row>
    <row r="232" spans="2:22" x14ac:dyDescent="0.25">
      <c r="B232">
        <f t="shared" si="47"/>
        <v>230</v>
      </c>
      <c r="C232" t="s">
        <v>2697</v>
      </c>
      <c r="D232" t="s">
        <v>3440</v>
      </c>
      <c r="E232" t="s">
        <v>3209</v>
      </c>
      <c r="F232" s="1">
        <v>5469232160</v>
      </c>
      <c r="G232" s="1">
        <v>55193440</v>
      </c>
      <c r="I232" t="str">
        <f t="shared" si="42"/>
        <v>EAST</v>
      </c>
      <c r="J232" t="str">
        <f t="shared" si="43"/>
        <v>416.76 B</v>
      </c>
      <c r="K232" t="str">
        <f t="shared" si="44"/>
        <v>-</v>
      </c>
      <c r="L232" s="9" t="str">
        <f t="shared" si="45"/>
        <v>5469232160</v>
      </c>
      <c r="M232" s="9" t="str">
        <f t="shared" si="46"/>
        <v>55193440</v>
      </c>
      <c r="P232" t="str">
        <f t="shared" si="48"/>
        <v>EAST</v>
      </c>
      <c r="Q232" s="6">
        <f>IFERROR(INDEX('Final Yahoo'!$D$2:$D$1048576,MATCH(Stockbit!P232,'Final Yahoo'!$B$2:$B$1048576,0)),"NA")</f>
        <v>75</v>
      </c>
      <c r="R232" s="10">
        <f t="shared" si="49"/>
        <v>0.41675999999999996</v>
      </c>
      <c r="S232" s="23" t="str">
        <f t="shared" si="50"/>
        <v>NA</v>
      </c>
      <c r="T232" s="8">
        <f t="shared" si="51"/>
        <v>5469232160</v>
      </c>
      <c r="U232" s="28">
        <f t="shared" si="52"/>
        <v>55193440</v>
      </c>
      <c r="V232" s="29" t="str">
        <f t="shared" si="53"/>
        <v>LowerSmallCap</v>
      </c>
    </row>
    <row r="233" spans="2:22" x14ac:dyDescent="0.25">
      <c r="B233">
        <f t="shared" si="47"/>
        <v>231</v>
      </c>
      <c r="C233" t="s">
        <v>2698</v>
      </c>
      <c r="D233" t="s">
        <v>3441</v>
      </c>
      <c r="E233" s="2">
        <v>-3.7999999999999999E-2</v>
      </c>
      <c r="F233" s="1">
        <v>4037000</v>
      </c>
      <c r="G233" s="1">
        <v>4100</v>
      </c>
      <c r="I233" t="str">
        <f t="shared" si="42"/>
        <v>ECII</v>
      </c>
      <c r="J233" t="str">
        <f t="shared" si="43"/>
        <v>1,314.32 B</v>
      </c>
      <c r="K233" t="str">
        <f t="shared" si="44"/>
        <v>-0.038</v>
      </c>
      <c r="L233" s="9" t="str">
        <f t="shared" si="45"/>
        <v>4037000</v>
      </c>
      <c r="M233" s="9" t="str">
        <f t="shared" si="46"/>
        <v>4100</v>
      </c>
      <c r="P233" t="str">
        <f t="shared" si="48"/>
        <v>ECII</v>
      </c>
      <c r="Q233" s="6">
        <f>IFERROR(INDEX('Final Yahoo'!$D$2:$D$1048576,MATCH(Stockbit!P233,'Final Yahoo'!$B$2:$B$1048576,0)),"NA")</f>
        <v>985</v>
      </c>
      <c r="R233" s="10">
        <f t="shared" si="49"/>
        <v>1.3143199999999999</v>
      </c>
      <c r="S233" s="23">
        <f t="shared" si="50"/>
        <v>-3.7999999999999999E-2</v>
      </c>
      <c r="T233" s="8">
        <f t="shared" si="51"/>
        <v>4037000</v>
      </c>
      <c r="U233" s="28">
        <f t="shared" si="52"/>
        <v>4100</v>
      </c>
      <c r="V233" s="29" t="str">
        <f t="shared" si="53"/>
        <v>UpperSmallCap</v>
      </c>
    </row>
    <row r="234" spans="2:22" x14ac:dyDescent="0.25">
      <c r="B234">
        <f t="shared" si="47"/>
        <v>232</v>
      </c>
      <c r="C234" t="s">
        <v>3164</v>
      </c>
      <c r="D234" t="s">
        <v>3442</v>
      </c>
      <c r="E234" s="2">
        <v>0.44900000000000001</v>
      </c>
      <c r="F234" s="1">
        <v>145708500</v>
      </c>
      <c r="G234" s="1">
        <v>5900</v>
      </c>
      <c r="I234" t="str">
        <f t="shared" si="42"/>
        <v>EDGE</v>
      </c>
      <c r="J234" t="str">
        <f t="shared" si="43"/>
        <v>10,020.44 B</v>
      </c>
      <c r="K234" t="str">
        <f t="shared" si="44"/>
        <v>0.449</v>
      </c>
      <c r="L234" s="9" t="str">
        <f t="shared" si="45"/>
        <v>145708500</v>
      </c>
      <c r="M234" s="9" t="str">
        <f t="shared" si="46"/>
        <v>5900</v>
      </c>
      <c r="P234" t="str">
        <f t="shared" si="48"/>
        <v>EDGE</v>
      </c>
      <c r="Q234" s="6">
        <f>IFERROR(INDEX('Final Yahoo'!$D$2:$D$1048576,MATCH(Stockbit!P234,'Final Yahoo'!$B$2:$B$1048576,0)),"NA")</f>
        <v>24525</v>
      </c>
      <c r="R234" s="10">
        <f t="shared" si="49"/>
        <v>10.020440000000001</v>
      </c>
      <c r="S234" s="23">
        <f t="shared" si="50"/>
        <v>0.44900000000000001</v>
      </c>
      <c r="T234" s="8">
        <f t="shared" si="51"/>
        <v>145708500</v>
      </c>
      <c r="U234" s="28">
        <f t="shared" si="52"/>
        <v>5900</v>
      </c>
      <c r="V234" s="29" t="str">
        <f t="shared" si="53"/>
        <v>LowerBigCap</v>
      </c>
    </row>
    <row r="235" spans="2:22" x14ac:dyDescent="0.25">
      <c r="B235">
        <f t="shared" si="47"/>
        <v>233</v>
      </c>
      <c r="C235" t="s">
        <v>2699</v>
      </c>
      <c r="D235" t="s">
        <v>3443</v>
      </c>
      <c r="E235" s="2">
        <v>1.4E-2</v>
      </c>
      <c r="F235" s="1">
        <v>403201500</v>
      </c>
      <c r="G235" s="1">
        <v>279920</v>
      </c>
      <c r="I235" t="str">
        <f t="shared" si="42"/>
        <v>EKAD</v>
      </c>
      <c r="J235" t="str">
        <f t="shared" si="43"/>
        <v>1,016.72 B</v>
      </c>
      <c r="K235" t="str">
        <f t="shared" si="44"/>
        <v>0.014</v>
      </c>
      <c r="L235" s="9" t="str">
        <f t="shared" si="45"/>
        <v>403201500</v>
      </c>
      <c r="M235" s="9" t="str">
        <f t="shared" si="46"/>
        <v>279920</v>
      </c>
      <c r="P235" t="str">
        <f t="shared" si="48"/>
        <v>EKAD</v>
      </c>
      <c r="Q235" s="6">
        <f>IFERROR(INDEX('Final Yahoo'!$D$2:$D$1048576,MATCH(Stockbit!P235,'Final Yahoo'!$B$2:$B$1048576,0)),"NA")</f>
        <v>1425</v>
      </c>
      <c r="R235" s="10">
        <f t="shared" si="49"/>
        <v>1.0167200000000001</v>
      </c>
      <c r="S235" s="23">
        <f t="shared" si="50"/>
        <v>1.4E-2</v>
      </c>
      <c r="T235" s="8">
        <f t="shared" si="51"/>
        <v>403201500</v>
      </c>
      <c r="U235" s="28">
        <f t="shared" si="52"/>
        <v>279920</v>
      </c>
      <c r="V235" s="29" t="str">
        <f t="shared" si="53"/>
        <v>UpperSmallCap</v>
      </c>
    </row>
    <row r="236" spans="2:22" x14ac:dyDescent="0.25">
      <c r="B236">
        <f t="shared" si="47"/>
        <v>234</v>
      </c>
      <c r="C236" t="s">
        <v>2700</v>
      </c>
      <c r="D236" t="s">
        <v>3444</v>
      </c>
      <c r="E236" s="2">
        <v>0.158</v>
      </c>
      <c r="F236" s="1">
        <v>21736303200</v>
      </c>
      <c r="G236" s="1">
        <v>66347760</v>
      </c>
      <c r="I236" t="str">
        <f t="shared" si="42"/>
        <v>ELSA</v>
      </c>
      <c r="J236" t="str">
        <f t="shared" si="43"/>
        <v>2,320.92 B</v>
      </c>
      <c r="K236" t="str">
        <f t="shared" si="44"/>
        <v>0.158</v>
      </c>
      <c r="L236" s="9" t="str">
        <f t="shared" si="45"/>
        <v>21736303200</v>
      </c>
      <c r="M236" s="9" t="str">
        <f t="shared" si="46"/>
        <v>66347760</v>
      </c>
      <c r="P236" t="str">
        <f t="shared" si="48"/>
        <v>ELSA</v>
      </c>
      <c r="Q236" s="6" t="str">
        <f>IFERROR(INDEX('Final Yahoo'!$D$2:$D$1048576,MATCH(Stockbit!P236,'Final Yahoo'!$B$2:$B$1048576,0)),"NA")</f>
        <v>NA</v>
      </c>
      <c r="R236" s="10">
        <f t="shared" si="49"/>
        <v>2.3209200000000001</v>
      </c>
      <c r="S236" s="23">
        <f t="shared" si="50"/>
        <v>0.158</v>
      </c>
      <c r="T236" s="8">
        <f t="shared" si="51"/>
        <v>21736303200</v>
      </c>
      <c r="U236" s="28">
        <f t="shared" si="52"/>
        <v>66347760</v>
      </c>
      <c r="V236" s="29" t="str">
        <f t="shared" si="53"/>
        <v>LowerMidCap</v>
      </c>
    </row>
    <row r="237" spans="2:22" x14ac:dyDescent="0.25">
      <c r="B237">
        <f t="shared" si="47"/>
        <v>235</v>
      </c>
      <c r="C237" t="s">
        <v>2701</v>
      </c>
      <c r="D237" t="s">
        <v>3445</v>
      </c>
      <c r="E237" s="2">
        <v>-7.6999999999999999E-2</v>
      </c>
      <c r="F237" s="1">
        <v>3000</v>
      </c>
      <c r="G237">
        <v>0</v>
      </c>
      <c r="I237" t="str">
        <f t="shared" si="42"/>
        <v>ELTY</v>
      </c>
      <c r="J237" t="str">
        <f t="shared" si="43"/>
        <v>2,176.10 B</v>
      </c>
      <c r="K237" t="str">
        <f t="shared" si="44"/>
        <v>-0.077</v>
      </c>
      <c r="L237" s="9" t="str">
        <f t="shared" si="45"/>
        <v>3000</v>
      </c>
      <c r="M237" s="9" t="str">
        <f t="shared" si="46"/>
        <v>0</v>
      </c>
      <c r="P237" t="str">
        <f t="shared" si="48"/>
        <v>ELTY</v>
      </c>
      <c r="Q237" s="6" t="str">
        <f>IFERROR(INDEX('Final Yahoo'!$D$2:$D$1048576,MATCH(Stockbit!P237,'Final Yahoo'!$B$2:$B$1048576,0)),"NA")</f>
        <v>NA</v>
      </c>
      <c r="R237" s="10">
        <f t="shared" si="49"/>
        <v>2.1760999999999999</v>
      </c>
      <c r="S237" s="23">
        <f t="shared" si="50"/>
        <v>-7.6999999999999999E-2</v>
      </c>
      <c r="T237" s="8">
        <f t="shared" si="51"/>
        <v>3000</v>
      </c>
      <c r="U237" s="28">
        <f t="shared" si="52"/>
        <v>0</v>
      </c>
      <c r="V237" s="29" t="str">
        <f t="shared" si="53"/>
        <v>LowerMidCap</v>
      </c>
    </row>
    <row r="238" spans="2:22" x14ac:dyDescent="0.25">
      <c r="B238">
        <f t="shared" si="47"/>
        <v>236</v>
      </c>
      <c r="C238" t="s">
        <v>2702</v>
      </c>
      <c r="D238" t="s">
        <v>3446</v>
      </c>
      <c r="E238" s="2">
        <v>-0.4</v>
      </c>
      <c r="F238" s="1">
        <v>3155280</v>
      </c>
      <c r="G238" s="1">
        <v>16320</v>
      </c>
      <c r="I238" t="str">
        <f t="shared" si="42"/>
        <v>EMDE</v>
      </c>
      <c r="J238" t="str">
        <f t="shared" si="43"/>
        <v>656.60 B</v>
      </c>
      <c r="K238" t="str">
        <f t="shared" si="44"/>
        <v>-0.4</v>
      </c>
      <c r="L238" s="9" t="str">
        <f t="shared" si="45"/>
        <v>3155280</v>
      </c>
      <c r="M238" s="9" t="str">
        <f t="shared" si="46"/>
        <v>16320</v>
      </c>
      <c r="P238" t="str">
        <f t="shared" si="48"/>
        <v>EMDE</v>
      </c>
      <c r="Q238" s="6">
        <f>IFERROR(INDEX('Final Yahoo'!$D$2:$D$1048576,MATCH(Stockbit!P238,'Final Yahoo'!$B$2:$B$1048576,0)),"NA")</f>
        <v>196</v>
      </c>
      <c r="R238" s="10">
        <f t="shared" si="49"/>
        <v>0.65660000000000007</v>
      </c>
      <c r="S238" s="23">
        <f t="shared" si="50"/>
        <v>-0.4</v>
      </c>
      <c r="T238" s="8">
        <f t="shared" si="51"/>
        <v>3155280</v>
      </c>
      <c r="U238" s="28">
        <f t="shared" si="52"/>
        <v>16320</v>
      </c>
      <c r="V238" s="29" t="str">
        <f t="shared" si="53"/>
        <v>LowerSmallCap</v>
      </c>
    </row>
    <row r="239" spans="2:22" x14ac:dyDescent="0.25">
      <c r="B239">
        <f t="shared" si="47"/>
        <v>237</v>
      </c>
      <c r="C239" t="s">
        <v>2703</v>
      </c>
      <c r="D239" t="s">
        <v>3447</v>
      </c>
      <c r="E239" s="2">
        <v>0.16300000000000001</v>
      </c>
      <c r="F239" s="1">
        <v>97880600100</v>
      </c>
      <c r="G239" s="1">
        <v>56755541.600000001</v>
      </c>
      <c r="I239" t="str">
        <f t="shared" si="42"/>
        <v>EMTK</v>
      </c>
      <c r="J239" t="str">
        <f t="shared" si="43"/>
        <v>114,133.37 B</v>
      </c>
      <c r="K239" t="str">
        <f t="shared" si="44"/>
        <v>0.163</v>
      </c>
      <c r="L239" s="9" t="str">
        <f t="shared" si="45"/>
        <v>97880600100</v>
      </c>
      <c r="M239" s="9" t="str">
        <f t="shared" si="46"/>
        <v>56755541.6</v>
      </c>
      <c r="P239" t="str">
        <f t="shared" si="48"/>
        <v>EMTK</v>
      </c>
      <c r="Q239" s="6">
        <f>IFERROR(INDEX('Final Yahoo'!$D$2:$D$1048576,MATCH(Stockbit!P239,'Final Yahoo'!$B$2:$B$1048576,0)),"NA")</f>
        <v>1660</v>
      </c>
      <c r="R239" s="10">
        <f t="shared" si="49"/>
        <v>114.13337</v>
      </c>
      <c r="S239" s="23">
        <f t="shared" si="50"/>
        <v>0.16300000000000001</v>
      </c>
      <c r="T239" s="8">
        <f t="shared" si="51"/>
        <v>97880600100</v>
      </c>
      <c r="U239" s="28">
        <f t="shared" si="52"/>
        <v>56755541.600000001</v>
      </c>
      <c r="V239" s="29" t="str">
        <f t="shared" si="53"/>
        <v>UpperBigCap</v>
      </c>
    </row>
    <row r="240" spans="2:22" x14ac:dyDescent="0.25">
      <c r="B240">
        <f t="shared" si="47"/>
        <v>238</v>
      </c>
      <c r="C240" t="s">
        <v>2704</v>
      </c>
      <c r="D240" t="s">
        <v>3448</v>
      </c>
      <c r="E240" s="2">
        <v>1.7000000000000001E-2</v>
      </c>
      <c r="F240" s="1">
        <v>41674310880</v>
      </c>
      <c r="G240" s="1">
        <v>338862080</v>
      </c>
      <c r="I240" t="str">
        <f t="shared" si="42"/>
        <v>ENRG</v>
      </c>
      <c r="J240" t="str">
        <f t="shared" si="43"/>
        <v>1,313.46 B</v>
      </c>
      <c r="K240" t="str">
        <f t="shared" si="44"/>
        <v>0.017</v>
      </c>
      <c r="L240" s="9" t="str">
        <f t="shared" si="45"/>
        <v>41674310880</v>
      </c>
      <c r="M240" s="9" t="str">
        <f t="shared" si="46"/>
        <v>338862080</v>
      </c>
      <c r="P240" t="str">
        <f t="shared" si="48"/>
        <v>ENRG</v>
      </c>
      <c r="Q240" s="6">
        <f>IFERROR(INDEX('Final Yahoo'!$D$2:$D$1048576,MATCH(Stockbit!P240,'Final Yahoo'!$B$2:$B$1048576,0)),"NA")</f>
        <v>121</v>
      </c>
      <c r="R240" s="10">
        <f t="shared" si="49"/>
        <v>1.3134600000000001</v>
      </c>
      <c r="S240" s="23">
        <f t="shared" si="50"/>
        <v>1.7000000000000001E-2</v>
      </c>
      <c r="T240" s="8">
        <f t="shared" si="51"/>
        <v>41674310880</v>
      </c>
      <c r="U240" s="28">
        <f t="shared" si="52"/>
        <v>338862080</v>
      </c>
      <c r="V240" s="29" t="str">
        <f t="shared" si="53"/>
        <v>UpperSmallCap</v>
      </c>
    </row>
    <row r="241" spans="2:22" x14ac:dyDescent="0.25">
      <c r="B241">
        <f t="shared" si="47"/>
        <v>239</v>
      </c>
      <c r="C241" t="s">
        <v>3449</v>
      </c>
      <c r="D241" t="s">
        <v>3450</v>
      </c>
      <c r="E241" t="s">
        <v>3209</v>
      </c>
      <c r="F241" s="1">
        <v>27903500</v>
      </c>
      <c r="G241">
        <v>0</v>
      </c>
      <c r="I241" t="str">
        <f t="shared" si="42"/>
        <v>ENVY</v>
      </c>
      <c r="J241" t="str">
        <f t="shared" si="43"/>
        <v>90.00 B</v>
      </c>
      <c r="K241" t="str">
        <f t="shared" si="44"/>
        <v>-</v>
      </c>
      <c r="L241" s="9" t="str">
        <f t="shared" si="45"/>
        <v>27903500</v>
      </c>
      <c r="M241" s="9" t="str">
        <f t="shared" si="46"/>
        <v>0</v>
      </c>
      <c r="P241" t="str">
        <f t="shared" si="48"/>
        <v>ENVY</v>
      </c>
      <c r="Q241" s="6" t="str">
        <f>IFERROR(INDEX('Final Yahoo'!$D$2:$D$1048576,MATCH(Stockbit!P241,'Final Yahoo'!$B$2:$B$1048576,0)),"NA")</f>
        <v>NA</v>
      </c>
      <c r="R241" s="10">
        <f t="shared" si="49"/>
        <v>0.09</v>
      </c>
      <c r="S241" s="23" t="str">
        <f t="shared" si="50"/>
        <v>NA</v>
      </c>
      <c r="T241" s="8">
        <f t="shared" si="51"/>
        <v>27903500</v>
      </c>
      <c r="U241" s="28">
        <f t="shared" si="52"/>
        <v>0</v>
      </c>
      <c r="V241" s="29" t="str">
        <f t="shared" si="53"/>
        <v>LowerSmallCap</v>
      </c>
    </row>
    <row r="242" spans="2:22" x14ac:dyDescent="0.25">
      <c r="B242">
        <f t="shared" si="47"/>
        <v>240</v>
      </c>
      <c r="C242" t="s">
        <v>2705</v>
      </c>
      <c r="D242" t="s">
        <v>3451</v>
      </c>
      <c r="E242" t="s">
        <v>3209</v>
      </c>
      <c r="F242" s="1">
        <v>7177000</v>
      </c>
      <c r="G242" s="1">
        <v>143540</v>
      </c>
      <c r="I242" t="str">
        <f t="shared" si="42"/>
        <v>ENZO</v>
      </c>
      <c r="J242" t="str">
        <f t="shared" si="43"/>
        <v>108.13 B</v>
      </c>
      <c r="K242" t="str">
        <f t="shared" si="44"/>
        <v>-</v>
      </c>
      <c r="L242" s="9" t="str">
        <f t="shared" si="45"/>
        <v>7177000</v>
      </c>
      <c r="M242" s="9" t="str">
        <f t="shared" si="46"/>
        <v>143540</v>
      </c>
      <c r="P242" t="str">
        <f t="shared" si="48"/>
        <v>ENZO</v>
      </c>
      <c r="Q242" s="6">
        <f>IFERROR(INDEX('Final Yahoo'!$D$2:$D$1048576,MATCH(Stockbit!P242,'Final Yahoo'!$B$2:$B$1048576,0)),"NA")</f>
        <v>50</v>
      </c>
      <c r="R242" s="10">
        <f t="shared" si="49"/>
        <v>0.10812999999999999</v>
      </c>
      <c r="S242" s="23" t="str">
        <f t="shared" si="50"/>
        <v>NA</v>
      </c>
      <c r="T242" s="8">
        <f t="shared" si="51"/>
        <v>7177000</v>
      </c>
      <c r="U242" s="28">
        <f t="shared" si="52"/>
        <v>143540</v>
      </c>
      <c r="V242" s="29" t="str">
        <f t="shared" si="53"/>
        <v>LowerSmallCap</v>
      </c>
    </row>
    <row r="243" spans="2:22" x14ac:dyDescent="0.25">
      <c r="B243">
        <f t="shared" si="47"/>
        <v>241</v>
      </c>
      <c r="C243" t="s">
        <v>2706</v>
      </c>
      <c r="D243" t="s">
        <v>3452</v>
      </c>
      <c r="E243" t="s">
        <v>3209</v>
      </c>
      <c r="F243" s="1">
        <v>197754000</v>
      </c>
      <c r="G243" s="1">
        <v>3873940</v>
      </c>
      <c r="I243" t="str">
        <f t="shared" si="42"/>
        <v>EPAC</v>
      </c>
      <c r="J243" t="str">
        <f t="shared" si="43"/>
        <v>168.47 B</v>
      </c>
      <c r="K243" t="str">
        <f t="shared" si="44"/>
        <v>-</v>
      </c>
      <c r="L243" s="9" t="str">
        <f t="shared" si="45"/>
        <v>197754000</v>
      </c>
      <c r="M243" s="9" t="str">
        <f t="shared" si="46"/>
        <v>3873940</v>
      </c>
      <c r="P243" t="str">
        <f t="shared" si="48"/>
        <v>EPAC</v>
      </c>
      <c r="Q243" s="6">
        <f>IFERROR(INDEX('Final Yahoo'!$D$2:$D$1048576,MATCH(Stockbit!P243,'Final Yahoo'!$B$2:$B$1048576,0)),"NA")</f>
        <v>51</v>
      </c>
      <c r="R243" s="10">
        <f t="shared" si="49"/>
        <v>0.16847000000000001</v>
      </c>
      <c r="S243" s="23" t="str">
        <f t="shared" si="50"/>
        <v>NA</v>
      </c>
      <c r="T243" s="8">
        <f t="shared" si="51"/>
        <v>197754000</v>
      </c>
      <c r="U243" s="28">
        <f t="shared" si="52"/>
        <v>3873940</v>
      </c>
      <c r="V243" s="29" t="str">
        <f t="shared" si="53"/>
        <v>LowerSmallCap</v>
      </c>
    </row>
    <row r="244" spans="2:22" x14ac:dyDescent="0.25">
      <c r="B244">
        <f t="shared" si="47"/>
        <v>242</v>
      </c>
      <c r="C244" t="s">
        <v>2707</v>
      </c>
      <c r="D244" t="s">
        <v>3453</v>
      </c>
      <c r="E244" s="2">
        <v>4.7E-2</v>
      </c>
      <c r="F244" s="1">
        <v>227703600</v>
      </c>
      <c r="G244" s="1">
        <v>96760</v>
      </c>
      <c r="I244" t="str">
        <f t="shared" si="42"/>
        <v>EPMT</v>
      </c>
      <c r="J244" t="str">
        <f t="shared" si="43"/>
        <v>6,771.60 B</v>
      </c>
      <c r="K244" t="str">
        <f t="shared" si="44"/>
        <v>0.047</v>
      </c>
      <c r="L244" s="9" t="str">
        <f t="shared" si="45"/>
        <v>227703600</v>
      </c>
      <c r="M244" s="9" t="str">
        <f t="shared" si="46"/>
        <v>96760</v>
      </c>
      <c r="P244" t="str">
        <f t="shared" si="48"/>
        <v>EPMT</v>
      </c>
      <c r="Q244" s="6">
        <f>IFERROR(INDEX('Final Yahoo'!$D$2:$D$1048576,MATCH(Stockbit!P244,'Final Yahoo'!$B$2:$B$1048576,0)),"NA")</f>
        <v>2270</v>
      </c>
      <c r="R244" s="10">
        <f t="shared" si="49"/>
        <v>6.7716000000000003</v>
      </c>
      <c r="S244" s="23">
        <f t="shared" si="50"/>
        <v>4.7E-2</v>
      </c>
      <c r="T244" s="8">
        <f t="shared" si="51"/>
        <v>227703600</v>
      </c>
      <c r="U244" s="28">
        <f t="shared" si="52"/>
        <v>96760</v>
      </c>
      <c r="V244" s="29" t="str">
        <f t="shared" si="53"/>
        <v>UpperMidCap</v>
      </c>
    </row>
    <row r="245" spans="2:22" x14ac:dyDescent="0.25">
      <c r="B245">
        <f t="shared" si="47"/>
        <v>243</v>
      </c>
      <c r="C245" t="s">
        <v>2708</v>
      </c>
      <c r="D245" t="s">
        <v>3454</v>
      </c>
      <c r="E245" s="2">
        <v>0.121</v>
      </c>
      <c r="F245" s="1">
        <v>115554341700</v>
      </c>
      <c r="G245" s="1">
        <v>180670916.80000001</v>
      </c>
      <c r="I245" t="str">
        <f t="shared" si="42"/>
        <v>ERAA</v>
      </c>
      <c r="J245" t="str">
        <f t="shared" si="43"/>
        <v>9,889.00 B</v>
      </c>
      <c r="K245" t="str">
        <f t="shared" si="44"/>
        <v>0.121</v>
      </c>
      <c r="L245" s="9" t="str">
        <f t="shared" si="45"/>
        <v>115554341700</v>
      </c>
      <c r="M245" s="9" t="str">
        <f t="shared" si="46"/>
        <v>180670916.8</v>
      </c>
      <c r="P245" t="str">
        <f t="shared" si="48"/>
        <v>ERAA</v>
      </c>
      <c r="Q245" s="6">
        <f>IFERROR(INDEX('Final Yahoo'!$D$2:$D$1048576,MATCH(Stockbit!P245,'Final Yahoo'!$B$2:$B$1048576,0)),"NA")</f>
        <v>600</v>
      </c>
      <c r="R245" s="10">
        <f t="shared" si="49"/>
        <v>9.8889999999999993</v>
      </c>
      <c r="S245" s="23">
        <f t="shared" si="50"/>
        <v>0.121</v>
      </c>
      <c r="T245" s="8">
        <f t="shared" si="51"/>
        <v>115554341700</v>
      </c>
      <c r="U245" s="28">
        <f t="shared" si="52"/>
        <v>180670916.80000001</v>
      </c>
      <c r="V245" s="29" t="str">
        <f t="shared" si="53"/>
        <v>UpperMidCap</v>
      </c>
    </row>
    <row r="246" spans="2:22" x14ac:dyDescent="0.25">
      <c r="B246">
        <f t="shared" si="47"/>
        <v>244</v>
      </c>
      <c r="C246" t="s">
        <v>2709</v>
      </c>
      <c r="D246" t="s">
        <v>3455</v>
      </c>
      <c r="E246" s="2">
        <v>2.7E-2</v>
      </c>
      <c r="F246" s="1">
        <v>13430020</v>
      </c>
      <c r="G246" s="1">
        <v>70560</v>
      </c>
      <c r="I246" t="str">
        <f t="shared" si="42"/>
        <v>ERTX</v>
      </c>
      <c r="J246" t="str">
        <f t="shared" si="43"/>
        <v>245.73 B</v>
      </c>
      <c r="K246" t="str">
        <f t="shared" si="44"/>
        <v>0.027</v>
      </c>
      <c r="L246" s="9" t="str">
        <f t="shared" si="45"/>
        <v>13430020</v>
      </c>
      <c r="M246" s="9" t="str">
        <f t="shared" si="46"/>
        <v>70560</v>
      </c>
      <c r="P246" t="str">
        <f t="shared" si="48"/>
        <v>ERTX</v>
      </c>
      <c r="Q246" s="6">
        <f>IFERROR(INDEX('Final Yahoo'!$D$2:$D$1048576,MATCH(Stockbit!P246,'Final Yahoo'!$B$2:$B$1048576,0)),"NA")</f>
        <v>185</v>
      </c>
      <c r="R246" s="10">
        <f t="shared" si="49"/>
        <v>0.24572999999999998</v>
      </c>
      <c r="S246" s="23">
        <f t="shared" si="50"/>
        <v>2.7E-2</v>
      </c>
      <c r="T246" s="8">
        <f t="shared" si="51"/>
        <v>13430020</v>
      </c>
      <c r="U246" s="28">
        <f t="shared" si="52"/>
        <v>70560</v>
      </c>
      <c r="V246" s="29" t="str">
        <f t="shared" si="53"/>
        <v>LowerSmallCap</v>
      </c>
    </row>
    <row r="247" spans="2:22" x14ac:dyDescent="0.25">
      <c r="B247">
        <f t="shared" si="47"/>
        <v>245</v>
      </c>
      <c r="C247" t="s">
        <v>2710</v>
      </c>
      <c r="D247" t="s">
        <v>3456</v>
      </c>
      <c r="E247" t="s">
        <v>3209</v>
      </c>
      <c r="F247" s="1">
        <v>5068256080</v>
      </c>
      <c r="G247" s="1">
        <v>56552860.799999997</v>
      </c>
      <c r="I247" t="str">
        <f t="shared" si="42"/>
        <v>ESIP</v>
      </c>
      <c r="J247" t="str">
        <f t="shared" si="43"/>
        <v>53.12 B</v>
      </c>
      <c r="K247" t="str">
        <f t="shared" si="44"/>
        <v>-</v>
      </c>
      <c r="L247" s="9" t="str">
        <f t="shared" si="45"/>
        <v>5068256080</v>
      </c>
      <c r="M247" s="9" t="str">
        <f t="shared" si="46"/>
        <v>56552860.8</v>
      </c>
      <c r="P247" t="str">
        <f t="shared" si="48"/>
        <v>ESIP</v>
      </c>
      <c r="Q247" s="6">
        <f>IFERROR(INDEX('Final Yahoo'!$D$2:$D$1048576,MATCH(Stockbit!P247,'Final Yahoo'!$B$2:$B$1048576,0)),"NA")</f>
        <v>75</v>
      </c>
      <c r="R247" s="10">
        <f t="shared" si="49"/>
        <v>5.3120000000000001E-2</v>
      </c>
      <c r="S247" s="23" t="str">
        <f t="shared" si="50"/>
        <v>NA</v>
      </c>
      <c r="T247" s="8">
        <f t="shared" si="51"/>
        <v>5068256080</v>
      </c>
      <c r="U247" s="28">
        <f t="shared" si="52"/>
        <v>56552860.799999997</v>
      </c>
      <c r="V247" s="29" t="str">
        <f t="shared" si="53"/>
        <v>LowerSmallCap</v>
      </c>
    </row>
    <row r="248" spans="2:22" x14ac:dyDescent="0.25">
      <c r="B248">
        <f t="shared" si="47"/>
        <v>246</v>
      </c>
      <c r="C248" t="s">
        <v>2711</v>
      </c>
      <c r="D248" t="s">
        <v>3457</v>
      </c>
      <c r="E248" s="2">
        <v>0.748</v>
      </c>
      <c r="F248" s="1">
        <v>72670006600</v>
      </c>
      <c r="G248" s="1">
        <v>195673142.40000001</v>
      </c>
      <c r="I248" t="str">
        <f t="shared" si="42"/>
        <v>ESSA</v>
      </c>
      <c r="J248" t="str">
        <f t="shared" si="43"/>
        <v>5,512.63 B</v>
      </c>
      <c r="K248" t="str">
        <f t="shared" si="44"/>
        <v>0.748</v>
      </c>
      <c r="L248" s="9" t="str">
        <f t="shared" si="45"/>
        <v>72670006600</v>
      </c>
      <c r="M248" s="9" t="str">
        <f t="shared" si="46"/>
        <v>195673142.4</v>
      </c>
      <c r="P248" t="str">
        <f t="shared" si="48"/>
        <v>ESSA</v>
      </c>
      <c r="Q248" s="6">
        <f>IFERROR(INDEX('Final Yahoo'!$D$2:$D$1048576,MATCH(Stockbit!P248,'Final Yahoo'!$B$2:$B$1048576,0)),"NA")</f>
        <v>360</v>
      </c>
      <c r="R248" s="10">
        <f t="shared" si="49"/>
        <v>5.5126299999999997</v>
      </c>
      <c r="S248" s="23">
        <f t="shared" si="50"/>
        <v>0.748</v>
      </c>
      <c r="T248" s="8">
        <f t="shared" si="51"/>
        <v>72670006600</v>
      </c>
      <c r="U248" s="28">
        <f t="shared" si="52"/>
        <v>195673142.40000001</v>
      </c>
      <c r="V248" s="29" t="str">
        <f t="shared" si="53"/>
        <v>UpperMidCap</v>
      </c>
    </row>
    <row r="249" spans="2:22" x14ac:dyDescent="0.25">
      <c r="B249">
        <f t="shared" si="47"/>
        <v>247</v>
      </c>
      <c r="C249" t="s">
        <v>2712</v>
      </c>
      <c r="D249" t="s">
        <v>3458</v>
      </c>
      <c r="E249" t="s">
        <v>3209</v>
      </c>
      <c r="F249" s="1">
        <v>92162880</v>
      </c>
      <c r="G249" s="1">
        <v>712780</v>
      </c>
      <c r="I249" t="str">
        <f t="shared" si="42"/>
        <v>ESTA</v>
      </c>
      <c r="J249" t="str">
        <f t="shared" si="43"/>
        <v>80.64 B</v>
      </c>
      <c r="K249" t="str">
        <f t="shared" si="44"/>
        <v>-</v>
      </c>
      <c r="L249" s="9" t="str">
        <f t="shared" si="45"/>
        <v>92162880</v>
      </c>
      <c r="M249" s="9" t="str">
        <f t="shared" si="46"/>
        <v>712780</v>
      </c>
      <c r="P249" t="str">
        <f t="shared" si="48"/>
        <v>ESTA</v>
      </c>
      <c r="Q249" s="6">
        <f>IFERROR(INDEX('Final Yahoo'!$D$2:$D$1048576,MATCH(Stockbit!P249,'Final Yahoo'!$B$2:$B$1048576,0)),"NA")</f>
        <v>140</v>
      </c>
      <c r="R249" s="10">
        <f t="shared" si="49"/>
        <v>8.0640000000000003E-2</v>
      </c>
      <c r="S249" s="23" t="str">
        <f t="shared" si="50"/>
        <v>NA</v>
      </c>
      <c r="T249" s="8">
        <f t="shared" si="51"/>
        <v>92162880</v>
      </c>
      <c r="U249" s="28">
        <f t="shared" si="52"/>
        <v>712780</v>
      </c>
      <c r="V249" s="29" t="str">
        <f t="shared" si="53"/>
        <v>LowerSmallCap</v>
      </c>
    </row>
    <row r="250" spans="2:22" x14ac:dyDescent="0.25">
      <c r="B250">
        <f t="shared" si="47"/>
        <v>248</v>
      </c>
      <c r="C250" t="s">
        <v>2713</v>
      </c>
      <c r="D250" t="s">
        <v>3459</v>
      </c>
      <c r="E250" s="2">
        <v>-0.112</v>
      </c>
      <c r="F250" s="1">
        <v>64408380</v>
      </c>
      <c r="G250" s="1">
        <v>501720</v>
      </c>
      <c r="I250" t="str">
        <f t="shared" si="42"/>
        <v>ESTI</v>
      </c>
      <c r="J250" t="str">
        <f t="shared" si="43"/>
        <v>257.95 B</v>
      </c>
      <c r="K250" t="str">
        <f t="shared" si="44"/>
        <v>-0.112</v>
      </c>
      <c r="L250" s="9" t="str">
        <f t="shared" si="45"/>
        <v>64408380</v>
      </c>
      <c r="M250" s="9" t="str">
        <f t="shared" si="46"/>
        <v>501720</v>
      </c>
      <c r="P250" t="str">
        <f t="shared" si="48"/>
        <v>ESTI</v>
      </c>
      <c r="Q250" s="6">
        <f>IFERROR(INDEX('Final Yahoo'!$D$2:$D$1048576,MATCH(Stockbit!P250,'Final Yahoo'!$B$2:$B$1048576,0)),"NA")</f>
        <v>126</v>
      </c>
      <c r="R250" s="10">
        <f t="shared" si="49"/>
        <v>0.25795000000000001</v>
      </c>
      <c r="S250" s="23">
        <f t="shared" si="50"/>
        <v>-0.112</v>
      </c>
      <c r="T250" s="8">
        <f t="shared" si="51"/>
        <v>64408380</v>
      </c>
      <c r="U250" s="28">
        <f t="shared" si="52"/>
        <v>501720</v>
      </c>
      <c r="V250" s="29" t="str">
        <f t="shared" si="53"/>
        <v>LowerSmallCap</v>
      </c>
    </row>
    <row r="251" spans="2:22" x14ac:dyDescent="0.25">
      <c r="B251">
        <f t="shared" si="47"/>
        <v>249</v>
      </c>
      <c r="C251" t="s">
        <v>3460</v>
      </c>
      <c r="D251" t="s">
        <v>3461</v>
      </c>
      <c r="E251" s="2">
        <v>-0.79200000000000004</v>
      </c>
      <c r="F251" s="1">
        <v>19820</v>
      </c>
      <c r="G251">
        <v>0</v>
      </c>
      <c r="I251" t="str">
        <f t="shared" si="42"/>
        <v>ETWA</v>
      </c>
      <c r="J251" t="str">
        <f t="shared" si="43"/>
        <v>60.03 B</v>
      </c>
      <c r="K251" t="str">
        <f t="shared" si="44"/>
        <v>-0.792</v>
      </c>
      <c r="L251" s="9" t="str">
        <f t="shared" si="45"/>
        <v>19820</v>
      </c>
      <c r="M251" s="9" t="str">
        <f t="shared" si="46"/>
        <v>0</v>
      </c>
      <c r="P251" t="str">
        <f t="shared" si="48"/>
        <v>ETWA</v>
      </c>
      <c r="Q251" s="6" t="str">
        <f>IFERROR(INDEX('Final Yahoo'!$D$2:$D$1048576,MATCH(Stockbit!P251,'Final Yahoo'!$B$2:$B$1048576,0)),"NA")</f>
        <v>NA</v>
      </c>
      <c r="R251" s="10">
        <f t="shared" si="49"/>
        <v>6.003E-2</v>
      </c>
      <c r="S251" s="23">
        <f t="shared" si="50"/>
        <v>-0.79200000000000004</v>
      </c>
      <c r="T251" s="8">
        <f t="shared" si="51"/>
        <v>19820</v>
      </c>
      <c r="U251" s="28">
        <f t="shared" si="52"/>
        <v>0</v>
      </c>
      <c r="V251" s="29" t="str">
        <f t="shared" si="53"/>
        <v>LowerSmallCap</v>
      </c>
    </row>
    <row r="252" spans="2:22" x14ac:dyDescent="0.25">
      <c r="B252">
        <f t="shared" si="47"/>
        <v>250</v>
      </c>
      <c r="C252" t="s">
        <v>2714</v>
      </c>
      <c r="D252" t="s">
        <v>3462</v>
      </c>
      <c r="E252" s="2">
        <v>4.3999999999999997E-2</v>
      </c>
      <c r="F252" s="1">
        <v>93729948600</v>
      </c>
      <c r="G252" s="1">
        <v>30373500</v>
      </c>
      <c r="I252" t="str">
        <f t="shared" si="42"/>
        <v>EXCL</v>
      </c>
      <c r="J252" t="str">
        <f t="shared" si="43"/>
        <v>33,032.00 B</v>
      </c>
      <c r="K252" t="str">
        <f t="shared" si="44"/>
        <v>0.044</v>
      </c>
      <c r="L252" s="9" t="str">
        <f t="shared" si="45"/>
        <v>93729948600</v>
      </c>
      <c r="M252" s="9" t="str">
        <f t="shared" si="46"/>
        <v>30373500</v>
      </c>
      <c r="P252" t="str">
        <f t="shared" si="48"/>
        <v>EXCL</v>
      </c>
      <c r="Q252" s="6">
        <f>IFERROR(INDEX('Final Yahoo'!$D$2:$D$1048576,MATCH(Stockbit!P252,'Final Yahoo'!$B$2:$B$1048576,0)),"NA")</f>
        <v>3150</v>
      </c>
      <c r="R252" s="10">
        <f t="shared" si="49"/>
        <v>33.031999999999996</v>
      </c>
      <c r="S252" s="23">
        <f t="shared" si="50"/>
        <v>4.3999999999999997E-2</v>
      </c>
      <c r="T252" s="8">
        <f t="shared" si="51"/>
        <v>93729948600</v>
      </c>
      <c r="U252" s="28">
        <f t="shared" si="52"/>
        <v>30373500</v>
      </c>
      <c r="V252" s="29" t="str">
        <f t="shared" si="53"/>
        <v>UpperBigCap</v>
      </c>
    </row>
    <row r="253" spans="2:22" x14ac:dyDescent="0.25">
      <c r="B253">
        <f t="shared" si="47"/>
        <v>251</v>
      </c>
      <c r="C253" t="s">
        <v>2715</v>
      </c>
      <c r="D253" t="s">
        <v>3463</v>
      </c>
      <c r="E253" t="s">
        <v>3209</v>
      </c>
      <c r="F253" s="1">
        <v>403015400</v>
      </c>
      <c r="G253" s="1">
        <v>128880</v>
      </c>
      <c r="I253" t="str">
        <f t="shared" si="42"/>
        <v>FAPA</v>
      </c>
      <c r="J253" t="str">
        <f t="shared" si="43"/>
        <v>11,323.76 B</v>
      </c>
      <c r="K253" t="str">
        <f t="shared" si="44"/>
        <v>-</v>
      </c>
      <c r="L253" s="9" t="str">
        <f t="shared" si="45"/>
        <v>403015400</v>
      </c>
      <c r="M253" s="9" t="str">
        <f t="shared" si="46"/>
        <v>128880</v>
      </c>
      <c r="P253" t="str">
        <f t="shared" si="48"/>
        <v>FAPA</v>
      </c>
      <c r="Q253" s="6">
        <f>IFERROR(INDEX('Final Yahoo'!$D$2:$D$1048576,MATCH(Stockbit!P253,'Final Yahoo'!$B$2:$B$1048576,0)),"NA")</f>
        <v>3100</v>
      </c>
      <c r="R253" s="10">
        <f t="shared" si="49"/>
        <v>11.32376</v>
      </c>
      <c r="S253" s="23" t="str">
        <f t="shared" si="50"/>
        <v>NA</v>
      </c>
      <c r="T253" s="8">
        <f t="shared" si="51"/>
        <v>403015400</v>
      </c>
      <c r="U253" s="28">
        <f t="shared" si="52"/>
        <v>128880</v>
      </c>
      <c r="V253" s="29" t="str">
        <f t="shared" si="53"/>
        <v>LowerBigCap</v>
      </c>
    </row>
    <row r="254" spans="2:22" x14ac:dyDescent="0.25">
      <c r="B254">
        <f t="shared" si="47"/>
        <v>252</v>
      </c>
      <c r="C254" t="s">
        <v>2716</v>
      </c>
      <c r="D254" t="s">
        <v>3464</v>
      </c>
      <c r="E254" s="2">
        <v>-0.03</v>
      </c>
      <c r="F254" s="1">
        <v>42159600</v>
      </c>
      <c r="G254" s="1">
        <v>40280</v>
      </c>
      <c r="I254" t="str">
        <f t="shared" si="42"/>
        <v>FAST</v>
      </c>
      <c r="J254" t="str">
        <f t="shared" si="43"/>
        <v>4,129.94 B</v>
      </c>
      <c r="K254" t="str">
        <f t="shared" si="44"/>
        <v>-0.03</v>
      </c>
      <c r="L254" s="9" t="str">
        <f t="shared" si="45"/>
        <v>42159600</v>
      </c>
      <c r="M254" s="9" t="str">
        <f t="shared" si="46"/>
        <v>40280</v>
      </c>
      <c r="P254" t="str">
        <f t="shared" si="48"/>
        <v>FAST</v>
      </c>
      <c r="Q254" s="6" t="str">
        <f>IFERROR(INDEX('Final Yahoo'!$D$2:$D$1048576,MATCH(Stockbit!P254,'Final Yahoo'!$B$2:$B$1048576,0)),"NA")</f>
        <v>NA</v>
      </c>
      <c r="R254" s="10">
        <f t="shared" si="49"/>
        <v>4.1299399999999995</v>
      </c>
      <c r="S254" s="23">
        <f t="shared" si="50"/>
        <v>-0.03</v>
      </c>
      <c r="T254" s="8">
        <f t="shared" si="51"/>
        <v>42159600</v>
      </c>
      <c r="U254" s="28">
        <f t="shared" si="52"/>
        <v>40280</v>
      </c>
      <c r="V254" s="29" t="str">
        <f t="shared" si="53"/>
        <v>LowerMidCap</v>
      </c>
    </row>
    <row r="255" spans="2:22" x14ac:dyDescent="0.25">
      <c r="B255">
        <f t="shared" si="47"/>
        <v>253</v>
      </c>
      <c r="C255" t="s">
        <v>3465</v>
      </c>
      <c r="D255" t="s">
        <v>3466</v>
      </c>
      <c r="E255" s="2">
        <v>2.5000000000000001E-2</v>
      </c>
      <c r="F255" s="1">
        <v>35728000</v>
      </c>
      <c r="G255">
        <v>0</v>
      </c>
      <c r="I255" t="str">
        <f t="shared" si="42"/>
        <v>FASW</v>
      </c>
      <c r="J255" t="str">
        <f t="shared" si="43"/>
        <v>18,831.95 B</v>
      </c>
      <c r="K255" t="str">
        <f t="shared" si="44"/>
        <v>0.025</v>
      </c>
      <c r="L255" s="9" t="str">
        <f t="shared" si="45"/>
        <v>35728000</v>
      </c>
      <c r="M255" s="9" t="str">
        <f t="shared" si="46"/>
        <v>0</v>
      </c>
      <c r="P255" t="str">
        <f t="shared" si="48"/>
        <v>FASW</v>
      </c>
      <c r="Q255" s="6" t="str">
        <f>IFERROR(INDEX('Final Yahoo'!$D$2:$D$1048576,MATCH(Stockbit!P255,'Final Yahoo'!$B$2:$B$1048576,0)),"NA")</f>
        <v>NA</v>
      </c>
      <c r="R255" s="10">
        <f t="shared" si="49"/>
        <v>18.831949999999999</v>
      </c>
      <c r="S255" s="23">
        <f t="shared" si="50"/>
        <v>2.5000000000000001E-2</v>
      </c>
      <c r="T255" s="8">
        <f t="shared" si="51"/>
        <v>35728000</v>
      </c>
      <c r="U255" s="28">
        <f t="shared" si="52"/>
        <v>0</v>
      </c>
      <c r="V255" s="29" t="str">
        <f t="shared" si="53"/>
        <v>LowerBigCap</v>
      </c>
    </row>
    <row r="256" spans="2:22" x14ac:dyDescent="0.25">
      <c r="B256">
        <f t="shared" si="47"/>
        <v>254</v>
      </c>
      <c r="C256" t="s">
        <v>2717</v>
      </c>
      <c r="D256" t="s">
        <v>3467</v>
      </c>
      <c r="E256" s="2">
        <v>-7.2999999999999995E-2</v>
      </c>
      <c r="F256" s="1">
        <v>28155062320</v>
      </c>
      <c r="G256" s="1">
        <v>62947119.200000003</v>
      </c>
      <c r="I256" t="str">
        <f t="shared" si="42"/>
        <v>FILM</v>
      </c>
      <c r="J256" t="str">
        <f t="shared" si="43"/>
        <v>4,089.82 B</v>
      </c>
      <c r="K256" t="str">
        <f t="shared" si="44"/>
        <v>-0.073</v>
      </c>
      <c r="L256" s="9" t="str">
        <f t="shared" si="45"/>
        <v>28155062320</v>
      </c>
      <c r="M256" s="9" t="str">
        <f t="shared" si="46"/>
        <v>62947119.2</v>
      </c>
      <c r="P256" t="str">
        <f t="shared" si="48"/>
        <v>FILM</v>
      </c>
      <c r="Q256" s="6" t="str">
        <f>IFERROR(INDEX('Final Yahoo'!$D$2:$D$1048576,MATCH(Stockbit!P256,'Final Yahoo'!$B$2:$B$1048576,0)),"NA")</f>
        <v>NA</v>
      </c>
      <c r="R256" s="10">
        <f t="shared" si="49"/>
        <v>4.0898200000000005</v>
      </c>
      <c r="S256" s="23">
        <f t="shared" si="50"/>
        <v>-7.2999999999999995E-2</v>
      </c>
      <c r="T256" s="8">
        <f t="shared" si="51"/>
        <v>28155062320</v>
      </c>
      <c r="U256" s="28">
        <f t="shared" si="52"/>
        <v>62947119.200000003</v>
      </c>
      <c r="V256" s="29" t="str">
        <f t="shared" si="53"/>
        <v>LowerMidCap</v>
      </c>
    </row>
    <row r="257" spans="2:22" x14ac:dyDescent="0.25">
      <c r="B257">
        <f t="shared" si="47"/>
        <v>255</v>
      </c>
      <c r="C257" t="s">
        <v>3468</v>
      </c>
      <c r="D257" t="s">
        <v>3469</v>
      </c>
      <c r="E257" s="2">
        <v>0.14599999999999999</v>
      </c>
      <c r="F257" s="1">
        <v>45000</v>
      </c>
      <c r="G257">
        <v>0</v>
      </c>
      <c r="I257" t="str">
        <f t="shared" si="42"/>
        <v>FINN</v>
      </c>
      <c r="J257" t="str">
        <f t="shared" si="43"/>
        <v>109.43 B</v>
      </c>
      <c r="K257" t="str">
        <f t="shared" si="44"/>
        <v>0.146</v>
      </c>
      <c r="L257" s="9" t="str">
        <f t="shared" si="45"/>
        <v>45000</v>
      </c>
      <c r="M257" s="9" t="str">
        <f t="shared" si="46"/>
        <v>0</v>
      </c>
      <c r="P257" t="str">
        <f t="shared" si="48"/>
        <v>FINN</v>
      </c>
      <c r="Q257" s="6" t="str">
        <f>IFERROR(INDEX('Final Yahoo'!$D$2:$D$1048576,MATCH(Stockbit!P257,'Final Yahoo'!$B$2:$B$1048576,0)),"NA")</f>
        <v>NA</v>
      </c>
      <c r="R257" s="10">
        <f t="shared" si="49"/>
        <v>0.10943000000000001</v>
      </c>
      <c r="S257" s="23">
        <f t="shared" si="50"/>
        <v>0.14599999999999999</v>
      </c>
      <c r="T257" s="8">
        <f t="shared" si="51"/>
        <v>45000</v>
      </c>
      <c r="U257" s="28">
        <f t="shared" si="52"/>
        <v>0</v>
      </c>
      <c r="V257" s="29" t="str">
        <f t="shared" si="53"/>
        <v>LowerSmallCap</v>
      </c>
    </row>
    <row r="258" spans="2:22" x14ac:dyDescent="0.25">
      <c r="B258">
        <f t="shared" si="47"/>
        <v>256</v>
      </c>
      <c r="C258" t="s">
        <v>2718</v>
      </c>
      <c r="D258" t="s">
        <v>3470</v>
      </c>
      <c r="E258" s="2">
        <v>0.82099999999999995</v>
      </c>
      <c r="F258" s="1">
        <v>4426815400</v>
      </c>
      <c r="G258" s="1">
        <v>6951500</v>
      </c>
      <c r="I258" t="str">
        <f t="shared" ref="I258:I321" si="54">TRIM(C258)</f>
        <v>FIRE</v>
      </c>
      <c r="J258" t="str">
        <f t="shared" ref="J258:J321" si="55">TRIM(D258)</f>
        <v>863.09 B</v>
      </c>
      <c r="K258" t="str">
        <f t="shared" ref="K258:K321" si="56">TRIM(E258)</f>
        <v>0.821</v>
      </c>
      <c r="L258" s="9" t="str">
        <f t="shared" ref="L258:L321" si="57">TRIM(F258)</f>
        <v>4426815400</v>
      </c>
      <c r="M258" s="9" t="str">
        <f t="shared" ref="M258:M321" si="58">TRIM(G258)</f>
        <v>6951500</v>
      </c>
      <c r="P258" t="str">
        <f t="shared" si="48"/>
        <v>FIRE</v>
      </c>
      <c r="Q258" s="6">
        <f>IFERROR(INDEX('Final Yahoo'!$D$2:$D$1048576,MATCH(Stockbit!P258,'Final Yahoo'!$B$2:$B$1048576,0)),"NA")</f>
        <v>685</v>
      </c>
      <c r="R258" s="10">
        <f t="shared" si="49"/>
        <v>0.86309000000000002</v>
      </c>
      <c r="S258" s="23">
        <f t="shared" si="50"/>
        <v>0.82099999999999995</v>
      </c>
      <c r="T258" s="8">
        <f t="shared" si="51"/>
        <v>4426815400</v>
      </c>
      <c r="U258" s="28">
        <f t="shared" si="52"/>
        <v>6951500</v>
      </c>
      <c r="V258" s="29" t="str">
        <f t="shared" si="53"/>
        <v>LowerSmallCap</v>
      </c>
    </row>
    <row r="259" spans="2:22" x14ac:dyDescent="0.25">
      <c r="B259">
        <f t="shared" ref="B259:B322" si="59">ROW(B257)</f>
        <v>257</v>
      </c>
      <c r="C259" t="s">
        <v>2719</v>
      </c>
      <c r="D259" t="s">
        <v>3471</v>
      </c>
      <c r="E259" s="2">
        <v>2.9000000000000001E-2</v>
      </c>
      <c r="F259" s="1">
        <v>20974500</v>
      </c>
      <c r="G259" s="1">
        <v>2360</v>
      </c>
      <c r="I259" t="str">
        <f t="shared" si="54"/>
        <v>FISH</v>
      </c>
      <c r="J259" t="str">
        <f t="shared" si="55"/>
        <v>4,080.00 B</v>
      </c>
      <c r="K259" t="str">
        <f t="shared" si="56"/>
        <v>0.029</v>
      </c>
      <c r="L259" s="9" t="str">
        <f t="shared" si="57"/>
        <v>20974500</v>
      </c>
      <c r="M259" s="9" t="str">
        <f t="shared" si="58"/>
        <v>2360</v>
      </c>
      <c r="P259" t="str">
        <f t="shared" ref="P259:P322" si="60">I259</f>
        <v>FISH</v>
      </c>
      <c r="Q259" s="6">
        <f>IFERROR(INDEX('Final Yahoo'!$D$2:$D$1048576,MATCH(Stockbit!P259,'Final Yahoo'!$B$2:$B$1048576,0)),"NA")</f>
        <v>9350</v>
      </c>
      <c r="R259" s="10">
        <f t="shared" si="49"/>
        <v>4.08</v>
      </c>
      <c r="S259" s="23">
        <f t="shared" si="50"/>
        <v>2.9000000000000001E-2</v>
      </c>
      <c r="T259" s="8">
        <f t="shared" si="51"/>
        <v>20974500</v>
      </c>
      <c r="U259" s="28">
        <f t="shared" si="52"/>
        <v>2360</v>
      </c>
      <c r="V259" s="29" t="str">
        <f t="shared" si="53"/>
        <v>LowerMidCap</v>
      </c>
    </row>
    <row r="260" spans="2:22" x14ac:dyDescent="0.25">
      <c r="B260">
        <f t="shared" si="59"/>
        <v>258</v>
      </c>
      <c r="C260" t="s">
        <v>2720</v>
      </c>
      <c r="D260" t="s">
        <v>3472</v>
      </c>
      <c r="E260" t="s">
        <v>3209</v>
      </c>
      <c r="F260" s="1">
        <v>1842829120</v>
      </c>
      <c r="G260" s="1">
        <v>6000760</v>
      </c>
      <c r="I260" t="str">
        <f t="shared" si="54"/>
        <v>FITT</v>
      </c>
      <c r="J260" t="str">
        <f t="shared" si="55"/>
        <v>186.02 B</v>
      </c>
      <c r="K260" t="str">
        <f t="shared" si="56"/>
        <v>-</v>
      </c>
      <c r="L260" s="9" t="str">
        <f t="shared" si="57"/>
        <v>1842829120</v>
      </c>
      <c r="M260" s="9" t="str">
        <f t="shared" si="58"/>
        <v>6000760</v>
      </c>
      <c r="P260" t="str">
        <f t="shared" si="60"/>
        <v>FITT</v>
      </c>
      <c r="Q260" s="6">
        <f>IFERROR(INDEX('Final Yahoo'!$D$2:$D$1048576,MATCH(Stockbit!P260,'Final Yahoo'!$B$2:$B$1048576,0)),"NA")</f>
        <v>292</v>
      </c>
      <c r="R260" s="10">
        <f t="shared" ref="R260:R323" si="61">VALUE(LEFT(J260,LEN(J260)-2))/10^3</f>
        <v>0.18602000000000002</v>
      </c>
      <c r="S260" s="23" t="str">
        <f t="shared" ref="S260:S323" si="62">IFERROR(VALUE(K260),"NA")</f>
        <v>NA</v>
      </c>
      <c r="T260" s="8">
        <f t="shared" ref="T260:T323" si="63">IFERROR(VALUE(L260),"NA")</f>
        <v>1842829120</v>
      </c>
      <c r="U260" s="28">
        <f t="shared" ref="U260:U323" si="64">IFERROR(VALUE(M260),"NA")</f>
        <v>6000760</v>
      </c>
      <c r="V260" s="29" t="str">
        <f t="shared" ref="V260:V323" si="65">IF(R260&gt;=$Y$5,$AE$5,IF(R260&gt;=$Y$6,$AE$6,IF(R260&gt;=$Y$7,$AE$7,IF(R260&gt;=$Y$8,$AE$8,IF(R260&gt;=$Y$9,$AE$9,$AE$10)))))</f>
        <v>LowerSmallCap</v>
      </c>
    </row>
    <row r="261" spans="2:22" x14ac:dyDescent="0.25">
      <c r="B261">
        <f t="shared" si="59"/>
        <v>259</v>
      </c>
      <c r="C261" t="s">
        <v>3165</v>
      </c>
      <c r="D261" t="s">
        <v>3473</v>
      </c>
      <c r="E261" t="s">
        <v>3209</v>
      </c>
      <c r="F261" s="1">
        <v>100659320</v>
      </c>
      <c r="G261" s="1">
        <v>334340</v>
      </c>
      <c r="I261" t="str">
        <f t="shared" si="54"/>
        <v>FLMC</v>
      </c>
      <c r="J261" t="str">
        <f t="shared" si="55"/>
        <v>210.00 B</v>
      </c>
      <c r="K261" t="str">
        <f t="shared" si="56"/>
        <v>-</v>
      </c>
      <c r="L261" s="9" t="str">
        <f t="shared" si="57"/>
        <v>100659320</v>
      </c>
      <c r="M261" s="9" t="str">
        <f t="shared" si="58"/>
        <v>334340</v>
      </c>
      <c r="P261" t="str">
        <f t="shared" si="60"/>
        <v>FLMC</v>
      </c>
      <c r="Q261" s="6">
        <f>IFERROR(INDEX('Final Yahoo'!$D$2:$D$1048576,MATCH(Stockbit!P261,'Final Yahoo'!$B$2:$B$1048576,0)),"NA")</f>
        <v>298</v>
      </c>
      <c r="R261" s="10">
        <f t="shared" si="61"/>
        <v>0.21</v>
      </c>
      <c r="S261" s="23" t="str">
        <f t="shared" si="62"/>
        <v>NA</v>
      </c>
      <c r="T261" s="8">
        <f t="shared" si="63"/>
        <v>100659320</v>
      </c>
      <c r="U261" s="28">
        <f t="shared" si="64"/>
        <v>334340</v>
      </c>
      <c r="V261" s="29" t="str">
        <f t="shared" si="65"/>
        <v>LowerSmallCap</v>
      </c>
    </row>
    <row r="262" spans="2:22" x14ac:dyDescent="0.25">
      <c r="B262">
        <f t="shared" si="59"/>
        <v>260</v>
      </c>
      <c r="C262" t="s">
        <v>2721</v>
      </c>
      <c r="D262" t="s">
        <v>3474</v>
      </c>
      <c r="E262" s="2">
        <v>0.13300000000000001</v>
      </c>
      <c r="F262" s="1">
        <v>285116720</v>
      </c>
      <c r="G262" s="1">
        <v>502340</v>
      </c>
      <c r="I262" t="str">
        <f t="shared" si="54"/>
        <v>FMII</v>
      </c>
      <c r="J262" t="str">
        <f t="shared" si="55"/>
        <v>1,768.65 B</v>
      </c>
      <c r="K262" t="str">
        <f t="shared" si="56"/>
        <v>0.133</v>
      </c>
      <c r="L262" s="9" t="str">
        <f t="shared" si="57"/>
        <v>285116720</v>
      </c>
      <c r="M262" s="9" t="str">
        <f t="shared" si="58"/>
        <v>502340</v>
      </c>
      <c r="P262" t="str">
        <f t="shared" si="60"/>
        <v>FMII</v>
      </c>
      <c r="Q262" s="6">
        <f>IFERROR(INDEX('Final Yahoo'!$D$2:$D$1048576,MATCH(Stockbit!P262,'Final Yahoo'!$B$2:$B$1048576,0)),"NA")</f>
        <v>408</v>
      </c>
      <c r="R262" s="10">
        <f t="shared" si="61"/>
        <v>1.7686500000000001</v>
      </c>
      <c r="S262" s="23">
        <f t="shared" si="62"/>
        <v>0.13300000000000001</v>
      </c>
      <c r="T262" s="8">
        <f t="shared" si="63"/>
        <v>285116720</v>
      </c>
      <c r="U262" s="28">
        <f t="shared" si="64"/>
        <v>502340</v>
      </c>
      <c r="V262" s="29" t="str">
        <f t="shared" si="65"/>
        <v>UpperSmallCap</v>
      </c>
    </row>
    <row r="263" spans="2:22" x14ac:dyDescent="0.25">
      <c r="B263">
        <f t="shared" si="59"/>
        <v>261</v>
      </c>
      <c r="C263" t="s">
        <v>2722</v>
      </c>
      <c r="D263" t="s">
        <v>3475</v>
      </c>
      <c r="E263" t="s">
        <v>3209</v>
      </c>
      <c r="F263" s="1">
        <v>9356933100</v>
      </c>
      <c r="G263" s="1">
        <v>76495062.400000006</v>
      </c>
      <c r="I263" t="str">
        <f t="shared" si="54"/>
        <v>FOOD</v>
      </c>
      <c r="J263" t="str">
        <f t="shared" si="55"/>
        <v>79.95 B</v>
      </c>
      <c r="K263" t="str">
        <f t="shared" si="56"/>
        <v>-</v>
      </c>
      <c r="L263" s="9" t="str">
        <f t="shared" si="57"/>
        <v>9356933100</v>
      </c>
      <c r="M263" s="9" t="str">
        <f t="shared" si="58"/>
        <v>76495062.4</v>
      </c>
      <c r="P263" t="str">
        <f t="shared" si="60"/>
        <v>FOOD</v>
      </c>
      <c r="Q263" s="6">
        <f>IFERROR(INDEX('Final Yahoo'!$D$2:$D$1048576,MATCH(Stockbit!P263,'Final Yahoo'!$B$2:$B$1048576,0)),"NA")</f>
        <v>95</v>
      </c>
      <c r="R263" s="10">
        <f t="shared" si="61"/>
        <v>7.9950000000000007E-2</v>
      </c>
      <c r="S263" s="23" t="str">
        <f t="shared" si="62"/>
        <v>NA</v>
      </c>
      <c r="T263" s="8">
        <f t="shared" si="63"/>
        <v>9356933100</v>
      </c>
      <c r="U263" s="28">
        <f t="shared" si="64"/>
        <v>76495062.400000006</v>
      </c>
      <c r="V263" s="29" t="str">
        <f t="shared" si="65"/>
        <v>LowerSmallCap</v>
      </c>
    </row>
    <row r="264" spans="2:22" x14ac:dyDescent="0.25">
      <c r="B264">
        <f t="shared" si="59"/>
        <v>262</v>
      </c>
      <c r="C264" t="s">
        <v>2723</v>
      </c>
      <c r="D264" t="s">
        <v>3476</v>
      </c>
      <c r="E264" s="2">
        <v>-0.47899999999999998</v>
      </c>
      <c r="F264" s="1">
        <v>6505320</v>
      </c>
      <c r="G264" s="1">
        <v>44680</v>
      </c>
      <c r="I264" t="str">
        <f t="shared" si="54"/>
        <v>FORU</v>
      </c>
      <c r="J264" t="str">
        <f t="shared" si="55"/>
        <v>68.39 B</v>
      </c>
      <c r="K264" t="str">
        <f t="shared" si="56"/>
        <v>-0.479</v>
      </c>
      <c r="L264" s="9" t="str">
        <f t="shared" si="57"/>
        <v>6505320</v>
      </c>
      <c r="M264" s="9" t="str">
        <f t="shared" si="58"/>
        <v>44680</v>
      </c>
      <c r="P264" t="str">
        <f t="shared" si="60"/>
        <v>FORU</v>
      </c>
      <c r="Q264" s="6">
        <f>IFERROR(INDEX('Final Yahoo'!$D$2:$D$1048576,MATCH(Stockbit!P264,'Final Yahoo'!$B$2:$B$1048576,0)),"NA")</f>
        <v>147</v>
      </c>
      <c r="R264" s="10">
        <f t="shared" si="61"/>
        <v>6.8390000000000006E-2</v>
      </c>
      <c r="S264" s="23">
        <f t="shared" si="62"/>
        <v>-0.47899999999999998</v>
      </c>
      <c r="T264" s="8">
        <f t="shared" si="63"/>
        <v>6505320</v>
      </c>
      <c r="U264" s="28">
        <f t="shared" si="64"/>
        <v>44680</v>
      </c>
      <c r="V264" s="29" t="str">
        <f t="shared" si="65"/>
        <v>LowerSmallCap</v>
      </c>
    </row>
    <row r="265" spans="2:22" x14ac:dyDescent="0.25">
      <c r="B265">
        <f t="shared" si="59"/>
        <v>263</v>
      </c>
      <c r="C265" t="s">
        <v>2724</v>
      </c>
      <c r="D265" t="s">
        <v>3477</v>
      </c>
      <c r="E265" s="2">
        <v>-0.16200000000000001</v>
      </c>
      <c r="F265" s="1">
        <v>23000</v>
      </c>
      <c r="G265">
        <v>0</v>
      </c>
      <c r="I265" t="str">
        <f t="shared" si="54"/>
        <v>FORZ</v>
      </c>
      <c r="J265" t="str">
        <f t="shared" si="55"/>
        <v>99.20 B</v>
      </c>
      <c r="K265" t="str">
        <f t="shared" si="56"/>
        <v>-0.162</v>
      </c>
      <c r="L265" s="9" t="str">
        <f t="shared" si="57"/>
        <v>23000</v>
      </c>
      <c r="M265" s="9" t="str">
        <f t="shared" si="58"/>
        <v>0</v>
      </c>
      <c r="P265" t="str">
        <f t="shared" si="60"/>
        <v>FORZ</v>
      </c>
      <c r="Q265" s="6" t="str">
        <f>IFERROR(INDEX('Final Yahoo'!$D$2:$D$1048576,MATCH(Stockbit!P265,'Final Yahoo'!$B$2:$B$1048576,0)),"NA")</f>
        <v>NA</v>
      </c>
      <c r="R265" s="10">
        <f t="shared" si="61"/>
        <v>9.9199999999999997E-2</v>
      </c>
      <c r="S265" s="23">
        <f t="shared" si="62"/>
        <v>-0.16200000000000001</v>
      </c>
      <c r="T265" s="8">
        <f t="shared" si="63"/>
        <v>23000</v>
      </c>
      <c r="U265" s="28">
        <f t="shared" si="64"/>
        <v>0</v>
      </c>
      <c r="V265" s="29" t="str">
        <f t="shared" si="65"/>
        <v>LowerSmallCap</v>
      </c>
    </row>
    <row r="266" spans="2:22" x14ac:dyDescent="0.25">
      <c r="B266">
        <f t="shared" si="59"/>
        <v>264</v>
      </c>
      <c r="C266" t="s">
        <v>2725</v>
      </c>
      <c r="D266" t="s">
        <v>3478</v>
      </c>
      <c r="E266" s="2">
        <v>-9.9000000000000005E-2</v>
      </c>
      <c r="F266" s="1">
        <v>2176906600</v>
      </c>
      <c r="G266" s="1">
        <v>9098700</v>
      </c>
      <c r="I266" t="str">
        <f t="shared" si="54"/>
        <v>FPNI</v>
      </c>
      <c r="J266" t="str">
        <f t="shared" si="55"/>
        <v>1,335.94 B</v>
      </c>
      <c r="K266" t="str">
        <f t="shared" si="56"/>
        <v>-0.099</v>
      </c>
      <c r="L266" s="9" t="str">
        <f t="shared" si="57"/>
        <v>2176906600</v>
      </c>
      <c r="M266" s="9" t="str">
        <f t="shared" si="58"/>
        <v>9098700</v>
      </c>
      <c r="P266" t="str">
        <f t="shared" si="60"/>
        <v>FPNI</v>
      </c>
      <c r="Q266" s="6">
        <f>IFERROR(INDEX('Final Yahoo'!$D$2:$D$1048576,MATCH(Stockbit!P266,'Final Yahoo'!$B$2:$B$1048576,0)),"NA")</f>
        <v>236</v>
      </c>
      <c r="R266" s="10">
        <f t="shared" si="61"/>
        <v>1.3359400000000001</v>
      </c>
      <c r="S266" s="23">
        <f t="shared" si="62"/>
        <v>-9.9000000000000005E-2</v>
      </c>
      <c r="T266" s="8">
        <f t="shared" si="63"/>
        <v>2176906600</v>
      </c>
      <c r="U266" s="28">
        <f t="shared" si="64"/>
        <v>9098700</v>
      </c>
      <c r="V266" s="29" t="str">
        <f t="shared" si="65"/>
        <v>UpperSmallCap</v>
      </c>
    </row>
    <row r="267" spans="2:22" x14ac:dyDescent="0.25">
      <c r="B267">
        <f t="shared" si="59"/>
        <v>265</v>
      </c>
      <c r="C267" t="s">
        <v>2726</v>
      </c>
      <c r="D267" t="s">
        <v>3479</v>
      </c>
      <c r="E267" s="2">
        <v>0.26300000000000001</v>
      </c>
      <c r="F267" s="1">
        <v>126032128240</v>
      </c>
      <c r="G267" s="1">
        <v>1430231193.5999999</v>
      </c>
      <c r="I267" t="str">
        <f t="shared" si="54"/>
        <v>FREN</v>
      </c>
      <c r="J267" t="str">
        <f t="shared" si="55"/>
        <v>29,575.23 B</v>
      </c>
      <c r="K267" t="str">
        <f t="shared" si="56"/>
        <v>0.263</v>
      </c>
      <c r="L267" s="9" t="str">
        <f t="shared" si="57"/>
        <v>126032128240</v>
      </c>
      <c r="M267" s="9" t="str">
        <f t="shared" si="58"/>
        <v>1430231193.6</v>
      </c>
      <c r="P267" t="str">
        <f t="shared" si="60"/>
        <v>FREN</v>
      </c>
      <c r="Q267" s="6">
        <f>IFERROR(INDEX('Final Yahoo'!$D$2:$D$1048576,MATCH(Stockbit!P267,'Final Yahoo'!$B$2:$B$1048576,0)),"NA")</f>
        <v>95</v>
      </c>
      <c r="R267" s="10">
        <f t="shared" si="61"/>
        <v>29.575230000000001</v>
      </c>
      <c r="S267" s="23">
        <f t="shared" si="62"/>
        <v>0.26300000000000001</v>
      </c>
      <c r="T267" s="8">
        <f t="shared" si="63"/>
        <v>126032128240</v>
      </c>
      <c r="U267" s="28">
        <f t="shared" si="64"/>
        <v>1430231193.5999999</v>
      </c>
      <c r="V267" s="29" t="str">
        <f t="shared" si="65"/>
        <v>LowerBigCap</v>
      </c>
    </row>
    <row r="268" spans="2:22" x14ac:dyDescent="0.25">
      <c r="B268">
        <f t="shared" si="59"/>
        <v>266</v>
      </c>
      <c r="C268" t="s">
        <v>2727</v>
      </c>
      <c r="D268" t="s">
        <v>3480</v>
      </c>
      <c r="E268" t="s">
        <v>3209</v>
      </c>
      <c r="F268" s="1">
        <v>836050880</v>
      </c>
      <c r="G268" s="1">
        <v>2764260</v>
      </c>
      <c r="I268" t="str">
        <f t="shared" si="54"/>
        <v>FUJI</v>
      </c>
      <c r="J268" t="str">
        <f t="shared" si="55"/>
        <v>429.00 B</v>
      </c>
      <c r="K268" t="str">
        <f t="shared" si="56"/>
        <v>-</v>
      </c>
      <c r="L268" s="9" t="str">
        <f t="shared" si="57"/>
        <v>836050880</v>
      </c>
      <c r="M268" s="9" t="str">
        <f t="shared" si="58"/>
        <v>2764260</v>
      </c>
      <c r="P268" t="str">
        <f t="shared" si="60"/>
        <v>FUJI</v>
      </c>
      <c r="Q268" s="6">
        <f>IFERROR(INDEX('Final Yahoo'!$D$2:$D$1048576,MATCH(Stockbit!P268,'Final Yahoo'!$B$2:$B$1048576,0)),"NA")</f>
        <v>308</v>
      </c>
      <c r="R268" s="10">
        <f t="shared" si="61"/>
        <v>0.42899999999999999</v>
      </c>
      <c r="S268" s="23" t="str">
        <f t="shared" si="62"/>
        <v>NA</v>
      </c>
      <c r="T268" s="8">
        <f t="shared" si="63"/>
        <v>836050880</v>
      </c>
      <c r="U268" s="28">
        <f t="shared" si="64"/>
        <v>2764260</v>
      </c>
      <c r="V268" s="29" t="str">
        <f t="shared" si="65"/>
        <v>LowerSmallCap</v>
      </c>
    </row>
    <row r="269" spans="2:22" x14ac:dyDescent="0.25">
      <c r="B269">
        <f t="shared" si="59"/>
        <v>267</v>
      </c>
      <c r="C269" t="s">
        <v>2728</v>
      </c>
      <c r="D269" t="s">
        <v>3481</v>
      </c>
      <c r="E269" s="2">
        <v>-0.154</v>
      </c>
      <c r="F269" s="1">
        <v>239000</v>
      </c>
      <c r="G269" s="1">
        <v>4780</v>
      </c>
      <c r="I269" t="str">
        <f t="shared" si="54"/>
        <v>GAMA</v>
      </c>
      <c r="J269" t="str">
        <f t="shared" si="55"/>
        <v>500.55 B</v>
      </c>
      <c r="K269" t="str">
        <f t="shared" si="56"/>
        <v>-0.154</v>
      </c>
      <c r="L269" s="9" t="str">
        <f t="shared" si="57"/>
        <v>239000</v>
      </c>
      <c r="M269" s="9" t="str">
        <f t="shared" si="58"/>
        <v>4780</v>
      </c>
      <c r="P269" t="str">
        <f t="shared" si="60"/>
        <v>GAMA</v>
      </c>
      <c r="Q269" s="6">
        <f>IFERROR(INDEX('Final Yahoo'!$D$2:$D$1048576,MATCH(Stockbit!P269,'Final Yahoo'!$B$2:$B$1048576,0)),"NA")</f>
        <v>50</v>
      </c>
      <c r="R269" s="10">
        <f t="shared" si="61"/>
        <v>0.50055000000000005</v>
      </c>
      <c r="S269" s="23">
        <f t="shared" si="62"/>
        <v>-0.154</v>
      </c>
      <c r="T269" s="8">
        <f t="shared" si="63"/>
        <v>239000</v>
      </c>
      <c r="U269" s="28">
        <f t="shared" si="64"/>
        <v>4780</v>
      </c>
      <c r="V269" s="29" t="str">
        <f t="shared" si="65"/>
        <v>LowerSmallCap</v>
      </c>
    </row>
    <row r="270" spans="2:22" x14ac:dyDescent="0.25">
      <c r="B270">
        <f t="shared" si="59"/>
        <v>268</v>
      </c>
      <c r="C270" t="s">
        <v>2729</v>
      </c>
      <c r="D270" t="s">
        <v>3482</v>
      </c>
      <c r="E270" s="2">
        <v>2.7E-2</v>
      </c>
      <c r="F270" s="1">
        <v>1952465060</v>
      </c>
      <c r="G270" s="1">
        <v>18686080</v>
      </c>
      <c r="I270" t="str">
        <f t="shared" si="54"/>
        <v>GDST</v>
      </c>
      <c r="J270" t="str">
        <f t="shared" si="55"/>
        <v>979.71 B</v>
      </c>
      <c r="K270" t="str">
        <f t="shared" si="56"/>
        <v>0.027</v>
      </c>
      <c r="L270" s="9" t="str">
        <f t="shared" si="57"/>
        <v>1952465060</v>
      </c>
      <c r="M270" s="9" t="str">
        <f t="shared" si="58"/>
        <v>18686080</v>
      </c>
      <c r="P270" t="str">
        <f t="shared" si="60"/>
        <v>GDST</v>
      </c>
      <c r="Q270" s="6">
        <f>IFERROR(INDEX('Final Yahoo'!$D$2:$D$1048576,MATCH(Stockbit!P270,'Final Yahoo'!$B$2:$B$1048576,0)),"NA")</f>
        <v>101</v>
      </c>
      <c r="R270" s="10">
        <f t="shared" si="61"/>
        <v>0.97971000000000008</v>
      </c>
      <c r="S270" s="23">
        <f t="shared" si="62"/>
        <v>2.7E-2</v>
      </c>
      <c r="T270" s="8">
        <f t="shared" si="63"/>
        <v>1952465060</v>
      </c>
      <c r="U270" s="28">
        <f t="shared" si="64"/>
        <v>18686080</v>
      </c>
      <c r="V270" s="29" t="str">
        <f t="shared" si="65"/>
        <v>LowerSmallCap</v>
      </c>
    </row>
    <row r="271" spans="2:22" x14ac:dyDescent="0.25">
      <c r="B271">
        <f t="shared" si="59"/>
        <v>269</v>
      </c>
      <c r="C271" t="s">
        <v>2730</v>
      </c>
      <c r="D271" t="s">
        <v>3483</v>
      </c>
      <c r="E271" s="2">
        <v>-0.11700000000000001</v>
      </c>
      <c r="F271" s="1">
        <v>18522000</v>
      </c>
      <c r="G271" s="1">
        <v>12680</v>
      </c>
      <c r="I271" t="str">
        <f t="shared" si="54"/>
        <v>GDYR</v>
      </c>
      <c r="J271" t="str">
        <f t="shared" si="55"/>
        <v>590.40 B</v>
      </c>
      <c r="K271" t="str">
        <f t="shared" si="56"/>
        <v>-0.117</v>
      </c>
      <c r="L271" s="9" t="str">
        <f t="shared" si="57"/>
        <v>18522000</v>
      </c>
      <c r="M271" s="9" t="str">
        <f t="shared" si="58"/>
        <v>12680</v>
      </c>
      <c r="P271" t="str">
        <f t="shared" si="60"/>
        <v>GDYR</v>
      </c>
      <c r="Q271" s="6">
        <f>IFERROR(INDEX('Final Yahoo'!$D$2:$D$1048576,MATCH(Stockbit!P271,'Final Yahoo'!$B$2:$B$1048576,0)),"NA")</f>
        <v>1450</v>
      </c>
      <c r="R271" s="10">
        <f t="shared" si="61"/>
        <v>0.59039999999999992</v>
      </c>
      <c r="S271" s="23">
        <f t="shared" si="62"/>
        <v>-0.11700000000000001</v>
      </c>
      <c r="T271" s="8">
        <f t="shared" si="63"/>
        <v>18522000</v>
      </c>
      <c r="U271" s="28">
        <f t="shared" si="64"/>
        <v>12680</v>
      </c>
      <c r="V271" s="29" t="str">
        <f t="shared" si="65"/>
        <v>LowerSmallCap</v>
      </c>
    </row>
    <row r="272" spans="2:22" x14ac:dyDescent="0.25">
      <c r="B272">
        <f t="shared" si="59"/>
        <v>270</v>
      </c>
      <c r="C272" t="s">
        <v>2731</v>
      </c>
      <c r="D272" t="s">
        <v>3484</v>
      </c>
      <c r="E272" s="2">
        <v>3.5999999999999997E-2</v>
      </c>
      <c r="F272" s="1">
        <v>7688160</v>
      </c>
      <c r="G272" s="1">
        <v>23080</v>
      </c>
      <c r="I272" t="str">
        <f t="shared" si="54"/>
        <v>GEMA</v>
      </c>
      <c r="J272" t="str">
        <f t="shared" si="55"/>
        <v>553.60 B</v>
      </c>
      <c r="K272" t="str">
        <f t="shared" si="56"/>
        <v>0.036</v>
      </c>
      <c r="L272" s="9" t="str">
        <f t="shared" si="57"/>
        <v>7688160</v>
      </c>
      <c r="M272" s="9" t="str">
        <f t="shared" si="58"/>
        <v>23080</v>
      </c>
      <c r="P272" t="str">
        <f t="shared" si="60"/>
        <v>GEMA</v>
      </c>
      <c r="Q272" s="6">
        <f>IFERROR(INDEX('Final Yahoo'!$D$2:$D$1048576,MATCH(Stockbit!P272,'Final Yahoo'!$B$2:$B$1048576,0)),"NA")</f>
        <v>356</v>
      </c>
      <c r="R272" s="10">
        <f t="shared" si="61"/>
        <v>0.55359999999999998</v>
      </c>
      <c r="S272" s="23">
        <f t="shared" si="62"/>
        <v>3.5999999999999997E-2</v>
      </c>
      <c r="T272" s="8">
        <f t="shared" si="63"/>
        <v>7688160</v>
      </c>
      <c r="U272" s="28">
        <f t="shared" si="64"/>
        <v>23080</v>
      </c>
      <c r="V272" s="29" t="str">
        <f t="shared" si="65"/>
        <v>LowerSmallCap</v>
      </c>
    </row>
    <row r="273" spans="2:22" x14ac:dyDescent="0.25">
      <c r="B273">
        <f t="shared" si="59"/>
        <v>271</v>
      </c>
      <c r="C273" t="s">
        <v>2732</v>
      </c>
      <c r="D273" t="s">
        <v>3485</v>
      </c>
      <c r="E273" s="2">
        <v>0.128</v>
      </c>
      <c r="F273" s="1">
        <v>190507800</v>
      </c>
      <c r="G273" s="1">
        <v>46000</v>
      </c>
      <c r="I273" t="str">
        <f t="shared" si="54"/>
        <v>GEMS</v>
      </c>
      <c r="J273" t="str">
        <f t="shared" si="55"/>
        <v>24,882.35 B</v>
      </c>
      <c r="K273" t="str">
        <f t="shared" si="56"/>
        <v>0.128</v>
      </c>
      <c r="L273" s="9" t="str">
        <f t="shared" si="57"/>
        <v>190507800</v>
      </c>
      <c r="M273" s="9" t="str">
        <f t="shared" si="58"/>
        <v>46000</v>
      </c>
      <c r="P273" t="str">
        <f t="shared" si="60"/>
        <v>GEMS</v>
      </c>
      <c r="Q273" s="6">
        <f>IFERROR(INDEX('Final Yahoo'!$D$2:$D$1048576,MATCH(Stockbit!P273,'Final Yahoo'!$B$2:$B$1048576,0)),"NA")</f>
        <v>4270</v>
      </c>
      <c r="R273" s="10">
        <f t="shared" si="61"/>
        <v>24.882349999999999</v>
      </c>
      <c r="S273" s="23">
        <f t="shared" si="62"/>
        <v>0.128</v>
      </c>
      <c r="T273" s="8">
        <f t="shared" si="63"/>
        <v>190507800</v>
      </c>
      <c r="U273" s="28">
        <f t="shared" si="64"/>
        <v>46000</v>
      </c>
      <c r="V273" s="29" t="str">
        <f t="shared" si="65"/>
        <v>LowerBigCap</v>
      </c>
    </row>
    <row r="274" spans="2:22" x14ac:dyDescent="0.25">
      <c r="B274">
        <f t="shared" si="59"/>
        <v>272</v>
      </c>
      <c r="C274" t="s">
        <v>2733</v>
      </c>
      <c r="D274" t="s">
        <v>3486</v>
      </c>
      <c r="E274" s="2">
        <v>0.112</v>
      </c>
      <c r="F274" s="1">
        <v>38354969000</v>
      </c>
      <c r="G274" s="1">
        <v>1102260</v>
      </c>
      <c r="I274" t="str">
        <f t="shared" si="54"/>
        <v>GGRM</v>
      </c>
      <c r="J274" t="str">
        <f t="shared" si="55"/>
        <v>65,707.61 B</v>
      </c>
      <c r="K274" t="str">
        <f t="shared" si="56"/>
        <v>0.112</v>
      </c>
      <c r="L274" s="9" t="str">
        <f t="shared" si="57"/>
        <v>38354969000</v>
      </c>
      <c r="M274" s="9" t="str">
        <f t="shared" si="58"/>
        <v>1102260</v>
      </c>
      <c r="P274" t="str">
        <f t="shared" si="60"/>
        <v>GGRM</v>
      </c>
      <c r="Q274" s="6">
        <f>IFERROR(INDEX('Final Yahoo'!$D$2:$D$1048576,MATCH(Stockbit!P274,'Final Yahoo'!$B$2:$B$1048576,0)),"NA")</f>
        <v>34400</v>
      </c>
      <c r="R274" s="10">
        <f t="shared" si="61"/>
        <v>65.707610000000003</v>
      </c>
      <c r="S274" s="23">
        <f t="shared" si="62"/>
        <v>0.112</v>
      </c>
      <c r="T274" s="8">
        <f t="shared" si="63"/>
        <v>38354969000</v>
      </c>
      <c r="U274" s="28">
        <f t="shared" si="64"/>
        <v>1102260</v>
      </c>
      <c r="V274" s="29" t="str">
        <f t="shared" si="65"/>
        <v>UpperBigCap</v>
      </c>
    </row>
    <row r="275" spans="2:22" x14ac:dyDescent="0.25">
      <c r="B275">
        <f t="shared" si="59"/>
        <v>273</v>
      </c>
      <c r="C275" t="s">
        <v>2734</v>
      </c>
      <c r="D275" t="s">
        <v>3487</v>
      </c>
      <c r="E275" t="s">
        <v>3209</v>
      </c>
      <c r="F275" s="1">
        <v>183467960</v>
      </c>
      <c r="G275" s="1">
        <v>348960</v>
      </c>
      <c r="I275" t="str">
        <f t="shared" si="54"/>
        <v>GGRP</v>
      </c>
      <c r="J275" t="str">
        <f t="shared" si="55"/>
        <v>6,661.26 B</v>
      </c>
      <c r="K275" t="str">
        <f t="shared" si="56"/>
        <v>-</v>
      </c>
      <c r="L275" s="9" t="str">
        <f t="shared" si="57"/>
        <v>183467960</v>
      </c>
      <c r="M275" s="9" t="str">
        <f t="shared" si="58"/>
        <v>348960</v>
      </c>
      <c r="P275" t="str">
        <f t="shared" si="60"/>
        <v>GGRP</v>
      </c>
      <c r="Q275" s="6">
        <f>IFERROR(INDEX('Final Yahoo'!$D$2:$D$1048576,MATCH(Stockbit!P275,'Final Yahoo'!$B$2:$B$1048576,0)),"NA")</f>
        <v>480</v>
      </c>
      <c r="R275" s="10">
        <f t="shared" si="61"/>
        <v>6.6612600000000004</v>
      </c>
      <c r="S275" s="23" t="str">
        <f t="shared" si="62"/>
        <v>NA</v>
      </c>
      <c r="T275" s="8">
        <f t="shared" si="63"/>
        <v>183467960</v>
      </c>
      <c r="U275" s="28">
        <f t="shared" si="64"/>
        <v>348960</v>
      </c>
      <c r="V275" s="29" t="str">
        <f t="shared" si="65"/>
        <v>UpperMidCap</v>
      </c>
    </row>
    <row r="276" spans="2:22" x14ac:dyDescent="0.25">
      <c r="B276">
        <f t="shared" si="59"/>
        <v>274</v>
      </c>
      <c r="C276" t="s">
        <v>2735</v>
      </c>
      <c r="D276" t="s">
        <v>3488</v>
      </c>
      <c r="E276" s="2">
        <v>0.153</v>
      </c>
      <c r="F276" s="1">
        <v>32993600</v>
      </c>
      <c r="G276" s="1">
        <v>14780</v>
      </c>
      <c r="I276" t="str">
        <f t="shared" si="54"/>
        <v>GHON</v>
      </c>
      <c r="J276" t="str">
        <f t="shared" si="55"/>
        <v>1,226.50 B</v>
      </c>
      <c r="K276" t="str">
        <f t="shared" si="56"/>
        <v>0.153</v>
      </c>
      <c r="L276" s="9" t="str">
        <f t="shared" si="57"/>
        <v>32993600</v>
      </c>
      <c r="M276" s="9" t="str">
        <f t="shared" si="58"/>
        <v>14780</v>
      </c>
      <c r="P276" t="str">
        <f t="shared" si="60"/>
        <v>GHON</v>
      </c>
      <c r="Q276" s="6">
        <f>IFERROR(INDEX('Final Yahoo'!$D$2:$D$1048576,MATCH(Stockbit!P276,'Final Yahoo'!$B$2:$B$1048576,0)),"NA")</f>
        <v>2180</v>
      </c>
      <c r="R276" s="10">
        <f t="shared" si="61"/>
        <v>1.2264999999999999</v>
      </c>
      <c r="S276" s="23">
        <f t="shared" si="62"/>
        <v>0.153</v>
      </c>
      <c r="T276" s="8">
        <f t="shared" si="63"/>
        <v>32993600</v>
      </c>
      <c r="U276" s="28">
        <f t="shared" si="64"/>
        <v>14780</v>
      </c>
      <c r="V276" s="29" t="str">
        <f t="shared" si="65"/>
        <v>UpperSmallCap</v>
      </c>
    </row>
    <row r="277" spans="2:22" x14ac:dyDescent="0.25">
      <c r="B277">
        <f t="shared" si="59"/>
        <v>275</v>
      </c>
      <c r="C277" t="s">
        <v>2736</v>
      </c>
      <c r="D277" t="s">
        <v>3489</v>
      </c>
      <c r="E277" s="2">
        <v>-0.28399999999999997</v>
      </c>
      <c r="F277" s="1">
        <v>905237480</v>
      </c>
      <c r="G277">
        <v>0</v>
      </c>
      <c r="I277" t="str">
        <f t="shared" si="54"/>
        <v>GIAA</v>
      </c>
      <c r="J277" t="str">
        <f t="shared" si="55"/>
        <v>5,746.82 B</v>
      </c>
      <c r="K277" t="str">
        <f t="shared" si="56"/>
        <v>-0.284</v>
      </c>
      <c r="L277" s="9" t="str">
        <f t="shared" si="57"/>
        <v>905237480</v>
      </c>
      <c r="M277" s="9" t="str">
        <f t="shared" si="58"/>
        <v>0</v>
      </c>
      <c r="P277" t="str">
        <f t="shared" si="60"/>
        <v>GIAA</v>
      </c>
      <c r="Q277" s="6" t="str">
        <f>IFERROR(INDEX('Final Yahoo'!$D$2:$D$1048576,MATCH(Stockbit!P277,'Final Yahoo'!$B$2:$B$1048576,0)),"NA")</f>
        <v>NA</v>
      </c>
      <c r="R277" s="10">
        <f t="shared" si="61"/>
        <v>5.7468199999999996</v>
      </c>
      <c r="S277" s="23">
        <f t="shared" si="62"/>
        <v>-0.28399999999999997</v>
      </c>
      <c r="T277" s="8">
        <f t="shared" si="63"/>
        <v>905237480</v>
      </c>
      <c r="U277" s="28">
        <f t="shared" si="64"/>
        <v>0</v>
      </c>
      <c r="V277" s="29" t="str">
        <f t="shared" si="65"/>
        <v>UpperMidCap</v>
      </c>
    </row>
    <row r="278" spans="2:22" x14ac:dyDescent="0.25">
      <c r="B278">
        <f t="shared" si="59"/>
        <v>276</v>
      </c>
      <c r="C278" t="s">
        <v>2737</v>
      </c>
      <c r="D278" t="s">
        <v>3490</v>
      </c>
      <c r="E278" s="2">
        <v>-1.7000000000000001E-2</v>
      </c>
      <c r="F278" s="1">
        <v>6748439800</v>
      </c>
      <c r="G278" s="1">
        <v>8865340</v>
      </c>
      <c r="I278" t="str">
        <f t="shared" si="54"/>
        <v>GJTL</v>
      </c>
      <c r="J278" t="str">
        <f t="shared" si="55"/>
        <v>2,631.02 B</v>
      </c>
      <c r="K278" t="str">
        <f t="shared" si="56"/>
        <v>-0.017</v>
      </c>
      <c r="L278" s="9" t="str">
        <f t="shared" si="57"/>
        <v>6748439800</v>
      </c>
      <c r="M278" s="9" t="str">
        <f t="shared" si="58"/>
        <v>8865340</v>
      </c>
      <c r="P278" t="str">
        <f t="shared" si="60"/>
        <v>GJTL</v>
      </c>
      <c r="Q278" s="6" t="str">
        <f>IFERROR(INDEX('Final Yahoo'!$D$2:$D$1048576,MATCH(Stockbit!P278,'Final Yahoo'!$B$2:$B$1048576,0)),"NA")</f>
        <v>NA</v>
      </c>
      <c r="R278" s="10">
        <f t="shared" si="61"/>
        <v>2.6310199999999999</v>
      </c>
      <c r="S278" s="23">
        <f t="shared" si="62"/>
        <v>-1.7000000000000001E-2</v>
      </c>
      <c r="T278" s="8">
        <f t="shared" si="63"/>
        <v>6748439800</v>
      </c>
      <c r="U278" s="28">
        <f t="shared" si="64"/>
        <v>8865340</v>
      </c>
      <c r="V278" s="29" t="str">
        <f t="shared" si="65"/>
        <v>LowerMidCap</v>
      </c>
    </row>
    <row r="279" spans="2:22" x14ac:dyDescent="0.25">
      <c r="B279">
        <f t="shared" si="59"/>
        <v>277</v>
      </c>
      <c r="C279" t="s">
        <v>2738</v>
      </c>
      <c r="D279" t="s">
        <v>3491</v>
      </c>
      <c r="E279" s="2">
        <v>-0.63300000000000001</v>
      </c>
      <c r="F279" s="1">
        <v>1848800</v>
      </c>
      <c r="G279" s="1">
        <v>11040</v>
      </c>
      <c r="I279" t="str">
        <f t="shared" si="54"/>
        <v>GLOB</v>
      </c>
      <c r="J279" t="str">
        <f t="shared" si="55"/>
        <v>188.89 B</v>
      </c>
      <c r="K279" t="str">
        <f t="shared" si="56"/>
        <v>-0.633</v>
      </c>
      <c r="L279" s="9" t="str">
        <f t="shared" si="57"/>
        <v>1848800</v>
      </c>
      <c r="M279" s="9" t="str">
        <f t="shared" si="58"/>
        <v>11040</v>
      </c>
      <c r="P279" t="str">
        <f t="shared" si="60"/>
        <v>GLOB</v>
      </c>
      <c r="Q279" s="6">
        <f>IFERROR(INDEX('Final Yahoo'!$D$2:$D$1048576,MATCH(Stockbit!P279,'Final Yahoo'!$B$2:$B$1048576,0)),"NA")</f>
        <v>179</v>
      </c>
      <c r="R279" s="10">
        <f t="shared" si="61"/>
        <v>0.18888999999999997</v>
      </c>
      <c r="S279" s="23">
        <f t="shared" si="62"/>
        <v>-0.63300000000000001</v>
      </c>
      <c r="T279" s="8">
        <f t="shared" si="63"/>
        <v>1848800</v>
      </c>
      <c r="U279" s="28">
        <f t="shared" si="64"/>
        <v>11040</v>
      </c>
      <c r="V279" s="29" t="str">
        <f t="shared" si="65"/>
        <v>LowerSmallCap</v>
      </c>
    </row>
    <row r="280" spans="2:22" x14ac:dyDescent="0.25">
      <c r="B280">
        <f t="shared" si="59"/>
        <v>278</v>
      </c>
      <c r="C280" t="s">
        <v>2739</v>
      </c>
      <c r="D280" t="s">
        <v>3492</v>
      </c>
      <c r="E280" t="s">
        <v>3209</v>
      </c>
      <c r="F280" s="1">
        <v>72078320</v>
      </c>
      <c r="G280" s="1">
        <v>255100</v>
      </c>
      <c r="I280" t="str">
        <f t="shared" si="54"/>
        <v>GLVA</v>
      </c>
      <c r="J280" t="str">
        <f t="shared" si="55"/>
        <v>414.00 B</v>
      </c>
      <c r="K280" t="str">
        <f t="shared" si="56"/>
        <v>-</v>
      </c>
      <c r="L280" s="9" t="str">
        <f t="shared" si="57"/>
        <v>72078320</v>
      </c>
      <c r="M280" s="9" t="str">
        <f t="shared" si="58"/>
        <v>255100</v>
      </c>
      <c r="P280" t="str">
        <f t="shared" si="60"/>
        <v>GLVA</v>
      </c>
      <c r="Q280" s="6">
        <f>IFERROR(INDEX('Final Yahoo'!$D$2:$D$1048576,MATCH(Stockbit!P280,'Final Yahoo'!$B$2:$B$1048576,0)),"NA")</f>
        <v>270</v>
      </c>
      <c r="R280" s="10">
        <f t="shared" si="61"/>
        <v>0.41399999999999998</v>
      </c>
      <c r="S280" s="23" t="str">
        <f t="shared" si="62"/>
        <v>NA</v>
      </c>
      <c r="T280" s="8">
        <f t="shared" si="63"/>
        <v>72078320</v>
      </c>
      <c r="U280" s="28">
        <f t="shared" si="64"/>
        <v>255100</v>
      </c>
      <c r="V280" s="29" t="str">
        <f t="shared" si="65"/>
        <v>LowerSmallCap</v>
      </c>
    </row>
    <row r="281" spans="2:22" x14ac:dyDescent="0.25">
      <c r="B281">
        <f t="shared" si="59"/>
        <v>279</v>
      </c>
      <c r="C281" t="s">
        <v>2740</v>
      </c>
      <c r="D281" t="s">
        <v>3493</v>
      </c>
      <c r="E281" s="2">
        <v>-0.16</v>
      </c>
      <c r="F281" s="1">
        <v>410618020</v>
      </c>
      <c r="G281" s="1">
        <v>4614280</v>
      </c>
      <c r="I281" t="str">
        <f t="shared" si="54"/>
        <v>GMFI</v>
      </c>
      <c r="J281" t="str">
        <f t="shared" si="55"/>
        <v>2,428.08 B</v>
      </c>
      <c r="K281" t="str">
        <f t="shared" si="56"/>
        <v>-0.16</v>
      </c>
      <c r="L281" s="9" t="str">
        <f t="shared" si="57"/>
        <v>410618020</v>
      </c>
      <c r="M281" s="9" t="str">
        <f t="shared" si="58"/>
        <v>4614280</v>
      </c>
      <c r="P281" t="str">
        <f t="shared" si="60"/>
        <v>GMFI</v>
      </c>
      <c r="Q281" s="6" t="str">
        <f>IFERROR(INDEX('Final Yahoo'!$D$2:$D$1048576,MATCH(Stockbit!P281,'Final Yahoo'!$B$2:$B$1048576,0)),"NA")</f>
        <v>NA</v>
      </c>
      <c r="R281" s="10">
        <f t="shared" si="61"/>
        <v>2.42808</v>
      </c>
      <c r="S281" s="23">
        <f t="shared" si="62"/>
        <v>-0.16</v>
      </c>
      <c r="T281" s="8">
        <f t="shared" si="63"/>
        <v>410618020</v>
      </c>
      <c r="U281" s="28">
        <f t="shared" si="64"/>
        <v>4614280</v>
      </c>
      <c r="V281" s="29" t="str">
        <f t="shared" si="65"/>
        <v>LowerMidCap</v>
      </c>
    </row>
    <row r="282" spans="2:22" x14ac:dyDescent="0.25">
      <c r="B282">
        <f t="shared" si="59"/>
        <v>280</v>
      </c>
      <c r="C282" t="s">
        <v>2741</v>
      </c>
      <c r="D282" t="s">
        <v>3494</v>
      </c>
      <c r="E282" s="2">
        <v>-9.7000000000000003E-2</v>
      </c>
      <c r="F282" s="1">
        <v>334500</v>
      </c>
      <c r="G282">
        <v>0</v>
      </c>
      <c r="I282" t="str">
        <f t="shared" si="54"/>
        <v>GMTD</v>
      </c>
      <c r="J282" t="str">
        <f t="shared" si="55"/>
        <v>1,698.22 B</v>
      </c>
      <c r="K282" t="str">
        <f t="shared" si="56"/>
        <v>-0.097</v>
      </c>
      <c r="L282" s="9" t="str">
        <f t="shared" si="57"/>
        <v>334500</v>
      </c>
      <c r="M282" s="9" t="str">
        <f t="shared" si="58"/>
        <v>0</v>
      </c>
      <c r="P282" t="str">
        <f t="shared" si="60"/>
        <v>GMTD</v>
      </c>
      <c r="Q282" s="6" t="str">
        <f>IFERROR(INDEX('Final Yahoo'!$D$2:$D$1048576,MATCH(Stockbit!P282,'Final Yahoo'!$B$2:$B$1048576,0)),"NA")</f>
        <v>NA</v>
      </c>
      <c r="R282" s="10">
        <f t="shared" si="61"/>
        <v>1.6982200000000001</v>
      </c>
      <c r="S282" s="23">
        <f t="shared" si="62"/>
        <v>-9.7000000000000003E-2</v>
      </c>
      <c r="T282" s="8">
        <f t="shared" si="63"/>
        <v>334500</v>
      </c>
      <c r="U282" s="28">
        <f t="shared" si="64"/>
        <v>0</v>
      </c>
      <c r="V282" s="29" t="str">
        <f t="shared" si="65"/>
        <v>UpperSmallCap</v>
      </c>
    </row>
    <row r="283" spans="2:22" x14ac:dyDescent="0.25">
      <c r="B283">
        <f t="shared" si="59"/>
        <v>281</v>
      </c>
      <c r="C283" t="s">
        <v>2742</v>
      </c>
      <c r="D283" t="s">
        <v>3495</v>
      </c>
      <c r="E283" s="2">
        <v>0.14199999999999999</v>
      </c>
      <c r="F283" s="1">
        <v>6619080</v>
      </c>
      <c r="G283" s="1">
        <v>15680</v>
      </c>
      <c r="I283" t="str">
        <f t="shared" si="54"/>
        <v>GOLD</v>
      </c>
      <c r="J283" t="str">
        <f t="shared" si="55"/>
        <v>531.35 B</v>
      </c>
      <c r="K283" t="str">
        <f t="shared" si="56"/>
        <v>0.142</v>
      </c>
      <c r="L283" s="9" t="str">
        <f t="shared" si="57"/>
        <v>6619080</v>
      </c>
      <c r="M283" s="9" t="str">
        <f t="shared" si="58"/>
        <v>15680</v>
      </c>
      <c r="P283" t="str">
        <f t="shared" si="60"/>
        <v>GOLD</v>
      </c>
      <c r="Q283" s="6">
        <f>IFERROR(INDEX('Final Yahoo'!$D$2:$D$1048576,MATCH(Stockbit!P283,'Final Yahoo'!$B$2:$B$1048576,0)),"NA")</f>
        <v>450</v>
      </c>
      <c r="R283" s="10">
        <f t="shared" si="61"/>
        <v>0.53134999999999999</v>
      </c>
      <c r="S283" s="23">
        <f t="shared" si="62"/>
        <v>0.14199999999999999</v>
      </c>
      <c r="T283" s="8">
        <f t="shared" si="63"/>
        <v>6619080</v>
      </c>
      <c r="U283" s="28">
        <f t="shared" si="64"/>
        <v>15680</v>
      </c>
      <c r="V283" s="29" t="str">
        <f t="shared" si="65"/>
        <v>LowerSmallCap</v>
      </c>
    </row>
    <row r="284" spans="2:22" x14ac:dyDescent="0.25">
      <c r="B284">
        <f t="shared" si="59"/>
        <v>282</v>
      </c>
      <c r="C284" t="s">
        <v>3496</v>
      </c>
      <c r="D284" t="s">
        <v>3497</v>
      </c>
      <c r="E284" s="2">
        <v>-8.5999999999999993E-2</v>
      </c>
      <c r="F284" s="1">
        <v>35000</v>
      </c>
      <c r="G284">
        <v>0</v>
      </c>
      <c r="I284" t="str">
        <f t="shared" si="54"/>
        <v>GOLL</v>
      </c>
      <c r="J284" t="str">
        <f t="shared" si="55"/>
        <v>183.25 B</v>
      </c>
      <c r="K284" t="str">
        <f t="shared" si="56"/>
        <v>-0.086</v>
      </c>
      <c r="L284" s="9" t="str">
        <f t="shared" si="57"/>
        <v>35000</v>
      </c>
      <c r="M284" s="9" t="str">
        <f t="shared" si="58"/>
        <v>0</v>
      </c>
      <c r="P284" t="str">
        <f t="shared" si="60"/>
        <v>GOLL</v>
      </c>
      <c r="Q284" s="6" t="str">
        <f>IFERROR(INDEX('Final Yahoo'!$D$2:$D$1048576,MATCH(Stockbit!P284,'Final Yahoo'!$B$2:$B$1048576,0)),"NA")</f>
        <v>NA</v>
      </c>
      <c r="R284" s="10">
        <f t="shared" si="61"/>
        <v>0.18325</v>
      </c>
      <c r="S284" s="23">
        <f t="shared" si="62"/>
        <v>-8.5999999999999993E-2</v>
      </c>
      <c r="T284" s="8">
        <f t="shared" si="63"/>
        <v>35000</v>
      </c>
      <c r="U284" s="28">
        <f t="shared" si="64"/>
        <v>0</v>
      </c>
      <c r="V284" s="29" t="str">
        <f t="shared" si="65"/>
        <v>LowerSmallCap</v>
      </c>
    </row>
    <row r="285" spans="2:22" x14ac:dyDescent="0.25">
      <c r="B285">
        <f t="shared" si="59"/>
        <v>283</v>
      </c>
      <c r="C285" t="s">
        <v>2743</v>
      </c>
      <c r="D285" t="s">
        <v>3498</v>
      </c>
      <c r="E285" s="2">
        <v>0.01</v>
      </c>
      <c r="F285" s="1">
        <v>4537694020</v>
      </c>
      <c r="G285" s="1">
        <v>9274820</v>
      </c>
      <c r="I285" t="str">
        <f t="shared" si="54"/>
        <v>GOOD</v>
      </c>
      <c r="J285" t="str">
        <f t="shared" si="55"/>
        <v>18,448.95 B</v>
      </c>
      <c r="K285" t="str">
        <f t="shared" si="56"/>
        <v>0.01</v>
      </c>
      <c r="L285" s="9" t="str">
        <f t="shared" si="57"/>
        <v>4537694020</v>
      </c>
      <c r="M285" s="9" t="str">
        <f t="shared" si="58"/>
        <v>9274820</v>
      </c>
      <c r="P285" t="str">
        <f t="shared" si="60"/>
        <v>GOOD</v>
      </c>
      <c r="Q285" s="6">
        <f>IFERROR(INDEX('Final Yahoo'!$D$2:$D$1048576,MATCH(Stockbit!P285,'Final Yahoo'!$B$2:$B$1048576,0)),"NA")</f>
        <v>498</v>
      </c>
      <c r="R285" s="10">
        <f t="shared" si="61"/>
        <v>18.44895</v>
      </c>
      <c r="S285" s="23">
        <f t="shared" si="62"/>
        <v>0.01</v>
      </c>
      <c r="T285" s="8">
        <f t="shared" si="63"/>
        <v>4537694020</v>
      </c>
      <c r="U285" s="28">
        <f t="shared" si="64"/>
        <v>9274820</v>
      </c>
      <c r="V285" s="29" t="str">
        <f t="shared" si="65"/>
        <v>LowerBigCap</v>
      </c>
    </row>
    <row r="286" spans="2:22" x14ac:dyDescent="0.25">
      <c r="B286">
        <f t="shared" si="59"/>
        <v>284</v>
      </c>
      <c r="C286" t="s">
        <v>2744</v>
      </c>
      <c r="D286" t="s">
        <v>3499</v>
      </c>
      <c r="E286" s="2">
        <v>-4.1000000000000002E-2</v>
      </c>
      <c r="F286" s="1">
        <v>1105629920</v>
      </c>
      <c r="G286" s="1">
        <v>13800520</v>
      </c>
      <c r="I286" t="str">
        <f t="shared" si="54"/>
        <v>GPRA</v>
      </c>
      <c r="J286" t="str">
        <f t="shared" si="55"/>
        <v>333.58 B</v>
      </c>
      <c r="K286" t="str">
        <f t="shared" si="56"/>
        <v>-0.041</v>
      </c>
      <c r="L286" s="9" t="str">
        <f t="shared" si="57"/>
        <v>1105629920</v>
      </c>
      <c r="M286" s="9" t="str">
        <f t="shared" si="58"/>
        <v>13800520</v>
      </c>
      <c r="P286" t="str">
        <f t="shared" si="60"/>
        <v>GPRA</v>
      </c>
      <c r="Q286" s="6">
        <f>IFERROR(INDEX('Final Yahoo'!$D$2:$D$1048576,MATCH(Stockbit!P286,'Final Yahoo'!$B$2:$B$1048576,0)),"NA")</f>
        <v>77</v>
      </c>
      <c r="R286" s="10">
        <f t="shared" si="61"/>
        <v>0.33357999999999999</v>
      </c>
      <c r="S286" s="23">
        <f t="shared" si="62"/>
        <v>-4.1000000000000002E-2</v>
      </c>
      <c r="T286" s="8">
        <f t="shared" si="63"/>
        <v>1105629920</v>
      </c>
      <c r="U286" s="28">
        <f t="shared" si="64"/>
        <v>13800520</v>
      </c>
      <c r="V286" s="29" t="str">
        <f t="shared" si="65"/>
        <v>LowerSmallCap</v>
      </c>
    </row>
    <row r="287" spans="2:22" x14ac:dyDescent="0.25">
      <c r="B287">
        <f t="shared" si="59"/>
        <v>285</v>
      </c>
      <c r="C287" t="s">
        <v>3500</v>
      </c>
      <c r="D287" t="s">
        <v>3501</v>
      </c>
      <c r="E287" t="s">
        <v>3209</v>
      </c>
      <c r="F287" s="1">
        <v>1655417040</v>
      </c>
      <c r="G287" s="1">
        <v>9315420</v>
      </c>
      <c r="I287" t="str">
        <f t="shared" si="54"/>
        <v>GPSO</v>
      </c>
      <c r="J287" t="str">
        <f t="shared" si="55"/>
        <v>80.50 B</v>
      </c>
      <c r="K287" t="str">
        <f t="shared" si="56"/>
        <v>-</v>
      </c>
      <c r="L287" s="9" t="str">
        <f t="shared" si="57"/>
        <v>1655417040</v>
      </c>
      <c r="M287" s="9" t="str">
        <f t="shared" si="58"/>
        <v>9315420</v>
      </c>
      <c r="P287" t="str">
        <f t="shared" si="60"/>
        <v>GPSO</v>
      </c>
      <c r="Q287" s="6" t="str">
        <f>IFERROR(INDEX('Final Yahoo'!$D$2:$D$1048576,MATCH(Stockbit!P287,'Final Yahoo'!$B$2:$B$1048576,0)),"NA")</f>
        <v>NA</v>
      </c>
      <c r="R287" s="10">
        <f t="shared" si="61"/>
        <v>8.0500000000000002E-2</v>
      </c>
      <c r="S287" s="23" t="str">
        <f t="shared" si="62"/>
        <v>NA</v>
      </c>
      <c r="T287" s="8">
        <f t="shared" si="63"/>
        <v>1655417040</v>
      </c>
      <c r="U287" s="28">
        <f t="shared" si="64"/>
        <v>9315420</v>
      </c>
      <c r="V287" s="29" t="str">
        <f t="shared" si="65"/>
        <v>LowerSmallCap</v>
      </c>
    </row>
    <row r="288" spans="2:22" x14ac:dyDescent="0.25">
      <c r="B288">
        <f t="shared" si="59"/>
        <v>286</v>
      </c>
      <c r="C288" t="s">
        <v>3502</v>
      </c>
      <c r="D288" t="s">
        <v>3503</v>
      </c>
      <c r="E288" s="2">
        <v>-8.6999999999999994E-2</v>
      </c>
      <c r="F288">
        <v>0</v>
      </c>
      <c r="G288">
        <v>0</v>
      </c>
      <c r="I288" t="str">
        <f t="shared" si="54"/>
        <v>GREN</v>
      </c>
      <c r="J288" t="str">
        <f t="shared" si="55"/>
        <v>1,539.67 B</v>
      </c>
      <c r="K288" t="str">
        <f t="shared" si="56"/>
        <v>-0.087</v>
      </c>
      <c r="L288" s="9" t="str">
        <f t="shared" si="57"/>
        <v>0</v>
      </c>
      <c r="M288" s="9" t="str">
        <f t="shared" si="58"/>
        <v>0</v>
      </c>
      <c r="P288" t="str">
        <f t="shared" si="60"/>
        <v>GREN</v>
      </c>
      <c r="Q288" s="6" t="str">
        <f>IFERROR(INDEX('Final Yahoo'!$D$2:$D$1048576,MATCH(Stockbit!P288,'Final Yahoo'!$B$2:$B$1048576,0)),"NA")</f>
        <v>NA</v>
      </c>
      <c r="R288" s="10">
        <f t="shared" si="61"/>
        <v>1.5396700000000001</v>
      </c>
      <c r="S288" s="23">
        <f t="shared" si="62"/>
        <v>-8.6999999999999994E-2</v>
      </c>
      <c r="T288" s="8">
        <f t="shared" si="63"/>
        <v>0</v>
      </c>
      <c r="U288" s="28">
        <f t="shared" si="64"/>
        <v>0</v>
      </c>
      <c r="V288" s="29" t="str">
        <f t="shared" si="65"/>
        <v>UpperSmallCap</v>
      </c>
    </row>
    <row r="289" spans="2:22" x14ac:dyDescent="0.25">
      <c r="B289">
        <f t="shared" si="59"/>
        <v>287</v>
      </c>
      <c r="C289" t="s">
        <v>2745</v>
      </c>
      <c r="D289" t="s">
        <v>3504</v>
      </c>
      <c r="E289" s="2">
        <v>-2.7E-2</v>
      </c>
      <c r="F289" s="1">
        <v>898998200</v>
      </c>
      <c r="G289" s="1">
        <v>3640260</v>
      </c>
      <c r="I289" t="str">
        <f t="shared" si="54"/>
        <v>GSMF</v>
      </c>
      <c r="J289" t="str">
        <f t="shared" si="55"/>
        <v>1,550.58 B</v>
      </c>
      <c r="K289" t="str">
        <f t="shared" si="56"/>
        <v>-0.027</v>
      </c>
      <c r="L289" s="9" t="str">
        <f t="shared" si="57"/>
        <v>898998200</v>
      </c>
      <c r="M289" s="9" t="str">
        <f t="shared" si="58"/>
        <v>3640260</v>
      </c>
      <c r="P289" t="str">
        <f t="shared" si="60"/>
        <v>GSMF</v>
      </c>
      <c r="Q289" s="6" t="str">
        <f>IFERROR(INDEX('Final Yahoo'!$D$2:$D$1048576,MATCH(Stockbit!P289,'Final Yahoo'!$B$2:$B$1048576,0)),"NA")</f>
        <v>NA</v>
      </c>
      <c r="R289" s="10">
        <f t="shared" si="61"/>
        <v>1.5505799999999998</v>
      </c>
      <c r="S289" s="23">
        <f t="shared" si="62"/>
        <v>-2.7E-2</v>
      </c>
      <c r="T289" s="8">
        <f t="shared" si="63"/>
        <v>898998200</v>
      </c>
      <c r="U289" s="28">
        <f t="shared" si="64"/>
        <v>3640260</v>
      </c>
      <c r="V289" s="29" t="str">
        <f t="shared" si="65"/>
        <v>UpperSmallCap</v>
      </c>
    </row>
    <row r="290" spans="2:22" x14ac:dyDescent="0.25">
      <c r="B290">
        <f t="shared" si="59"/>
        <v>288</v>
      </c>
      <c r="C290" t="s">
        <v>3505</v>
      </c>
      <c r="D290" t="s">
        <v>3506</v>
      </c>
      <c r="E290" s="2">
        <v>3.0680000000000001</v>
      </c>
      <c r="F290" s="1">
        <v>1952960</v>
      </c>
      <c r="G290">
        <v>0</v>
      </c>
      <c r="I290" t="str">
        <f t="shared" si="54"/>
        <v>GTBO</v>
      </c>
      <c r="J290" t="str">
        <f t="shared" si="55"/>
        <v>187.50 B</v>
      </c>
      <c r="K290" t="str">
        <f t="shared" si="56"/>
        <v>3.068</v>
      </c>
      <c r="L290" s="9" t="str">
        <f t="shared" si="57"/>
        <v>1952960</v>
      </c>
      <c r="M290" s="9" t="str">
        <f t="shared" si="58"/>
        <v>0</v>
      </c>
      <c r="P290" t="str">
        <f t="shared" si="60"/>
        <v>GTBO</v>
      </c>
      <c r="Q290" s="6" t="str">
        <f>IFERROR(INDEX('Final Yahoo'!$D$2:$D$1048576,MATCH(Stockbit!P290,'Final Yahoo'!$B$2:$B$1048576,0)),"NA")</f>
        <v>NA</v>
      </c>
      <c r="R290" s="10">
        <f t="shared" si="61"/>
        <v>0.1875</v>
      </c>
      <c r="S290" s="23">
        <f t="shared" si="62"/>
        <v>3.0680000000000001</v>
      </c>
      <c r="T290" s="8">
        <f t="shared" si="63"/>
        <v>1952960</v>
      </c>
      <c r="U290" s="28">
        <f t="shared" si="64"/>
        <v>0</v>
      </c>
      <c r="V290" s="29" t="str">
        <f t="shared" si="65"/>
        <v>LowerSmallCap</v>
      </c>
    </row>
    <row r="291" spans="2:22" x14ac:dyDescent="0.25">
      <c r="B291">
        <f t="shared" si="59"/>
        <v>289</v>
      </c>
      <c r="C291" t="s">
        <v>2746</v>
      </c>
      <c r="D291" t="s">
        <v>3507</v>
      </c>
      <c r="E291" s="2">
        <v>-0.27500000000000002</v>
      </c>
      <c r="F291" s="1">
        <v>5422991260</v>
      </c>
      <c r="G291" s="1">
        <v>27144940</v>
      </c>
      <c r="I291" t="str">
        <f t="shared" si="54"/>
        <v>GWSA</v>
      </c>
      <c r="J291" t="str">
        <f t="shared" si="55"/>
        <v>1,778.57 B</v>
      </c>
      <c r="K291" t="str">
        <f t="shared" si="56"/>
        <v>-0.275</v>
      </c>
      <c r="L291" s="9" t="str">
        <f t="shared" si="57"/>
        <v>5422991260</v>
      </c>
      <c r="M291" s="9" t="str">
        <f t="shared" si="58"/>
        <v>27144940</v>
      </c>
      <c r="P291" t="str">
        <f t="shared" si="60"/>
        <v>GWSA</v>
      </c>
      <c r="Q291" s="6">
        <f>IFERROR(INDEX('Final Yahoo'!$D$2:$D$1048576,MATCH(Stockbit!P291,'Final Yahoo'!$B$2:$B$1048576,0)),"NA")</f>
        <v>132</v>
      </c>
      <c r="R291" s="10">
        <f t="shared" si="61"/>
        <v>1.77857</v>
      </c>
      <c r="S291" s="23">
        <f t="shared" si="62"/>
        <v>-0.27500000000000002</v>
      </c>
      <c r="T291" s="8">
        <f t="shared" si="63"/>
        <v>5422991260</v>
      </c>
      <c r="U291" s="28">
        <f t="shared" si="64"/>
        <v>27144940</v>
      </c>
      <c r="V291" s="29" t="str">
        <f t="shared" si="65"/>
        <v>UpperSmallCap</v>
      </c>
    </row>
    <row r="292" spans="2:22" x14ac:dyDescent="0.25">
      <c r="B292">
        <f t="shared" si="59"/>
        <v>290</v>
      </c>
      <c r="C292" t="s">
        <v>2747</v>
      </c>
      <c r="D292" t="s">
        <v>3508</v>
      </c>
      <c r="E292" s="2">
        <v>-0.14299999999999999</v>
      </c>
      <c r="F292" s="1">
        <v>480671580</v>
      </c>
      <c r="G292" s="1">
        <v>9477900</v>
      </c>
      <c r="I292" t="str">
        <f t="shared" si="54"/>
        <v>GZCO</v>
      </c>
      <c r="J292" t="str">
        <f t="shared" si="55"/>
        <v>300.00 B</v>
      </c>
      <c r="K292" t="str">
        <f t="shared" si="56"/>
        <v>-0.143</v>
      </c>
      <c r="L292" s="9" t="str">
        <f t="shared" si="57"/>
        <v>480671580</v>
      </c>
      <c r="M292" s="9" t="str">
        <f t="shared" si="58"/>
        <v>9477900</v>
      </c>
      <c r="P292" t="str">
        <f t="shared" si="60"/>
        <v>GZCO</v>
      </c>
      <c r="Q292" s="6" t="str">
        <f>IFERROR(INDEX('Final Yahoo'!$D$2:$D$1048576,MATCH(Stockbit!P292,'Final Yahoo'!$B$2:$B$1048576,0)),"NA")</f>
        <v>NA</v>
      </c>
      <c r="R292" s="10">
        <f t="shared" si="61"/>
        <v>0.3</v>
      </c>
      <c r="S292" s="23">
        <f t="shared" si="62"/>
        <v>-0.14299999999999999</v>
      </c>
      <c r="T292" s="8">
        <f t="shared" si="63"/>
        <v>480671580</v>
      </c>
      <c r="U292" s="28">
        <f t="shared" si="64"/>
        <v>9477900</v>
      </c>
      <c r="V292" s="29" t="str">
        <f t="shared" si="65"/>
        <v>LowerSmallCap</v>
      </c>
    </row>
    <row r="293" spans="2:22" x14ac:dyDescent="0.25">
      <c r="B293">
        <f t="shared" si="59"/>
        <v>291</v>
      </c>
      <c r="C293" t="s">
        <v>2748</v>
      </c>
      <c r="D293" t="s">
        <v>3509</v>
      </c>
      <c r="E293" s="2">
        <v>0.29299999999999998</v>
      </c>
      <c r="F293" s="1">
        <v>239000</v>
      </c>
      <c r="G293" s="1">
        <v>4780</v>
      </c>
      <c r="I293" t="str">
        <f t="shared" si="54"/>
        <v>HADE</v>
      </c>
      <c r="J293" t="str">
        <f t="shared" si="55"/>
        <v>106.00 B</v>
      </c>
      <c r="K293" t="str">
        <f t="shared" si="56"/>
        <v>0.293</v>
      </c>
      <c r="L293" s="9" t="str">
        <f t="shared" si="57"/>
        <v>239000</v>
      </c>
      <c r="M293" s="9" t="str">
        <f t="shared" si="58"/>
        <v>4780</v>
      </c>
      <c r="P293" t="str">
        <f t="shared" si="60"/>
        <v>HADE</v>
      </c>
      <c r="Q293" s="6">
        <f>IFERROR(INDEX('Final Yahoo'!$D$2:$D$1048576,MATCH(Stockbit!P293,'Final Yahoo'!$B$2:$B$1048576,0)),"NA")</f>
        <v>50</v>
      </c>
      <c r="R293" s="10">
        <f t="shared" si="61"/>
        <v>0.106</v>
      </c>
      <c r="S293" s="23">
        <f t="shared" si="62"/>
        <v>0.29299999999999998</v>
      </c>
      <c r="T293" s="8">
        <f t="shared" si="63"/>
        <v>239000</v>
      </c>
      <c r="U293" s="28">
        <f t="shared" si="64"/>
        <v>4780</v>
      </c>
      <c r="V293" s="29" t="str">
        <f t="shared" si="65"/>
        <v>LowerSmallCap</v>
      </c>
    </row>
    <row r="294" spans="2:22" x14ac:dyDescent="0.25">
      <c r="B294">
        <f t="shared" si="59"/>
        <v>292</v>
      </c>
      <c r="C294" t="s">
        <v>2749</v>
      </c>
      <c r="D294" t="s">
        <v>3510</v>
      </c>
      <c r="E294" s="2">
        <v>-0.50600000000000001</v>
      </c>
      <c r="F294" s="1">
        <v>676080</v>
      </c>
      <c r="G294" s="1">
        <v>3660</v>
      </c>
      <c r="I294" t="str">
        <f t="shared" si="54"/>
        <v>HDFA</v>
      </c>
      <c r="J294" t="str">
        <f t="shared" si="55"/>
        <v>1,158.42 B</v>
      </c>
      <c r="K294" t="str">
        <f t="shared" si="56"/>
        <v>-0.506</v>
      </c>
      <c r="L294" s="9" t="str">
        <f t="shared" si="57"/>
        <v>676080</v>
      </c>
      <c r="M294" s="9" t="str">
        <f t="shared" si="58"/>
        <v>3660</v>
      </c>
      <c r="P294" t="str">
        <f t="shared" si="60"/>
        <v>HDFA</v>
      </c>
      <c r="Q294" s="6">
        <f>IFERROR(INDEX('Final Yahoo'!$D$2:$D$1048576,MATCH(Stockbit!P294,'Final Yahoo'!$B$2:$B$1048576,0)),"NA")</f>
        <v>190</v>
      </c>
      <c r="R294" s="10">
        <f t="shared" si="61"/>
        <v>1.15842</v>
      </c>
      <c r="S294" s="23">
        <f t="shared" si="62"/>
        <v>-0.50600000000000001</v>
      </c>
      <c r="T294" s="8">
        <f t="shared" si="63"/>
        <v>676080</v>
      </c>
      <c r="U294" s="28">
        <f t="shared" si="64"/>
        <v>3660</v>
      </c>
      <c r="V294" s="29" t="str">
        <f t="shared" si="65"/>
        <v>UpperSmallCap</v>
      </c>
    </row>
    <row r="295" spans="2:22" x14ac:dyDescent="0.25">
      <c r="B295">
        <f t="shared" si="59"/>
        <v>293</v>
      </c>
      <c r="C295" t="s">
        <v>2750</v>
      </c>
      <c r="D295" t="s">
        <v>3511</v>
      </c>
      <c r="E295" t="s">
        <v>3209</v>
      </c>
      <c r="F295" s="1">
        <v>6764136980</v>
      </c>
      <c r="G295" s="1">
        <v>14505360</v>
      </c>
      <c r="I295" t="str">
        <f t="shared" si="54"/>
        <v>HDIT</v>
      </c>
      <c r="J295" t="str">
        <f t="shared" si="55"/>
        <v>725.75 B</v>
      </c>
      <c r="K295" t="str">
        <f t="shared" si="56"/>
        <v>-</v>
      </c>
      <c r="L295" s="9" t="str">
        <f t="shared" si="57"/>
        <v>6764136980</v>
      </c>
      <c r="M295" s="9" t="str">
        <f t="shared" si="58"/>
        <v>14505360</v>
      </c>
      <c r="P295" t="str">
        <f t="shared" si="60"/>
        <v>HDIT</v>
      </c>
      <c r="Q295" s="6">
        <f>IFERROR(INDEX('Final Yahoo'!$D$2:$D$1048576,MATCH(Stockbit!P295,'Final Yahoo'!$B$2:$B$1048576,0)),"NA")</f>
        <v>334</v>
      </c>
      <c r="R295" s="10">
        <f t="shared" si="61"/>
        <v>0.72575000000000001</v>
      </c>
      <c r="S295" s="23" t="str">
        <f t="shared" si="62"/>
        <v>NA</v>
      </c>
      <c r="T295" s="8">
        <f t="shared" si="63"/>
        <v>6764136980</v>
      </c>
      <c r="U295" s="28">
        <f t="shared" si="64"/>
        <v>14505360</v>
      </c>
      <c r="V295" s="29" t="str">
        <f t="shared" si="65"/>
        <v>LowerSmallCap</v>
      </c>
    </row>
    <row r="296" spans="2:22" x14ac:dyDescent="0.25">
      <c r="B296">
        <f t="shared" si="59"/>
        <v>294</v>
      </c>
      <c r="C296" t="s">
        <v>3512</v>
      </c>
      <c r="D296" t="s">
        <v>3513</v>
      </c>
      <c r="E296" s="2">
        <v>-0.79800000000000004</v>
      </c>
      <c r="F296">
        <v>0</v>
      </c>
      <c r="G296">
        <v>0</v>
      </c>
      <c r="I296" t="str">
        <f t="shared" si="54"/>
        <v>HDTX</v>
      </c>
      <c r="J296" t="str">
        <f t="shared" si="55"/>
        <v>432.18 B</v>
      </c>
      <c r="K296" t="str">
        <f t="shared" si="56"/>
        <v>-0.798</v>
      </c>
      <c r="L296" s="9" t="str">
        <f t="shared" si="57"/>
        <v>0</v>
      </c>
      <c r="M296" s="9" t="str">
        <f t="shared" si="58"/>
        <v>0</v>
      </c>
      <c r="P296" t="str">
        <f t="shared" si="60"/>
        <v>HDTX</v>
      </c>
      <c r="Q296" s="6" t="str">
        <f>IFERROR(INDEX('Final Yahoo'!$D$2:$D$1048576,MATCH(Stockbit!P296,'Final Yahoo'!$B$2:$B$1048576,0)),"NA")</f>
        <v>NA</v>
      </c>
      <c r="R296" s="10">
        <f t="shared" si="61"/>
        <v>0.43218000000000001</v>
      </c>
      <c r="S296" s="23">
        <f t="shared" si="62"/>
        <v>-0.79800000000000004</v>
      </c>
      <c r="T296" s="8">
        <f t="shared" si="63"/>
        <v>0</v>
      </c>
      <c r="U296" s="28">
        <f t="shared" si="64"/>
        <v>0</v>
      </c>
      <c r="V296" s="29" t="str">
        <f t="shared" si="65"/>
        <v>LowerSmallCap</v>
      </c>
    </row>
    <row r="297" spans="2:22" x14ac:dyDescent="0.25">
      <c r="B297">
        <f t="shared" si="59"/>
        <v>295</v>
      </c>
      <c r="C297" t="s">
        <v>2751</v>
      </c>
      <c r="D297" t="s">
        <v>3514</v>
      </c>
      <c r="E297" s="2">
        <v>0.18099999999999999</v>
      </c>
      <c r="F297" s="1">
        <v>12914203300</v>
      </c>
      <c r="G297" s="1">
        <v>11251440</v>
      </c>
      <c r="I297" t="str">
        <f t="shared" si="54"/>
        <v>HEAL</v>
      </c>
      <c r="J297" t="str">
        <f t="shared" si="55"/>
        <v>17,495.75 B</v>
      </c>
      <c r="K297" t="str">
        <f t="shared" si="56"/>
        <v>0.181</v>
      </c>
      <c r="L297" s="9" t="str">
        <f t="shared" si="57"/>
        <v>12914203300</v>
      </c>
      <c r="M297" s="9" t="str">
        <f t="shared" si="58"/>
        <v>11251440</v>
      </c>
      <c r="P297" t="str">
        <f t="shared" si="60"/>
        <v>HEAL</v>
      </c>
      <c r="Q297" s="6">
        <f>IFERROR(INDEX('Final Yahoo'!$D$2:$D$1048576,MATCH(Stockbit!P297,'Final Yahoo'!$B$2:$B$1048576,0)),"NA")</f>
        <v>1140</v>
      </c>
      <c r="R297" s="10">
        <f t="shared" si="61"/>
        <v>17.495750000000001</v>
      </c>
      <c r="S297" s="23">
        <f t="shared" si="62"/>
        <v>0.18099999999999999</v>
      </c>
      <c r="T297" s="8">
        <f t="shared" si="63"/>
        <v>12914203300</v>
      </c>
      <c r="U297" s="28">
        <f t="shared" si="64"/>
        <v>11251440</v>
      </c>
      <c r="V297" s="29" t="str">
        <f t="shared" si="65"/>
        <v>LowerBigCap</v>
      </c>
    </row>
    <row r="298" spans="2:22" x14ac:dyDescent="0.25">
      <c r="B298">
        <f t="shared" si="59"/>
        <v>296</v>
      </c>
      <c r="C298" t="s">
        <v>2752</v>
      </c>
      <c r="D298" t="s">
        <v>3515</v>
      </c>
      <c r="E298" s="2">
        <v>-2.1000000000000001E-2</v>
      </c>
      <c r="F298" s="1">
        <v>1659840</v>
      </c>
      <c r="G298" s="1">
        <v>4860</v>
      </c>
      <c r="I298" t="str">
        <f t="shared" si="54"/>
        <v>HELI</v>
      </c>
      <c r="J298" t="str">
        <f t="shared" si="55"/>
        <v>289.84 B</v>
      </c>
      <c r="K298" t="str">
        <f t="shared" si="56"/>
        <v>-0.021</v>
      </c>
      <c r="L298" s="9" t="str">
        <f t="shared" si="57"/>
        <v>1659840</v>
      </c>
      <c r="M298" s="9" t="str">
        <f t="shared" si="58"/>
        <v>4860</v>
      </c>
      <c r="P298" t="str">
        <f t="shared" si="60"/>
        <v>HELI</v>
      </c>
      <c r="Q298" s="6">
        <f>IFERROR(INDEX('Final Yahoo'!$D$2:$D$1048576,MATCH(Stockbit!P298,'Final Yahoo'!$B$2:$B$1048576,0)),"NA")</f>
        <v>358</v>
      </c>
      <c r="R298" s="10">
        <f t="shared" si="61"/>
        <v>0.28983999999999999</v>
      </c>
      <c r="S298" s="23">
        <f t="shared" si="62"/>
        <v>-2.1000000000000001E-2</v>
      </c>
      <c r="T298" s="8">
        <f t="shared" si="63"/>
        <v>1659840</v>
      </c>
      <c r="U298" s="28">
        <f t="shared" si="64"/>
        <v>4860</v>
      </c>
      <c r="V298" s="29" t="str">
        <f t="shared" si="65"/>
        <v>LowerSmallCap</v>
      </c>
    </row>
    <row r="299" spans="2:22" x14ac:dyDescent="0.25">
      <c r="B299">
        <f t="shared" si="59"/>
        <v>297</v>
      </c>
      <c r="C299" t="s">
        <v>2753</v>
      </c>
      <c r="D299" t="s">
        <v>3516</v>
      </c>
      <c r="E299" s="2">
        <v>-0.12</v>
      </c>
      <c r="F299" s="1">
        <v>40159300</v>
      </c>
      <c r="G299" s="1">
        <v>22120</v>
      </c>
      <c r="I299" t="str">
        <f t="shared" si="54"/>
        <v>HERO</v>
      </c>
      <c r="J299" t="str">
        <f t="shared" si="55"/>
        <v>7,530.54 B</v>
      </c>
      <c r="K299" t="str">
        <f t="shared" si="56"/>
        <v>-0.12</v>
      </c>
      <c r="L299" s="9" t="str">
        <f t="shared" si="57"/>
        <v>40159300</v>
      </c>
      <c r="M299" s="9" t="str">
        <f t="shared" si="58"/>
        <v>22120</v>
      </c>
      <c r="P299" t="str">
        <f t="shared" si="60"/>
        <v>HERO</v>
      </c>
      <c r="Q299" s="6">
        <f>IFERROR(INDEX('Final Yahoo'!$D$2:$D$1048576,MATCH(Stockbit!P299,'Final Yahoo'!$B$2:$B$1048576,0)),"NA")</f>
        <v>1810</v>
      </c>
      <c r="R299" s="10">
        <f t="shared" si="61"/>
        <v>7.5305400000000002</v>
      </c>
      <c r="S299" s="23">
        <f t="shared" si="62"/>
        <v>-0.12</v>
      </c>
      <c r="T299" s="8">
        <f t="shared" si="63"/>
        <v>40159300</v>
      </c>
      <c r="U299" s="28">
        <f t="shared" si="64"/>
        <v>22120</v>
      </c>
      <c r="V299" s="29" t="str">
        <f t="shared" si="65"/>
        <v>UpperMidCap</v>
      </c>
    </row>
    <row r="300" spans="2:22" x14ac:dyDescent="0.25">
      <c r="B300">
        <f t="shared" si="59"/>
        <v>298</v>
      </c>
      <c r="C300" t="s">
        <v>2754</v>
      </c>
      <c r="D300" t="s">
        <v>3517</v>
      </c>
      <c r="E300" s="2">
        <v>-7.5999999999999998E-2</v>
      </c>
      <c r="F300" s="1">
        <v>1818114000</v>
      </c>
      <c r="G300" s="1">
        <v>441380</v>
      </c>
      <c r="I300" t="str">
        <f t="shared" si="54"/>
        <v>HEXA</v>
      </c>
      <c r="J300" t="str">
        <f t="shared" si="55"/>
        <v>3,486.00 B</v>
      </c>
      <c r="K300" t="str">
        <f t="shared" si="56"/>
        <v>-0.076</v>
      </c>
      <c r="L300" s="9" t="str">
        <f t="shared" si="57"/>
        <v>1818114000</v>
      </c>
      <c r="M300" s="9" t="str">
        <f t="shared" si="58"/>
        <v>441380</v>
      </c>
      <c r="P300" t="str">
        <f t="shared" si="60"/>
        <v>HEXA</v>
      </c>
      <c r="Q300" s="6" t="str">
        <f>IFERROR(INDEX('Final Yahoo'!$D$2:$D$1048576,MATCH(Stockbit!P300,'Final Yahoo'!$B$2:$B$1048576,0)),"NA")</f>
        <v>NA</v>
      </c>
      <c r="R300" s="10">
        <f t="shared" si="61"/>
        <v>3.4860000000000002</v>
      </c>
      <c r="S300" s="23">
        <f t="shared" si="62"/>
        <v>-7.5999999999999998E-2</v>
      </c>
      <c r="T300" s="8">
        <f t="shared" si="63"/>
        <v>1818114000</v>
      </c>
      <c r="U300" s="28">
        <f t="shared" si="64"/>
        <v>441380</v>
      </c>
      <c r="V300" s="29" t="str">
        <f t="shared" si="65"/>
        <v>LowerMidCap</v>
      </c>
    </row>
    <row r="301" spans="2:22" x14ac:dyDescent="0.25">
      <c r="B301">
        <f t="shared" si="59"/>
        <v>299</v>
      </c>
      <c r="C301" t="s">
        <v>2755</v>
      </c>
      <c r="D301" t="s">
        <v>3518</v>
      </c>
      <c r="E301" s="2">
        <v>0.11</v>
      </c>
      <c r="F301" s="1">
        <v>8234920</v>
      </c>
      <c r="G301" s="1">
        <v>18840</v>
      </c>
      <c r="I301" t="str">
        <f t="shared" si="54"/>
        <v>HITS</v>
      </c>
      <c r="J301" t="str">
        <f t="shared" si="55"/>
        <v>2,968.25 B</v>
      </c>
      <c r="K301" t="str">
        <f t="shared" si="56"/>
        <v>0.11</v>
      </c>
      <c r="L301" s="9" t="str">
        <f t="shared" si="57"/>
        <v>8234920</v>
      </c>
      <c r="M301" s="9" t="str">
        <f t="shared" si="58"/>
        <v>18840</v>
      </c>
      <c r="P301" t="str">
        <f t="shared" si="60"/>
        <v>HITS</v>
      </c>
      <c r="Q301" s="6" t="str">
        <f>IFERROR(INDEX('Final Yahoo'!$D$2:$D$1048576,MATCH(Stockbit!P301,'Final Yahoo'!$B$2:$B$1048576,0)),"NA")</f>
        <v>NA</v>
      </c>
      <c r="R301" s="10">
        <f t="shared" si="61"/>
        <v>2.9682499999999998</v>
      </c>
      <c r="S301" s="23">
        <f t="shared" si="62"/>
        <v>0.11</v>
      </c>
      <c r="T301" s="8">
        <f t="shared" si="63"/>
        <v>8234920</v>
      </c>
      <c r="U301" s="28">
        <f t="shared" si="64"/>
        <v>18840</v>
      </c>
      <c r="V301" s="29" t="str">
        <f t="shared" si="65"/>
        <v>LowerMidCap</v>
      </c>
    </row>
    <row r="302" spans="2:22" x14ac:dyDescent="0.25">
      <c r="B302">
        <f t="shared" si="59"/>
        <v>300</v>
      </c>
      <c r="C302" t="s">
        <v>2756</v>
      </c>
      <c r="D302" t="s">
        <v>3519</v>
      </c>
      <c r="E302" s="2">
        <v>0.04</v>
      </c>
      <c r="F302" s="1">
        <v>1035885300</v>
      </c>
      <c r="G302" s="1">
        <v>20034460</v>
      </c>
      <c r="I302" t="str">
        <f t="shared" si="54"/>
        <v>HKMU</v>
      </c>
      <c r="J302" t="str">
        <f t="shared" si="55"/>
        <v>167.53 B</v>
      </c>
      <c r="K302" t="str">
        <f t="shared" si="56"/>
        <v>0.04</v>
      </c>
      <c r="L302" s="9" t="str">
        <f t="shared" si="57"/>
        <v>1035885300</v>
      </c>
      <c r="M302" s="9" t="str">
        <f t="shared" si="58"/>
        <v>20034460</v>
      </c>
      <c r="P302" t="str">
        <f t="shared" si="60"/>
        <v>HKMU</v>
      </c>
      <c r="Q302" s="6">
        <f>IFERROR(INDEX('Final Yahoo'!$D$2:$D$1048576,MATCH(Stockbit!P302,'Final Yahoo'!$B$2:$B$1048576,0)),"NA")</f>
        <v>52</v>
      </c>
      <c r="R302" s="10">
        <f t="shared" si="61"/>
        <v>0.16753000000000001</v>
      </c>
      <c r="S302" s="23">
        <f t="shared" si="62"/>
        <v>0.04</v>
      </c>
      <c r="T302" s="8">
        <f t="shared" si="63"/>
        <v>1035885300</v>
      </c>
      <c r="U302" s="28">
        <f t="shared" si="64"/>
        <v>20034460</v>
      </c>
      <c r="V302" s="29" t="str">
        <f t="shared" si="65"/>
        <v>LowerSmallCap</v>
      </c>
    </row>
    <row r="303" spans="2:22" x14ac:dyDescent="0.25">
      <c r="B303">
        <f t="shared" si="59"/>
        <v>301</v>
      </c>
      <c r="C303" t="s">
        <v>2757</v>
      </c>
      <c r="D303" t="s">
        <v>3520</v>
      </c>
      <c r="E303" s="2">
        <v>-2.3E-2</v>
      </c>
      <c r="F303" s="1">
        <v>50384658200</v>
      </c>
      <c r="G303" s="1">
        <v>44618080</v>
      </c>
      <c r="I303" t="str">
        <f t="shared" si="54"/>
        <v>HMSP</v>
      </c>
      <c r="J303" t="str">
        <f t="shared" si="55"/>
        <v>127,949.88 B</v>
      </c>
      <c r="K303" t="str">
        <f t="shared" si="56"/>
        <v>-0.023</v>
      </c>
      <c r="L303" s="9" t="str">
        <f t="shared" si="57"/>
        <v>50384658200</v>
      </c>
      <c r="M303" s="9" t="str">
        <f t="shared" si="58"/>
        <v>44618080</v>
      </c>
      <c r="P303" t="str">
        <f t="shared" si="60"/>
        <v>HMSP</v>
      </c>
      <c r="Q303" s="6">
        <f>IFERROR(INDEX('Final Yahoo'!$D$2:$D$1048576,MATCH(Stockbit!P303,'Final Yahoo'!$B$2:$B$1048576,0)),"NA")</f>
        <v>1140</v>
      </c>
      <c r="R303" s="10">
        <f t="shared" si="61"/>
        <v>127.94988000000001</v>
      </c>
      <c r="S303" s="23">
        <f t="shared" si="62"/>
        <v>-2.3E-2</v>
      </c>
      <c r="T303" s="8">
        <f t="shared" si="63"/>
        <v>50384658200</v>
      </c>
      <c r="U303" s="28">
        <f t="shared" si="64"/>
        <v>44618080</v>
      </c>
      <c r="V303" s="29" t="str">
        <f t="shared" si="65"/>
        <v>UpperBigCap</v>
      </c>
    </row>
    <row r="304" spans="2:22" x14ac:dyDescent="0.25">
      <c r="B304">
        <f t="shared" si="59"/>
        <v>302</v>
      </c>
      <c r="C304" t="s">
        <v>2758</v>
      </c>
      <c r="D304" t="s">
        <v>3521</v>
      </c>
      <c r="E304" s="2">
        <v>-0.01</v>
      </c>
      <c r="F304" s="1">
        <v>5764652660</v>
      </c>
      <c r="G304" s="1">
        <v>28470040</v>
      </c>
      <c r="I304" t="str">
        <f t="shared" si="54"/>
        <v>HOKI</v>
      </c>
      <c r="J304" t="str">
        <f t="shared" si="55"/>
        <v>1,887.16 B</v>
      </c>
      <c r="K304" t="str">
        <f t="shared" si="56"/>
        <v>-0.01</v>
      </c>
      <c r="L304" s="9" t="str">
        <f t="shared" si="57"/>
        <v>5764652660</v>
      </c>
      <c r="M304" s="9" t="str">
        <f t="shared" si="58"/>
        <v>28470040</v>
      </c>
      <c r="P304" t="str">
        <f t="shared" si="60"/>
        <v>HOKI</v>
      </c>
      <c r="Q304" s="6">
        <f>IFERROR(INDEX('Final Yahoo'!$D$2:$D$1048576,MATCH(Stockbit!P304,'Final Yahoo'!$B$2:$B$1048576,0)),"NA")</f>
        <v>199</v>
      </c>
      <c r="R304" s="10">
        <f t="shared" si="61"/>
        <v>1.8871600000000002</v>
      </c>
      <c r="S304" s="23">
        <f t="shared" si="62"/>
        <v>-0.01</v>
      </c>
      <c r="T304" s="8">
        <f t="shared" si="63"/>
        <v>5764652660</v>
      </c>
      <c r="U304" s="28">
        <f t="shared" si="64"/>
        <v>28470040</v>
      </c>
      <c r="V304" s="29" t="str">
        <f t="shared" si="65"/>
        <v>UpperSmallCap</v>
      </c>
    </row>
    <row r="305" spans="2:22" x14ac:dyDescent="0.25">
      <c r="B305">
        <f t="shared" si="59"/>
        <v>303</v>
      </c>
      <c r="C305" t="s">
        <v>3522</v>
      </c>
      <c r="D305" t="s">
        <v>3523</v>
      </c>
      <c r="E305" s="2">
        <v>-0.24</v>
      </c>
      <c r="F305" s="1">
        <v>7037000</v>
      </c>
      <c r="G305" s="1">
        <v>0</v>
      </c>
      <c r="I305" t="str">
        <f t="shared" si="54"/>
        <v>HOME</v>
      </c>
      <c r="J305" t="str">
        <f t="shared" si="55"/>
        <v>1,110.61 B</v>
      </c>
      <c r="K305" t="str">
        <f t="shared" si="56"/>
        <v>-0.24</v>
      </c>
      <c r="L305" s="9" t="str">
        <f t="shared" si="57"/>
        <v>7037000</v>
      </c>
      <c r="M305" s="9" t="str">
        <f t="shared" si="58"/>
        <v>0</v>
      </c>
      <c r="P305" t="str">
        <f t="shared" si="60"/>
        <v>HOME</v>
      </c>
      <c r="Q305" s="6" t="str">
        <f>IFERROR(INDEX('Final Yahoo'!$D$2:$D$1048576,MATCH(Stockbit!P305,'Final Yahoo'!$B$2:$B$1048576,0)),"NA")</f>
        <v>NA</v>
      </c>
      <c r="R305" s="10">
        <f t="shared" si="61"/>
        <v>1.1106099999999999</v>
      </c>
      <c r="S305" s="23">
        <f t="shared" si="62"/>
        <v>-0.24</v>
      </c>
      <c r="T305" s="8">
        <f t="shared" si="63"/>
        <v>7037000</v>
      </c>
      <c r="U305" s="28">
        <f t="shared" si="64"/>
        <v>0</v>
      </c>
      <c r="V305" s="29" t="str">
        <f t="shared" si="65"/>
        <v>UpperSmallCap</v>
      </c>
    </row>
    <row r="306" spans="2:22" x14ac:dyDescent="0.25">
      <c r="B306">
        <f t="shared" si="59"/>
        <v>304</v>
      </c>
      <c r="C306" t="s">
        <v>2759</v>
      </c>
      <c r="D306" t="s">
        <v>3524</v>
      </c>
      <c r="E306" t="s">
        <v>3209</v>
      </c>
      <c r="F306" s="1">
        <v>1023677500</v>
      </c>
      <c r="G306" s="1">
        <v>586620</v>
      </c>
      <c r="I306" t="str">
        <f t="shared" si="54"/>
        <v>HOMI</v>
      </c>
      <c r="J306" t="str">
        <f t="shared" si="55"/>
        <v>1,346.63 B</v>
      </c>
      <c r="K306" t="str">
        <f t="shared" si="56"/>
        <v>-</v>
      </c>
      <c r="L306" s="9" t="str">
        <f t="shared" si="57"/>
        <v>1023677500</v>
      </c>
      <c r="M306" s="9" t="str">
        <f t="shared" si="58"/>
        <v>586620</v>
      </c>
      <c r="P306" t="str">
        <f t="shared" si="60"/>
        <v>HOMI</v>
      </c>
      <c r="Q306" s="6">
        <f>IFERROR(INDEX('Final Yahoo'!$D$2:$D$1048576,MATCH(Stockbit!P306,'Final Yahoo'!$B$2:$B$1048576,0)),"NA")</f>
        <v>1710</v>
      </c>
      <c r="R306" s="10">
        <f t="shared" si="61"/>
        <v>1.3466300000000002</v>
      </c>
      <c r="S306" s="23" t="str">
        <f t="shared" si="62"/>
        <v>NA</v>
      </c>
      <c r="T306" s="8">
        <f t="shared" si="63"/>
        <v>1023677500</v>
      </c>
      <c r="U306" s="28">
        <f t="shared" si="64"/>
        <v>586620</v>
      </c>
      <c r="V306" s="29" t="str">
        <f t="shared" si="65"/>
        <v>UpperSmallCap</v>
      </c>
    </row>
    <row r="307" spans="2:22" x14ac:dyDescent="0.25">
      <c r="B307">
        <f t="shared" si="59"/>
        <v>305</v>
      </c>
      <c r="C307" t="s">
        <v>3167</v>
      </c>
      <c r="D307" t="s">
        <v>3525</v>
      </c>
      <c r="E307" s="2">
        <v>-0.316</v>
      </c>
      <c r="F307" s="1">
        <v>1444053420</v>
      </c>
      <c r="G307" s="1">
        <v>13873340</v>
      </c>
      <c r="I307" t="str">
        <f t="shared" si="54"/>
        <v>HOPE</v>
      </c>
      <c r="J307" t="str">
        <f t="shared" si="55"/>
        <v>217.18 B</v>
      </c>
      <c r="K307" t="str">
        <f t="shared" si="56"/>
        <v>-0.316</v>
      </c>
      <c r="L307" s="9" t="str">
        <f t="shared" si="57"/>
        <v>1444053420</v>
      </c>
      <c r="M307" s="9" t="str">
        <f t="shared" si="58"/>
        <v>13873340</v>
      </c>
      <c r="P307" t="str">
        <f t="shared" si="60"/>
        <v>HOPE</v>
      </c>
      <c r="Q307" s="6">
        <f>IFERROR(INDEX('Final Yahoo'!$D$2:$D$1048576,MATCH(Stockbit!P307,'Final Yahoo'!$B$2:$B$1048576,0)),"NA")</f>
        <v>104</v>
      </c>
      <c r="R307" s="10">
        <f t="shared" si="61"/>
        <v>0.21718000000000001</v>
      </c>
      <c r="S307" s="23">
        <f t="shared" si="62"/>
        <v>-0.316</v>
      </c>
      <c r="T307" s="8">
        <f t="shared" si="63"/>
        <v>1444053420</v>
      </c>
      <c r="U307" s="28">
        <f t="shared" si="64"/>
        <v>13873340</v>
      </c>
      <c r="V307" s="29" t="str">
        <f t="shared" si="65"/>
        <v>LowerSmallCap</v>
      </c>
    </row>
    <row r="308" spans="2:22" x14ac:dyDescent="0.25">
      <c r="B308">
        <f t="shared" si="59"/>
        <v>306</v>
      </c>
      <c r="C308" t="s">
        <v>2760</v>
      </c>
      <c r="D308" t="s">
        <v>3526</v>
      </c>
      <c r="E308" s="2">
        <v>-0.16800000000000001</v>
      </c>
      <c r="F308" s="1">
        <v>1324000</v>
      </c>
      <c r="G308" s="1">
        <v>26480</v>
      </c>
      <c r="I308" t="str">
        <f t="shared" si="54"/>
        <v>HOTL</v>
      </c>
      <c r="J308" t="str">
        <f t="shared" si="55"/>
        <v>177.50 B</v>
      </c>
      <c r="K308" t="str">
        <f t="shared" si="56"/>
        <v>-0.168</v>
      </c>
      <c r="L308" s="9" t="str">
        <f t="shared" si="57"/>
        <v>1324000</v>
      </c>
      <c r="M308" s="9" t="str">
        <f t="shared" si="58"/>
        <v>26480</v>
      </c>
      <c r="P308" t="str">
        <f t="shared" si="60"/>
        <v>HOTL</v>
      </c>
      <c r="Q308" s="6">
        <f>IFERROR(INDEX('Final Yahoo'!$D$2:$D$1048576,MATCH(Stockbit!P308,'Final Yahoo'!$B$2:$B$1048576,0)),"NA")</f>
        <v>50</v>
      </c>
      <c r="R308" s="10">
        <f t="shared" si="61"/>
        <v>0.17749999999999999</v>
      </c>
      <c r="S308" s="23">
        <f t="shared" si="62"/>
        <v>-0.16800000000000001</v>
      </c>
      <c r="T308" s="8">
        <f t="shared" si="63"/>
        <v>1324000</v>
      </c>
      <c r="U308" s="28">
        <f t="shared" si="64"/>
        <v>26480</v>
      </c>
      <c r="V308" s="29" t="str">
        <f t="shared" si="65"/>
        <v>LowerSmallCap</v>
      </c>
    </row>
    <row r="309" spans="2:22" x14ac:dyDescent="0.25">
      <c r="B309">
        <f t="shared" si="59"/>
        <v>307</v>
      </c>
      <c r="C309" t="s">
        <v>2761</v>
      </c>
      <c r="D309" t="s">
        <v>3527</v>
      </c>
      <c r="E309" s="2">
        <v>8.0000000000000002E-3</v>
      </c>
      <c r="F309" s="1">
        <v>1585894420</v>
      </c>
      <c r="G309" s="1">
        <v>26350280.800000001</v>
      </c>
      <c r="I309" t="str">
        <f t="shared" si="54"/>
        <v>HRME</v>
      </c>
      <c r="J309" t="str">
        <f t="shared" si="55"/>
        <v>351.57 B</v>
      </c>
      <c r="K309" t="str">
        <f t="shared" si="56"/>
        <v>0.008</v>
      </c>
      <c r="L309" s="9" t="str">
        <f t="shared" si="57"/>
        <v>1585894420</v>
      </c>
      <c r="M309" s="9" t="str">
        <f t="shared" si="58"/>
        <v>26350280.8</v>
      </c>
      <c r="P309" t="str">
        <f t="shared" si="60"/>
        <v>HRME</v>
      </c>
      <c r="Q309" s="6">
        <f>IFERROR(INDEX('Final Yahoo'!$D$2:$D$1048576,MATCH(Stockbit!P309,'Final Yahoo'!$B$2:$B$1048576,0)),"NA")</f>
        <v>56</v>
      </c>
      <c r="R309" s="10">
        <f t="shared" si="61"/>
        <v>0.35156999999999999</v>
      </c>
      <c r="S309" s="23">
        <f t="shared" si="62"/>
        <v>8.0000000000000002E-3</v>
      </c>
      <c r="T309" s="8">
        <f t="shared" si="63"/>
        <v>1585894420</v>
      </c>
      <c r="U309" s="28">
        <f t="shared" si="64"/>
        <v>26350280.800000001</v>
      </c>
      <c r="V309" s="29" t="str">
        <f t="shared" si="65"/>
        <v>LowerSmallCap</v>
      </c>
    </row>
    <row r="310" spans="2:22" x14ac:dyDescent="0.25">
      <c r="B310">
        <f t="shared" si="59"/>
        <v>308</v>
      </c>
      <c r="C310" t="s">
        <v>2762</v>
      </c>
      <c r="D310" t="s">
        <v>3528</v>
      </c>
      <c r="E310" s="2">
        <v>0.186</v>
      </c>
      <c r="F310" s="1">
        <v>1330601800</v>
      </c>
      <c r="G310" s="1">
        <v>5973700</v>
      </c>
      <c r="I310" t="str">
        <f t="shared" si="54"/>
        <v>HRTA</v>
      </c>
      <c r="J310" t="str">
        <f t="shared" si="55"/>
        <v>1,031.58 B</v>
      </c>
      <c r="K310" t="str">
        <f t="shared" si="56"/>
        <v>0.186</v>
      </c>
      <c r="L310" s="9" t="str">
        <f t="shared" si="57"/>
        <v>1330601800</v>
      </c>
      <c r="M310" s="9" t="str">
        <f t="shared" si="58"/>
        <v>5973700</v>
      </c>
      <c r="P310" t="str">
        <f t="shared" si="60"/>
        <v>HRTA</v>
      </c>
      <c r="Q310" s="6">
        <f>IFERROR(INDEX('Final Yahoo'!$D$2:$D$1048576,MATCH(Stockbit!P310,'Final Yahoo'!$B$2:$B$1048576,0)),"NA")</f>
        <v>220</v>
      </c>
      <c r="R310" s="10">
        <f t="shared" si="61"/>
        <v>1.0315799999999999</v>
      </c>
      <c r="S310" s="23">
        <f t="shared" si="62"/>
        <v>0.186</v>
      </c>
      <c r="T310" s="8">
        <f t="shared" si="63"/>
        <v>1330601800</v>
      </c>
      <c r="U310" s="28">
        <f t="shared" si="64"/>
        <v>5973700</v>
      </c>
      <c r="V310" s="29" t="str">
        <f t="shared" si="65"/>
        <v>UpperSmallCap</v>
      </c>
    </row>
    <row r="311" spans="2:22" x14ac:dyDescent="0.25">
      <c r="B311">
        <f t="shared" si="59"/>
        <v>309</v>
      </c>
      <c r="C311" t="s">
        <v>2763</v>
      </c>
      <c r="D311" t="s">
        <v>3529</v>
      </c>
      <c r="E311" s="2">
        <v>-0.20799999999999999</v>
      </c>
      <c r="F311" s="1">
        <v>81071953500</v>
      </c>
      <c r="G311" s="1">
        <v>10021360</v>
      </c>
      <c r="I311" t="str">
        <f t="shared" si="54"/>
        <v>HRUM</v>
      </c>
      <c r="J311" t="str">
        <f t="shared" si="55"/>
        <v>21,628.96 B</v>
      </c>
      <c r="K311" t="str">
        <f t="shared" si="56"/>
        <v>-0.208</v>
      </c>
      <c r="L311" s="9" t="str">
        <f t="shared" si="57"/>
        <v>81071953500</v>
      </c>
      <c r="M311" s="9" t="str">
        <f t="shared" si="58"/>
        <v>10021360</v>
      </c>
      <c r="P311" t="str">
        <f t="shared" si="60"/>
        <v>HRUM</v>
      </c>
      <c r="Q311" s="6">
        <f>IFERROR(INDEX('Final Yahoo'!$D$2:$D$1048576,MATCH(Stockbit!P311,'Final Yahoo'!$B$2:$B$1048576,0)),"NA")</f>
        <v>8175</v>
      </c>
      <c r="R311" s="10">
        <f t="shared" si="61"/>
        <v>21.628959999999999</v>
      </c>
      <c r="S311" s="23">
        <f t="shared" si="62"/>
        <v>-0.20799999999999999</v>
      </c>
      <c r="T311" s="8">
        <f t="shared" si="63"/>
        <v>81071953500</v>
      </c>
      <c r="U311" s="28">
        <f t="shared" si="64"/>
        <v>10021360</v>
      </c>
      <c r="V311" s="29" t="str">
        <f t="shared" si="65"/>
        <v>LowerBigCap</v>
      </c>
    </row>
    <row r="312" spans="2:22" x14ac:dyDescent="0.25">
      <c r="B312">
        <f t="shared" si="59"/>
        <v>310</v>
      </c>
      <c r="C312" t="s">
        <v>2764</v>
      </c>
      <c r="D312" t="s">
        <v>3530</v>
      </c>
      <c r="E312" s="2">
        <v>-0.21</v>
      </c>
      <c r="F312" s="1">
        <v>14275139180</v>
      </c>
      <c r="G312" s="1">
        <v>181177921.59999999</v>
      </c>
      <c r="I312" t="str">
        <f t="shared" si="54"/>
        <v>IATA</v>
      </c>
      <c r="J312" t="str">
        <f t="shared" si="55"/>
        <v>738.14 B</v>
      </c>
      <c r="K312" t="str">
        <f t="shared" si="56"/>
        <v>-0.21</v>
      </c>
      <c r="L312" s="9" t="str">
        <f t="shared" si="57"/>
        <v>14275139180</v>
      </c>
      <c r="M312" s="9" t="str">
        <f t="shared" si="58"/>
        <v>181177921.6</v>
      </c>
      <c r="P312" t="str">
        <f t="shared" si="60"/>
        <v>IATA</v>
      </c>
      <c r="Q312" s="6">
        <f>IFERROR(INDEX('Final Yahoo'!$D$2:$D$1048576,MATCH(Stockbit!P312,'Final Yahoo'!$B$2:$B$1048576,0)),"NA")</f>
        <v>50</v>
      </c>
      <c r="R312" s="10">
        <f t="shared" si="61"/>
        <v>0.73814000000000002</v>
      </c>
      <c r="S312" s="23">
        <f t="shared" si="62"/>
        <v>-0.21</v>
      </c>
      <c r="T312" s="8">
        <f t="shared" si="63"/>
        <v>14275139180</v>
      </c>
      <c r="U312" s="28">
        <f t="shared" si="64"/>
        <v>181177921.59999999</v>
      </c>
      <c r="V312" s="29" t="str">
        <f t="shared" si="65"/>
        <v>LowerSmallCap</v>
      </c>
    </row>
    <row r="313" spans="2:22" x14ac:dyDescent="0.25">
      <c r="B313">
        <f t="shared" si="59"/>
        <v>311</v>
      </c>
      <c r="C313" t="s">
        <v>2765</v>
      </c>
      <c r="D313" t="s">
        <v>3531</v>
      </c>
      <c r="E313" s="2">
        <v>-0.113</v>
      </c>
      <c r="F313" s="1">
        <v>213677520</v>
      </c>
      <c r="G313" s="1">
        <v>1651580</v>
      </c>
      <c r="I313" t="str">
        <f t="shared" si="54"/>
        <v>IBFN</v>
      </c>
      <c r="J313" t="str">
        <f t="shared" si="55"/>
        <v>192.70 B</v>
      </c>
      <c r="K313" t="str">
        <f t="shared" si="56"/>
        <v>-0.113</v>
      </c>
      <c r="L313" s="9" t="str">
        <f t="shared" si="57"/>
        <v>213677520</v>
      </c>
      <c r="M313" s="9" t="str">
        <f t="shared" si="58"/>
        <v>1651580</v>
      </c>
      <c r="P313" t="str">
        <f t="shared" si="60"/>
        <v>IBFN</v>
      </c>
      <c r="Q313" s="6">
        <f>IFERROR(INDEX('Final Yahoo'!$D$2:$D$1048576,MATCH(Stockbit!P313,'Final Yahoo'!$B$2:$B$1048576,0)),"NA")</f>
        <v>100</v>
      </c>
      <c r="R313" s="10">
        <f t="shared" si="61"/>
        <v>0.19269999999999998</v>
      </c>
      <c r="S313" s="23">
        <f t="shared" si="62"/>
        <v>-0.113</v>
      </c>
      <c r="T313" s="8">
        <f t="shared" si="63"/>
        <v>213677520</v>
      </c>
      <c r="U313" s="28">
        <f t="shared" si="64"/>
        <v>1651580</v>
      </c>
      <c r="V313" s="29" t="str">
        <f t="shared" si="65"/>
        <v>LowerSmallCap</v>
      </c>
    </row>
    <row r="314" spans="2:22" x14ac:dyDescent="0.25">
      <c r="B314">
        <f t="shared" si="59"/>
        <v>312</v>
      </c>
      <c r="C314" t="s">
        <v>2766</v>
      </c>
      <c r="D314" t="s">
        <v>3532</v>
      </c>
      <c r="E314" s="2">
        <v>0.13800000000000001</v>
      </c>
      <c r="F314" s="1">
        <v>19661000</v>
      </c>
      <c r="G314" s="1">
        <v>2380</v>
      </c>
      <c r="I314" t="str">
        <f t="shared" si="54"/>
        <v>IBST</v>
      </c>
      <c r="J314" t="str">
        <f t="shared" si="55"/>
        <v>11,415.15 B</v>
      </c>
      <c r="K314" t="str">
        <f t="shared" si="56"/>
        <v>0.138</v>
      </c>
      <c r="L314" s="9" t="str">
        <f t="shared" si="57"/>
        <v>19661000</v>
      </c>
      <c r="M314" s="9" t="str">
        <f t="shared" si="58"/>
        <v>2380</v>
      </c>
      <c r="P314" t="str">
        <f t="shared" si="60"/>
        <v>IBST</v>
      </c>
      <c r="Q314" s="6" t="str">
        <f>IFERROR(INDEX('Final Yahoo'!$D$2:$D$1048576,MATCH(Stockbit!P314,'Final Yahoo'!$B$2:$B$1048576,0)),"NA")</f>
        <v>NA</v>
      </c>
      <c r="R314" s="10">
        <f t="shared" si="61"/>
        <v>11.415149999999999</v>
      </c>
      <c r="S314" s="23">
        <f t="shared" si="62"/>
        <v>0.13800000000000001</v>
      </c>
      <c r="T314" s="8">
        <f t="shared" si="63"/>
        <v>19661000</v>
      </c>
      <c r="U314" s="28">
        <f t="shared" si="64"/>
        <v>2380</v>
      </c>
      <c r="V314" s="29" t="str">
        <f t="shared" si="65"/>
        <v>LowerBigCap</v>
      </c>
    </row>
    <row r="315" spans="2:22" x14ac:dyDescent="0.25">
      <c r="B315">
        <f t="shared" si="59"/>
        <v>313</v>
      </c>
      <c r="C315" t="s">
        <v>2767</v>
      </c>
      <c r="D315" t="s">
        <v>3533</v>
      </c>
      <c r="E315" s="2">
        <v>9.4E-2</v>
      </c>
      <c r="F315" s="1">
        <v>65481098500</v>
      </c>
      <c r="G315" s="1">
        <v>7115140</v>
      </c>
      <c r="I315" t="str">
        <f t="shared" si="54"/>
        <v>ICBP</v>
      </c>
      <c r="J315" t="str">
        <f t="shared" si="55"/>
        <v>106,123.36 B</v>
      </c>
      <c r="K315" t="str">
        <f t="shared" si="56"/>
        <v>0.094</v>
      </c>
      <c r="L315" s="9" t="str">
        <f t="shared" si="57"/>
        <v>65481098500</v>
      </c>
      <c r="M315" s="9" t="str">
        <f t="shared" si="58"/>
        <v>7115140</v>
      </c>
      <c r="P315" t="str">
        <f t="shared" si="60"/>
        <v>ICBP</v>
      </c>
      <c r="Q315" s="6">
        <f>IFERROR(INDEX('Final Yahoo'!$D$2:$D$1048576,MATCH(Stockbit!P315,'Final Yahoo'!$B$2:$B$1048576,0)),"NA")</f>
        <v>9275</v>
      </c>
      <c r="R315" s="10">
        <f t="shared" si="61"/>
        <v>106.12336000000001</v>
      </c>
      <c r="S315" s="23">
        <f t="shared" si="62"/>
        <v>9.4E-2</v>
      </c>
      <c r="T315" s="8">
        <f t="shared" si="63"/>
        <v>65481098500</v>
      </c>
      <c r="U315" s="28">
        <f t="shared" si="64"/>
        <v>7115140</v>
      </c>
      <c r="V315" s="29" t="str">
        <f t="shared" si="65"/>
        <v>UpperBigCap</v>
      </c>
    </row>
    <row r="316" spans="2:22" x14ac:dyDescent="0.25">
      <c r="B316">
        <f t="shared" si="59"/>
        <v>314</v>
      </c>
      <c r="C316" t="s">
        <v>2768</v>
      </c>
      <c r="D316" t="s">
        <v>3534</v>
      </c>
      <c r="E316" s="2">
        <v>3.0000000000000001E-3</v>
      </c>
      <c r="F316" s="1">
        <v>607653060</v>
      </c>
      <c r="G316" s="1">
        <v>6113840</v>
      </c>
      <c r="I316" t="str">
        <f t="shared" si="54"/>
        <v>ICON</v>
      </c>
      <c r="J316" t="str">
        <f t="shared" si="55"/>
        <v>105.71 B</v>
      </c>
      <c r="K316" t="str">
        <f t="shared" si="56"/>
        <v>0.003</v>
      </c>
      <c r="L316" s="9" t="str">
        <f t="shared" si="57"/>
        <v>607653060</v>
      </c>
      <c r="M316" s="9" t="str">
        <f t="shared" si="58"/>
        <v>6113840</v>
      </c>
      <c r="P316" t="str">
        <f t="shared" si="60"/>
        <v>ICON</v>
      </c>
      <c r="Q316" s="6">
        <f>IFERROR(INDEX('Final Yahoo'!$D$2:$D$1048576,MATCH(Stockbit!P316,'Final Yahoo'!$B$2:$B$1048576,0)),"NA")</f>
        <v>97</v>
      </c>
      <c r="R316" s="10">
        <f t="shared" si="61"/>
        <v>0.10571</v>
      </c>
      <c r="S316" s="23">
        <f t="shared" si="62"/>
        <v>3.0000000000000001E-3</v>
      </c>
      <c r="T316" s="8">
        <f t="shared" si="63"/>
        <v>607653060</v>
      </c>
      <c r="U316" s="28">
        <f t="shared" si="64"/>
        <v>6113840</v>
      </c>
      <c r="V316" s="29" t="str">
        <f t="shared" si="65"/>
        <v>LowerSmallCap</v>
      </c>
    </row>
    <row r="317" spans="2:22" x14ac:dyDescent="0.25">
      <c r="B317">
        <f t="shared" si="59"/>
        <v>315</v>
      </c>
      <c r="C317" t="s">
        <v>3168</v>
      </c>
      <c r="D317" t="s">
        <v>3535</v>
      </c>
      <c r="E317" t="s">
        <v>3209</v>
      </c>
      <c r="F317" s="1">
        <v>350829620</v>
      </c>
      <c r="G317" s="1">
        <v>2058640</v>
      </c>
      <c r="I317" t="str">
        <f t="shared" si="54"/>
        <v>IDEA</v>
      </c>
      <c r="J317" t="str">
        <f t="shared" si="55"/>
        <v>174.24 B</v>
      </c>
      <c r="K317" t="str">
        <f t="shared" si="56"/>
        <v>-</v>
      </c>
      <c r="L317" s="9" t="str">
        <f t="shared" si="57"/>
        <v>350829620</v>
      </c>
      <c r="M317" s="9" t="str">
        <f t="shared" si="58"/>
        <v>2058640</v>
      </c>
      <c r="P317" t="str">
        <f t="shared" si="60"/>
        <v>IDEA</v>
      </c>
      <c r="Q317" s="6">
        <f>IFERROR(INDEX('Final Yahoo'!$D$2:$D$1048576,MATCH(Stockbit!P317,'Final Yahoo'!$B$2:$B$1048576,0)),"NA")</f>
        <v>160</v>
      </c>
      <c r="R317" s="10">
        <f t="shared" si="61"/>
        <v>0.17424000000000001</v>
      </c>
      <c r="S317" s="23" t="str">
        <f t="shared" si="62"/>
        <v>NA</v>
      </c>
      <c r="T317" s="8">
        <f t="shared" si="63"/>
        <v>350829620</v>
      </c>
      <c r="U317" s="28">
        <f t="shared" si="64"/>
        <v>2058640</v>
      </c>
      <c r="V317" s="29" t="str">
        <f t="shared" si="65"/>
        <v>LowerSmallCap</v>
      </c>
    </row>
    <row r="318" spans="2:22" x14ac:dyDescent="0.25">
      <c r="B318">
        <f t="shared" si="59"/>
        <v>316</v>
      </c>
      <c r="C318" t="s">
        <v>2769</v>
      </c>
      <c r="D318" t="s">
        <v>3536</v>
      </c>
      <c r="E318" s="2">
        <v>-0.17799999999999999</v>
      </c>
      <c r="F318" s="1">
        <v>383817880</v>
      </c>
      <c r="G318" s="1">
        <v>1782220</v>
      </c>
      <c r="I318" t="str">
        <f t="shared" si="54"/>
        <v>IDPR</v>
      </c>
      <c r="J318" t="str">
        <f t="shared" si="55"/>
        <v>432.65 B</v>
      </c>
      <c r="K318" t="str">
        <f t="shared" si="56"/>
        <v>-0.178</v>
      </c>
      <c r="L318" s="9" t="str">
        <f t="shared" si="57"/>
        <v>383817880</v>
      </c>
      <c r="M318" s="9" t="str">
        <f t="shared" si="58"/>
        <v>1782220</v>
      </c>
      <c r="P318" t="str">
        <f t="shared" si="60"/>
        <v>IDPR</v>
      </c>
      <c r="Q318" s="6">
        <f>IFERROR(INDEX('Final Yahoo'!$D$2:$D$1048576,MATCH(Stockbit!P318,'Final Yahoo'!$B$2:$B$1048576,0)),"NA")</f>
        <v>212</v>
      </c>
      <c r="R318" s="10">
        <f t="shared" si="61"/>
        <v>0.43264999999999998</v>
      </c>
      <c r="S318" s="23">
        <f t="shared" si="62"/>
        <v>-0.17799999999999999</v>
      </c>
      <c r="T318" s="8">
        <f t="shared" si="63"/>
        <v>383817880</v>
      </c>
      <c r="U318" s="28">
        <f t="shared" si="64"/>
        <v>1782220</v>
      </c>
      <c r="V318" s="29" t="str">
        <f t="shared" si="65"/>
        <v>LowerSmallCap</v>
      </c>
    </row>
    <row r="319" spans="2:22" x14ac:dyDescent="0.25">
      <c r="B319">
        <f t="shared" si="59"/>
        <v>317</v>
      </c>
      <c r="C319" t="s">
        <v>2770</v>
      </c>
      <c r="D319" t="s">
        <v>3537</v>
      </c>
      <c r="E319" t="s">
        <v>3209</v>
      </c>
      <c r="F319" s="1">
        <v>40287080</v>
      </c>
      <c r="G319" s="1">
        <v>259140</v>
      </c>
      <c r="I319" t="str">
        <f t="shared" si="54"/>
        <v>IFII</v>
      </c>
      <c r="J319" t="str">
        <f t="shared" si="55"/>
        <v>1,440.04 B</v>
      </c>
      <c r="K319" t="str">
        <f t="shared" si="56"/>
        <v>-</v>
      </c>
      <c r="L319" s="9" t="str">
        <f t="shared" si="57"/>
        <v>40287080</v>
      </c>
      <c r="M319" s="9" t="str">
        <f t="shared" si="58"/>
        <v>259140</v>
      </c>
      <c r="P319" t="str">
        <f t="shared" si="60"/>
        <v>IFII</v>
      </c>
      <c r="Q319" s="6">
        <f>IFERROR(INDEX('Final Yahoo'!$D$2:$D$1048576,MATCH(Stockbit!P319,'Final Yahoo'!$B$2:$B$1048576,0)),"NA")</f>
        <v>153</v>
      </c>
      <c r="R319" s="10">
        <f t="shared" si="61"/>
        <v>1.44004</v>
      </c>
      <c r="S319" s="23" t="str">
        <f t="shared" si="62"/>
        <v>NA</v>
      </c>
      <c r="T319" s="8">
        <f t="shared" si="63"/>
        <v>40287080</v>
      </c>
      <c r="U319" s="28">
        <f t="shared" si="64"/>
        <v>259140</v>
      </c>
      <c r="V319" s="29" t="str">
        <f t="shared" si="65"/>
        <v>UpperSmallCap</v>
      </c>
    </row>
    <row r="320" spans="2:22" x14ac:dyDescent="0.25">
      <c r="B320">
        <f t="shared" si="59"/>
        <v>318</v>
      </c>
      <c r="C320" t="s">
        <v>2771</v>
      </c>
      <c r="D320" t="s">
        <v>3538</v>
      </c>
      <c r="E320" t="s">
        <v>3209</v>
      </c>
      <c r="F320" s="1">
        <v>7416700</v>
      </c>
      <c r="G320" s="1">
        <v>5060</v>
      </c>
      <c r="I320" t="str">
        <f t="shared" si="54"/>
        <v>IFSH</v>
      </c>
      <c r="J320" t="str">
        <f t="shared" si="55"/>
        <v>3,134.38 B</v>
      </c>
      <c r="K320" t="str">
        <f t="shared" si="56"/>
        <v>-</v>
      </c>
      <c r="L320" s="9" t="str">
        <f t="shared" si="57"/>
        <v>7416700</v>
      </c>
      <c r="M320" s="9" t="str">
        <f t="shared" si="58"/>
        <v>5060</v>
      </c>
      <c r="P320" t="str">
        <f t="shared" si="60"/>
        <v>IFSH</v>
      </c>
      <c r="Q320" s="6" t="str">
        <f>IFERROR(INDEX('Final Yahoo'!$D$2:$D$1048576,MATCH(Stockbit!P320,'Final Yahoo'!$B$2:$B$1048576,0)),"NA")</f>
        <v>NA</v>
      </c>
      <c r="R320" s="10">
        <f t="shared" si="61"/>
        <v>3.1343800000000002</v>
      </c>
      <c r="S320" s="23" t="str">
        <f t="shared" si="62"/>
        <v>NA</v>
      </c>
      <c r="T320" s="8">
        <f t="shared" si="63"/>
        <v>7416700</v>
      </c>
      <c r="U320" s="28">
        <f t="shared" si="64"/>
        <v>5060</v>
      </c>
      <c r="V320" s="29" t="str">
        <f t="shared" si="65"/>
        <v>LowerMidCap</v>
      </c>
    </row>
    <row r="321" spans="2:22" x14ac:dyDescent="0.25">
      <c r="B321">
        <f t="shared" si="59"/>
        <v>319</v>
      </c>
      <c r="C321" t="s">
        <v>2772</v>
      </c>
      <c r="D321" t="s">
        <v>3539</v>
      </c>
      <c r="E321" s="2">
        <v>-0.01</v>
      </c>
      <c r="F321" s="1">
        <v>46433960</v>
      </c>
      <c r="G321" s="1">
        <v>109820</v>
      </c>
      <c r="I321" t="str">
        <f t="shared" si="54"/>
        <v>IGAR</v>
      </c>
      <c r="J321" t="str">
        <f t="shared" si="55"/>
        <v>414.16 B</v>
      </c>
      <c r="K321" t="str">
        <f t="shared" si="56"/>
        <v>-0.01</v>
      </c>
      <c r="L321" s="9" t="str">
        <f t="shared" si="57"/>
        <v>46433960</v>
      </c>
      <c r="M321" s="9" t="str">
        <f t="shared" si="58"/>
        <v>109820</v>
      </c>
      <c r="P321" t="str">
        <f t="shared" si="60"/>
        <v>IGAR</v>
      </c>
      <c r="Q321" s="6">
        <f>IFERROR(INDEX('Final Yahoo'!$D$2:$D$1048576,MATCH(Stockbit!P321,'Final Yahoo'!$B$2:$B$1048576,0)),"NA")</f>
        <v>426</v>
      </c>
      <c r="R321" s="10">
        <f t="shared" si="61"/>
        <v>0.41416000000000003</v>
      </c>
      <c r="S321" s="23">
        <f t="shared" si="62"/>
        <v>-0.01</v>
      </c>
      <c r="T321" s="8">
        <f t="shared" si="63"/>
        <v>46433960</v>
      </c>
      <c r="U321" s="28">
        <f t="shared" si="64"/>
        <v>109820</v>
      </c>
      <c r="V321" s="29" t="str">
        <f t="shared" si="65"/>
        <v>LowerSmallCap</v>
      </c>
    </row>
    <row r="322" spans="2:22" x14ac:dyDescent="0.25">
      <c r="B322">
        <f t="shared" si="59"/>
        <v>320</v>
      </c>
      <c r="C322" t="s">
        <v>3540</v>
      </c>
      <c r="D322" t="s">
        <v>3541</v>
      </c>
      <c r="E322" s="2">
        <v>-9.9000000000000005E-2</v>
      </c>
      <c r="F322" s="1">
        <v>2000</v>
      </c>
      <c r="G322" s="1">
        <v>0</v>
      </c>
      <c r="I322" t="str">
        <f t="shared" ref="I322:I385" si="66">TRIM(C322)</f>
        <v>IIKP</v>
      </c>
      <c r="J322" t="str">
        <f t="shared" ref="J322:J385" si="67">TRIM(D322)</f>
        <v>1,680.00 B</v>
      </c>
      <c r="K322" t="str">
        <f t="shared" ref="K322:K385" si="68">TRIM(E322)</f>
        <v>-0.099</v>
      </c>
      <c r="L322" s="9" t="str">
        <f t="shared" ref="L322:L385" si="69">TRIM(F322)</f>
        <v>2000</v>
      </c>
      <c r="M322" s="9" t="str">
        <f t="shared" ref="M322:M385" si="70">TRIM(G322)</f>
        <v>0</v>
      </c>
      <c r="P322" t="str">
        <f t="shared" si="60"/>
        <v>IIKP</v>
      </c>
      <c r="Q322" s="6" t="str">
        <f>IFERROR(INDEX('Final Yahoo'!$D$2:$D$1048576,MATCH(Stockbit!P322,'Final Yahoo'!$B$2:$B$1048576,0)),"NA")</f>
        <v>NA</v>
      </c>
      <c r="R322" s="10">
        <f t="shared" si="61"/>
        <v>1.68</v>
      </c>
      <c r="S322" s="23">
        <f t="shared" si="62"/>
        <v>-9.9000000000000005E-2</v>
      </c>
      <c r="T322" s="8">
        <f t="shared" si="63"/>
        <v>2000</v>
      </c>
      <c r="U322" s="28">
        <f t="shared" si="64"/>
        <v>0</v>
      </c>
      <c r="V322" s="29" t="str">
        <f t="shared" si="65"/>
        <v>UpperSmallCap</v>
      </c>
    </row>
    <row r="323" spans="2:22" x14ac:dyDescent="0.25">
      <c r="B323">
        <f t="shared" ref="B323:B386" si="71">ROW(B321)</f>
        <v>321</v>
      </c>
      <c r="C323" t="s">
        <v>2773</v>
      </c>
      <c r="D323" t="s">
        <v>3542</v>
      </c>
      <c r="E323" s="2">
        <v>0.91</v>
      </c>
      <c r="F323" s="1">
        <v>869000</v>
      </c>
      <c r="G323" s="1">
        <v>17380</v>
      </c>
      <c r="I323" t="str">
        <f t="shared" si="66"/>
        <v>IKAI</v>
      </c>
      <c r="J323" t="str">
        <f t="shared" si="67"/>
        <v>665.29 B</v>
      </c>
      <c r="K323" t="str">
        <f t="shared" si="68"/>
        <v>0.91</v>
      </c>
      <c r="L323" s="9" t="str">
        <f t="shared" si="69"/>
        <v>869000</v>
      </c>
      <c r="M323" s="9" t="str">
        <f t="shared" si="70"/>
        <v>17380</v>
      </c>
      <c r="P323" t="str">
        <f t="shared" ref="P323:P386" si="72">I323</f>
        <v>IKAI</v>
      </c>
      <c r="Q323" s="6">
        <f>IFERROR(INDEX('Final Yahoo'!$D$2:$D$1048576,MATCH(Stockbit!P323,'Final Yahoo'!$B$2:$B$1048576,0)),"NA")</f>
        <v>50</v>
      </c>
      <c r="R323" s="10">
        <f t="shared" si="61"/>
        <v>0.66528999999999994</v>
      </c>
      <c r="S323" s="23">
        <f t="shared" si="62"/>
        <v>0.91</v>
      </c>
      <c r="T323" s="8">
        <f t="shared" si="63"/>
        <v>869000</v>
      </c>
      <c r="U323" s="28">
        <f t="shared" si="64"/>
        <v>17380</v>
      </c>
      <c r="V323" s="29" t="str">
        <f t="shared" si="65"/>
        <v>LowerSmallCap</v>
      </c>
    </row>
    <row r="324" spans="2:22" x14ac:dyDescent="0.25">
      <c r="B324">
        <f t="shared" si="71"/>
        <v>322</v>
      </c>
      <c r="C324" t="s">
        <v>2774</v>
      </c>
      <c r="D324" t="s">
        <v>3543</v>
      </c>
      <c r="E324" t="s">
        <v>3209</v>
      </c>
      <c r="F324" s="1">
        <v>674166320</v>
      </c>
      <c r="G324" s="1">
        <v>6269540</v>
      </c>
      <c r="I324" t="str">
        <f t="shared" si="66"/>
        <v>IKAN</v>
      </c>
      <c r="J324" t="str">
        <f t="shared" si="67"/>
        <v>89.17 B</v>
      </c>
      <c r="K324" t="str">
        <f t="shared" si="68"/>
        <v>-</v>
      </c>
      <c r="L324" s="9" t="str">
        <f t="shared" si="69"/>
        <v>674166320</v>
      </c>
      <c r="M324" s="9" t="str">
        <f t="shared" si="70"/>
        <v>6269540</v>
      </c>
      <c r="P324" t="str">
        <f t="shared" si="72"/>
        <v>IKAN</v>
      </c>
      <c r="Q324" s="6">
        <f>IFERROR(INDEX('Final Yahoo'!$D$2:$D$1048576,MATCH(Stockbit!P324,'Final Yahoo'!$B$2:$B$1048576,0)),"NA")</f>
        <v>105</v>
      </c>
      <c r="R324" s="10">
        <f t="shared" ref="R324:R387" si="73">VALUE(LEFT(J324,LEN(J324)-2))/10^3</f>
        <v>8.9169999999999999E-2</v>
      </c>
      <c r="S324" s="23" t="str">
        <f t="shared" ref="S324:S387" si="74">IFERROR(VALUE(K324),"NA")</f>
        <v>NA</v>
      </c>
      <c r="T324" s="8">
        <f t="shared" ref="T324:T387" si="75">IFERROR(VALUE(L324),"NA")</f>
        <v>674166320</v>
      </c>
      <c r="U324" s="28">
        <f t="shared" ref="U324:U387" si="76">IFERROR(VALUE(M324),"NA")</f>
        <v>6269540</v>
      </c>
      <c r="V324" s="29" t="str">
        <f t="shared" ref="V324:V387" si="77">IF(R324&gt;=$Y$5,$AE$5,IF(R324&gt;=$Y$6,$AE$6,IF(R324&gt;=$Y$7,$AE$7,IF(R324&gt;=$Y$8,$AE$8,IF(R324&gt;=$Y$9,$AE$9,$AE$10)))))</f>
        <v>LowerSmallCap</v>
      </c>
    </row>
    <row r="325" spans="2:22" x14ac:dyDescent="0.25">
      <c r="B325">
        <f t="shared" si="71"/>
        <v>323</v>
      </c>
      <c r="C325" t="s">
        <v>2775</v>
      </c>
      <c r="D325" t="s">
        <v>3544</v>
      </c>
      <c r="E325" s="2">
        <v>0.03</v>
      </c>
      <c r="F325" s="1">
        <v>11780640</v>
      </c>
      <c r="G325" s="1">
        <v>46940</v>
      </c>
      <c r="I325" t="str">
        <f t="shared" si="66"/>
        <v>IKBI</v>
      </c>
      <c r="J325" t="str">
        <f t="shared" si="67"/>
        <v>310.90 B</v>
      </c>
      <c r="K325" t="str">
        <f t="shared" si="68"/>
        <v>0.03</v>
      </c>
      <c r="L325" s="9" t="str">
        <f t="shared" si="69"/>
        <v>11780640</v>
      </c>
      <c r="M325" s="9" t="str">
        <f t="shared" si="70"/>
        <v>46940</v>
      </c>
      <c r="P325" t="str">
        <f t="shared" si="72"/>
        <v>IKBI</v>
      </c>
      <c r="Q325" s="6">
        <f>IFERROR(INDEX('Final Yahoo'!$D$2:$D$1048576,MATCH(Stockbit!P325,'Final Yahoo'!$B$2:$B$1048576,0)),"NA")</f>
        <v>256</v>
      </c>
      <c r="R325" s="10">
        <f t="shared" si="73"/>
        <v>0.31089999999999995</v>
      </c>
      <c r="S325" s="23">
        <f t="shared" si="74"/>
        <v>0.03</v>
      </c>
      <c r="T325" s="8">
        <f t="shared" si="75"/>
        <v>11780640</v>
      </c>
      <c r="U325" s="28">
        <f t="shared" si="76"/>
        <v>46940</v>
      </c>
      <c r="V325" s="29" t="str">
        <f t="shared" si="77"/>
        <v>LowerSmallCap</v>
      </c>
    </row>
    <row r="326" spans="2:22" x14ac:dyDescent="0.25">
      <c r="B326">
        <f t="shared" si="71"/>
        <v>324</v>
      </c>
      <c r="C326" t="s">
        <v>2776</v>
      </c>
      <c r="D326" t="s">
        <v>3545</v>
      </c>
      <c r="E326" s="2">
        <v>-4.0000000000000001E-3</v>
      </c>
      <c r="F326" s="1">
        <v>6806555400</v>
      </c>
      <c r="G326" s="1">
        <v>6408900</v>
      </c>
      <c r="I326" t="str">
        <f t="shared" si="66"/>
        <v>IMAS</v>
      </c>
      <c r="J326" t="str">
        <f t="shared" si="67"/>
        <v>4,134.09 B</v>
      </c>
      <c r="K326" t="str">
        <f t="shared" si="68"/>
        <v>-0.004</v>
      </c>
      <c r="L326" s="9" t="str">
        <f t="shared" si="69"/>
        <v>6806555400</v>
      </c>
      <c r="M326" s="9" t="str">
        <f t="shared" si="70"/>
        <v>6408900</v>
      </c>
      <c r="P326" t="str">
        <f t="shared" si="72"/>
        <v>IMAS</v>
      </c>
      <c r="Q326" s="6">
        <f>IFERROR(INDEX('Final Yahoo'!$D$2:$D$1048576,MATCH(Stockbit!P326,'Final Yahoo'!$B$2:$B$1048576,0)),"NA")</f>
        <v>1065</v>
      </c>
      <c r="R326" s="10">
        <f t="shared" si="73"/>
        <v>4.1340900000000005</v>
      </c>
      <c r="S326" s="23">
        <f t="shared" si="74"/>
        <v>-4.0000000000000001E-3</v>
      </c>
      <c r="T326" s="8">
        <f t="shared" si="75"/>
        <v>6806555400</v>
      </c>
      <c r="U326" s="28">
        <f t="shared" si="76"/>
        <v>6408900</v>
      </c>
      <c r="V326" s="29" t="str">
        <f t="shared" si="77"/>
        <v>LowerMidCap</v>
      </c>
    </row>
    <row r="327" spans="2:22" x14ac:dyDescent="0.25">
      <c r="B327">
        <f t="shared" si="71"/>
        <v>325</v>
      </c>
      <c r="C327" t="s">
        <v>2777</v>
      </c>
      <c r="D327" t="s">
        <v>3546</v>
      </c>
      <c r="E327" s="2">
        <v>0.152</v>
      </c>
      <c r="F327" s="1">
        <v>14489985120</v>
      </c>
      <c r="G327" s="1">
        <v>31353860</v>
      </c>
      <c r="H327" s="1"/>
      <c r="I327" t="str">
        <f t="shared" si="66"/>
        <v>IMJS</v>
      </c>
      <c r="J327" t="str">
        <f t="shared" si="67"/>
        <v>4,240.62 B</v>
      </c>
      <c r="K327" t="str">
        <f t="shared" si="68"/>
        <v>0.152</v>
      </c>
      <c r="L327" s="9" t="str">
        <f t="shared" si="69"/>
        <v>14489985120</v>
      </c>
      <c r="M327" s="9" t="str">
        <f t="shared" si="70"/>
        <v>31353860</v>
      </c>
      <c r="P327" t="str">
        <f t="shared" si="72"/>
        <v>IMJS</v>
      </c>
      <c r="Q327" s="6" t="str">
        <f>IFERROR(INDEX('Final Yahoo'!$D$2:$D$1048576,MATCH(Stockbit!P327,'Final Yahoo'!$B$2:$B$1048576,0)),"NA")</f>
        <v>NA</v>
      </c>
      <c r="R327" s="10">
        <f t="shared" si="73"/>
        <v>4.2406199999999998</v>
      </c>
      <c r="S327" s="23">
        <f t="shared" si="74"/>
        <v>0.152</v>
      </c>
      <c r="T327" s="8">
        <f t="shared" si="75"/>
        <v>14489985120</v>
      </c>
      <c r="U327" s="28">
        <f t="shared" si="76"/>
        <v>31353860</v>
      </c>
      <c r="V327" s="29" t="str">
        <f t="shared" si="77"/>
        <v>LowerMidCap</v>
      </c>
    </row>
    <row r="328" spans="2:22" x14ac:dyDescent="0.25">
      <c r="B328">
        <f t="shared" si="71"/>
        <v>326</v>
      </c>
      <c r="C328" t="s">
        <v>2778</v>
      </c>
      <c r="D328" t="s">
        <v>3547</v>
      </c>
      <c r="E328" s="2">
        <v>0.14599999999999999</v>
      </c>
      <c r="F328" s="1">
        <v>7298681600</v>
      </c>
      <c r="G328" s="1">
        <v>3174160</v>
      </c>
      <c r="H328" s="1"/>
      <c r="I328" t="str">
        <f t="shared" si="66"/>
        <v>IMPC</v>
      </c>
      <c r="J328" t="str">
        <f t="shared" si="67"/>
        <v>10,778.71 B</v>
      </c>
      <c r="K328" t="str">
        <f t="shared" si="68"/>
        <v>0.146</v>
      </c>
      <c r="L328" s="9" t="str">
        <f t="shared" si="69"/>
        <v>7298681600</v>
      </c>
      <c r="M328" s="9" t="str">
        <f t="shared" si="70"/>
        <v>3174160</v>
      </c>
      <c r="P328" t="str">
        <f t="shared" si="72"/>
        <v>IMPC</v>
      </c>
      <c r="Q328" s="6">
        <f>IFERROR(INDEX('Final Yahoo'!$D$2:$D$1048576,MATCH(Stockbit!P328,'Final Yahoo'!$B$2:$B$1048576,0)),"NA")</f>
        <v>2300</v>
      </c>
      <c r="R328" s="10">
        <f t="shared" si="73"/>
        <v>10.778709999999998</v>
      </c>
      <c r="S328" s="23">
        <f t="shared" si="74"/>
        <v>0.14599999999999999</v>
      </c>
      <c r="T328" s="8">
        <f t="shared" si="75"/>
        <v>7298681600</v>
      </c>
      <c r="U328" s="28">
        <f t="shared" si="76"/>
        <v>3174160</v>
      </c>
      <c r="V328" s="29" t="str">
        <f t="shared" si="77"/>
        <v>LowerBigCap</v>
      </c>
    </row>
    <row r="329" spans="2:22" x14ac:dyDescent="0.25">
      <c r="B329">
        <f t="shared" si="71"/>
        <v>327</v>
      </c>
      <c r="C329" t="s">
        <v>2779</v>
      </c>
      <c r="D329" t="s">
        <v>3548</v>
      </c>
      <c r="E329" s="2">
        <v>1.7000000000000001E-2</v>
      </c>
      <c r="F329" s="1">
        <v>1736830800</v>
      </c>
      <c r="G329" s="1">
        <v>734200</v>
      </c>
      <c r="I329" t="str">
        <f t="shared" si="66"/>
        <v>INAF</v>
      </c>
      <c r="J329" t="str">
        <f t="shared" si="67"/>
        <v>7,252.29 B</v>
      </c>
      <c r="K329" t="str">
        <f t="shared" si="68"/>
        <v>0.017</v>
      </c>
      <c r="L329" s="9" t="str">
        <f t="shared" si="69"/>
        <v>1736830800</v>
      </c>
      <c r="M329" s="9" t="str">
        <f t="shared" si="70"/>
        <v>734200</v>
      </c>
      <c r="P329" t="str">
        <f t="shared" si="72"/>
        <v>INAF</v>
      </c>
      <c r="Q329" s="6">
        <f>IFERROR(INDEX('Final Yahoo'!$D$2:$D$1048576,MATCH(Stockbit!P329,'Final Yahoo'!$B$2:$B$1048576,0)),"NA")</f>
        <v>2480</v>
      </c>
      <c r="R329" s="10">
        <f t="shared" si="73"/>
        <v>7.2522900000000003</v>
      </c>
      <c r="S329" s="23">
        <f t="shared" si="74"/>
        <v>1.7000000000000001E-2</v>
      </c>
      <c r="T329" s="8">
        <f t="shared" si="75"/>
        <v>1736830800</v>
      </c>
      <c r="U329" s="28">
        <f t="shared" si="76"/>
        <v>734200</v>
      </c>
      <c r="V329" s="29" t="str">
        <f t="shared" si="77"/>
        <v>UpperMidCap</v>
      </c>
    </row>
    <row r="330" spans="2:22" x14ac:dyDescent="0.25">
      <c r="B330">
        <f t="shared" si="71"/>
        <v>328</v>
      </c>
      <c r="C330" t="s">
        <v>2780</v>
      </c>
      <c r="D330" t="s">
        <v>3549</v>
      </c>
      <c r="E330" s="2">
        <v>1.6E-2</v>
      </c>
      <c r="F330" s="1">
        <v>15555880</v>
      </c>
      <c r="G330" s="1">
        <v>51820</v>
      </c>
      <c r="H330" s="1"/>
      <c r="I330" t="str">
        <f t="shared" si="66"/>
        <v>INAI</v>
      </c>
      <c r="J330" t="str">
        <f t="shared" si="67"/>
        <v>188.81 B</v>
      </c>
      <c r="K330" t="str">
        <f t="shared" si="68"/>
        <v>0.016</v>
      </c>
      <c r="L330" s="9" t="str">
        <f t="shared" si="69"/>
        <v>15555880</v>
      </c>
      <c r="M330" s="9" t="str">
        <f t="shared" si="70"/>
        <v>51820</v>
      </c>
      <c r="P330" t="str">
        <f t="shared" si="72"/>
        <v>INAI</v>
      </c>
      <c r="Q330" s="6">
        <f>IFERROR(INDEX('Final Yahoo'!$D$2:$D$1048576,MATCH(Stockbit!P330,'Final Yahoo'!$B$2:$B$1048576,0)),"NA")</f>
        <v>298</v>
      </c>
      <c r="R330" s="10">
        <f t="shared" si="73"/>
        <v>0.18881000000000001</v>
      </c>
      <c r="S330" s="23">
        <f t="shared" si="74"/>
        <v>1.6E-2</v>
      </c>
      <c r="T330" s="8">
        <f t="shared" si="75"/>
        <v>15555880</v>
      </c>
      <c r="U330" s="28">
        <f t="shared" si="76"/>
        <v>51820</v>
      </c>
      <c r="V330" s="29" t="str">
        <f t="shared" si="77"/>
        <v>LowerSmallCap</v>
      </c>
    </row>
    <row r="331" spans="2:22" x14ac:dyDescent="0.25">
      <c r="B331">
        <f t="shared" si="71"/>
        <v>329</v>
      </c>
      <c r="C331" t="s">
        <v>2781</v>
      </c>
      <c r="D331" t="s">
        <v>3550</v>
      </c>
      <c r="E331" s="2">
        <v>-0.2</v>
      </c>
      <c r="F331" s="1">
        <v>760707280</v>
      </c>
      <c r="G331" s="1">
        <v>1926360</v>
      </c>
      <c r="H331" s="1"/>
      <c r="I331" t="str">
        <f t="shared" si="66"/>
        <v>INCF</v>
      </c>
      <c r="J331" t="str">
        <f t="shared" si="67"/>
        <v>713.43 B</v>
      </c>
      <c r="K331" t="str">
        <f t="shared" si="68"/>
        <v>-0.2</v>
      </c>
      <c r="L331" s="9" t="str">
        <f t="shared" si="69"/>
        <v>760707280</v>
      </c>
      <c r="M331" s="9" t="str">
        <f t="shared" si="70"/>
        <v>1926360</v>
      </c>
      <c r="P331" t="str">
        <f t="shared" si="72"/>
        <v>INCF</v>
      </c>
      <c r="Q331" s="6">
        <f>IFERROR(INDEX('Final Yahoo'!$D$2:$D$1048576,MATCH(Stockbit!P331,'Final Yahoo'!$B$2:$B$1048576,0)),"NA")</f>
        <v>340</v>
      </c>
      <c r="R331" s="10">
        <f t="shared" si="73"/>
        <v>0.7134299999999999</v>
      </c>
      <c r="S331" s="23">
        <f t="shared" si="74"/>
        <v>-0.2</v>
      </c>
      <c r="T331" s="8">
        <f t="shared" si="75"/>
        <v>760707280</v>
      </c>
      <c r="U331" s="28">
        <f t="shared" si="76"/>
        <v>1926360</v>
      </c>
      <c r="V331" s="29" t="str">
        <f t="shared" si="77"/>
        <v>LowerSmallCap</v>
      </c>
    </row>
    <row r="332" spans="2:22" x14ac:dyDescent="0.25">
      <c r="B332">
        <f t="shared" si="71"/>
        <v>330</v>
      </c>
      <c r="C332" t="s">
        <v>2782</v>
      </c>
      <c r="D332" t="s">
        <v>3551</v>
      </c>
      <c r="E332" s="2">
        <v>0.13500000000000001</v>
      </c>
      <c r="F332" s="1">
        <v>28159100</v>
      </c>
      <c r="G332" s="1">
        <v>44900</v>
      </c>
      <c r="H332" s="1"/>
      <c r="I332" t="str">
        <f t="shared" si="66"/>
        <v>INCI</v>
      </c>
      <c r="J332" t="str">
        <f t="shared" si="67"/>
        <v>126.50 B</v>
      </c>
      <c r="K332" t="str">
        <f t="shared" si="68"/>
        <v>0.135</v>
      </c>
      <c r="L332" s="9" t="str">
        <f t="shared" si="69"/>
        <v>28159100</v>
      </c>
      <c r="M332" s="9" t="str">
        <f t="shared" si="70"/>
        <v>44900</v>
      </c>
      <c r="P332" t="str">
        <f t="shared" si="72"/>
        <v>INCI</v>
      </c>
      <c r="Q332" s="6">
        <f>IFERROR(INDEX('Final Yahoo'!$D$2:$D$1048576,MATCH(Stockbit!P332,'Final Yahoo'!$B$2:$B$1048576,0)),"NA")</f>
        <v>615</v>
      </c>
      <c r="R332" s="10">
        <f t="shared" si="73"/>
        <v>0.1265</v>
      </c>
      <c r="S332" s="23">
        <f t="shared" si="74"/>
        <v>0.13500000000000001</v>
      </c>
      <c r="T332" s="8">
        <f t="shared" si="75"/>
        <v>28159100</v>
      </c>
      <c r="U332" s="28">
        <f t="shared" si="76"/>
        <v>44900</v>
      </c>
      <c r="V332" s="29" t="str">
        <f t="shared" si="77"/>
        <v>LowerSmallCap</v>
      </c>
    </row>
    <row r="333" spans="2:22" x14ac:dyDescent="0.25">
      <c r="B333">
        <f t="shared" si="71"/>
        <v>331</v>
      </c>
      <c r="C333" t="s">
        <v>2783</v>
      </c>
      <c r="D333" t="s">
        <v>3552</v>
      </c>
      <c r="E333" s="2">
        <v>7.5999999999999998E-2</v>
      </c>
      <c r="F333" s="1">
        <v>110627493200</v>
      </c>
      <c r="G333" s="1">
        <v>21912820</v>
      </c>
      <c r="H333" s="1"/>
      <c r="I333" t="str">
        <f t="shared" si="66"/>
        <v>INCO</v>
      </c>
      <c r="J333" t="str">
        <f t="shared" si="67"/>
        <v>48,290.61 B</v>
      </c>
      <c r="K333" t="str">
        <f t="shared" si="68"/>
        <v>0.076</v>
      </c>
      <c r="L333" s="9" t="str">
        <f t="shared" si="69"/>
        <v>110627493200</v>
      </c>
      <c r="M333" s="9" t="str">
        <f t="shared" si="70"/>
        <v>21912820</v>
      </c>
      <c r="P333" t="str">
        <f t="shared" si="72"/>
        <v>INCO</v>
      </c>
      <c r="Q333" s="6">
        <f>IFERROR(INDEX('Final Yahoo'!$D$2:$D$1048576,MATCH(Stockbit!P333,'Final Yahoo'!$B$2:$B$1048576,0)),"NA")</f>
        <v>5100</v>
      </c>
      <c r="R333" s="10">
        <f t="shared" si="73"/>
        <v>48.290610000000001</v>
      </c>
      <c r="S333" s="23">
        <f t="shared" si="74"/>
        <v>7.5999999999999998E-2</v>
      </c>
      <c r="T333" s="8">
        <f t="shared" si="75"/>
        <v>110627493200</v>
      </c>
      <c r="U333" s="28">
        <f t="shared" si="76"/>
        <v>21912820</v>
      </c>
      <c r="V333" s="29" t="str">
        <f t="shared" si="77"/>
        <v>UpperBigCap</v>
      </c>
    </row>
    <row r="334" spans="2:22" x14ac:dyDescent="0.25">
      <c r="B334">
        <f t="shared" si="71"/>
        <v>332</v>
      </c>
      <c r="C334" t="s">
        <v>2784</v>
      </c>
      <c r="D334" t="s">
        <v>3553</v>
      </c>
      <c r="E334" s="2">
        <v>5.1999999999999998E-2</v>
      </c>
      <c r="F334" s="1">
        <v>72451346000</v>
      </c>
      <c r="G334" s="1">
        <v>10714440</v>
      </c>
      <c r="H334" s="1"/>
      <c r="I334" t="str">
        <f t="shared" si="66"/>
        <v>INDF</v>
      </c>
      <c r="J334" t="str">
        <f t="shared" si="67"/>
        <v>58,609.35 B</v>
      </c>
      <c r="K334" t="str">
        <f t="shared" si="68"/>
        <v>0.052</v>
      </c>
      <c r="L334" s="9" t="str">
        <f t="shared" si="69"/>
        <v>72451346000</v>
      </c>
      <c r="M334" s="9" t="str">
        <f t="shared" si="70"/>
        <v>10714440</v>
      </c>
      <c r="P334" t="str">
        <f t="shared" si="72"/>
        <v>INDF</v>
      </c>
      <c r="Q334" s="6">
        <f>IFERROR(INDEX('Final Yahoo'!$D$2:$D$1048576,MATCH(Stockbit!P334,'Final Yahoo'!$B$2:$B$1048576,0)),"NA")</f>
        <v>6775</v>
      </c>
      <c r="R334" s="10">
        <f t="shared" si="73"/>
        <v>58.609349999999999</v>
      </c>
      <c r="S334" s="23">
        <f t="shared" si="74"/>
        <v>5.1999999999999998E-2</v>
      </c>
      <c r="T334" s="8">
        <f t="shared" si="75"/>
        <v>72451346000</v>
      </c>
      <c r="U334" s="28">
        <f t="shared" si="76"/>
        <v>10714440</v>
      </c>
      <c r="V334" s="29" t="str">
        <f t="shared" si="77"/>
        <v>UpperBigCap</v>
      </c>
    </row>
    <row r="335" spans="2:22" x14ac:dyDescent="0.25">
      <c r="B335">
        <f t="shared" si="71"/>
        <v>333</v>
      </c>
      <c r="C335" t="s">
        <v>2785</v>
      </c>
      <c r="D335" t="s">
        <v>3554</v>
      </c>
      <c r="E335" t="s">
        <v>3209</v>
      </c>
      <c r="F335" s="1">
        <v>185561120</v>
      </c>
      <c r="G335" s="1">
        <v>1075940</v>
      </c>
      <c r="H335" s="1"/>
      <c r="I335" t="str">
        <f t="shared" si="66"/>
        <v>INDO</v>
      </c>
      <c r="J335" t="str">
        <f t="shared" si="67"/>
        <v>719.62 B</v>
      </c>
      <c r="K335" t="str">
        <f t="shared" si="68"/>
        <v>-</v>
      </c>
      <c r="L335" s="9" t="str">
        <f t="shared" si="69"/>
        <v>185561120</v>
      </c>
      <c r="M335" s="9" t="str">
        <f t="shared" si="70"/>
        <v>1075940</v>
      </c>
      <c r="P335" t="str">
        <f t="shared" si="72"/>
        <v>INDO</v>
      </c>
      <c r="Q335" s="6">
        <f>IFERROR(INDEX('Final Yahoo'!$D$2:$D$1048576,MATCH(Stockbit!P335,'Final Yahoo'!$B$2:$B$1048576,0)),"NA")</f>
        <v>168</v>
      </c>
      <c r="R335" s="10">
        <f t="shared" si="73"/>
        <v>0.71962000000000004</v>
      </c>
      <c r="S335" s="23" t="str">
        <f t="shared" si="74"/>
        <v>NA</v>
      </c>
      <c r="T335" s="8">
        <f t="shared" si="75"/>
        <v>185561120</v>
      </c>
      <c r="U335" s="28">
        <f t="shared" si="76"/>
        <v>1075940</v>
      </c>
      <c r="V335" s="29" t="str">
        <f t="shared" si="77"/>
        <v>LowerSmallCap</v>
      </c>
    </row>
    <row r="336" spans="2:22" x14ac:dyDescent="0.25">
      <c r="B336">
        <f t="shared" si="71"/>
        <v>334</v>
      </c>
      <c r="C336" t="s">
        <v>2786</v>
      </c>
      <c r="D336" t="s">
        <v>3555</v>
      </c>
      <c r="E336" s="2">
        <v>-8.1000000000000003E-2</v>
      </c>
      <c r="F336" s="1">
        <v>519128800</v>
      </c>
      <c r="G336" s="1">
        <v>110880</v>
      </c>
      <c r="H336" s="1"/>
      <c r="I336" t="str">
        <f t="shared" si="66"/>
        <v>INDR</v>
      </c>
      <c r="J336" t="str">
        <f t="shared" si="67"/>
        <v>3,082.00 B</v>
      </c>
      <c r="K336" t="str">
        <f t="shared" si="68"/>
        <v>-0.081</v>
      </c>
      <c r="L336" s="9" t="str">
        <f t="shared" si="69"/>
        <v>519128800</v>
      </c>
      <c r="M336" s="9" t="str">
        <f t="shared" si="70"/>
        <v>110880</v>
      </c>
      <c r="P336" t="str">
        <f t="shared" si="72"/>
        <v>INDR</v>
      </c>
      <c r="Q336" s="6" t="str">
        <f>IFERROR(INDEX('Final Yahoo'!$D$2:$D$1048576,MATCH(Stockbit!P336,'Final Yahoo'!$B$2:$B$1048576,0)),"NA")</f>
        <v>NA</v>
      </c>
      <c r="R336" s="10">
        <f t="shared" si="73"/>
        <v>3.0819999999999999</v>
      </c>
      <c r="S336" s="23">
        <f t="shared" si="74"/>
        <v>-8.1000000000000003E-2</v>
      </c>
      <c r="T336" s="8">
        <f t="shared" si="75"/>
        <v>519128800</v>
      </c>
      <c r="U336" s="28">
        <f t="shared" si="76"/>
        <v>110880</v>
      </c>
      <c r="V336" s="29" t="str">
        <f t="shared" si="77"/>
        <v>LowerMidCap</v>
      </c>
    </row>
    <row r="337" spans="2:22" x14ac:dyDescent="0.25">
      <c r="B337">
        <f t="shared" si="71"/>
        <v>335</v>
      </c>
      <c r="C337" t="s">
        <v>2787</v>
      </c>
      <c r="D337" t="s">
        <v>3556</v>
      </c>
      <c r="E337" s="2">
        <v>-6.2E-2</v>
      </c>
      <c r="F337" s="1">
        <v>7384500</v>
      </c>
      <c r="G337" s="1">
        <v>3780</v>
      </c>
      <c r="H337" s="1"/>
      <c r="I337" t="str">
        <f t="shared" si="66"/>
        <v>INDS</v>
      </c>
      <c r="J337" t="str">
        <f t="shared" si="67"/>
        <v>1,299.37 B</v>
      </c>
      <c r="K337" t="str">
        <f t="shared" si="68"/>
        <v>-0.062</v>
      </c>
      <c r="L337" s="9" t="str">
        <f t="shared" si="69"/>
        <v>7384500</v>
      </c>
      <c r="M337" s="9" t="str">
        <f t="shared" si="70"/>
        <v>3780</v>
      </c>
      <c r="P337" t="str">
        <f t="shared" si="72"/>
        <v>INDS</v>
      </c>
      <c r="Q337" s="6">
        <f>IFERROR(INDEX('Final Yahoo'!$D$2:$D$1048576,MATCH(Stockbit!P337,'Final Yahoo'!$B$2:$B$1048576,0)),"NA")</f>
        <v>1915</v>
      </c>
      <c r="R337" s="10">
        <f t="shared" si="73"/>
        <v>1.2993699999999999</v>
      </c>
      <c r="S337" s="23">
        <f t="shared" si="74"/>
        <v>-6.2E-2</v>
      </c>
      <c r="T337" s="8">
        <f t="shared" si="75"/>
        <v>7384500</v>
      </c>
      <c r="U337" s="28">
        <f t="shared" si="76"/>
        <v>3780</v>
      </c>
      <c r="V337" s="29" t="str">
        <f t="shared" si="77"/>
        <v>UpperSmallCap</v>
      </c>
    </row>
    <row r="338" spans="2:22" x14ac:dyDescent="0.25">
      <c r="B338">
        <f t="shared" si="71"/>
        <v>336</v>
      </c>
      <c r="C338" t="s">
        <v>2788</v>
      </c>
      <c r="D338" t="s">
        <v>3557</v>
      </c>
      <c r="E338" t="s">
        <v>3209</v>
      </c>
      <c r="F338" s="1">
        <v>388516840</v>
      </c>
      <c r="G338" s="1">
        <v>3750220</v>
      </c>
      <c r="H338" s="1"/>
      <c r="I338" t="str">
        <f t="shared" si="66"/>
        <v>INDX</v>
      </c>
      <c r="J338" t="str">
        <f t="shared" si="67"/>
        <v>45.54 B</v>
      </c>
      <c r="K338" t="str">
        <f t="shared" si="68"/>
        <v>-</v>
      </c>
      <c r="L338" s="9" t="str">
        <f t="shared" si="69"/>
        <v>388516840</v>
      </c>
      <c r="M338" s="9" t="str">
        <f t="shared" si="70"/>
        <v>3750220</v>
      </c>
      <c r="P338" t="str">
        <f t="shared" si="72"/>
        <v>INDX</v>
      </c>
      <c r="Q338" s="6">
        <f>IFERROR(INDEX('Final Yahoo'!$D$2:$D$1048576,MATCH(Stockbit!P338,'Final Yahoo'!$B$2:$B$1048576,0)),"NA")</f>
        <v>99</v>
      </c>
      <c r="R338" s="10">
        <f t="shared" si="73"/>
        <v>4.5539999999999997E-2</v>
      </c>
      <c r="S338" s="23" t="str">
        <f t="shared" si="74"/>
        <v>NA</v>
      </c>
      <c r="T338" s="8">
        <f t="shared" si="75"/>
        <v>388516840</v>
      </c>
      <c r="U338" s="28">
        <f t="shared" si="76"/>
        <v>3750220</v>
      </c>
      <c r="V338" s="29" t="str">
        <f t="shared" si="77"/>
        <v>LowerSmallCap</v>
      </c>
    </row>
    <row r="339" spans="2:22" x14ac:dyDescent="0.25">
      <c r="B339">
        <f t="shared" si="71"/>
        <v>337</v>
      </c>
      <c r="C339" t="s">
        <v>2789</v>
      </c>
      <c r="D339" t="s">
        <v>3558</v>
      </c>
      <c r="E339" s="2">
        <v>0.247</v>
      </c>
      <c r="F339" s="1">
        <v>222711575800</v>
      </c>
      <c r="G339" s="1">
        <v>108316298.40000001</v>
      </c>
      <c r="H339" s="1"/>
      <c r="I339" t="str">
        <f t="shared" si="66"/>
        <v>INDY</v>
      </c>
      <c r="J339" t="str">
        <f t="shared" si="67"/>
        <v>10,159.87 B</v>
      </c>
      <c r="K339" t="str">
        <f t="shared" si="68"/>
        <v>0.247</v>
      </c>
      <c r="L339" s="9" t="str">
        <f t="shared" si="69"/>
        <v>222711575800</v>
      </c>
      <c r="M339" s="9" t="str">
        <f t="shared" si="70"/>
        <v>108316298.4</v>
      </c>
      <c r="P339" t="str">
        <f t="shared" si="72"/>
        <v>INDY</v>
      </c>
      <c r="Q339" s="6">
        <f>IFERROR(INDEX('Final Yahoo'!$D$2:$D$1048576,MATCH(Stockbit!P339,'Final Yahoo'!$B$2:$B$1048576,0)),"NA")</f>
        <v>2280</v>
      </c>
      <c r="R339" s="10">
        <f t="shared" si="73"/>
        <v>10.159870000000002</v>
      </c>
      <c r="S339" s="23">
        <f t="shared" si="74"/>
        <v>0.247</v>
      </c>
      <c r="T339" s="8">
        <f t="shared" si="75"/>
        <v>222711575800</v>
      </c>
      <c r="U339" s="28">
        <f t="shared" si="76"/>
        <v>108316298.40000001</v>
      </c>
      <c r="V339" s="29" t="str">
        <f t="shared" si="77"/>
        <v>LowerBigCap</v>
      </c>
    </row>
    <row r="340" spans="2:22" x14ac:dyDescent="0.25">
      <c r="B340">
        <f t="shared" si="71"/>
        <v>338</v>
      </c>
      <c r="C340" t="s">
        <v>2790</v>
      </c>
      <c r="D340" t="s">
        <v>3559</v>
      </c>
      <c r="E340" s="2">
        <v>-7.0000000000000001E-3</v>
      </c>
      <c r="F340" s="1">
        <v>83319710500</v>
      </c>
      <c r="G340" s="1">
        <v>9410380</v>
      </c>
      <c r="H340" s="1"/>
      <c r="I340" t="str">
        <f t="shared" si="66"/>
        <v>INKP</v>
      </c>
      <c r="J340" t="str">
        <f t="shared" si="67"/>
        <v>47,460.78 B</v>
      </c>
      <c r="K340" t="str">
        <f t="shared" si="68"/>
        <v>-0.007</v>
      </c>
      <c r="L340" s="9" t="str">
        <f t="shared" si="69"/>
        <v>83319710500</v>
      </c>
      <c r="M340" s="9" t="str">
        <f t="shared" si="70"/>
        <v>9410380</v>
      </c>
      <c r="P340" t="str">
        <f t="shared" si="72"/>
        <v>INKP</v>
      </c>
      <c r="Q340" s="6">
        <f>IFERROR(INDEX('Final Yahoo'!$D$2:$D$1048576,MATCH(Stockbit!P340,'Final Yahoo'!$B$2:$B$1048576,0)),"NA")</f>
        <v>9025</v>
      </c>
      <c r="R340" s="10">
        <f t="shared" si="73"/>
        <v>47.46078</v>
      </c>
      <c r="S340" s="23">
        <f t="shared" si="74"/>
        <v>-7.0000000000000001E-3</v>
      </c>
      <c r="T340" s="8">
        <f t="shared" si="75"/>
        <v>83319710500</v>
      </c>
      <c r="U340" s="28">
        <f t="shared" si="76"/>
        <v>9410380</v>
      </c>
      <c r="V340" s="29" t="str">
        <f t="shared" si="77"/>
        <v>UpperBigCap</v>
      </c>
    </row>
    <row r="341" spans="2:22" x14ac:dyDescent="0.25">
      <c r="B341">
        <f t="shared" si="71"/>
        <v>339</v>
      </c>
      <c r="C341" t="s">
        <v>2791</v>
      </c>
      <c r="D341" t="s">
        <v>3560</v>
      </c>
      <c r="E341" t="s">
        <v>3209</v>
      </c>
      <c r="F341" s="1">
        <v>968462840</v>
      </c>
      <c r="G341" s="1">
        <v>4187820</v>
      </c>
      <c r="H341" s="1"/>
      <c r="I341" t="str">
        <f t="shared" si="66"/>
        <v>INOV</v>
      </c>
      <c r="J341" t="str">
        <f t="shared" si="67"/>
        <v>397.81 B</v>
      </c>
      <c r="K341" t="str">
        <f t="shared" si="68"/>
        <v>-</v>
      </c>
      <c r="L341" s="9" t="str">
        <f t="shared" si="69"/>
        <v>968462840</v>
      </c>
      <c r="M341" s="9" t="str">
        <f t="shared" si="70"/>
        <v>4187820</v>
      </c>
      <c r="P341" t="str">
        <f t="shared" si="72"/>
        <v>INOV</v>
      </c>
      <c r="Q341" s="6">
        <f>IFERROR(INDEX('Final Yahoo'!$D$2:$D$1048576,MATCH(Stockbit!P341,'Final Yahoo'!$B$2:$B$1048576,0)),"NA")</f>
        <v>216</v>
      </c>
      <c r="R341" s="10">
        <f t="shared" si="73"/>
        <v>0.39781</v>
      </c>
      <c r="S341" s="23" t="str">
        <f t="shared" si="74"/>
        <v>NA</v>
      </c>
      <c r="T341" s="8">
        <f t="shared" si="75"/>
        <v>968462840</v>
      </c>
      <c r="U341" s="28">
        <f t="shared" si="76"/>
        <v>4187820</v>
      </c>
      <c r="V341" s="29" t="str">
        <f t="shared" si="77"/>
        <v>LowerSmallCap</v>
      </c>
    </row>
    <row r="342" spans="2:22" x14ac:dyDescent="0.25">
      <c r="B342">
        <f t="shared" si="71"/>
        <v>340</v>
      </c>
      <c r="C342" t="s">
        <v>2792</v>
      </c>
      <c r="D342" t="s">
        <v>3561</v>
      </c>
      <c r="E342" s="2">
        <v>-0.111</v>
      </c>
      <c r="F342" s="1">
        <v>3529120820</v>
      </c>
      <c r="G342" s="1">
        <v>24354819.199999999</v>
      </c>
      <c r="H342" s="1"/>
      <c r="I342" t="str">
        <f t="shared" si="66"/>
        <v>INPC</v>
      </c>
      <c r="J342" t="str">
        <f t="shared" si="67"/>
        <v>2,294.59 B</v>
      </c>
      <c r="K342" t="str">
        <f t="shared" si="68"/>
        <v>-0.111</v>
      </c>
      <c r="L342" s="9" t="str">
        <f t="shared" si="69"/>
        <v>3529120820</v>
      </c>
      <c r="M342" s="9" t="str">
        <f t="shared" si="70"/>
        <v>24354819.2</v>
      </c>
      <c r="P342" t="str">
        <f t="shared" si="72"/>
        <v>INPC</v>
      </c>
      <c r="Q342" s="6" t="str">
        <f>IFERROR(INDEX('Final Yahoo'!$D$2:$D$1048576,MATCH(Stockbit!P342,'Final Yahoo'!$B$2:$B$1048576,0)),"NA")</f>
        <v>NA</v>
      </c>
      <c r="R342" s="10">
        <f t="shared" si="73"/>
        <v>2.2945900000000004</v>
      </c>
      <c r="S342" s="23">
        <f t="shared" si="74"/>
        <v>-0.111</v>
      </c>
      <c r="T342" s="8">
        <f t="shared" si="75"/>
        <v>3529120820</v>
      </c>
      <c r="U342" s="28">
        <f t="shared" si="76"/>
        <v>24354819.199999999</v>
      </c>
      <c r="V342" s="29" t="str">
        <f t="shared" si="77"/>
        <v>LowerMidCap</v>
      </c>
    </row>
    <row r="343" spans="2:22" x14ac:dyDescent="0.25">
      <c r="B343">
        <f t="shared" si="71"/>
        <v>341</v>
      </c>
      <c r="C343" t="s">
        <v>2793</v>
      </c>
      <c r="D343" t="s">
        <v>3562</v>
      </c>
      <c r="E343" s="2">
        <v>-0.126</v>
      </c>
      <c r="F343" s="1">
        <v>638888800</v>
      </c>
      <c r="G343" s="1">
        <v>1007820</v>
      </c>
      <c r="H343" s="1"/>
      <c r="I343" t="str">
        <f t="shared" si="66"/>
        <v>INPP</v>
      </c>
      <c r="J343" t="str">
        <f t="shared" si="67"/>
        <v>6,597.36 B</v>
      </c>
      <c r="K343" t="str">
        <f t="shared" si="68"/>
        <v>-0.126</v>
      </c>
      <c r="L343" s="9" t="str">
        <f t="shared" si="69"/>
        <v>638888800</v>
      </c>
      <c r="M343" s="9" t="str">
        <f t="shared" si="70"/>
        <v>1007820</v>
      </c>
      <c r="P343" t="str">
        <f t="shared" si="72"/>
        <v>INPP</v>
      </c>
      <c r="Q343" s="6">
        <f>IFERROR(INDEX('Final Yahoo'!$D$2:$D$1048576,MATCH(Stockbit!P343,'Final Yahoo'!$B$2:$B$1048576,0)),"NA")</f>
        <v>705</v>
      </c>
      <c r="R343" s="10">
        <f t="shared" si="73"/>
        <v>6.5973600000000001</v>
      </c>
      <c r="S343" s="23">
        <f t="shared" si="74"/>
        <v>-0.126</v>
      </c>
      <c r="T343" s="8">
        <f t="shared" si="75"/>
        <v>638888800</v>
      </c>
      <c r="U343" s="28">
        <f t="shared" si="76"/>
        <v>1007820</v>
      </c>
      <c r="V343" s="29" t="str">
        <f t="shared" si="77"/>
        <v>UpperMidCap</v>
      </c>
    </row>
    <row r="344" spans="2:22" x14ac:dyDescent="0.25">
      <c r="B344">
        <f t="shared" si="71"/>
        <v>342</v>
      </c>
      <c r="C344" t="s">
        <v>2794</v>
      </c>
      <c r="D344" t="s">
        <v>3563</v>
      </c>
      <c r="E344" s="2">
        <v>-0.121</v>
      </c>
      <c r="F344" s="1">
        <v>779200</v>
      </c>
      <c r="G344">
        <v>460</v>
      </c>
      <c r="H344" s="1"/>
      <c r="I344" t="str">
        <f t="shared" si="66"/>
        <v>INPS</v>
      </c>
      <c r="J344" t="str">
        <f t="shared" si="67"/>
        <v>1,101.75 B</v>
      </c>
      <c r="K344" t="str">
        <f t="shared" si="68"/>
        <v>-0.121</v>
      </c>
      <c r="L344" s="9" t="str">
        <f t="shared" si="69"/>
        <v>779200</v>
      </c>
      <c r="M344" s="9" t="str">
        <f t="shared" si="70"/>
        <v>460</v>
      </c>
      <c r="P344" t="str">
        <f t="shared" si="72"/>
        <v>INPS</v>
      </c>
      <c r="Q344" s="6" t="str">
        <f>IFERROR(INDEX('Final Yahoo'!$D$2:$D$1048576,MATCH(Stockbit!P344,'Final Yahoo'!$B$2:$B$1048576,0)),"NA")</f>
        <v>NA</v>
      </c>
      <c r="R344" s="10">
        <f t="shared" si="73"/>
        <v>1.10175</v>
      </c>
      <c r="S344" s="23">
        <f t="shared" si="74"/>
        <v>-0.121</v>
      </c>
      <c r="T344" s="8">
        <f t="shared" si="75"/>
        <v>779200</v>
      </c>
      <c r="U344" s="28">
        <f t="shared" si="76"/>
        <v>460</v>
      </c>
      <c r="V344" s="29" t="str">
        <f t="shared" si="77"/>
        <v>UpperSmallCap</v>
      </c>
    </row>
    <row r="345" spans="2:22" x14ac:dyDescent="0.25">
      <c r="B345">
        <f t="shared" si="71"/>
        <v>343</v>
      </c>
      <c r="C345" t="s">
        <v>2795</v>
      </c>
      <c r="D345" t="s">
        <v>3564</v>
      </c>
      <c r="E345" s="2">
        <v>1.4E-2</v>
      </c>
      <c r="F345" s="1">
        <v>2648800</v>
      </c>
      <c r="G345" s="1">
        <v>3680</v>
      </c>
      <c r="H345" s="1"/>
      <c r="I345" t="str">
        <f t="shared" si="66"/>
        <v>INRU</v>
      </c>
      <c r="J345" t="str">
        <f t="shared" si="67"/>
        <v>1,006.94 B</v>
      </c>
      <c r="K345" t="str">
        <f t="shared" si="68"/>
        <v>0.014</v>
      </c>
      <c r="L345" s="9" t="str">
        <f t="shared" si="69"/>
        <v>2648800</v>
      </c>
      <c r="M345" s="9" t="str">
        <f t="shared" si="70"/>
        <v>3680</v>
      </c>
      <c r="P345" t="str">
        <f t="shared" si="72"/>
        <v>INRU</v>
      </c>
      <c r="Q345" s="6">
        <f>IFERROR(INDEX('Final Yahoo'!$D$2:$D$1048576,MATCH(Stockbit!P345,'Final Yahoo'!$B$2:$B$1048576,0)),"NA")</f>
        <v>745</v>
      </c>
      <c r="R345" s="10">
        <f t="shared" si="73"/>
        <v>1.0069399999999999</v>
      </c>
      <c r="S345" s="23">
        <f t="shared" si="74"/>
        <v>1.4E-2</v>
      </c>
      <c r="T345" s="8">
        <f t="shared" si="75"/>
        <v>2648800</v>
      </c>
      <c r="U345" s="28">
        <f t="shared" si="76"/>
        <v>3680</v>
      </c>
      <c r="V345" s="29" t="str">
        <f t="shared" si="77"/>
        <v>UpperSmallCap</v>
      </c>
    </row>
    <row r="346" spans="2:22" x14ac:dyDescent="0.25">
      <c r="B346">
        <f t="shared" si="71"/>
        <v>344</v>
      </c>
      <c r="C346" t="s">
        <v>2796</v>
      </c>
      <c r="D346" t="s">
        <v>3565</v>
      </c>
      <c r="E346" s="2">
        <v>-0.31</v>
      </c>
      <c r="F346" s="1">
        <v>110801520</v>
      </c>
      <c r="G346" s="1">
        <v>966740</v>
      </c>
      <c r="I346" t="str">
        <f t="shared" si="66"/>
        <v>INTA</v>
      </c>
      <c r="J346" t="str">
        <f t="shared" si="67"/>
        <v>431.37 B</v>
      </c>
      <c r="K346" t="str">
        <f t="shared" si="68"/>
        <v>-0.31</v>
      </c>
      <c r="L346" s="9" t="str">
        <f t="shared" si="69"/>
        <v>110801520</v>
      </c>
      <c r="M346" s="9" t="str">
        <f t="shared" si="70"/>
        <v>966740</v>
      </c>
      <c r="P346" t="str">
        <f t="shared" si="72"/>
        <v>INTA</v>
      </c>
      <c r="Q346" s="6">
        <f>IFERROR(INDEX('Final Yahoo'!$D$2:$D$1048576,MATCH(Stockbit!P346,'Final Yahoo'!$B$2:$B$1048576,0)),"NA")</f>
        <v>99</v>
      </c>
      <c r="R346" s="10">
        <f t="shared" si="73"/>
        <v>0.43137000000000003</v>
      </c>
      <c r="S346" s="23">
        <f t="shared" si="74"/>
        <v>-0.31</v>
      </c>
      <c r="T346" s="8">
        <f t="shared" si="75"/>
        <v>110801520</v>
      </c>
      <c r="U346" s="28">
        <f t="shared" si="76"/>
        <v>966740</v>
      </c>
      <c r="V346" s="29" t="str">
        <f t="shared" si="77"/>
        <v>LowerSmallCap</v>
      </c>
    </row>
    <row r="347" spans="2:22" x14ac:dyDescent="0.25">
      <c r="B347">
        <f t="shared" si="71"/>
        <v>345</v>
      </c>
      <c r="C347" t="s">
        <v>2797</v>
      </c>
      <c r="D347" t="s">
        <v>3566</v>
      </c>
      <c r="E347" s="2">
        <v>-1.0999999999999999E-2</v>
      </c>
      <c r="F347" s="1">
        <v>13730420</v>
      </c>
      <c r="G347" s="1">
        <v>82480</v>
      </c>
      <c r="H347" s="1"/>
      <c r="I347" t="str">
        <f t="shared" si="66"/>
        <v>INTD</v>
      </c>
      <c r="J347" t="str">
        <f t="shared" si="67"/>
        <v>100.61 B</v>
      </c>
      <c r="K347" t="str">
        <f t="shared" si="68"/>
        <v>-0.011</v>
      </c>
      <c r="L347" s="9" t="str">
        <f t="shared" si="69"/>
        <v>13730420</v>
      </c>
      <c r="M347" s="9" t="str">
        <f t="shared" si="70"/>
        <v>82480</v>
      </c>
      <c r="P347" t="str">
        <f t="shared" si="72"/>
        <v>INTD</v>
      </c>
      <c r="Q347" s="6">
        <f>IFERROR(INDEX('Final Yahoo'!$D$2:$D$1048576,MATCH(Stockbit!P347,'Final Yahoo'!$B$2:$B$1048576,0)),"NA")</f>
        <v>169</v>
      </c>
      <c r="R347" s="10">
        <f t="shared" si="73"/>
        <v>0.10061</v>
      </c>
      <c r="S347" s="23">
        <f t="shared" si="74"/>
        <v>-1.0999999999999999E-2</v>
      </c>
      <c r="T347" s="8">
        <f t="shared" si="75"/>
        <v>13730420</v>
      </c>
      <c r="U347" s="28">
        <f t="shared" si="76"/>
        <v>82480</v>
      </c>
      <c r="V347" s="29" t="str">
        <f t="shared" si="77"/>
        <v>LowerSmallCap</v>
      </c>
    </row>
    <row r="348" spans="2:22" x14ac:dyDescent="0.25">
      <c r="B348">
        <f t="shared" si="71"/>
        <v>346</v>
      </c>
      <c r="C348" t="s">
        <v>2798</v>
      </c>
      <c r="D348" t="s">
        <v>3567</v>
      </c>
      <c r="E348" s="2">
        <v>-6.0000000000000001E-3</v>
      </c>
      <c r="F348" s="1">
        <v>41341467500</v>
      </c>
      <c r="G348" s="1">
        <v>3622420</v>
      </c>
      <c r="H348" s="1"/>
      <c r="I348" t="str">
        <f t="shared" si="66"/>
        <v>INTP</v>
      </c>
      <c r="J348" t="str">
        <f t="shared" si="67"/>
        <v>40,953.70 B</v>
      </c>
      <c r="K348" t="str">
        <f t="shared" si="68"/>
        <v>-0.006</v>
      </c>
      <c r="L348" s="9" t="str">
        <f t="shared" si="69"/>
        <v>41341467500</v>
      </c>
      <c r="M348" s="9" t="str">
        <f t="shared" si="70"/>
        <v>3622420</v>
      </c>
      <c r="P348" t="str">
        <f t="shared" si="72"/>
        <v>INTP</v>
      </c>
      <c r="Q348" s="6">
        <f>IFERROR(INDEX('Final Yahoo'!$D$2:$D$1048576,MATCH(Stockbit!P348,'Final Yahoo'!$B$2:$B$1048576,0)),"NA")</f>
        <v>11350</v>
      </c>
      <c r="R348" s="10">
        <f t="shared" si="73"/>
        <v>40.953699999999998</v>
      </c>
      <c r="S348" s="23">
        <f t="shared" si="74"/>
        <v>-6.0000000000000001E-3</v>
      </c>
      <c r="T348" s="8">
        <f t="shared" si="75"/>
        <v>41341467500</v>
      </c>
      <c r="U348" s="28">
        <f t="shared" si="76"/>
        <v>3622420</v>
      </c>
      <c r="V348" s="29" t="str">
        <f t="shared" si="77"/>
        <v>UpperBigCap</v>
      </c>
    </row>
    <row r="349" spans="2:22" x14ac:dyDescent="0.25">
      <c r="B349">
        <f t="shared" si="71"/>
        <v>347</v>
      </c>
      <c r="C349" t="s">
        <v>3568</v>
      </c>
      <c r="D349" t="s">
        <v>3569</v>
      </c>
      <c r="E349" s="2">
        <v>0.71499999999999997</v>
      </c>
      <c r="F349">
        <v>0</v>
      </c>
      <c r="G349">
        <v>0</v>
      </c>
      <c r="H349" s="1"/>
      <c r="I349" t="str">
        <f t="shared" si="66"/>
        <v>INVS</v>
      </c>
      <c r="J349" t="str">
        <f t="shared" si="67"/>
        <v>1,168.86 B</v>
      </c>
      <c r="K349" t="str">
        <f t="shared" si="68"/>
        <v>0.715</v>
      </c>
      <c r="L349" s="9" t="str">
        <f t="shared" si="69"/>
        <v>0</v>
      </c>
      <c r="M349" s="9" t="str">
        <f t="shared" si="70"/>
        <v>0</v>
      </c>
      <c r="P349" t="str">
        <f t="shared" si="72"/>
        <v>INVS</v>
      </c>
      <c r="Q349" s="6" t="str">
        <f>IFERROR(INDEX('Final Yahoo'!$D$2:$D$1048576,MATCH(Stockbit!P349,'Final Yahoo'!$B$2:$B$1048576,0)),"NA")</f>
        <v>NA</v>
      </c>
      <c r="R349" s="10">
        <f t="shared" si="73"/>
        <v>1.16886</v>
      </c>
      <c r="S349" s="23">
        <f t="shared" si="74"/>
        <v>0.71499999999999997</v>
      </c>
      <c r="T349" s="8">
        <f t="shared" si="75"/>
        <v>0</v>
      </c>
      <c r="U349" s="28">
        <f t="shared" si="76"/>
        <v>0</v>
      </c>
      <c r="V349" s="29" t="str">
        <f t="shared" si="77"/>
        <v>UpperSmallCap</v>
      </c>
    </row>
    <row r="350" spans="2:22" x14ac:dyDescent="0.25">
      <c r="B350">
        <f t="shared" si="71"/>
        <v>348</v>
      </c>
      <c r="C350" t="s">
        <v>3169</v>
      </c>
      <c r="D350" t="s">
        <v>3570</v>
      </c>
      <c r="E350" t="s">
        <v>3209</v>
      </c>
      <c r="F350" s="1">
        <v>7893140</v>
      </c>
      <c r="G350" s="1">
        <v>60760</v>
      </c>
      <c r="H350" s="1"/>
      <c r="I350" t="str">
        <f t="shared" si="66"/>
        <v>IPAC</v>
      </c>
      <c r="J350" t="str">
        <f t="shared" si="67"/>
        <v>123.48 B</v>
      </c>
      <c r="K350" t="str">
        <f t="shared" si="68"/>
        <v>-</v>
      </c>
      <c r="L350" s="9" t="str">
        <f t="shared" si="69"/>
        <v>7893140</v>
      </c>
      <c r="M350" s="9" t="str">
        <f t="shared" si="70"/>
        <v>60760</v>
      </c>
      <c r="P350" t="str">
        <f t="shared" si="72"/>
        <v>IPAC</v>
      </c>
      <c r="Q350" s="6">
        <f>IFERROR(INDEX('Final Yahoo'!$D$2:$D$1048576,MATCH(Stockbit!P350,'Final Yahoo'!$B$2:$B$1048576,0)),"NA")</f>
        <v>130</v>
      </c>
      <c r="R350" s="10">
        <f t="shared" si="73"/>
        <v>0.12348000000000001</v>
      </c>
      <c r="S350" s="23" t="str">
        <f t="shared" si="74"/>
        <v>NA</v>
      </c>
      <c r="T350" s="8">
        <f t="shared" si="75"/>
        <v>7893140</v>
      </c>
      <c r="U350" s="28">
        <f t="shared" si="76"/>
        <v>60760</v>
      </c>
      <c r="V350" s="29" t="str">
        <f t="shared" si="77"/>
        <v>LowerSmallCap</v>
      </c>
    </row>
    <row r="351" spans="2:22" x14ac:dyDescent="0.25">
      <c r="B351">
        <f t="shared" si="71"/>
        <v>349</v>
      </c>
      <c r="C351" t="s">
        <v>2799</v>
      </c>
      <c r="D351" t="s">
        <v>3571</v>
      </c>
      <c r="E351" s="2">
        <v>-5.5E-2</v>
      </c>
      <c r="F351" s="1">
        <v>3470397400</v>
      </c>
      <c r="G351" s="1">
        <v>6061360</v>
      </c>
      <c r="H351" s="1"/>
      <c r="I351" t="str">
        <f t="shared" si="66"/>
        <v>IPCC</v>
      </c>
      <c r="J351" t="str">
        <f t="shared" si="67"/>
        <v>1,027.39 B</v>
      </c>
      <c r="K351" t="str">
        <f t="shared" si="68"/>
        <v>-0.055</v>
      </c>
      <c r="L351" s="9" t="str">
        <f t="shared" si="69"/>
        <v>3470397400</v>
      </c>
      <c r="M351" s="9" t="str">
        <f t="shared" si="70"/>
        <v>6061360</v>
      </c>
      <c r="P351" t="str">
        <f t="shared" si="72"/>
        <v>IPCC</v>
      </c>
      <c r="Q351" s="6">
        <f>IFERROR(INDEX('Final Yahoo'!$D$2:$D$1048576,MATCH(Stockbit!P351,'Final Yahoo'!$B$2:$B$1048576,0)),"NA")</f>
        <v>560</v>
      </c>
      <c r="R351" s="10">
        <f t="shared" si="73"/>
        <v>1.02739</v>
      </c>
      <c r="S351" s="23">
        <f t="shared" si="74"/>
        <v>-5.5E-2</v>
      </c>
      <c r="T351" s="8">
        <f t="shared" si="75"/>
        <v>3470397400</v>
      </c>
      <c r="U351" s="28">
        <f t="shared" si="76"/>
        <v>6061360</v>
      </c>
      <c r="V351" s="29" t="str">
        <f t="shared" si="77"/>
        <v>UpperSmallCap</v>
      </c>
    </row>
    <row r="352" spans="2:22" x14ac:dyDescent="0.25">
      <c r="B352">
        <f t="shared" si="71"/>
        <v>350</v>
      </c>
      <c r="C352" t="s">
        <v>2800</v>
      </c>
      <c r="D352" t="s">
        <v>3572</v>
      </c>
      <c r="E352" s="2">
        <v>-2.3E-2</v>
      </c>
      <c r="F352" s="1">
        <v>2058277000</v>
      </c>
      <c r="G352" s="1">
        <v>5807860</v>
      </c>
      <c r="I352" t="str">
        <f t="shared" si="66"/>
        <v>IPCM</v>
      </c>
      <c r="J352" t="str">
        <f t="shared" si="67"/>
        <v>1,828.54 B</v>
      </c>
      <c r="K352" t="str">
        <f t="shared" si="68"/>
        <v>-0.023</v>
      </c>
      <c r="L352" s="9" t="str">
        <f t="shared" si="69"/>
        <v>2058277000</v>
      </c>
      <c r="M352" s="9" t="str">
        <f t="shared" si="70"/>
        <v>5807860</v>
      </c>
      <c r="P352" t="str">
        <f t="shared" si="72"/>
        <v>IPCM</v>
      </c>
      <c r="Q352" s="6">
        <f>IFERROR(INDEX('Final Yahoo'!$D$2:$D$1048576,MATCH(Stockbit!P352,'Final Yahoo'!$B$2:$B$1048576,0)),"NA")</f>
        <v>348</v>
      </c>
      <c r="R352" s="10">
        <f t="shared" si="73"/>
        <v>1.8285400000000001</v>
      </c>
      <c r="S352" s="23">
        <f t="shared" si="74"/>
        <v>-2.3E-2</v>
      </c>
      <c r="T352" s="8">
        <f t="shared" si="75"/>
        <v>2058277000</v>
      </c>
      <c r="U352" s="28">
        <f t="shared" si="76"/>
        <v>5807860</v>
      </c>
      <c r="V352" s="29" t="str">
        <f t="shared" si="77"/>
        <v>UpperSmallCap</v>
      </c>
    </row>
    <row r="353" spans="2:22" x14ac:dyDescent="0.25">
      <c r="B353">
        <f t="shared" si="71"/>
        <v>351</v>
      </c>
      <c r="C353" t="s">
        <v>2801</v>
      </c>
      <c r="D353" t="s">
        <v>3573</v>
      </c>
      <c r="E353" s="2">
        <v>7.0000000000000001E-3</v>
      </c>
      <c r="F353" s="1">
        <v>262496040</v>
      </c>
      <c r="G353" s="1">
        <v>1600360</v>
      </c>
      <c r="I353" t="str">
        <f t="shared" si="66"/>
        <v>IPOL</v>
      </c>
      <c r="J353" t="str">
        <f t="shared" si="67"/>
        <v>1,063.16 B</v>
      </c>
      <c r="K353" t="str">
        <f t="shared" si="68"/>
        <v>0.007</v>
      </c>
      <c r="L353" s="9" t="str">
        <f t="shared" si="69"/>
        <v>262496040</v>
      </c>
      <c r="M353" s="9" t="str">
        <f t="shared" si="70"/>
        <v>1600360</v>
      </c>
      <c r="P353" t="str">
        <f t="shared" si="72"/>
        <v>IPOL</v>
      </c>
      <c r="Q353" s="6">
        <f>IFERROR(INDEX('Final Yahoo'!$D$2:$D$1048576,MATCH(Stockbit!P353,'Final Yahoo'!$B$2:$B$1048576,0)),"NA")</f>
        <v>163</v>
      </c>
      <c r="R353" s="10">
        <f t="shared" si="73"/>
        <v>1.0631600000000001</v>
      </c>
      <c r="S353" s="23">
        <f t="shared" si="74"/>
        <v>7.0000000000000001E-3</v>
      </c>
      <c r="T353" s="8">
        <f t="shared" si="75"/>
        <v>262496040</v>
      </c>
      <c r="U353" s="28">
        <f t="shared" si="76"/>
        <v>1600360</v>
      </c>
      <c r="V353" s="29" t="str">
        <f t="shared" si="77"/>
        <v>UpperSmallCap</v>
      </c>
    </row>
    <row r="354" spans="2:22" x14ac:dyDescent="0.25">
      <c r="B354">
        <f t="shared" si="71"/>
        <v>352</v>
      </c>
      <c r="C354" t="s">
        <v>2802</v>
      </c>
      <c r="D354" t="s">
        <v>3574</v>
      </c>
      <c r="E354" t="s">
        <v>3209</v>
      </c>
      <c r="F354" s="1">
        <v>4036965320</v>
      </c>
      <c r="G354" s="1">
        <v>16306000</v>
      </c>
      <c r="I354" t="str">
        <f t="shared" si="66"/>
        <v>IPTV</v>
      </c>
      <c r="J354" t="str">
        <f t="shared" si="67"/>
        <v>10,296.30 B</v>
      </c>
      <c r="K354" t="str">
        <f t="shared" si="68"/>
        <v>-</v>
      </c>
      <c r="L354" s="9" t="str">
        <f t="shared" si="69"/>
        <v>4036965320</v>
      </c>
      <c r="M354" s="9" t="str">
        <f t="shared" si="70"/>
        <v>16306000</v>
      </c>
      <c r="P354" t="str">
        <f t="shared" si="72"/>
        <v>IPTV</v>
      </c>
      <c r="Q354" s="6">
        <f>IFERROR(INDEX('Final Yahoo'!$D$2:$D$1048576,MATCH(Stockbit!P354,'Final Yahoo'!$B$2:$B$1048576,0)),"NA")</f>
        <v>244</v>
      </c>
      <c r="R354" s="10">
        <f t="shared" si="73"/>
        <v>10.296299999999999</v>
      </c>
      <c r="S354" s="23" t="str">
        <f t="shared" si="74"/>
        <v>NA</v>
      </c>
      <c r="T354" s="8">
        <f t="shared" si="75"/>
        <v>4036965320</v>
      </c>
      <c r="U354" s="28">
        <f t="shared" si="76"/>
        <v>16306000</v>
      </c>
      <c r="V354" s="29" t="str">
        <f t="shared" si="77"/>
        <v>LowerBigCap</v>
      </c>
    </row>
    <row r="355" spans="2:22" x14ac:dyDescent="0.25">
      <c r="B355">
        <f t="shared" si="71"/>
        <v>353</v>
      </c>
      <c r="C355" t="s">
        <v>2803</v>
      </c>
      <c r="D355" t="s">
        <v>3575</v>
      </c>
      <c r="E355" t="s">
        <v>3209</v>
      </c>
      <c r="F355" s="1">
        <v>7040625200</v>
      </c>
      <c r="G355" s="1">
        <v>4005740</v>
      </c>
      <c r="I355" t="str">
        <f t="shared" si="66"/>
        <v>IRRA</v>
      </c>
      <c r="J355" t="str">
        <f t="shared" si="67"/>
        <v>2,944.00 B</v>
      </c>
      <c r="K355" t="str">
        <f t="shared" si="68"/>
        <v>-</v>
      </c>
      <c r="L355" s="9" t="str">
        <f t="shared" si="69"/>
        <v>7040625200</v>
      </c>
      <c r="M355" s="9" t="str">
        <f t="shared" si="70"/>
        <v>4005740</v>
      </c>
      <c r="P355" t="str">
        <f t="shared" si="72"/>
        <v>IRRA</v>
      </c>
      <c r="Q355" s="6" t="str">
        <f>IFERROR(INDEX('Final Yahoo'!$D$2:$D$1048576,MATCH(Stockbit!P355,'Final Yahoo'!$B$2:$B$1048576,0)),"NA")</f>
        <v>NA</v>
      </c>
      <c r="R355" s="10">
        <f t="shared" si="73"/>
        <v>2.944</v>
      </c>
      <c r="S355" s="23" t="str">
        <f t="shared" si="74"/>
        <v>NA</v>
      </c>
      <c r="T355" s="8">
        <f t="shared" si="75"/>
        <v>7040625200</v>
      </c>
      <c r="U355" s="28">
        <f t="shared" si="76"/>
        <v>4005740</v>
      </c>
      <c r="V355" s="29" t="str">
        <f t="shared" si="77"/>
        <v>LowerMidCap</v>
      </c>
    </row>
    <row r="356" spans="2:22" x14ac:dyDescent="0.25">
      <c r="B356">
        <f t="shared" si="71"/>
        <v>354</v>
      </c>
      <c r="C356" t="s">
        <v>2804</v>
      </c>
      <c r="D356" t="s">
        <v>3576</v>
      </c>
      <c r="E356" s="2">
        <v>-2.3E-2</v>
      </c>
      <c r="F356" s="1">
        <v>41499418000</v>
      </c>
      <c r="G356" s="1">
        <v>5921460</v>
      </c>
      <c r="I356" t="str">
        <f t="shared" si="66"/>
        <v>ISAT</v>
      </c>
      <c r="J356" t="str">
        <f t="shared" si="67"/>
        <v>37,629.99 B</v>
      </c>
      <c r="K356" t="str">
        <f t="shared" si="68"/>
        <v>-0.023</v>
      </c>
      <c r="L356" s="9" t="str">
        <f t="shared" si="69"/>
        <v>41499418000</v>
      </c>
      <c r="M356" s="9" t="str">
        <f t="shared" si="70"/>
        <v>5921460</v>
      </c>
      <c r="P356" t="str">
        <f t="shared" si="72"/>
        <v>ISAT</v>
      </c>
      <c r="Q356" s="6">
        <f>IFERROR(INDEX('Final Yahoo'!$D$2:$D$1048576,MATCH(Stockbit!P356,'Final Yahoo'!$B$2:$B$1048576,0)),"NA")</f>
        <v>6500</v>
      </c>
      <c r="R356" s="10">
        <f t="shared" si="73"/>
        <v>37.629989999999999</v>
      </c>
      <c r="S356" s="23">
        <f t="shared" si="74"/>
        <v>-2.3E-2</v>
      </c>
      <c r="T356" s="8">
        <f t="shared" si="75"/>
        <v>41499418000</v>
      </c>
      <c r="U356" s="28">
        <f t="shared" si="76"/>
        <v>5921460</v>
      </c>
      <c r="V356" s="29" t="str">
        <f t="shared" si="77"/>
        <v>UpperBigCap</v>
      </c>
    </row>
    <row r="357" spans="2:22" x14ac:dyDescent="0.25">
      <c r="B357">
        <f t="shared" si="71"/>
        <v>355</v>
      </c>
      <c r="C357" t="s">
        <v>2805</v>
      </c>
      <c r="D357" t="s">
        <v>3577</v>
      </c>
      <c r="E357" s="2">
        <v>0.01</v>
      </c>
      <c r="F357" s="1">
        <v>17727274960</v>
      </c>
      <c r="G357" s="1">
        <v>55611720.799999997</v>
      </c>
      <c r="I357" t="str">
        <f t="shared" si="66"/>
        <v>ISSP</v>
      </c>
      <c r="J357" t="str">
        <f t="shared" si="67"/>
        <v>2,529.47 B</v>
      </c>
      <c r="K357" t="str">
        <f t="shared" si="68"/>
        <v>0.01</v>
      </c>
      <c r="L357" s="9" t="str">
        <f t="shared" si="69"/>
        <v>17727274960</v>
      </c>
      <c r="M357" s="9" t="str">
        <f t="shared" si="70"/>
        <v>55611720.8</v>
      </c>
      <c r="P357" t="str">
        <f t="shared" si="72"/>
        <v>ISSP</v>
      </c>
      <c r="Q357" s="6" t="str">
        <f>IFERROR(INDEX('Final Yahoo'!$D$2:$D$1048576,MATCH(Stockbit!P357,'Final Yahoo'!$B$2:$B$1048576,0)),"NA")</f>
        <v>NA</v>
      </c>
      <c r="R357" s="10">
        <f t="shared" si="73"/>
        <v>2.5294699999999999</v>
      </c>
      <c r="S357" s="23">
        <f t="shared" si="74"/>
        <v>0.01</v>
      </c>
      <c r="T357" s="8">
        <f t="shared" si="75"/>
        <v>17727274960</v>
      </c>
      <c r="U357" s="28">
        <f t="shared" si="76"/>
        <v>55611720.799999997</v>
      </c>
      <c r="V357" s="29" t="str">
        <f t="shared" si="77"/>
        <v>LowerMidCap</v>
      </c>
    </row>
    <row r="358" spans="2:22" x14ac:dyDescent="0.25">
      <c r="B358">
        <f t="shared" si="71"/>
        <v>356</v>
      </c>
      <c r="C358" t="s">
        <v>2806</v>
      </c>
      <c r="D358" t="s">
        <v>3578</v>
      </c>
      <c r="E358" t="s">
        <v>3209</v>
      </c>
      <c r="F358" s="1">
        <v>821427360</v>
      </c>
      <c r="G358" s="1">
        <v>2621460</v>
      </c>
      <c r="I358" t="str">
        <f t="shared" si="66"/>
        <v>ITIC</v>
      </c>
      <c r="J358" t="str">
        <f t="shared" si="67"/>
        <v>291.62 B</v>
      </c>
      <c r="K358" t="str">
        <f t="shared" si="68"/>
        <v>-</v>
      </c>
      <c r="L358" s="9" t="str">
        <f t="shared" si="69"/>
        <v>821427360</v>
      </c>
      <c r="M358" s="9" t="str">
        <f t="shared" si="70"/>
        <v>2621460</v>
      </c>
      <c r="P358" t="str">
        <f t="shared" si="72"/>
        <v>ITIC</v>
      </c>
      <c r="Q358" s="6">
        <f>IFERROR(INDEX('Final Yahoo'!$D$2:$D$1048576,MATCH(Stockbit!P358,'Final Yahoo'!$B$2:$B$1048576,0)),"NA")</f>
        <v>322</v>
      </c>
      <c r="R358" s="10">
        <f t="shared" si="73"/>
        <v>0.29161999999999999</v>
      </c>
      <c r="S358" s="23" t="str">
        <f t="shared" si="74"/>
        <v>NA</v>
      </c>
      <c r="T358" s="8">
        <f t="shared" si="75"/>
        <v>821427360</v>
      </c>
      <c r="U358" s="28">
        <f t="shared" si="76"/>
        <v>2621460</v>
      </c>
      <c r="V358" s="29" t="str">
        <f t="shared" si="77"/>
        <v>LowerSmallCap</v>
      </c>
    </row>
    <row r="359" spans="2:22" x14ac:dyDescent="0.25">
      <c r="B359">
        <f t="shared" si="71"/>
        <v>357</v>
      </c>
      <c r="C359" t="s">
        <v>2807</v>
      </c>
      <c r="D359" t="s">
        <v>3579</v>
      </c>
      <c r="E359" t="s">
        <v>3209</v>
      </c>
      <c r="F359" s="1">
        <v>39750700</v>
      </c>
      <c r="G359" s="1">
        <v>70000</v>
      </c>
      <c r="I359" t="str">
        <f t="shared" si="66"/>
        <v>ITMA</v>
      </c>
      <c r="J359" t="str">
        <f t="shared" si="67"/>
        <v>491.95 B</v>
      </c>
      <c r="K359" t="str">
        <f t="shared" si="68"/>
        <v>-</v>
      </c>
      <c r="L359" s="9" t="str">
        <f t="shared" si="69"/>
        <v>39750700</v>
      </c>
      <c r="M359" s="9" t="str">
        <f t="shared" si="70"/>
        <v>70000</v>
      </c>
      <c r="P359" t="str">
        <f t="shared" si="72"/>
        <v>ITMA</v>
      </c>
      <c r="Q359" s="6">
        <f>IFERROR(INDEX('Final Yahoo'!$D$2:$D$1048576,MATCH(Stockbit!P359,'Final Yahoo'!$B$2:$B$1048576,0)),"NA")</f>
        <v>570</v>
      </c>
      <c r="R359" s="10">
        <f t="shared" si="73"/>
        <v>0.49195</v>
      </c>
      <c r="S359" s="23" t="str">
        <f t="shared" si="74"/>
        <v>NA</v>
      </c>
      <c r="T359" s="8">
        <f t="shared" si="75"/>
        <v>39750700</v>
      </c>
      <c r="U359" s="28">
        <f t="shared" si="76"/>
        <v>70000</v>
      </c>
      <c r="V359" s="29" t="str">
        <f t="shared" si="77"/>
        <v>LowerSmallCap</v>
      </c>
    </row>
    <row r="360" spans="2:22" x14ac:dyDescent="0.25">
      <c r="B360">
        <f t="shared" si="71"/>
        <v>358</v>
      </c>
      <c r="C360" t="s">
        <v>2808</v>
      </c>
      <c r="D360" t="s">
        <v>3580</v>
      </c>
      <c r="E360" s="2">
        <v>-0.104</v>
      </c>
      <c r="F360" s="1">
        <v>153056775000</v>
      </c>
      <c r="G360" s="1">
        <v>6283480</v>
      </c>
      <c r="I360" t="str">
        <f t="shared" si="66"/>
        <v>ITMG</v>
      </c>
      <c r="J360" t="str">
        <f t="shared" si="67"/>
        <v>28,474.11 B</v>
      </c>
      <c r="K360" t="str">
        <f t="shared" si="68"/>
        <v>-0.104</v>
      </c>
      <c r="L360" s="9" t="str">
        <f t="shared" si="69"/>
        <v>153056775000</v>
      </c>
      <c r="M360" s="9" t="str">
        <f t="shared" si="70"/>
        <v>6283480</v>
      </c>
      <c r="P360" t="str">
        <f t="shared" si="72"/>
        <v>ITMG</v>
      </c>
      <c r="Q360" s="6">
        <f>IFERROR(INDEX('Final Yahoo'!$D$2:$D$1048576,MATCH(Stockbit!P360,'Final Yahoo'!$B$2:$B$1048576,0)),"NA")</f>
        <v>26000</v>
      </c>
      <c r="R360" s="10">
        <f t="shared" si="73"/>
        <v>28.47411</v>
      </c>
      <c r="S360" s="23">
        <f t="shared" si="74"/>
        <v>-0.104</v>
      </c>
      <c r="T360" s="8">
        <f t="shared" si="75"/>
        <v>153056775000</v>
      </c>
      <c r="U360" s="28">
        <f t="shared" si="76"/>
        <v>6283480</v>
      </c>
      <c r="V360" s="29" t="str">
        <f t="shared" si="77"/>
        <v>LowerBigCap</v>
      </c>
    </row>
    <row r="361" spans="2:22" x14ac:dyDescent="0.25">
      <c r="B361">
        <f t="shared" si="71"/>
        <v>359</v>
      </c>
      <c r="C361" t="s">
        <v>3581</v>
      </c>
      <c r="D361" t="s">
        <v>3582</v>
      </c>
      <c r="E361" s="2">
        <v>-1</v>
      </c>
      <c r="F361">
        <v>0</v>
      </c>
      <c r="G361">
        <v>0</v>
      </c>
      <c r="I361" t="str">
        <f t="shared" si="66"/>
        <v>ITTG</v>
      </c>
      <c r="J361" t="str">
        <f t="shared" si="67"/>
        <v>113.08 B</v>
      </c>
      <c r="K361" t="str">
        <f t="shared" si="68"/>
        <v>-1</v>
      </c>
      <c r="L361" s="9" t="str">
        <f t="shared" si="69"/>
        <v>0</v>
      </c>
      <c r="M361" s="9" t="str">
        <f t="shared" si="70"/>
        <v>0</v>
      </c>
      <c r="P361" t="str">
        <f t="shared" si="72"/>
        <v>ITTG</v>
      </c>
      <c r="Q361" s="6" t="str">
        <f>IFERROR(INDEX('Final Yahoo'!$D$2:$D$1048576,MATCH(Stockbit!P361,'Final Yahoo'!$B$2:$B$1048576,0)),"NA")</f>
        <v>NA</v>
      </c>
      <c r="R361" s="10">
        <f t="shared" si="73"/>
        <v>0.11308</v>
      </c>
      <c r="S361" s="23">
        <f t="shared" si="74"/>
        <v>-1</v>
      </c>
      <c r="T361" s="8">
        <f t="shared" si="75"/>
        <v>0</v>
      </c>
      <c r="U361" s="28">
        <f t="shared" si="76"/>
        <v>0</v>
      </c>
      <c r="V361" s="29" t="str">
        <f t="shared" si="77"/>
        <v>LowerSmallCap</v>
      </c>
    </row>
    <row r="362" spans="2:22" x14ac:dyDescent="0.25">
      <c r="B362">
        <f t="shared" si="71"/>
        <v>360</v>
      </c>
      <c r="C362" t="s">
        <v>2809</v>
      </c>
      <c r="D362" t="s">
        <v>3583</v>
      </c>
      <c r="E362" t="s">
        <v>3209</v>
      </c>
      <c r="F362" s="1">
        <v>1906634240</v>
      </c>
      <c r="G362" s="1">
        <v>12028480</v>
      </c>
      <c r="I362" t="str">
        <f t="shared" si="66"/>
        <v>JAST</v>
      </c>
      <c r="J362" t="str">
        <f t="shared" si="67"/>
        <v>129.37 B</v>
      </c>
      <c r="K362" t="str">
        <f t="shared" si="68"/>
        <v>-</v>
      </c>
      <c r="L362" s="9" t="str">
        <f t="shared" si="69"/>
        <v>1906634240</v>
      </c>
      <c r="M362" s="9" t="str">
        <f t="shared" si="70"/>
        <v>12028480</v>
      </c>
      <c r="P362" t="str">
        <f t="shared" si="72"/>
        <v>JAST</v>
      </c>
      <c r="Q362" s="6">
        <f>IFERROR(INDEX('Final Yahoo'!$D$2:$D$1048576,MATCH(Stockbit!P362,'Final Yahoo'!$B$2:$B$1048576,0)),"NA")</f>
        <v>153</v>
      </c>
      <c r="R362" s="10">
        <f t="shared" si="73"/>
        <v>0.12937000000000001</v>
      </c>
      <c r="S362" s="23" t="str">
        <f t="shared" si="74"/>
        <v>NA</v>
      </c>
      <c r="T362" s="8">
        <f t="shared" si="75"/>
        <v>1906634240</v>
      </c>
      <c r="U362" s="28">
        <f t="shared" si="76"/>
        <v>12028480</v>
      </c>
      <c r="V362" s="29" t="str">
        <f t="shared" si="77"/>
        <v>LowerSmallCap</v>
      </c>
    </row>
    <row r="363" spans="2:22" x14ac:dyDescent="0.25">
      <c r="B363">
        <f t="shared" si="71"/>
        <v>361</v>
      </c>
      <c r="C363" t="s">
        <v>2810</v>
      </c>
      <c r="D363" t="s">
        <v>3584</v>
      </c>
      <c r="E363" s="2">
        <v>-0.06</v>
      </c>
      <c r="F363" s="1">
        <v>6639406820</v>
      </c>
      <c r="G363" s="1">
        <v>39352160.799999997</v>
      </c>
      <c r="I363" t="str">
        <f t="shared" si="66"/>
        <v>JAWA</v>
      </c>
      <c r="J363" t="str">
        <f t="shared" si="67"/>
        <v>675.67 B</v>
      </c>
      <c r="K363" t="str">
        <f t="shared" si="68"/>
        <v>-0.06</v>
      </c>
      <c r="L363" s="9" t="str">
        <f t="shared" si="69"/>
        <v>6639406820</v>
      </c>
      <c r="M363" s="9" t="str">
        <f t="shared" si="70"/>
        <v>39352160.8</v>
      </c>
      <c r="P363" t="str">
        <f t="shared" si="72"/>
        <v>JAWA</v>
      </c>
      <c r="Q363" s="6">
        <f>IFERROR(INDEX('Final Yahoo'!$D$2:$D$1048576,MATCH(Stockbit!P363,'Final Yahoo'!$B$2:$B$1048576,0)),"NA")</f>
        <v>155</v>
      </c>
      <c r="R363" s="10">
        <f t="shared" si="73"/>
        <v>0.67566999999999999</v>
      </c>
      <c r="S363" s="23">
        <f t="shared" si="74"/>
        <v>-0.06</v>
      </c>
      <c r="T363" s="8">
        <f t="shared" si="75"/>
        <v>6639406820</v>
      </c>
      <c r="U363" s="28">
        <f t="shared" si="76"/>
        <v>39352160.799999997</v>
      </c>
      <c r="V363" s="29" t="str">
        <f t="shared" si="77"/>
        <v>LowerSmallCap</v>
      </c>
    </row>
    <row r="364" spans="2:22" x14ac:dyDescent="0.25">
      <c r="B364">
        <f t="shared" si="71"/>
        <v>362</v>
      </c>
      <c r="C364" t="s">
        <v>2811</v>
      </c>
      <c r="D364" t="s">
        <v>3585</v>
      </c>
      <c r="E364" t="s">
        <v>3209</v>
      </c>
      <c r="F364" s="1">
        <v>701296860</v>
      </c>
      <c r="G364" s="1">
        <v>5720280</v>
      </c>
      <c r="I364" t="str">
        <f t="shared" si="66"/>
        <v>JAYA</v>
      </c>
      <c r="J364" t="str">
        <f t="shared" si="67"/>
        <v>46.50 B</v>
      </c>
      <c r="K364" t="str">
        <f t="shared" si="68"/>
        <v>-</v>
      </c>
      <c r="L364" s="9" t="str">
        <f t="shared" si="69"/>
        <v>701296860</v>
      </c>
      <c r="M364" s="9" t="str">
        <f t="shared" si="70"/>
        <v>5720280</v>
      </c>
      <c r="P364" t="str">
        <f t="shared" si="72"/>
        <v>JAYA</v>
      </c>
      <c r="Q364" s="6">
        <f>IFERROR(INDEX('Final Yahoo'!$D$2:$D$1048576,MATCH(Stockbit!P364,'Final Yahoo'!$B$2:$B$1048576,0)),"NA")</f>
        <v>122</v>
      </c>
      <c r="R364" s="10">
        <f t="shared" si="73"/>
        <v>4.65E-2</v>
      </c>
      <c r="S364" s="23" t="str">
        <f t="shared" si="74"/>
        <v>NA</v>
      </c>
      <c r="T364" s="8">
        <f t="shared" si="75"/>
        <v>701296860</v>
      </c>
      <c r="U364" s="28">
        <f t="shared" si="76"/>
        <v>5720280</v>
      </c>
      <c r="V364" s="29" t="str">
        <f t="shared" si="77"/>
        <v>LowerSmallCap</v>
      </c>
    </row>
    <row r="365" spans="2:22" x14ac:dyDescent="0.25">
      <c r="B365">
        <f t="shared" si="71"/>
        <v>363</v>
      </c>
      <c r="C365" t="s">
        <v>2812</v>
      </c>
      <c r="D365" t="s">
        <v>3586</v>
      </c>
      <c r="E365" s="2">
        <v>-0.10299999999999999</v>
      </c>
      <c r="F365" s="1">
        <v>15319000</v>
      </c>
      <c r="G365" s="1">
        <v>2300</v>
      </c>
      <c r="I365" t="str">
        <f t="shared" si="66"/>
        <v>JECC</v>
      </c>
      <c r="J365" t="str">
        <f t="shared" si="67"/>
        <v>997.92 B</v>
      </c>
      <c r="K365" t="str">
        <f t="shared" si="68"/>
        <v>-0.103</v>
      </c>
      <c r="L365" s="9" t="str">
        <f t="shared" si="69"/>
        <v>15319000</v>
      </c>
      <c r="M365" s="9" t="str">
        <f t="shared" si="70"/>
        <v>2300</v>
      </c>
      <c r="P365" t="str">
        <f t="shared" si="72"/>
        <v>JECC</v>
      </c>
      <c r="Q365" s="6">
        <f>IFERROR(INDEX('Final Yahoo'!$D$2:$D$1048576,MATCH(Stockbit!P365,'Final Yahoo'!$B$2:$B$1048576,0)),"NA")</f>
        <v>6675</v>
      </c>
      <c r="R365" s="10">
        <f t="shared" si="73"/>
        <v>0.99791999999999992</v>
      </c>
      <c r="S365" s="23">
        <f t="shared" si="74"/>
        <v>-0.10299999999999999</v>
      </c>
      <c r="T365" s="8">
        <f t="shared" si="75"/>
        <v>15319000</v>
      </c>
      <c r="U365" s="28">
        <f t="shared" si="76"/>
        <v>2300</v>
      </c>
      <c r="V365" s="29" t="str">
        <f t="shared" si="77"/>
        <v>LowerSmallCap</v>
      </c>
    </row>
    <row r="366" spans="2:22" x14ac:dyDescent="0.25">
      <c r="B366">
        <f t="shared" si="71"/>
        <v>364</v>
      </c>
      <c r="C366" t="s">
        <v>3170</v>
      </c>
      <c r="D366" t="s">
        <v>3587</v>
      </c>
      <c r="E366" s="2">
        <v>-0.35599999999999998</v>
      </c>
      <c r="F366" s="1">
        <v>829000</v>
      </c>
      <c r="G366" s="1">
        <v>16580</v>
      </c>
      <c r="I366" t="str">
        <f t="shared" si="66"/>
        <v>JGLE</v>
      </c>
      <c r="J366" t="str">
        <f t="shared" si="67"/>
        <v>1,129.10 B</v>
      </c>
      <c r="K366" t="str">
        <f t="shared" si="68"/>
        <v>-0.356</v>
      </c>
      <c r="L366" s="9" t="str">
        <f t="shared" si="69"/>
        <v>829000</v>
      </c>
      <c r="M366" s="9" t="str">
        <f t="shared" si="70"/>
        <v>16580</v>
      </c>
      <c r="P366" t="str">
        <f t="shared" si="72"/>
        <v>JGLE</v>
      </c>
      <c r="Q366" s="6">
        <f>IFERROR(INDEX('Final Yahoo'!$D$2:$D$1048576,MATCH(Stockbit!P366,'Final Yahoo'!$B$2:$B$1048576,0)),"NA")</f>
        <v>50</v>
      </c>
      <c r="R366" s="10">
        <f t="shared" si="73"/>
        <v>1.1291</v>
      </c>
      <c r="S366" s="23">
        <f t="shared" si="74"/>
        <v>-0.35599999999999998</v>
      </c>
      <c r="T366" s="8">
        <f t="shared" si="75"/>
        <v>829000</v>
      </c>
      <c r="U366" s="28">
        <f t="shared" si="76"/>
        <v>16580</v>
      </c>
      <c r="V366" s="29" t="str">
        <f t="shared" si="77"/>
        <v>UpperSmallCap</v>
      </c>
    </row>
    <row r="367" spans="2:22" x14ac:dyDescent="0.25">
      <c r="B367">
        <f t="shared" si="71"/>
        <v>365</v>
      </c>
      <c r="C367" t="s">
        <v>2813</v>
      </c>
      <c r="D367" t="s">
        <v>3588</v>
      </c>
      <c r="E367" s="2">
        <v>-0.129</v>
      </c>
      <c r="F367" s="1">
        <v>171927120</v>
      </c>
      <c r="G367" s="1">
        <v>362280</v>
      </c>
      <c r="I367" t="str">
        <f t="shared" si="66"/>
        <v>JIHD</v>
      </c>
      <c r="J367" t="str">
        <f t="shared" si="67"/>
        <v>1,052.73 B</v>
      </c>
      <c r="K367" t="str">
        <f t="shared" si="68"/>
        <v>-0.129</v>
      </c>
      <c r="L367" s="9" t="str">
        <f t="shared" si="69"/>
        <v>171927120</v>
      </c>
      <c r="M367" s="9" t="str">
        <f t="shared" si="70"/>
        <v>362280</v>
      </c>
      <c r="P367" t="str">
        <f t="shared" si="72"/>
        <v>JIHD</v>
      </c>
      <c r="Q367" s="6">
        <f>IFERROR(INDEX('Final Yahoo'!$D$2:$D$1048576,MATCH(Stockbit!P367,'Final Yahoo'!$B$2:$B$1048576,0)),"NA")</f>
        <v>442</v>
      </c>
      <c r="R367" s="10">
        <f t="shared" si="73"/>
        <v>1.0527299999999999</v>
      </c>
      <c r="S367" s="23">
        <f t="shared" si="74"/>
        <v>-0.129</v>
      </c>
      <c r="T367" s="8">
        <f t="shared" si="75"/>
        <v>171927120</v>
      </c>
      <c r="U367" s="28">
        <f t="shared" si="76"/>
        <v>362280</v>
      </c>
      <c r="V367" s="29" t="str">
        <f t="shared" si="77"/>
        <v>UpperSmallCap</v>
      </c>
    </row>
    <row r="368" spans="2:22" x14ac:dyDescent="0.25">
      <c r="B368">
        <f t="shared" si="71"/>
        <v>366</v>
      </c>
      <c r="C368" t="s">
        <v>2814</v>
      </c>
      <c r="D368" t="s">
        <v>3589</v>
      </c>
      <c r="E368" s="2">
        <v>-0.125</v>
      </c>
      <c r="F368" s="1">
        <v>69268740</v>
      </c>
      <c r="G368" s="1">
        <v>469120</v>
      </c>
      <c r="I368" t="str">
        <f t="shared" si="66"/>
        <v>JKON</v>
      </c>
      <c r="J368" t="str">
        <f t="shared" si="67"/>
        <v>2,332.12 B</v>
      </c>
      <c r="K368" t="str">
        <f t="shared" si="68"/>
        <v>-0.125</v>
      </c>
      <c r="L368" s="9" t="str">
        <f t="shared" si="69"/>
        <v>69268740</v>
      </c>
      <c r="M368" s="9" t="str">
        <f t="shared" si="70"/>
        <v>469120</v>
      </c>
      <c r="P368" t="str">
        <f t="shared" si="72"/>
        <v>JKON</v>
      </c>
      <c r="Q368" s="6" t="str">
        <f>IFERROR(INDEX('Final Yahoo'!$D$2:$D$1048576,MATCH(Stockbit!P368,'Final Yahoo'!$B$2:$B$1048576,0)),"NA")</f>
        <v>NA</v>
      </c>
      <c r="R368" s="10">
        <f t="shared" si="73"/>
        <v>2.3321199999999997</v>
      </c>
      <c r="S368" s="23">
        <f t="shared" si="74"/>
        <v>-0.125</v>
      </c>
      <c r="T368" s="8">
        <f t="shared" si="75"/>
        <v>69268740</v>
      </c>
      <c r="U368" s="28">
        <f t="shared" si="76"/>
        <v>469120</v>
      </c>
      <c r="V368" s="29" t="str">
        <f t="shared" si="77"/>
        <v>LowerMidCap</v>
      </c>
    </row>
    <row r="369" spans="2:22" x14ac:dyDescent="0.25">
      <c r="B369">
        <f t="shared" si="71"/>
        <v>367</v>
      </c>
      <c r="C369" t="s">
        <v>3590</v>
      </c>
      <c r="D369" t="s">
        <v>3591</v>
      </c>
      <c r="E369" s="2">
        <v>-1</v>
      </c>
      <c r="F369" s="1">
        <v>836220</v>
      </c>
      <c r="G369">
        <v>0</v>
      </c>
      <c r="I369" t="str">
        <f t="shared" si="66"/>
        <v>JKSW</v>
      </c>
      <c r="J369" t="str">
        <f t="shared" si="67"/>
        <v>9.00 B</v>
      </c>
      <c r="K369" t="str">
        <f t="shared" si="68"/>
        <v>-1</v>
      </c>
      <c r="L369" s="9" t="str">
        <f t="shared" si="69"/>
        <v>836220</v>
      </c>
      <c r="M369" s="9" t="str">
        <f t="shared" si="70"/>
        <v>0</v>
      </c>
      <c r="P369" t="str">
        <f t="shared" si="72"/>
        <v>JKSW</v>
      </c>
      <c r="Q369" s="6" t="str">
        <f>IFERROR(INDEX('Final Yahoo'!$D$2:$D$1048576,MATCH(Stockbit!P369,'Final Yahoo'!$B$2:$B$1048576,0)),"NA")</f>
        <v>NA</v>
      </c>
      <c r="R369" s="10">
        <f t="shared" si="73"/>
        <v>8.9999999999999993E-3</v>
      </c>
      <c r="S369" s="23">
        <f t="shared" si="74"/>
        <v>-1</v>
      </c>
      <c r="T369" s="8">
        <f t="shared" si="75"/>
        <v>836220</v>
      </c>
      <c r="U369" s="28">
        <f t="shared" si="76"/>
        <v>0</v>
      </c>
      <c r="V369" s="29" t="str">
        <f t="shared" si="77"/>
        <v>LowerSmallCap</v>
      </c>
    </row>
    <row r="370" spans="2:22" x14ac:dyDescent="0.25">
      <c r="B370">
        <f t="shared" si="71"/>
        <v>368</v>
      </c>
      <c r="C370" t="s">
        <v>2816</v>
      </c>
      <c r="D370" t="s">
        <v>3592</v>
      </c>
      <c r="E370" s="2">
        <v>7.6999999999999999E-2</v>
      </c>
      <c r="F370" s="1">
        <v>42916338600</v>
      </c>
      <c r="G370" s="1">
        <v>22657820</v>
      </c>
      <c r="I370" t="str">
        <f t="shared" si="66"/>
        <v>JPFA</v>
      </c>
      <c r="J370" t="str">
        <f t="shared" si="67"/>
        <v>21,283.73 B</v>
      </c>
      <c r="K370" t="str">
        <f t="shared" si="68"/>
        <v>0.077</v>
      </c>
      <c r="L370" s="9" t="str">
        <f t="shared" si="69"/>
        <v>42916338600</v>
      </c>
      <c r="M370" s="9" t="str">
        <f t="shared" si="70"/>
        <v>22657820</v>
      </c>
      <c r="P370" t="str">
        <f t="shared" si="72"/>
        <v>JPFA</v>
      </c>
      <c r="Q370" s="6">
        <f>IFERROR(INDEX('Final Yahoo'!$D$2:$D$1048576,MATCH(Stockbit!P370,'Final Yahoo'!$B$2:$B$1048576,0)),"NA")</f>
        <v>1860</v>
      </c>
      <c r="R370" s="10">
        <f t="shared" si="73"/>
        <v>21.283729999999998</v>
      </c>
      <c r="S370" s="23">
        <f t="shared" si="74"/>
        <v>7.6999999999999999E-2</v>
      </c>
      <c r="T370" s="8">
        <f t="shared" si="75"/>
        <v>42916338600</v>
      </c>
      <c r="U370" s="28">
        <f t="shared" si="76"/>
        <v>22657820</v>
      </c>
      <c r="V370" s="29" t="str">
        <f t="shared" si="77"/>
        <v>LowerBigCap</v>
      </c>
    </row>
    <row r="371" spans="2:22" x14ac:dyDescent="0.25">
      <c r="B371">
        <f t="shared" si="71"/>
        <v>369</v>
      </c>
      <c r="C371" t="s">
        <v>3593</v>
      </c>
      <c r="D371" t="s">
        <v>3594</v>
      </c>
      <c r="E371" s="2">
        <v>-0.08</v>
      </c>
      <c r="F371" s="1">
        <v>2532660</v>
      </c>
      <c r="G371">
        <v>0</v>
      </c>
      <c r="I371" t="str">
        <f t="shared" si="66"/>
        <v>JPRS</v>
      </c>
      <c r="J371" t="str">
        <f t="shared" si="67"/>
        <v>126.00 B</v>
      </c>
      <c r="K371" t="str">
        <f t="shared" si="68"/>
        <v>-0.08</v>
      </c>
      <c r="L371" s="9" t="str">
        <f t="shared" si="69"/>
        <v>2532660</v>
      </c>
      <c r="M371" s="9" t="str">
        <f t="shared" si="70"/>
        <v>0</v>
      </c>
      <c r="P371" t="str">
        <f t="shared" si="72"/>
        <v>JPRS</v>
      </c>
      <c r="Q371" s="6" t="str">
        <f>IFERROR(INDEX('Final Yahoo'!$D$2:$D$1048576,MATCH(Stockbit!P371,'Final Yahoo'!$B$2:$B$1048576,0)),"NA")</f>
        <v>NA</v>
      </c>
      <c r="R371" s="10">
        <f t="shared" si="73"/>
        <v>0.126</v>
      </c>
      <c r="S371" s="23">
        <f t="shared" si="74"/>
        <v>-0.08</v>
      </c>
      <c r="T371" s="8">
        <f t="shared" si="75"/>
        <v>2532660</v>
      </c>
      <c r="U371" s="28">
        <f t="shared" si="76"/>
        <v>0</v>
      </c>
      <c r="V371" s="29" t="str">
        <f t="shared" si="77"/>
        <v>LowerSmallCap</v>
      </c>
    </row>
    <row r="372" spans="2:22" x14ac:dyDescent="0.25">
      <c r="B372">
        <f t="shared" si="71"/>
        <v>370</v>
      </c>
      <c r="C372" t="s">
        <v>2817</v>
      </c>
      <c r="D372" t="s">
        <v>3595</v>
      </c>
      <c r="E372" s="2">
        <v>-3.2000000000000001E-2</v>
      </c>
      <c r="F372" s="1">
        <v>2581654660</v>
      </c>
      <c r="G372" s="1">
        <v>5178240</v>
      </c>
      <c r="I372" t="str">
        <f t="shared" si="66"/>
        <v>JRPT</v>
      </c>
      <c r="J372" t="str">
        <f t="shared" si="67"/>
        <v>6,875.00 B</v>
      </c>
      <c r="K372" t="str">
        <f t="shared" si="68"/>
        <v>-0.032</v>
      </c>
      <c r="L372" s="9" t="str">
        <f t="shared" si="69"/>
        <v>2581654660</v>
      </c>
      <c r="M372" s="9" t="str">
        <f t="shared" si="70"/>
        <v>5178240</v>
      </c>
      <c r="P372" t="str">
        <f t="shared" si="72"/>
        <v>JRPT</v>
      </c>
      <c r="Q372" s="6">
        <f>IFERROR(INDEX('Final Yahoo'!$D$2:$D$1048576,MATCH(Stockbit!P372,'Final Yahoo'!$B$2:$B$1048576,0)),"NA")</f>
        <v>494</v>
      </c>
      <c r="R372" s="10">
        <f t="shared" si="73"/>
        <v>6.875</v>
      </c>
      <c r="S372" s="23">
        <f t="shared" si="74"/>
        <v>-3.2000000000000001E-2</v>
      </c>
      <c r="T372" s="8">
        <f t="shared" si="75"/>
        <v>2581654660</v>
      </c>
      <c r="U372" s="28">
        <f t="shared" si="76"/>
        <v>5178240</v>
      </c>
      <c r="V372" s="29" t="str">
        <f t="shared" si="77"/>
        <v>UpperMidCap</v>
      </c>
    </row>
    <row r="373" spans="2:22" x14ac:dyDescent="0.25">
      <c r="B373">
        <f t="shared" si="71"/>
        <v>371</v>
      </c>
      <c r="C373" t="s">
        <v>2818</v>
      </c>
      <c r="D373" t="s">
        <v>3596</v>
      </c>
      <c r="E373" s="2">
        <v>-0.216</v>
      </c>
      <c r="F373" s="1">
        <v>878856840</v>
      </c>
      <c r="G373" s="1">
        <v>7312760</v>
      </c>
      <c r="I373" t="str">
        <f t="shared" si="66"/>
        <v>JSKY</v>
      </c>
      <c r="J373" t="str">
        <f t="shared" si="67"/>
        <v>247.97 B</v>
      </c>
      <c r="K373" t="str">
        <f t="shared" si="68"/>
        <v>-0.216</v>
      </c>
      <c r="L373" s="9" t="str">
        <f t="shared" si="69"/>
        <v>878856840</v>
      </c>
      <c r="M373" s="9" t="str">
        <f t="shared" si="70"/>
        <v>7312760</v>
      </c>
      <c r="P373" t="str">
        <f t="shared" si="72"/>
        <v>JSKY</v>
      </c>
      <c r="Q373" s="6">
        <f>IFERROR(INDEX('Final Yahoo'!$D$2:$D$1048576,MATCH(Stockbit!P373,'Final Yahoo'!$B$2:$B$1048576,0)),"NA")</f>
        <v>120</v>
      </c>
      <c r="R373" s="10">
        <f t="shared" si="73"/>
        <v>0.24797</v>
      </c>
      <c r="S373" s="23">
        <f t="shared" si="74"/>
        <v>-0.216</v>
      </c>
      <c r="T373" s="8">
        <f t="shared" si="75"/>
        <v>878856840</v>
      </c>
      <c r="U373" s="28">
        <f t="shared" si="76"/>
        <v>7312760</v>
      </c>
      <c r="V373" s="29" t="str">
        <f t="shared" si="77"/>
        <v>LowerSmallCap</v>
      </c>
    </row>
    <row r="374" spans="2:22" x14ac:dyDescent="0.25">
      <c r="B374">
        <f t="shared" si="71"/>
        <v>372</v>
      </c>
      <c r="C374" t="s">
        <v>2819</v>
      </c>
      <c r="D374" t="s">
        <v>3597</v>
      </c>
      <c r="E374" s="2">
        <v>-0.26900000000000002</v>
      </c>
      <c r="F374" s="1">
        <v>38176920600</v>
      </c>
      <c r="G374" s="1">
        <v>8594880</v>
      </c>
      <c r="I374" t="str">
        <f t="shared" si="66"/>
        <v>JSMR</v>
      </c>
      <c r="J374" t="str">
        <f t="shared" si="67"/>
        <v>31,571.74 B</v>
      </c>
      <c r="K374" t="str">
        <f t="shared" si="68"/>
        <v>-0.269</v>
      </c>
      <c r="L374" s="9" t="str">
        <f t="shared" si="69"/>
        <v>38176920600</v>
      </c>
      <c r="M374" s="9" t="str">
        <f t="shared" si="70"/>
        <v>8594880</v>
      </c>
      <c r="P374" t="str">
        <f t="shared" si="72"/>
        <v>JSMR</v>
      </c>
      <c r="Q374" s="6">
        <f>IFERROR(INDEX('Final Yahoo'!$D$2:$D$1048576,MATCH(Stockbit!P374,'Final Yahoo'!$B$2:$B$1048576,0)),"NA")</f>
        <v>4430</v>
      </c>
      <c r="R374" s="10">
        <f t="shared" si="73"/>
        <v>31.571740000000002</v>
      </c>
      <c r="S374" s="23">
        <f t="shared" si="74"/>
        <v>-0.26900000000000002</v>
      </c>
      <c r="T374" s="8">
        <f t="shared" si="75"/>
        <v>38176920600</v>
      </c>
      <c r="U374" s="28">
        <f t="shared" si="76"/>
        <v>8594880</v>
      </c>
      <c r="V374" s="29" t="str">
        <f t="shared" si="77"/>
        <v>UpperBigCap</v>
      </c>
    </row>
    <row r="375" spans="2:22" x14ac:dyDescent="0.25">
      <c r="B375">
        <f t="shared" si="71"/>
        <v>373</v>
      </c>
      <c r="C375" t="s">
        <v>2820</v>
      </c>
      <c r="D375" t="s">
        <v>3598</v>
      </c>
      <c r="E375" s="2">
        <v>-0.193</v>
      </c>
      <c r="F375" s="1">
        <v>110600</v>
      </c>
      <c r="G375">
        <v>140</v>
      </c>
      <c r="I375" t="str">
        <f t="shared" si="66"/>
        <v>JSPT</v>
      </c>
      <c r="J375" t="str">
        <f t="shared" si="67"/>
        <v>1,797.02 B</v>
      </c>
      <c r="K375" t="str">
        <f t="shared" si="68"/>
        <v>-0.193</v>
      </c>
      <c r="L375" s="9" t="str">
        <f t="shared" si="69"/>
        <v>110600</v>
      </c>
      <c r="M375" s="9" t="str">
        <f t="shared" si="70"/>
        <v>140</v>
      </c>
      <c r="P375" t="str">
        <f t="shared" si="72"/>
        <v>JSPT</v>
      </c>
      <c r="Q375" s="6">
        <f>IFERROR(INDEX('Final Yahoo'!$D$2:$D$1048576,MATCH(Stockbit!P375,'Final Yahoo'!$B$2:$B$1048576,0)),"NA")</f>
        <v>775</v>
      </c>
      <c r="R375" s="10">
        <f t="shared" si="73"/>
        <v>1.7970200000000001</v>
      </c>
      <c r="S375" s="23">
        <f t="shared" si="74"/>
        <v>-0.193</v>
      </c>
      <c r="T375" s="8">
        <f t="shared" si="75"/>
        <v>110600</v>
      </c>
      <c r="U375" s="28">
        <f t="shared" si="76"/>
        <v>140</v>
      </c>
      <c r="V375" s="29" t="str">
        <f t="shared" si="77"/>
        <v>UpperSmallCap</v>
      </c>
    </row>
    <row r="376" spans="2:22" x14ac:dyDescent="0.25">
      <c r="B376">
        <f t="shared" si="71"/>
        <v>374</v>
      </c>
      <c r="C376" t="s">
        <v>2821</v>
      </c>
      <c r="D376" t="s">
        <v>3599</v>
      </c>
      <c r="E376" s="2">
        <v>-7.3999999999999996E-2</v>
      </c>
      <c r="F376" s="1">
        <v>125231800</v>
      </c>
      <c r="G376" s="1">
        <v>117040</v>
      </c>
      <c r="I376" t="str">
        <f t="shared" si="66"/>
        <v>JTPE</v>
      </c>
      <c r="J376" t="str">
        <f t="shared" si="67"/>
        <v>1,824.36 B</v>
      </c>
      <c r="K376" t="str">
        <f t="shared" si="68"/>
        <v>-0.074</v>
      </c>
      <c r="L376" s="9" t="str">
        <f t="shared" si="69"/>
        <v>125231800</v>
      </c>
      <c r="M376" s="9" t="str">
        <f t="shared" si="70"/>
        <v>117040</v>
      </c>
      <c r="P376" t="str">
        <f t="shared" si="72"/>
        <v>JTPE</v>
      </c>
      <c r="Q376" s="6">
        <f>IFERROR(INDEX('Final Yahoo'!$D$2:$D$1048576,MATCH(Stockbit!P376,'Final Yahoo'!$B$2:$B$1048576,0)),"NA")</f>
        <v>1070</v>
      </c>
      <c r="R376" s="10">
        <f t="shared" si="73"/>
        <v>1.82436</v>
      </c>
      <c r="S376" s="23">
        <f t="shared" si="74"/>
        <v>-7.3999999999999996E-2</v>
      </c>
      <c r="T376" s="8">
        <f t="shared" si="75"/>
        <v>125231800</v>
      </c>
      <c r="U376" s="28">
        <f t="shared" si="76"/>
        <v>117040</v>
      </c>
      <c r="V376" s="29" t="str">
        <f t="shared" si="77"/>
        <v>UpperSmallCap</v>
      </c>
    </row>
    <row r="377" spans="2:22" x14ac:dyDescent="0.25">
      <c r="B377">
        <f t="shared" si="71"/>
        <v>375</v>
      </c>
      <c r="C377" t="s">
        <v>2822</v>
      </c>
      <c r="D377" t="s">
        <v>3600</v>
      </c>
      <c r="E377" s="2">
        <v>0.17799999999999999</v>
      </c>
      <c r="F377" s="1">
        <v>8917134400</v>
      </c>
      <c r="G377" s="1">
        <v>3573360</v>
      </c>
      <c r="I377" t="str">
        <f t="shared" si="66"/>
        <v>KAEF</v>
      </c>
      <c r="J377" t="str">
        <f t="shared" si="67"/>
        <v>13,718.38 B</v>
      </c>
      <c r="K377" t="str">
        <f t="shared" si="68"/>
        <v>0.178</v>
      </c>
      <c r="L377" s="9" t="str">
        <f t="shared" si="69"/>
        <v>8917134400</v>
      </c>
      <c r="M377" s="9" t="str">
        <f t="shared" si="70"/>
        <v>3573360</v>
      </c>
      <c r="P377" t="str">
        <f t="shared" si="72"/>
        <v>KAEF</v>
      </c>
      <c r="Q377" s="6">
        <f>IFERROR(INDEX('Final Yahoo'!$D$2:$D$1048576,MATCH(Stockbit!P377,'Final Yahoo'!$B$2:$B$1048576,0)),"NA")</f>
        <v>2610</v>
      </c>
      <c r="R377" s="10">
        <f t="shared" si="73"/>
        <v>13.71838</v>
      </c>
      <c r="S377" s="23">
        <f t="shared" si="74"/>
        <v>0.17799999999999999</v>
      </c>
      <c r="T377" s="8">
        <f t="shared" si="75"/>
        <v>8917134400</v>
      </c>
      <c r="U377" s="28">
        <f t="shared" si="76"/>
        <v>3573360</v>
      </c>
      <c r="V377" s="29" t="str">
        <f t="shared" si="77"/>
        <v>LowerBigCap</v>
      </c>
    </row>
    <row r="378" spans="2:22" x14ac:dyDescent="0.25">
      <c r="B378">
        <f t="shared" si="71"/>
        <v>376</v>
      </c>
      <c r="C378" t="s">
        <v>2823</v>
      </c>
      <c r="D378" t="s">
        <v>3601</v>
      </c>
      <c r="E378" s="2">
        <v>-0.16300000000000001</v>
      </c>
      <c r="F378" s="1">
        <v>90011460</v>
      </c>
      <c r="G378" s="1">
        <v>981460</v>
      </c>
      <c r="I378" t="str">
        <f t="shared" si="66"/>
        <v>KARW</v>
      </c>
      <c r="J378" t="str">
        <f t="shared" si="67"/>
        <v>55.78 B</v>
      </c>
      <c r="K378" t="str">
        <f t="shared" si="68"/>
        <v>-0.163</v>
      </c>
      <c r="L378" s="9" t="str">
        <f t="shared" si="69"/>
        <v>90011460</v>
      </c>
      <c r="M378" s="9" t="str">
        <f t="shared" si="70"/>
        <v>981460</v>
      </c>
      <c r="P378" t="str">
        <f t="shared" si="72"/>
        <v>KARW</v>
      </c>
      <c r="Q378" s="6">
        <f>IFERROR(INDEX('Final Yahoo'!$D$2:$D$1048576,MATCH(Stockbit!P378,'Final Yahoo'!$B$2:$B$1048576,0)),"NA")</f>
        <v>89</v>
      </c>
      <c r="R378" s="10">
        <f t="shared" si="73"/>
        <v>5.5780000000000003E-2</v>
      </c>
      <c r="S378" s="23">
        <f t="shared" si="74"/>
        <v>-0.16300000000000001</v>
      </c>
      <c r="T378" s="8">
        <f t="shared" si="75"/>
        <v>90011460</v>
      </c>
      <c r="U378" s="28">
        <f t="shared" si="76"/>
        <v>981460</v>
      </c>
      <c r="V378" s="29" t="str">
        <f t="shared" si="77"/>
        <v>LowerSmallCap</v>
      </c>
    </row>
    <row r="379" spans="2:22" x14ac:dyDescent="0.25">
      <c r="B379">
        <f t="shared" si="71"/>
        <v>377</v>
      </c>
      <c r="C379" t="s">
        <v>2824</v>
      </c>
      <c r="D379" t="s">
        <v>3602</v>
      </c>
      <c r="E379" t="s">
        <v>3209</v>
      </c>
      <c r="F379" s="1">
        <v>2216569960</v>
      </c>
      <c r="G379" s="1">
        <v>34159560</v>
      </c>
      <c r="I379" t="str">
        <f t="shared" si="66"/>
        <v>KAYU</v>
      </c>
      <c r="J379" t="str">
        <f t="shared" si="67"/>
        <v>42.56 B</v>
      </c>
      <c r="K379" t="str">
        <f t="shared" si="68"/>
        <v>-</v>
      </c>
      <c r="L379" s="9" t="str">
        <f t="shared" si="69"/>
        <v>2216569960</v>
      </c>
      <c r="M379" s="9" t="str">
        <f t="shared" si="70"/>
        <v>34159560</v>
      </c>
      <c r="P379" t="str">
        <f t="shared" si="72"/>
        <v>KAYU</v>
      </c>
      <c r="Q379" s="6">
        <f>IFERROR(INDEX('Final Yahoo'!$D$2:$D$1048576,MATCH(Stockbit!P379,'Final Yahoo'!$B$2:$B$1048576,0)),"NA")</f>
        <v>62</v>
      </c>
      <c r="R379" s="10">
        <f t="shared" si="73"/>
        <v>4.2560000000000001E-2</v>
      </c>
      <c r="S379" s="23" t="str">
        <f t="shared" si="74"/>
        <v>NA</v>
      </c>
      <c r="T379" s="8">
        <f t="shared" si="75"/>
        <v>2216569960</v>
      </c>
      <c r="U379" s="28">
        <f t="shared" si="76"/>
        <v>34159560</v>
      </c>
      <c r="V379" s="29" t="str">
        <f t="shared" si="77"/>
        <v>LowerSmallCap</v>
      </c>
    </row>
    <row r="380" spans="2:22" x14ac:dyDescent="0.25">
      <c r="B380">
        <f t="shared" si="71"/>
        <v>378</v>
      </c>
      <c r="C380" t="s">
        <v>2825</v>
      </c>
      <c r="D380" t="s">
        <v>3603</v>
      </c>
      <c r="E380" t="s">
        <v>3209</v>
      </c>
      <c r="F380" s="1">
        <v>37505189100</v>
      </c>
      <c r="G380" s="1">
        <v>605433248</v>
      </c>
      <c r="I380" t="str">
        <f t="shared" si="66"/>
        <v>KBAG</v>
      </c>
      <c r="J380" t="str">
        <f t="shared" si="67"/>
        <v>457.60 B</v>
      </c>
      <c r="K380" t="str">
        <f t="shared" si="68"/>
        <v>-</v>
      </c>
      <c r="L380" s="9" t="str">
        <f t="shared" si="69"/>
        <v>37505189100</v>
      </c>
      <c r="M380" s="9" t="str">
        <f t="shared" si="70"/>
        <v>605433248</v>
      </c>
      <c r="P380" t="str">
        <f t="shared" si="72"/>
        <v>KBAG</v>
      </c>
      <c r="Q380" s="6">
        <f>IFERROR(INDEX('Final Yahoo'!$D$2:$D$1048576,MATCH(Stockbit!P380,'Final Yahoo'!$B$2:$B$1048576,0)),"NA")</f>
        <v>57</v>
      </c>
      <c r="R380" s="10">
        <f t="shared" si="73"/>
        <v>0.45760000000000001</v>
      </c>
      <c r="S380" s="23" t="str">
        <f t="shared" si="74"/>
        <v>NA</v>
      </c>
      <c r="T380" s="8">
        <f t="shared" si="75"/>
        <v>37505189100</v>
      </c>
      <c r="U380" s="28">
        <f t="shared" si="76"/>
        <v>605433248</v>
      </c>
      <c r="V380" s="29" t="str">
        <f t="shared" si="77"/>
        <v>LowerSmallCap</v>
      </c>
    </row>
    <row r="381" spans="2:22" x14ac:dyDescent="0.25">
      <c r="B381">
        <f t="shared" si="71"/>
        <v>379</v>
      </c>
      <c r="C381" t="s">
        <v>2826</v>
      </c>
      <c r="D381" t="s">
        <v>3604</v>
      </c>
      <c r="E381" s="2">
        <v>-0.14799999999999999</v>
      </c>
      <c r="F381" s="1">
        <v>2268753760</v>
      </c>
      <c r="G381" s="1">
        <v>7518120</v>
      </c>
      <c r="I381" t="str">
        <f t="shared" si="66"/>
        <v>KBLI</v>
      </c>
      <c r="J381" t="str">
        <f t="shared" si="67"/>
        <v>1,202.17 B</v>
      </c>
      <c r="K381" t="str">
        <f t="shared" si="68"/>
        <v>-0.148</v>
      </c>
      <c r="L381" s="9" t="str">
        <f t="shared" si="69"/>
        <v>2268753760</v>
      </c>
      <c r="M381" s="9" t="str">
        <f t="shared" si="70"/>
        <v>7518120</v>
      </c>
      <c r="P381" t="str">
        <f t="shared" si="72"/>
        <v>KBLI</v>
      </c>
      <c r="Q381" s="6" t="str">
        <f>IFERROR(INDEX('Final Yahoo'!$D$2:$D$1048576,MATCH(Stockbit!P381,'Final Yahoo'!$B$2:$B$1048576,0)),"NA")</f>
        <v>NA</v>
      </c>
      <c r="R381" s="10">
        <f t="shared" si="73"/>
        <v>1.2021700000000002</v>
      </c>
      <c r="S381" s="23">
        <f t="shared" si="74"/>
        <v>-0.14799999999999999</v>
      </c>
      <c r="T381" s="8">
        <f t="shared" si="75"/>
        <v>2268753760</v>
      </c>
      <c r="U381" s="28">
        <f t="shared" si="76"/>
        <v>7518120</v>
      </c>
      <c r="V381" s="29" t="str">
        <f t="shared" si="77"/>
        <v>UpperSmallCap</v>
      </c>
    </row>
    <row r="382" spans="2:22" x14ac:dyDescent="0.25">
      <c r="B382">
        <f t="shared" si="71"/>
        <v>380</v>
      </c>
      <c r="C382" t="s">
        <v>2827</v>
      </c>
      <c r="D382" t="s">
        <v>3605</v>
      </c>
      <c r="E382" s="2">
        <v>-0.10100000000000001</v>
      </c>
      <c r="F382" s="1">
        <v>18232400</v>
      </c>
      <c r="G382" s="1">
        <v>85560</v>
      </c>
      <c r="I382" t="str">
        <f t="shared" si="66"/>
        <v>KBLM</v>
      </c>
      <c r="J382" t="str">
        <f t="shared" si="67"/>
        <v>241.92 B</v>
      </c>
      <c r="K382" t="str">
        <f t="shared" si="68"/>
        <v>-0.101</v>
      </c>
      <c r="L382" s="9" t="str">
        <f t="shared" si="69"/>
        <v>18232400</v>
      </c>
      <c r="M382" s="9" t="str">
        <f t="shared" si="70"/>
        <v>85560</v>
      </c>
      <c r="P382" t="str">
        <f t="shared" si="72"/>
        <v>KBLM</v>
      </c>
      <c r="Q382" s="6">
        <f>IFERROR(INDEX('Final Yahoo'!$D$2:$D$1048576,MATCH(Stockbit!P382,'Final Yahoo'!$B$2:$B$1048576,0)),"NA")</f>
        <v>208</v>
      </c>
      <c r="R382" s="10">
        <f t="shared" si="73"/>
        <v>0.24192</v>
      </c>
      <c r="S382" s="23">
        <f t="shared" si="74"/>
        <v>-0.10100000000000001</v>
      </c>
      <c r="T382" s="8">
        <f t="shared" si="75"/>
        <v>18232400</v>
      </c>
      <c r="U382" s="28">
        <f t="shared" si="76"/>
        <v>85560</v>
      </c>
      <c r="V382" s="29" t="str">
        <f t="shared" si="77"/>
        <v>LowerSmallCap</v>
      </c>
    </row>
    <row r="383" spans="2:22" x14ac:dyDescent="0.25">
      <c r="B383">
        <f t="shared" si="71"/>
        <v>381</v>
      </c>
      <c r="C383" t="s">
        <v>2828</v>
      </c>
      <c r="D383" t="s">
        <v>3606</v>
      </c>
      <c r="E383" s="2">
        <v>-0.42299999999999999</v>
      </c>
      <c r="F383" s="1">
        <v>15001700</v>
      </c>
      <c r="G383" s="1">
        <v>21560</v>
      </c>
      <c r="I383" t="str">
        <f t="shared" si="66"/>
        <v>KBLV</v>
      </c>
      <c r="J383" t="str">
        <f t="shared" si="67"/>
        <v>1,175.96 B</v>
      </c>
      <c r="K383" t="str">
        <f t="shared" si="68"/>
        <v>-0.423</v>
      </c>
      <c r="L383" s="9" t="str">
        <f t="shared" si="69"/>
        <v>15001700</v>
      </c>
      <c r="M383" s="9" t="str">
        <f t="shared" si="70"/>
        <v>21560</v>
      </c>
      <c r="P383" t="str">
        <f t="shared" si="72"/>
        <v>KBLV</v>
      </c>
      <c r="Q383" s="6">
        <f>IFERROR(INDEX('Final Yahoo'!$D$2:$D$1048576,MATCH(Stockbit!P383,'Final Yahoo'!$B$2:$B$1048576,0)),"NA")</f>
        <v>720</v>
      </c>
      <c r="R383" s="10">
        <f t="shared" si="73"/>
        <v>1.1759600000000001</v>
      </c>
      <c r="S383" s="23">
        <f t="shared" si="74"/>
        <v>-0.42299999999999999</v>
      </c>
      <c r="T383" s="8">
        <f t="shared" si="75"/>
        <v>15001700</v>
      </c>
      <c r="U383" s="28">
        <f t="shared" si="76"/>
        <v>21560</v>
      </c>
      <c r="V383" s="29" t="str">
        <f t="shared" si="77"/>
        <v>UpperSmallCap</v>
      </c>
    </row>
    <row r="384" spans="2:22" x14ac:dyDescent="0.25">
      <c r="B384">
        <f t="shared" si="71"/>
        <v>382</v>
      </c>
      <c r="C384" t="s">
        <v>3607</v>
      </c>
      <c r="D384" t="s">
        <v>3608</v>
      </c>
      <c r="E384" s="2">
        <v>-0.77200000000000002</v>
      </c>
      <c r="F384" s="1">
        <v>1000</v>
      </c>
      <c r="G384">
        <v>0</v>
      </c>
      <c r="I384" t="str">
        <f t="shared" si="66"/>
        <v>KBRI</v>
      </c>
      <c r="J384" t="str">
        <f t="shared" si="67"/>
        <v>434.40 B</v>
      </c>
      <c r="K384" t="str">
        <f t="shared" si="68"/>
        <v>-0.772</v>
      </c>
      <c r="L384" s="9" t="str">
        <f t="shared" si="69"/>
        <v>1000</v>
      </c>
      <c r="M384" s="9" t="str">
        <f t="shared" si="70"/>
        <v>0</v>
      </c>
      <c r="P384" t="str">
        <f t="shared" si="72"/>
        <v>KBRI</v>
      </c>
      <c r="Q384" s="6" t="str">
        <f>IFERROR(INDEX('Final Yahoo'!$D$2:$D$1048576,MATCH(Stockbit!P384,'Final Yahoo'!$B$2:$B$1048576,0)),"NA")</f>
        <v>NA</v>
      </c>
      <c r="R384" s="10">
        <f t="shared" si="73"/>
        <v>0.43439999999999995</v>
      </c>
      <c r="S384" s="23">
        <f t="shared" si="74"/>
        <v>-0.77200000000000002</v>
      </c>
      <c r="T384" s="8">
        <f t="shared" si="75"/>
        <v>1000</v>
      </c>
      <c r="U384" s="28">
        <f t="shared" si="76"/>
        <v>0</v>
      </c>
      <c r="V384" s="29" t="str">
        <f t="shared" si="77"/>
        <v>LowerSmallCap</v>
      </c>
    </row>
    <row r="385" spans="2:22" x14ac:dyDescent="0.25">
      <c r="B385">
        <f t="shared" si="71"/>
        <v>383</v>
      </c>
      <c r="C385" t="s">
        <v>2829</v>
      </c>
      <c r="D385" t="s">
        <v>3609</v>
      </c>
      <c r="E385" s="2">
        <v>-0.05</v>
      </c>
      <c r="F385" s="1">
        <v>32758800</v>
      </c>
      <c r="G385" s="1">
        <v>36600</v>
      </c>
      <c r="I385" t="str">
        <f t="shared" si="66"/>
        <v>KDSI</v>
      </c>
      <c r="J385" t="str">
        <f t="shared" si="67"/>
        <v>368.55 B</v>
      </c>
      <c r="K385" t="str">
        <f t="shared" si="68"/>
        <v>-0.05</v>
      </c>
      <c r="L385" s="9" t="str">
        <f t="shared" si="69"/>
        <v>32758800</v>
      </c>
      <c r="M385" s="9" t="str">
        <f t="shared" si="70"/>
        <v>36600</v>
      </c>
      <c r="P385" t="str">
        <f t="shared" si="72"/>
        <v>KDSI</v>
      </c>
      <c r="Q385" s="6">
        <f>IFERROR(INDEX('Final Yahoo'!$D$2:$D$1048576,MATCH(Stockbit!P385,'Final Yahoo'!$B$2:$B$1048576,0)),"NA")</f>
        <v>895</v>
      </c>
      <c r="R385" s="10">
        <f t="shared" si="73"/>
        <v>0.36854999999999999</v>
      </c>
      <c r="S385" s="23">
        <f t="shared" si="74"/>
        <v>-0.05</v>
      </c>
      <c r="T385" s="8">
        <f t="shared" si="75"/>
        <v>32758800</v>
      </c>
      <c r="U385" s="28">
        <f t="shared" si="76"/>
        <v>36600</v>
      </c>
      <c r="V385" s="29" t="str">
        <f t="shared" si="77"/>
        <v>LowerSmallCap</v>
      </c>
    </row>
    <row r="386" spans="2:22" x14ac:dyDescent="0.25">
      <c r="B386">
        <f t="shared" si="71"/>
        <v>384</v>
      </c>
      <c r="C386" t="s">
        <v>2830</v>
      </c>
      <c r="D386" t="s">
        <v>3610</v>
      </c>
      <c r="E386" t="s">
        <v>3209</v>
      </c>
      <c r="F386" s="1">
        <v>661061880</v>
      </c>
      <c r="G386" s="1">
        <v>1494300</v>
      </c>
      <c r="I386" t="str">
        <f t="shared" ref="I386:I449" si="78">TRIM(C386)</f>
        <v>KEEN</v>
      </c>
      <c r="J386" t="str">
        <f t="shared" ref="J386:J449" si="79">TRIM(D386)</f>
        <v>1,605.84 B</v>
      </c>
      <c r="K386" t="str">
        <f t="shared" ref="K386:K449" si="80">TRIM(E386)</f>
        <v>-</v>
      </c>
      <c r="L386" s="9" t="str">
        <f t="shared" ref="L386:L449" si="81">TRIM(F386)</f>
        <v>661061880</v>
      </c>
      <c r="M386" s="9" t="str">
        <f t="shared" ref="M386:M449" si="82">TRIM(G386)</f>
        <v>1494300</v>
      </c>
      <c r="P386" t="str">
        <f t="shared" si="72"/>
        <v>KEEN</v>
      </c>
      <c r="Q386" s="6">
        <f>IFERROR(INDEX('Final Yahoo'!$D$2:$D$1048576,MATCH(Stockbit!P386,'Final Yahoo'!$B$2:$B$1048576,0)),"NA")</f>
        <v>432</v>
      </c>
      <c r="R386" s="10">
        <f t="shared" si="73"/>
        <v>1.6058399999999999</v>
      </c>
      <c r="S386" s="23" t="str">
        <f t="shared" si="74"/>
        <v>NA</v>
      </c>
      <c r="T386" s="8">
        <f t="shared" si="75"/>
        <v>661061880</v>
      </c>
      <c r="U386" s="28">
        <f t="shared" si="76"/>
        <v>1494300</v>
      </c>
      <c r="V386" s="29" t="str">
        <f t="shared" si="77"/>
        <v>UpperSmallCap</v>
      </c>
    </row>
    <row r="387" spans="2:22" x14ac:dyDescent="0.25">
      <c r="B387">
        <f t="shared" ref="B387:B450" si="83">ROW(B385)</f>
        <v>385</v>
      </c>
      <c r="C387" t="s">
        <v>2831</v>
      </c>
      <c r="D387" t="s">
        <v>3611</v>
      </c>
      <c r="E387" t="s">
        <v>3209</v>
      </c>
      <c r="F387" s="1">
        <v>83969200</v>
      </c>
      <c r="G387" s="1">
        <v>68860</v>
      </c>
      <c r="I387" t="str">
        <f t="shared" si="78"/>
        <v>KEJU</v>
      </c>
      <c r="J387" t="str">
        <f t="shared" si="79"/>
        <v>1,845.00 B</v>
      </c>
      <c r="K387" t="str">
        <f t="shared" si="80"/>
        <v>-</v>
      </c>
      <c r="L387" s="9" t="str">
        <f t="shared" si="81"/>
        <v>83969200</v>
      </c>
      <c r="M387" s="9" t="str">
        <f t="shared" si="82"/>
        <v>68860</v>
      </c>
      <c r="P387" t="str">
        <f t="shared" ref="P387:P450" si="84">I387</f>
        <v>KEJU</v>
      </c>
      <c r="Q387" s="6">
        <f>IFERROR(INDEX('Final Yahoo'!$D$2:$D$1048576,MATCH(Stockbit!P387,'Final Yahoo'!$B$2:$B$1048576,0)),"NA")</f>
        <v>1220</v>
      </c>
      <c r="R387" s="10">
        <f t="shared" si="73"/>
        <v>1.845</v>
      </c>
      <c r="S387" s="23" t="str">
        <f t="shared" si="74"/>
        <v>NA</v>
      </c>
      <c r="T387" s="8">
        <f t="shared" si="75"/>
        <v>83969200</v>
      </c>
      <c r="U387" s="28">
        <f t="shared" si="76"/>
        <v>68860</v>
      </c>
      <c r="V387" s="29" t="str">
        <f t="shared" si="77"/>
        <v>UpperSmallCap</v>
      </c>
    </row>
    <row r="388" spans="2:22" x14ac:dyDescent="0.25">
      <c r="B388">
        <f t="shared" si="83"/>
        <v>386</v>
      </c>
      <c r="C388" t="s">
        <v>2832</v>
      </c>
      <c r="D388" t="s">
        <v>3612</v>
      </c>
      <c r="E388" s="2">
        <v>-0.186</v>
      </c>
      <c r="F388" s="1">
        <v>8010000</v>
      </c>
      <c r="G388" s="1">
        <v>160200</v>
      </c>
      <c r="I388" t="str">
        <f t="shared" si="78"/>
        <v>KIAS</v>
      </c>
      <c r="J388" t="str">
        <f t="shared" si="79"/>
        <v>746.46 B</v>
      </c>
      <c r="K388" t="str">
        <f t="shared" si="80"/>
        <v>-0.186</v>
      </c>
      <c r="L388" s="9" t="str">
        <f t="shared" si="81"/>
        <v>8010000</v>
      </c>
      <c r="M388" s="9" t="str">
        <f t="shared" si="82"/>
        <v>160200</v>
      </c>
      <c r="P388" t="str">
        <f t="shared" si="84"/>
        <v>KIAS</v>
      </c>
      <c r="Q388" s="6">
        <f>IFERROR(INDEX('Final Yahoo'!$D$2:$D$1048576,MATCH(Stockbit!P388,'Final Yahoo'!$B$2:$B$1048576,0)),"NA")</f>
        <v>50</v>
      </c>
      <c r="R388" s="10">
        <f t="shared" ref="R388:R451" si="85">VALUE(LEFT(J388,LEN(J388)-2))/10^3</f>
        <v>0.74646000000000001</v>
      </c>
      <c r="S388" s="23">
        <f t="shared" ref="S388:S451" si="86">IFERROR(VALUE(K388),"NA")</f>
        <v>-0.186</v>
      </c>
      <c r="T388" s="8">
        <f t="shared" ref="T388:T451" si="87">IFERROR(VALUE(L388),"NA")</f>
        <v>8010000</v>
      </c>
      <c r="U388" s="28">
        <f t="shared" ref="U388:U451" si="88">IFERROR(VALUE(M388),"NA")</f>
        <v>160200</v>
      </c>
      <c r="V388" s="29" t="str">
        <f t="shared" ref="V388:V451" si="89">IF(R388&gt;=$Y$5,$AE$5,IF(R388&gt;=$Y$6,$AE$6,IF(R388&gt;=$Y$7,$AE$7,IF(R388&gt;=$Y$8,$AE$8,IF(R388&gt;=$Y$9,$AE$9,$AE$10)))))</f>
        <v>LowerSmallCap</v>
      </c>
    </row>
    <row r="389" spans="2:22" x14ac:dyDescent="0.25">
      <c r="B389">
        <f t="shared" si="83"/>
        <v>387</v>
      </c>
      <c r="C389" t="s">
        <v>2833</v>
      </c>
      <c r="D389" t="s">
        <v>3613</v>
      </c>
      <c r="E389" s="2">
        <v>-7.5999999999999998E-2</v>
      </c>
      <c r="F389" s="1">
        <v>458696440</v>
      </c>
      <c r="G389" s="1">
        <v>1989160</v>
      </c>
      <c r="I389" t="str">
        <f t="shared" si="78"/>
        <v>KICI</v>
      </c>
      <c r="J389" t="str">
        <f t="shared" si="79"/>
        <v>67.34 B</v>
      </c>
      <c r="K389" t="str">
        <f t="shared" si="80"/>
        <v>-0.076</v>
      </c>
      <c r="L389" s="9" t="str">
        <f t="shared" si="81"/>
        <v>458696440</v>
      </c>
      <c r="M389" s="9" t="str">
        <f t="shared" si="82"/>
        <v>1989160</v>
      </c>
      <c r="P389" t="str">
        <f t="shared" si="84"/>
        <v>KICI</v>
      </c>
      <c r="Q389" s="6">
        <f>IFERROR(INDEX('Final Yahoo'!$D$2:$D$1048576,MATCH(Stockbit!P389,'Final Yahoo'!$B$2:$B$1048576,0)),"NA")</f>
        <v>236</v>
      </c>
      <c r="R389" s="10">
        <f t="shared" si="85"/>
        <v>6.7339999999999997E-2</v>
      </c>
      <c r="S389" s="23">
        <f t="shared" si="86"/>
        <v>-7.5999999999999998E-2</v>
      </c>
      <c r="T389" s="8">
        <f t="shared" si="87"/>
        <v>458696440</v>
      </c>
      <c r="U389" s="28">
        <f t="shared" si="88"/>
        <v>1989160</v>
      </c>
      <c r="V389" s="29" t="str">
        <f t="shared" si="89"/>
        <v>LowerSmallCap</v>
      </c>
    </row>
    <row r="390" spans="2:22" x14ac:dyDescent="0.25">
      <c r="B390">
        <f t="shared" si="83"/>
        <v>388</v>
      </c>
      <c r="C390" t="s">
        <v>2834</v>
      </c>
      <c r="D390" t="s">
        <v>3614</v>
      </c>
      <c r="E390" s="2">
        <v>-7.1999999999999995E-2</v>
      </c>
      <c r="F390" s="1">
        <v>684212740</v>
      </c>
      <c r="G390" s="1">
        <v>4210480</v>
      </c>
      <c r="I390" t="str">
        <f t="shared" si="78"/>
        <v>KIJA</v>
      </c>
      <c r="J390" t="str">
        <f t="shared" si="79"/>
        <v>3,331.98 B</v>
      </c>
      <c r="K390" t="str">
        <f t="shared" si="80"/>
        <v>-0.072</v>
      </c>
      <c r="L390" s="9" t="str">
        <f t="shared" si="81"/>
        <v>684212740</v>
      </c>
      <c r="M390" s="9" t="str">
        <f t="shared" si="82"/>
        <v>4210480</v>
      </c>
      <c r="P390" t="str">
        <f t="shared" si="84"/>
        <v>KIJA</v>
      </c>
      <c r="Q390" s="6" t="str">
        <f>IFERROR(INDEX('Final Yahoo'!$D$2:$D$1048576,MATCH(Stockbit!P390,'Final Yahoo'!$B$2:$B$1048576,0)),"NA")</f>
        <v>NA</v>
      </c>
      <c r="R390" s="10">
        <f t="shared" si="85"/>
        <v>3.3319800000000002</v>
      </c>
      <c r="S390" s="23">
        <f t="shared" si="86"/>
        <v>-7.1999999999999995E-2</v>
      </c>
      <c r="T390" s="8">
        <f t="shared" si="87"/>
        <v>684212740</v>
      </c>
      <c r="U390" s="28">
        <f t="shared" si="88"/>
        <v>4210480</v>
      </c>
      <c r="V390" s="29" t="str">
        <f t="shared" si="89"/>
        <v>LowerMidCap</v>
      </c>
    </row>
    <row r="391" spans="2:22" x14ac:dyDescent="0.25">
      <c r="B391">
        <f t="shared" si="83"/>
        <v>389</v>
      </c>
      <c r="C391" t="s">
        <v>2835</v>
      </c>
      <c r="D391" t="s">
        <v>3615</v>
      </c>
      <c r="E391" s="2">
        <v>8.4000000000000005E-2</v>
      </c>
      <c r="F391" s="1">
        <v>1306645200</v>
      </c>
      <c r="G391" s="1">
        <v>613940</v>
      </c>
      <c r="I391" t="str">
        <f t="shared" si="78"/>
        <v>KINO</v>
      </c>
      <c r="J391" t="str">
        <f t="shared" si="79"/>
        <v>3,028.57 B</v>
      </c>
      <c r="K391" t="str">
        <f t="shared" si="80"/>
        <v>0.084</v>
      </c>
      <c r="L391" s="9" t="str">
        <f t="shared" si="81"/>
        <v>1306645200</v>
      </c>
      <c r="M391" s="9" t="str">
        <f t="shared" si="82"/>
        <v>613940</v>
      </c>
      <c r="P391" t="str">
        <f t="shared" si="84"/>
        <v>KINO</v>
      </c>
      <c r="Q391" s="6" t="str">
        <f>IFERROR(INDEX('Final Yahoo'!$D$2:$D$1048576,MATCH(Stockbit!P391,'Final Yahoo'!$B$2:$B$1048576,0)),"NA")</f>
        <v>NA</v>
      </c>
      <c r="R391" s="10">
        <f t="shared" si="85"/>
        <v>3.0285700000000002</v>
      </c>
      <c r="S391" s="23">
        <f t="shared" si="86"/>
        <v>8.4000000000000005E-2</v>
      </c>
      <c r="T391" s="8">
        <f t="shared" si="87"/>
        <v>1306645200</v>
      </c>
      <c r="U391" s="28">
        <f t="shared" si="88"/>
        <v>613940</v>
      </c>
      <c r="V391" s="29" t="str">
        <f t="shared" si="89"/>
        <v>LowerMidCap</v>
      </c>
    </row>
    <row r="392" spans="2:22" x14ac:dyDescent="0.25">
      <c r="B392">
        <f t="shared" si="83"/>
        <v>390</v>
      </c>
      <c r="C392" t="s">
        <v>2836</v>
      </c>
      <c r="D392" t="s">
        <v>3616</v>
      </c>
      <c r="E392" s="2">
        <v>-6.9000000000000006E-2</v>
      </c>
      <c r="F392" s="1">
        <v>27172483400</v>
      </c>
      <c r="G392" s="1">
        <v>38233100</v>
      </c>
      <c r="I392" t="str">
        <f t="shared" si="78"/>
        <v>KIOS</v>
      </c>
      <c r="J392" t="str">
        <f t="shared" si="79"/>
        <v>512.83 B</v>
      </c>
      <c r="K392" t="str">
        <f t="shared" si="80"/>
        <v>-0.069</v>
      </c>
      <c r="L392" s="9" t="str">
        <f t="shared" si="81"/>
        <v>27172483400</v>
      </c>
      <c r="M392" s="9" t="str">
        <f t="shared" si="82"/>
        <v>38233100</v>
      </c>
      <c r="P392" t="str">
        <f t="shared" si="84"/>
        <v>KIOS</v>
      </c>
      <c r="Q392" s="6">
        <f>IFERROR(INDEX('Final Yahoo'!$D$2:$D$1048576,MATCH(Stockbit!P392,'Final Yahoo'!$B$2:$B$1048576,0)),"NA")</f>
        <v>700</v>
      </c>
      <c r="R392" s="10">
        <f t="shared" si="85"/>
        <v>0.51283000000000001</v>
      </c>
      <c r="S392" s="23">
        <f t="shared" si="86"/>
        <v>-6.9000000000000006E-2</v>
      </c>
      <c r="T392" s="8">
        <f t="shared" si="87"/>
        <v>27172483400</v>
      </c>
      <c r="U392" s="28">
        <f t="shared" si="88"/>
        <v>38233100</v>
      </c>
      <c r="V392" s="29" t="str">
        <f t="shared" si="89"/>
        <v>LowerSmallCap</v>
      </c>
    </row>
    <row r="393" spans="2:22" x14ac:dyDescent="0.25">
      <c r="B393">
        <f t="shared" si="83"/>
        <v>391</v>
      </c>
      <c r="C393" t="s">
        <v>2837</v>
      </c>
      <c r="D393" t="s">
        <v>3617</v>
      </c>
      <c r="E393" t="s">
        <v>3209</v>
      </c>
      <c r="F393" s="1">
        <v>6238840</v>
      </c>
      <c r="G393" s="1">
        <v>12020</v>
      </c>
      <c r="I393" t="str">
        <f t="shared" si="78"/>
        <v>KJEN</v>
      </c>
      <c r="J393" t="str">
        <f t="shared" si="79"/>
        <v>247.00 B</v>
      </c>
      <c r="K393" t="str">
        <f t="shared" si="80"/>
        <v>-</v>
      </c>
      <c r="L393" s="9" t="str">
        <f t="shared" si="81"/>
        <v>6238840</v>
      </c>
      <c r="M393" s="9" t="str">
        <f t="shared" si="82"/>
        <v>12020</v>
      </c>
      <c r="P393" t="str">
        <f t="shared" si="84"/>
        <v>KJEN</v>
      </c>
      <c r="Q393" s="6">
        <f>IFERROR(INDEX('Final Yahoo'!$D$2:$D$1048576,MATCH(Stockbit!P393,'Final Yahoo'!$B$2:$B$1048576,0)),"NA")</f>
        <v>490</v>
      </c>
      <c r="R393" s="10">
        <f t="shared" si="85"/>
        <v>0.247</v>
      </c>
      <c r="S393" s="23" t="str">
        <f t="shared" si="86"/>
        <v>NA</v>
      </c>
      <c r="T393" s="8">
        <f t="shared" si="87"/>
        <v>6238840</v>
      </c>
      <c r="U393" s="28">
        <f t="shared" si="88"/>
        <v>12020</v>
      </c>
      <c r="V393" s="29" t="str">
        <f t="shared" si="89"/>
        <v>LowerSmallCap</v>
      </c>
    </row>
    <row r="394" spans="2:22" x14ac:dyDescent="0.25">
      <c r="B394">
        <f t="shared" si="83"/>
        <v>392</v>
      </c>
      <c r="C394" t="s">
        <v>2838</v>
      </c>
      <c r="D394" t="s">
        <v>3618</v>
      </c>
      <c r="E394" s="2">
        <v>-0.04</v>
      </c>
      <c r="F394" s="1">
        <v>131310040</v>
      </c>
      <c r="G394" s="1">
        <v>420160</v>
      </c>
      <c r="I394" t="str">
        <f t="shared" si="78"/>
        <v>KKGI</v>
      </c>
      <c r="J394" t="str">
        <f t="shared" si="79"/>
        <v>1,580.00 B</v>
      </c>
      <c r="K394" t="str">
        <f t="shared" si="80"/>
        <v>-0.04</v>
      </c>
      <c r="L394" s="9" t="str">
        <f t="shared" si="81"/>
        <v>131310040</v>
      </c>
      <c r="M394" s="9" t="str">
        <f t="shared" si="82"/>
        <v>420160</v>
      </c>
      <c r="P394" t="str">
        <f t="shared" si="84"/>
        <v>KKGI</v>
      </c>
      <c r="Q394" s="6">
        <f>IFERROR(INDEX('Final Yahoo'!$D$2:$D$1048576,MATCH(Stockbit!P394,'Final Yahoo'!$B$2:$B$1048576,0)),"NA")</f>
        <v>316</v>
      </c>
      <c r="R394" s="10">
        <f t="shared" si="85"/>
        <v>1.58</v>
      </c>
      <c r="S394" s="23">
        <f t="shared" si="86"/>
        <v>-0.04</v>
      </c>
      <c r="T394" s="8">
        <f t="shared" si="87"/>
        <v>131310040</v>
      </c>
      <c r="U394" s="28">
        <f t="shared" si="88"/>
        <v>420160</v>
      </c>
      <c r="V394" s="29" t="str">
        <f t="shared" si="89"/>
        <v>UpperSmallCap</v>
      </c>
    </row>
    <row r="395" spans="2:22" x14ac:dyDescent="0.25">
      <c r="B395">
        <f t="shared" si="83"/>
        <v>393</v>
      </c>
      <c r="C395" t="s">
        <v>2839</v>
      </c>
      <c r="D395" t="s">
        <v>3619</v>
      </c>
      <c r="E395" s="2">
        <v>4.5999999999999999E-2</v>
      </c>
      <c r="F395" s="1">
        <v>44487386400</v>
      </c>
      <c r="G395" s="1">
        <v>30578520</v>
      </c>
      <c r="I395" t="str">
        <f t="shared" si="78"/>
        <v>KLBF</v>
      </c>
      <c r="J395" t="str">
        <f t="shared" si="79"/>
        <v>72,187.69 B</v>
      </c>
      <c r="K395" t="str">
        <f t="shared" si="80"/>
        <v>0.046</v>
      </c>
      <c r="L395" s="9" t="str">
        <f t="shared" si="81"/>
        <v>44487386400</v>
      </c>
      <c r="M395" s="9" t="str">
        <f t="shared" si="82"/>
        <v>30578520</v>
      </c>
      <c r="P395" t="str">
        <f t="shared" si="84"/>
        <v>KLBF</v>
      </c>
      <c r="Q395" s="6">
        <f>IFERROR(INDEX('Final Yahoo'!$D$2:$D$1048576,MATCH(Stockbit!P395,'Final Yahoo'!$B$2:$B$1048576,0)),"NA")</f>
        <v>1445</v>
      </c>
      <c r="R395" s="10">
        <f t="shared" si="85"/>
        <v>72.187690000000003</v>
      </c>
      <c r="S395" s="23">
        <f t="shared" si="86"/>
        <v>4.5999999999999999E-2</v>
      </c>
      <c r="T395" s="8">
        <f t="shared" si="87"/>
        <v>44487386400</v>
      </c>
      <c r="U395" s="28">
        <f t="shared" si="88"/>
        <v>30578520</v>
      </c>
      <c r="V395" s="29" t="str">
        <f t="shared" si="89"/>
        <v>UpperBigCap</v>
      </c>
    </row>
    <row r="396" spans="2:22" x14ac:dyDescent="0.25">
      <c r="B396">
        <f t="shared" si="83"/>
        <v>394</v>
      </c>
      <c r="C396" t="s">
        <v>2840</v>
      </c>
      <c r="D396" t="s">
        <v>3620</v>
      </c>
      <c r="E396" t="s">
        <v>3209</v>
      </c>
      <c r="F396" s="1">
        <v>157251660</v>
      </c>
      <c r="G396" s="1">
        <v>316500</v>
      </c>
      <c r="I396" t="str">
        <f t="shared" si="78"/>
        <v>KMDS</v>
      </c>
      <c r="J396" t="str">
        <f t="shared" si="79"/>
        <v>393.60 B</v>
      </c>
      <c r="K396" t="str">
        <f t="shared" si="80"/>
        <v>-</v>
      </c>
      <c r="L396" s="9" t="str">
        <f t="shared" si="81"/>
        <v>157251660</v>
      </c>
      <c r="M396" s="9" t="str">
        <f t="shared" si="82"/>
        <v>316500</v>
      </c>
      <c r="P396" t="str">
        <f t="shared" si="84"/>
        <v>KMDS</v>
      </c>
      <c r="Q396" s="6">
        <f>IFERROR(INDEX('Final Yahoo'!$D$2:$D$1048576,MATCH(Stockbit!P396,'Final Yahoo'!$B$2:$B$1048576,0)),"NA")</f>
        <v>496</v>
      </c>
      <c r="R396" s="10">
        <f t="shared" si="85"/>
        <v>0.39360000000000001</v>
      </c>
      <c r="S396" s="23" t="str">
        <f t="shared" si="86"/>
        <v>NA</v>
      </c>
      <c r="T396" s="8">
        <f t="shared" si="87"/>
        <v>157251660</v>
      </c>
      <c r="U396" s="28">
        <f t="shared" si="88"/>
        <v>316500</v>
      </c>
      <c r="V396" s="29" t="str">
        <f t="shared" si="89"/>
        <v>LowerSmallCap</v>
      </c>
    </row>
    <row r="397" spans="2:22" x14ac:dyDescent="0.25">
      <c r="B397">
        <f t="shared" si="83"/>
        <v>395</v>
      </c>
      <c r="C397" t="s">
        <v>2841</v>
      </c>
      <c r="D397" t="s">
        <v>3621</v>
      </c>
      <c r="E397" s="2">
        <v>-0.10100000000000001</v>
      </c>
      <c r="F397" s="1">
        <v>314304480</v>
      </c>
      <c r="G397" s="1">
        <v>908300</v>
      </c>
      <c r="I397" t="str">
        <f t="shared" si="78"/>
        <v>KMTR</v>
      </c>
      <c r="J397" t="str">
        <f t="shared" si="79"/>
        <v>3,006.82 B</v>
      </c>
      <c r="K397" t="str">
        <f t="shared" si="80"/>
        <v>-0.101</v>
      </c>
      <c r="L397" s="9" t="str">
        <f t="shared" si="81"/>
        <v>314304480</v>
      </c>
      <c r="M397" s="9" t="str">
        <f t="shared" si="82"/>
        <v>908300</v>
      </c>
      <c r="P397" t="str">
        <f t="shared" si="84"/>
        <v>KMTR</v>
      </c>
      <c r="Q397" s="6" t="str">
        <f>IFERROR(INDEX('Final Yahoo'!$D$2:$D$1048576,MATCH(Stockbit!P397,'Final Yahoo'!$B$2:$B$1048576,0)),"NA")</f>
        <v>NA</v>
      </c>
      <c r="R397" s="10">
        <f t="shared" si="85"/>
        <v>3.0068200000000003</v>
      </c>
      <c r="S397" s="23">
        <f t="shared" si="86"/>
        <v>-0.10100000000000001</v>
      </c>
      <c r="T397" s="8">
        <f t="shared" si="87"/>
        <v>314304480</v>
      </c>
      <c r="U397" s="28">
        <f t="shared" si="88"/>
        <v>908300</v>
      </c>
      <c r="V397" s="29" t="str">
        <f t="shared" si="89"/>
        <v>LowerMidCap</v>
      </c>
    </row>
    <row r="398" spans="2:22" x14ac:dyDescent="0.25">
      <c r="B398">
        <f t="shared" si="83"/>
        <v>396</v>
      </c>
      <c r="C398" t="s">
        <v>2842</v>
      </c>
      <c r="D398" t="s">
        <v>3622</v>
      </c>
      <c r="E398" s="2">
        <v>-0.113</v>
      </c>
      <c r="F398" s="1">
        <v>107431600</v>
      </c>
      <c r="G398" s="1">
        <v>621560</v>
      </c>
      <c r="I398" t="str">
        <f t="shared" si="78"/>
        <v>KOBX</v>
      </c>
      <c r="J398" t="str">
        <f t="shared" si="79"/>
        <v>411.32 B</v>
      </c>
      <c r="K398" t="str">
        <f t="shared" si="80"/>
        <v>-0.113</v>
      </c>
      <c r="L398" s="9" t="str">
        <f t="shared" si="81"/>
        <v>107431600</v>
      </c>
      <c r="M398" s="9" t="str">
        <f t="shared" si="82"/>
        <v>621560</v>
      </c>
      <c r="P398" t="str">
        <f t="shared" si="84"/>
        <v>KOBX</v>
      </c>
      <c r="Q398" s="6">
        <f>IFERROR(INDEX('Final Yahoo'!$D$2:$D$1048576,MATCH(Stockbit!P398,'Final Yahoo'!$B$2:$B$1048576,0)),"NA")</f>
        <v>172</v>
      </c>
      <c r="R398" s="10">
        <f t="shared" si="85"/>
        <v>0.41132000000000002</v>
      </c>
      <c r="S398" s="23">
        <f t="shared" si="86"/>
        <v>-0.113</v>
      </c>
      <c r="T398" s="8">
        <f t="shared" si="87"/>
        <v>107431600</v>
      </c>
      <c r="U398" s="28">
        <f t="shared" si="88"/>
        <v>621560</v>
      </c>
      <c r="V398" s="29" t="str">
        <f t="shared" si="89"/>
        <v>LowerSmallCap</v>
      </c>
    </row>
    <row r="399" spans="2:22" x14ac:dyDescent="0.25">
      <c r="B399">
        <f t="shared" si="83"/>
        <v>397</v>
      </c>
      <c r="C399" t="s">
        <v>2843</v>
      </c>
      <c r="D399" t="s">
        <v>3623</v>
      </c>
      <c r="E399" s="2">
        <v>-3.4000000000000002E-2</v>
      </c>
      <c r="F399" s="1">
        <v>5589300</v>
      </c>
      <c r="G399" s="1">
        <v>34220</v>
      </c>
      <c r="I399" t="str">
        <f t="shared" si="78"/>
        <v>KOIN</v>
      </c>
      <c r="J399" t="str">
        <f t="shared" si="79"/>
        <v>157.92 B</v>
      </c>
      <c r="K399" t="str">
        <f t="shared" si="80"/>
        <v>-0.034</v>
      </c>
      <c r="L399" s="9" t="str">
        <f t="shared" si="81"/>
        <v>5589300</v>
      </c>
      <c r="M399" s="9" t="str">
        <f t="shared" si="82"/>
        <v>34220</v>
      </c>
      <c r="P399" t="str">
        <f t="shared" si="84"/>
        <v>KOIN</v>
      </c>
      <c r="Q399" s="6">
        <f>IFERROR(INDEX('Final Yahoo'!$D$2:$D$1048576,MATCH(Stockbit!P399,'Final Yahoo'!$B$2:$B$1048576,0)),"NA")</f>
        <v>164</v>
      </c>
      <c r="R399" s="10">
        <f t="shared" si="85"/>
        <v>0.15791999999999998</v>
      </c>
      <c r="S399" s="23">
        <f t="shared" si="86"/>
        <v>-3.4000000000000002E-2</v>
      </c>
      <c r="T399" s="8">
        <f t="shared" si="87"/>
        <v>5589300</v>
      </c>
      <c r="U399" s="28">
        <f t="shared" si="88"/>
        <v>34220</v>
      </c>
      <c r="V399" s="29" t="str">
        <f t="shared" si="89"/>
        <v>LowerSmallCap</v>
      </c>
    </row>
    <row r="400" spans="2:22" x14ac:dyDescent="0.25">
      <c r="B400">
        <f t="shared" si="83"/>
        <v>398</v>
      </c>
      <c r="C400" t="s">
        <v>2844</v>
      </c>
      <c r="D400" t="s">
        <v>3624</v>
      </c>
      <c r="E400" s="2">
        <v>-6.4000000000000001E-2</v>
      </c>
      <c r="F400" s="1">
        <v>22859800</v>
      </c>
      <c r="G400" s="1">
        <v>21660</v>
      </c>
      <c r="I400" t="str">
        <f t="shared" si="78"/>
        <v>KONI</v>
      </c>
      <c r="J400" t="str">
        <f t="shared" si="79"/>
        <v>238.14 B</v>
      </c>
      <c r="K400" t="str">
        <f t="shared" si="80"/>
        <v>-0.064</v>
      </c>
      <c r="L400" s="9" t="str">
        <f t="shared" si="81"/>
        <v>22859800</v>
      </c>
      <c r="M400" s="9" t="str">
        <f t="shared" si="82"/>
        <v>21660</v>
      </c>
      <c r="P400" t="str">
        <f t="shared" si="84"/>
        <v>KONI</v>
      </c>
      <c r="Q400" s="6">
        <f>IFERROR(INDEX('Final Yahoo'!$D$2:$D$1048576,MATCH(Stockbit!P400,'Final Yahoo'!$B$2:$B$1048576,0)),"NA")</f>
        <v>820</v>
      </c>
      <c r="R400" s="10">
        <f t="shared" si="85"/>
        <v>0.23813999999999999</v>
      </c>
      <c r="S400" s="23">
        <f t="shared" si="86"/>
        <v>-6.4000000000000001E-2</v>
      </c>
      <c r="T400" s="8">
        <f t="shared" si="87"/>
        <v>22859800</v>
      </c>
      <c r="U400" s="28">
        <f t="shared" si="88"/>
        <v>21660</v>
      </c>
      <c r="V400" s="29" t="str">
        <f t="shared" si="89"/>
        <v>LowerSmallCap</v>
      </c>
    </row>
    <row r="401" spans="2:22" x14ac:dyDescent="0.25">
      <c r="B401">
        <f t="shared" si="83"/>
        <v>399</v>
      </c>
      <c r="C401" t="s">
        <v>2845</v>
      </c>
      <c r="D401" t="s">
        <v>3625</v>
      </c>
      <c r="E401" s="2">
        <v>6.0000000000000001E-3</v>
      </c>
      <c r="F401" s="1">
        <v>88785700</v>
      </c>
      <c r="G401" s="1">
        <v>126280</v>
      </c>
      <c r="I401" t="str">
        <f t="shared" si="78"/>
        <v>KOPI</v>
      </c>
      <c r="J401" t="str">
        <f t="shared" si="79"/>
        <v>481.11 B</v>
      </c>
      <c r="K401" t="str">
        <f t="shared" si="80"/>
        <v>0.006</v>
      </c>
      <c r="L401" s="9" t="str">
        <f t="shared" si="81"/>
        <v>88785700</v>
      </c>
      <c r="M401" s="9" t="str">
        <f t="shared" si="82"/>
        <v>126280</v>
      </c>
      <c r="P401" t="str">
        <f t="shared" si="84"/>
        <v>KOPI</v>
      </c>
      <c r="Q401" s="6">
        <f>IFERROR(INDEX('Final Yahoo'!$D$2:$D$1048576,MATCH(Stockbit!P401,'Final Yahoo'!$B$2:$B$1048576,0)),"NA")</f>
        <v>610</v>
      </c>
      <c r="R401" s="10">
        <f t="shared" si="85"/>
        <v>0.48111000000000004</v>
      </c>
      <c r="S401" s="23">
        <f t="shared" si="86"/>
        <v>6.0000000000000001E-3</v>
      </c>
      <c r="T401" s="8">
        <f t="shared" si="87"/>
        <v>88785700</v>
      </c>
      <c r="U401" s="28">
        <f t="shared" si="88"/>
        <v>126280</v>
      </c>
      <c r="V401" s="29" t="str">
        <f t="shared" si="89"/>
        <v>LowerSmallCap</v>
      </c>
    </row>
    <row r="402" spans="2:22" x14ac:dyDescent="0.25">
      <c r="B402">
        <f t="shared" si="83"/>
        <v>400</v>
      </c>
      <c r="C402" t="s">
        <v>2846</v>
      </c>
      <c r="D402" t="s">
        <v>3626</v>
      </c>
      <c r="E402" t="s">
        <v>3209</v>
      </c>
      <c r="F402" s="1">
        <v>16993268760</v>
      </c>
      <c r="G402" s="1">
        <v>113630318.40000001</v>
      </c>
      <c r="I402" t="str">
        <f t="shared" si="78"/>
        <v>KOTA</v>
      </c>
      <c r="J402" t="str">
        <f t="shared" si="79"/>
        <v>1,507.64 B</v>
      </c>
      <c r="K402" t="str">
        <f t="shared" si="80"/>
        <v>-</v>
      </c>
      <c r="L402" s="9" t="str">
        <f t="shared" si="81"/>
        <v>16993268760</v>
      </c>
      <c r="M402" s="9" t="str">
        <f t="shared" si="82"/>
        <v>113630318.4</v>
      </c>
      <c r="P402" t="str">
        <f t="shared" si="84"/>
        <v>KOTA</v>
      </c>
      <c r="Q402" s="6">
        <f>IFERROR(INDEX('Final Yahoo'!$D$2:$D$1048576,MATCH(Stockbit!P402,'Final Yahoo'!$B$2:$B$1048576,0)),"NA")</f>
        <v>159</v>
      </c>
      <c r="R402" s="10">
        <f t="shared" si="85"/>
        <v>1.5076400000000001</v>
      </c>
      <c r="S402" s="23" t="str">
        <f t="shared" si="86"/>
        <v>NA</v>
      </c>
      <c r="T402" s="8">
        <f t="shared" si="87"/>
        <v>16993268760</v>
      </c>
      <c r="U402" s="28">
        <f t="shared" si="88"/>
        <v>113630318.40000001</v>
      </c>
      <c r="V402" s="29" t="str">
        <f t="shared" si="89"/>
        <v>UpperSmallCap</v>
      </c>
    </row>
    <row r="403" spans="2:22" x14ac:dyDescent="0.25">
      <c r="B403">
        <f t="shared" si="83"/>
        <v>401</v>
      </c>
      <c r="C403" t="s">
        <v>2847</v>
      </c>
      <c r="D403" t="s">
        <v>3627</v>
      </c>
      <c r="E403" t="s">
        <v>3209</v>
      </c>
      <c r="F403" s="1">
        <v>25000</v>
      </c>
      <c r="G403">
        <v>0</v>
      </c>
      <c r="I403" t="str">
        <f t="shared" si="78"/>
        <v>KPAL</v>
      </c>
      <c r="J403" t="str">
        <f t="shared" si="79"/>
        <v>53.45 B</v>
      </c>
      <c r="K403" t="str">
        <f t="shared" si="80"/>
        <v>-</v>
      </c>
      <c r="L403" s="9" t="str">
        <f t="shared" si="81"/>
        <v>25000</v>
      </c>
      <c r="M403" s="9" t="str">
        <f t="shared" si="82"/>
        <v>0</v>
      </c>
      <c r="P403" t="str">
        <f t="shared" si="84"/>
        <v>KPAL</v>
      </c>
      <c r="Q403" s="6" t="str">
        <f>IFERROR(INDEX('Final Yahoo'!$D$2:$D$1048576,MATCH(Stockbit!P403,'Final Yahoo'!$B$2:$B$1048576,0)),"NA")</f>
        <v>NA</v>
      </c>
      <c r="R403" s="10">
        <f t="shared" si="85"/>
        <v>5.3450000000000004E-2</v>
      </c>
      <c r="S403" s="23" t="str">
        <f t="shared" si="86"/>
        <v>NA</v>
      </c>
      <c r="T403" s="8">
        <f t="shared" si="87"/>
        <v>25000</v>
      </c>
      <c r="U403" s="28">
        <f t="shared" si="88"/>
        <v>0</v>
      </c>
      <c r="V403" s="29" t="str">
        <f t="shared" si="89"/>
        <v>LowerSmallCap</v>
      </c>
    </row>
    <row r="404" spans="2:22" x14ac:dyDescent="0.25">
      <c r="B404">
        <f t="shared" si="83"/>
        <v>402</v>
      </c>
      <c r="C404" t="s">
        <v>2848</v>
      </c>
      <c r="D404" t="s">
        <v>3628</v>
      </c>
      <c r="E404" s="2">
        <v>-6.2E-2</v>
      </c>
      <c r="F404" s="1">
        <v>4893380</v>
      </c>
      <c r="G404">
        <v>0</v>
      </c>
      <c r="I404" t="str">
        <f t="shared" si="78"/>
        <v>KPAS</v>
      </c>
      <c r="J404" t="str">
        <f t="shared" si="79"/>
        <v>47.62 B</v>
      </c>
      <c r="K404" t="str">
        <f t="shared" si="80"/>
        <v>-0.062</v>
      </c>
      <c r="L404" s="9" t="str">
        <f t="shared" si="81"/>
        <v>4893380</v>
      </c>
      <c r="M404" s="9" t="str">
        <f t="shared" si="82"/>
        <v>0</v>
      </c>
      <c r="P404" t="str">
        <f t="shared" si="84"/>
        <v>KPAS</v>
      </c>
      <c r="Q404" s="6" t="str">
        <f>IFERROR(INDEX('Final Yahoo'!$D$2:$D$1048576,MATCH(Stockbit!P404,'Final Yahoo'!$B$2:$B$1048576,0)),"NA")</f>
        <v>NA</v>
      </c>
      <c r="R404" s="10">
        <f t="shared" si="85"/>
        <v>4.7619999999999996E-2</v>
      </c>
      <c r="S404" s="23">
        <f t="shared" si="86"/>
        <v>-6.2E-2</v>
      </c>
      <c r="T404" s="8">
        <f t="shared" si="87"/>
        <v>4893380</v>
      </c>
      <c r="U404" s="28">
        <f t="shared" si="88"/>
        <v>0</v>
      </c>
      <c r="V404" s="29" t="str">
        <f t="shared" si="89"/>
        <v>LowerSmallCap</v>
      </c>
    </row>
    <row r="405" spans="2:22" x14ac:dyDescent="0.25">
      <c r="B405">
        <f t="shared" si="83"/>
        <v>403</v>
      </c>
      <c r="C405" t="s">
        <v>2849</v>
      </c>
      <c r="D405" t="s">
        <v>3629</v>
      </c>
      <c r="E405" s="2">
        <v>-0.10299999999999999</v>
      </c>
      <c r="F405" s="1">
        <v>3350959180</v>
      </c>
      <c r="G405" s="1">
        <v>32494300</v>
      </c>
      <c r="I405" t="str">
        <f t="shared" si="78"/>
        <v>KPIG</v>
      </c>
      <c r="J405" t="str">
        <f t="shared" si="79"/>
        <v>8,304.45 B</v>
      </c>
      <c r="K405" t="str">
        <f t="shared" si="80"/>
        <v>-0.103</v>
      </c>
      <c r="L405" s="9" t="str">
        <f t="shared" si="81"/>
        <v>3350959180</v>
      </c>
      <c r="M405" s="9" t="str">
        <f t="shared" si="82"/>
        <v>32494300</v>
      </c>
      <c r="P405" t="str">
        <f t="shared" si="84"/>
        <v>KPIG</v>
      </c>
      <c r="Q405" s="6">
        <f>IFERROR(INDEX('Final Yahoo'!$D$2:$D$1048576,MATCH(Stockbit!P405,'Final Yahoo'!$B$2:$B$1048576,0)),"NA")</f>
        <v>103</v>
      </c>
      <c r="R405" s="10">
        <f t="shared" si="85"/>
        <v>8.304450000000001</v>
      </c>
      <c r="S405" s="23">
        <f t="shared" si="86"/>
        <v>-0.10299999999999999</v>
      </c>
      <c r="T405" s="8">
        <f t="shared" si="87"/>
        <v>3350959180</v>
      </c>
      <c r="U405" s="28">
        <f t="shared" si="88"/>
        <v>32494300</v>
      </c>
      <c r="V405" s="29" t="str">
        <f t="shared" si="89"/>
        <v>UpperMidCap</v>
      </c>
    </row>
    <row r="406" spans="2:22" x14ac:dyDescent="0.25">
      <c r="B406">
        <f t="shared" si="83"/>
        <v>404</v>
      </c>
      <c r="C406" t="s">
        <v>3630</v>
      </c>
      <c r="D406" t="s">
        <v>3631</v>
      </c>
      <c r="E406" s="2">
        <v>-2.8000000000000001E-2</v>
      </c>
      <c r="F406" s="1">
        <v>8720</v>
      </c>
      <c r="G406">
        <v>0</v>
      </c>
      <c r="I406" t="str">
        <f t="shared" si="78"/>
        <v>KRAH</v>
      </c>
      <c r="J406" t="str">
        <f t="shared" si="79"/>
        <v>423.44 B</v>
      </c>
      <c r="K406" t="str">
        <f t="shared" si="80"/>
        <v>-0.028</v>
      </c>
      <c r="L406" s="9" t="str">
        <f t="shared" si="81"/>
        <v>8720</v>
      </c>
      <c r="M406" s="9" t="str">
        <f t="shared" si="82"/>
        <v>0</v>
      </c>
      <c r="P406" t="str">
        <f t="shared" si="84"/>
        <v>KRAH</v>
      </c>
      <c r="Q406" s="6" t="str">
        <f>IFERROR(INDEX('Final Yahoo'!$D$2:$D$1048576,MATCH(Stockbit!P406,'Final Yahoo'!$B$2:$B$1048576,0)),"NA")</f>
        <v>NA</v>
      </c>
      <c r="R406" s="10">
        <f t="shared" si="85"/>
        <v>0.42343999999999998</v>
      </c>
      <c r="S406" s="23">
        <f t="shared" si="86"/>
        <v>-2.8000000000000001E-2</v>
      </c>
      <c r="T406" s="8">
        <f t="shared" si="87"/>
        <v>8720</v>
      </c>
      <c r="U406" s="28">
        <f t="shared" si="88"/>
        <v>0</v>
      </c>
      <c r="V406" s="29" t="str">
        <f t="shared" si="89"/>
        <v>LowerSmallCap</v>
      </c>
    </row>
    <row r="407" spans="2:22" x14ac:dyDescent="0.25">
      <c r="B407">
        <f t="shared" si="83"/>
        <v>405</v>
      </c>
      <c r="C407" t="s">
        <v>2850</v>
      </c>
      <c r="D407" t="s">
        <v>3632</v>
      </c>
      <c r="E407" s="2">
        <v>-1.4E-2</v>
      </c>
      <c r="F407" s="1">
        <v>23332227700</v>
      </c>
      <c r="G407" s="1">
        <v>41539960.799999997</v>
      </c>
      <c r="I407" t="str">
        <f t="shared" si="78"/>
        <v>KRAS</v>
      </c>
      <c r="J407" t="str">
        <f t="shared" si="79"/>
        <v>10,447.05 B</v>
      </c>
      <c r="K407" t="str">
        <f t="shared" si="80"/>
        <v>-0.014</v>
      </c>
      <c r="L407" s="9" t="str">
        <f t="shared" si="81"/>
        <v>23332227700</v>
      </c>
      <c r="M407" s="9" t="str">
        <f t="shared" si="82"/>
        <v>41539960.8</v>
      </c>
      <c r="P407" t="str">
        <f t="shared" si="84"/>
        <v>KRAS</v>
      </c>
      <c r="Q407" s="6">
        <f>IFERROR(INDEX('Final Yahoo'!$D$2:$D$1048576,MATCH(Stockbit!P407,'Final Yahoo'!$B$2:$B$1048576,0)),"NA")</f>
        <v>550</v>
      </c>
      <c r="R407" s="10">
        <f t="shared" si="85"/>
        <v>10.447049999999999</v>
      </c>
      <c r="S407" s="23">
        <f t="shared" si="86"/>
        <v>-1.4E-2</v>
      </c>
      <c r="T407" s="8">
        <f t="shared" si="87"/>
        <v>23332227700</v>
      </c>
      <c r="U407" s="28">
        <f t="shared" si="88"/>
        <v>41539960.799999997</v>
      </c>
      <c r="V407" s="29" t="str">
        <f t="shared" si="89"/>
        <v>LowerBigCap</v>
      </c>
    </row>
    <row r="408" spans="2:22" x14ac:dyDescent="0.25">
      <c r="B408">
        <f t="shared" si="83"/>
        <v>406</v>
      </c>
      <c r="C408" t="s">
        <v>2851</v>
      </c>
      <c r="D408" t="s">
        <v>3633</v>
      </c>
      <c r="E408" s="2">
        <v>0.92400000000000004</v>
      </c>
      <c r="F408" s="1">
        <v>860878680</v>
      </c>
      <c r="G408" s="1">
        <v>7387460</v>
      </c>
      <c r="I408" t="str">
        <f t="shared" si="78"/>
        <v>KREN</v>
      </c>
      <c r="J408" t="str">
        <f t="shared" si="79"/>
        <v>2,093.97 B</v>
      </c>
      <c r="K408" t="str">
        <f t="shared" si="80"/>
        <v>0.924</v>
      </c>
      <c r="L408" s="9" t="str">
        <f t="shared" si="81"/>
        <v>860878680</v>
      </c>
      <c r="M408" s="9" t="str">
        <f t="shared" si="82"/>
        <v>7387460</v>
      </c>
      <c r="P408" t="str">
        <f t="shared" si="84"/>
        <v>KREN</v>
      </c>
      <c r="Q408" s="6" t="str">
        <f>IFERROR(INDEX('Final Yahoo'!$D$2:$D$1048576,MATCH(Stockbit!P408,'Final Yahoo'!$B$2:$B$1048576,0)),"NA")</f>
        <v>NA</v>
      </c>
      <c r="R408" s="10">
        <f t="shared" si="85"/>
        <v>2.0939699999999997</v>
      </c>
      <c r="S408" s="23">
        <f t="shared" si="86"/>
        <v>0.92400000000000004</v>
      </c>
      <c r="T408" s="8">
        <f t="shared" si="87"/>
        <v>860878680</v>
      </c>
      <c r="U408" s="28">
        <f t="shared" si="88"/>
        <v>7387460</v>
      </c>
      <c r="V408" s="29" t="str">
        <f t="shared" si="89"/>
        <v>LowerMidCap</v>
      </c>
    </row>
    <row r="409" spans="2:22" x14ac:dyDescent="0.25">
      <c r="B409">
        <f t="shared" si="83"/>
        <v>407</v>
      </c>
      <c r="C409" t="s">
        <v>3634</v>
      </c>
      <c r="D409" t="s">
        <v>3635</v>
      </c>
      <c r="E409" t="s">
        <v>3209</v>
      </c>
      <c r="F409" s="1">
        <v>20021778000</v>
      </c>
      <c r="G409" s="1">
        <v>76419000</v>
      </c>
      <c r="I409" t="str">
        <f t="shared" si="78"/>
        <v>KUAS</v>
      </c>
      <c r="J409" t="str">
        <f t="shared" si="79"/>
        <v>225.64 B</v>
      </c>
      <c r="K409" t="str">
        <f t="shared" si="80"/>
        <v>-</v>
      </c>
      <c r="L409" s="9" t="str">
        <f t="shared" si="81"/>
        <v>20021778000</v>
      </c>
      <c r="M409" s="9" t="str">
        <f t="shared" si="82"/>
        <v>76419000</v>
      </c>
      <c r="P409" t="str">
        <f t="shared" si="84"/>
        <v>KUAS</v>
      </c>
      <c r="Q409" s="6" t="str">
        <f>IFERROR(INDEX('Final Yahoo'!$D$2:$D$1048576,MATCH(Stockbit!P409,'Final Yahoo'!$B$2:$B$1048576,0)),"NA")</f>
        <v>NA</v>
      </c>
      <c r="R409" s="10">
        <f t="shared" si="85"/>
        <v>0.22563999999999998</v>
      </c>
      <c r="S409" s="23" t="str">
        <f t="shared" si="86"/>
        <v>NA</v>
      </c>
      <c r="T409" s="8">
        <f t="shared" si="87"/>
        <v>20021778000</v>
      </c>
      <c r="U409" s="28">
        <f t="shared" si="88"/>
        <v>76419000</v>
      </c>
      <c r="V409" s="29" t="str">
        <f t="shared" si="89"/>
        <v>LowerSmallCap</v>
      </c>
    </row>
    <row r="410" spans="2:22" x14ac:dyDescent="0.25">
      <c r="B410">
        <f t="shared" si="83"/>
        <v>408</v>
      </c>
      <c r="C410" t="s">
        <v>3636</v>
      </c>
      <c r="D410" t="s">
        <v>3637</v>
      </c>
      <c r="E410" t="s">
        <v>3209</v>
      </c>
      <c r="F410" s="1">
        <v>7302659980</v>
      </c>
      <c r="G410" s="1">
        <v>35415980</v>
      </c>
      <c r="I410" t="str">
        <f t="shared" si="78"/>
        <v>LABA</v>
      </c>
      <c r="J410" t="str">
        <f t="shared" si="79"/>
        <v>202.00 B</v>
      </c>
      <c r="K410" t="str">
        <f t="shared" si="80"/>
        <v>-</v>
      </c>
      <c r="L410" s="9" t="str">
        <f t="shared" si="81"/>
        <v>7302659980</v>
      </c>
      <c r="M410" s="9" t="str">
        <f t="shared" si="82"/>
        <v>35415980</v>
      </c>
      <c r="P410" t="str">
        <f t="shared" si="84"/>
        <v>LABA</v>
      </c>
      <c r="Q410" s="6" t="str">
        <f>IFERROR(INDEX('Final Yahoo'!$D$2:$D$1048576,MATCH(Stockbit!P410,'Final Yahoo'!$B$2:$B$1048576,0)),"NA")</f>
        <v>NA</v>
      </c>
      <c r="R410" s="10">
        <f t="shared" si="85"/>
        <v>0.20200000000000001</v>
      </c>
      <c r="S410" s="23" t="str">
        <f t="shared" si="86"/>
        <v>NA</v>
      </c>
      <c r="T410" s="8">
        <f t="shared" si="87"/>
        <v>7302659980</v>
      </c>
      <c r="U410" s="28">
        <f t="shared" si="88"/>
        <v>35415980</v>
      </c>
      <c r="V410" s="29" t="str">
        <f t="shared" si="89"/>
        <v>LowerSmallCap</v>
      </c>
    </row>
    <row r="411" spans="2:22" x14ac:dyDescent="0.25">
      <c r="B411">
        <f t="shared" si="83"/>
        <v>409</v>
      </c>
      <c r="C411" t="s">
        <v>3638</v>
      </c>
      <c r="D411" t="s">
        <v>3639</v>
      </c>
      <c r="E411" s="2">
        <v>-8.2000000000000003E-2</v>
      </c>
      <c r="F411">
        <v>0</v>
      </c>
      <c r="G411">
        <v>0</v>
      </c>
      <c r="I411" t="str">
        <f t="shared" si="78"/>
        <v>LAMI</v>
      </c>
      <c r="J411" t="str">
        <f t="shared" si="79"/>
        <v>422.62 B</v>
      </c>
      <c r="K411" t="str">
        <f t="shared" si="80"/>
        <v>-0.082</v>
      </c>
      <c r="L411" s="9" t="str">
        <f t="shared" si="81"/>
        <v>0</v>
      </c>
      <c r="M411" s="9" t="str">
        <f t="shared" si="82"/>
        <v>0</v>
      </c>
      <c r="P411" t="str">
        <f t="shared" si="84"/>
        <v>LAMI</v>
      </c>
      <c r="Q411" s="6" t="str">
        <f>IFERROR(INDEX('Final Yahoo'!$D$2:$D$1048576,MATCH(Stockbit!P411,'Final Yahoo'!$B$2:$B$1048576,0)),"NA")</f>
        <v>NA</v>
      </c>
      <c r="R411" s="10">
        <f t="shared" si="85"/>
        <v>0.42262</v>
      </c>
      <c r="S411" s="23">
        <f t="shared" si="86"/>
        <v>-8.2000000000000003E-2</v>
      </c>
      <c r="T411" s="8">
        <f t="shared" si="87"/>
        <v>0</v>
      </c>
      <c r="U411" s="28">
        <f t="shared" si="88"/>
        <v>0</v>
      </c>
      <c r="V411" s="29" t="str">
        <f t="shared" si="89"/>
        <v>LowerSmallCap</v>
      </c>
    </row>
    <row r="412" spans="2:22" x14ac:dyDescent="0.25">
      <c r="B412">
        <f t="shared" si="83"/>
        <v>410</v>
      </c>
      <c r="C412" t="s">
        <v>2852</v>
      </c>
      <c r="D412" t="s">
        <v>3640</v>
      </c>
      <c r="E412" s="2">
        <v>-0.246</v>
      </c>
      <c r="F412" s="1">
        <v>1500975000</v>
      </c>
      <c r="G412" s="1">
        <v>15298140</v>
      </c>
      <c r="I412" t="str">
        <f t="shared" si="78"/>
        <v>LAND</v>
      </c>
      <c r="J412" t="str">
        <f t="shared" si="79"/>
        <v>282.05 B</v>
      </c>
      <c r="K412" t="str">
        <f t="shared" si="80"/>
        <v>-0.246</v>
      </c>
      <c r="L412" s="9" t="str">
        <f t="shared" si="81"/>
        <v>1500975000</v>
      </c>
      <c r="M412" s="9" t="str">
        <f t="shared" si="82"/>
        <v>15298140</v>
      </c>
      <c r="P412" t="str">
        <f t="shared" si="84"/>
        <v>LAND</v>
      </c>
      <c r="Q412" s="6">
        <f>IFERROR(INDEX('Final Yahoo'!$D$2:$D$1048576,MATCH(Stockbit!P412,'Final Yahoo'!$B$2:$B$1048576,0)),"NA")</f>
        <v>90</v>
      </c>
      <c r="R412" s="10">
        <f t="shared" si="85"/>
        <v>0.28205000000000002</v>
      </c>
      <c r="S412" s="23">
        <f t="shared" si="86"/>
        <v>-0.246</v>
      </c>
      <c r="T412" s="8">
        <f t="shared" si="87"/>
        <v>1500975000</v>
      </c>
      <c r="U412" s="28">
        <f t="shared" si="88"/>
        <v>15298140</v>
      </c>
      <c r="V412" s="29" t="str">
        <f t="shared" si="89"/>
        <v>LowerSmallCap</v>
      </c>
    </row>
    <row r="413" spans="2:22" x14ac:dyDescent="0.25">
      <c r="B413">
        <f t="shared" si="83"/>
        <v>411</v>
      </c>
      <c r="C413" t="s">
        <v>3641</v>
      </c>
      <c r="D413" t="s">
        <v>3642</v>
      </c>
      <c r="E413" s="2">
        <v>-0.51200000000000001</v>
      </c>
      <c r="F413" s="1">
        <v>1000</v>
      </c>
      <c r="G413">
        <v>0</v>
      </c>
      <c r="I413" t="str">
        <f t="shared" si="78"/>
        <v>LAPD</v>
      </c>
      <c r="J413" t="str">
        <f t="shared" si="79"/>
        <v>198.32 B</v>
      </c>
      <c r="K413" t="str">
        <f t="shared" si="80"/>
        <v>-0.512</v>
      </c>
      <c r="L413" s="9" t="str">
        <f t="shared" si="81"/>
        <v>1000</v>
      </c>
      <c r="M413" s="9" t="str">
        <f t="shared" si="82"/>
        <v>0</v>
      </c>
      <c r="P413" t="str">
        <f t="shared" si="84"/>
        <v>LAPD</v>
      </c>
      <c r="Q413" s="6" t="str">
        <f>IFERROR(INDEX('Final Yahoo'!$D$2:$D$1048576,MATCH(Stockbit!P413,'Final Yahoo'!$B$2:$B$1048576,0)),"NA")</f>
        <v>NA</v>
      </c>
      <c r="R413" s="10">
        <f t="shared" si="85"/>
        <v>0.19832</v>
      </c>
      <c r="S413" s="23">
        <f t="shared" si="86"/>
        <v>-0.51200000000000001</v>
      </c>
      <c r="T413" s="8">
        <f t="shared" si="87"/>
        <v>1000</v>
      </c>
      <c r="U413" s="28">
        <f t="shared" si="88"/>
        <v>0</v>
      </c>
      <c r="V413" s="29" t="str">
        <f t="shared" si="89"/>
        <v>LowerSmallCap</v>
      </c>
    </row>
    <row r="414" spans="2:22" x14ac:dyDescent="0.25">
      <c r="B414">
        <f t="shared" si="83"/>
        <v>412</v>
      </c>
      <c r="C414" t="s">
        <v>3643</v>
      </c>
      <c r="D414" t="s">
        <v>3644</v>
      </c>
      <c r="E414" s="2">
        <v>-0.307</v>
      </c>
      <c r="F414" s="1">
        <v>33417580</v>
      </c>
      <c r="G414">
        <v>0</v>
      </c>
      <c r="I414" t="str">
        <f t="shared" si="78"/>
        <v>LCGP</v>
      </c>
      <c r="J414" t="str">
        <f t="shared" si="79"/>
        <v>641.82 B</v>
      </c>
      <c r="K414" t="str">
        <f t="shared" si="80"/>
        <v>-0.307</v>
      </c>
      <c r="L414" s="9" t="str">
        <f t="shared" si="81"/>
        <v>33417580</v>
      </c>
      <c r="M414" s="9" t="str">
        <f t="shared" si="82"/>
        <v>0</v>
      </c>
      <c r="P414" t="str">
        <f t="shared" si="84"/>
        <v>LCGP</v>
      </c>
      <c r="Q414" s="6" t="str">
        <f>IFERROR(INDEX('Final Yahoo'!$D$2:$D$1048576,MATCH(Stockbit!P414,'Final Yahoo'!$B$2:$B$1048576,0)),"NA")</f>
        <v>NA</v>
      </c>
      <c r="R414" s="10">
        <f t="shared" si="85"/>
        <v>0.64182000000000006</v>
      </c>
      <c r="S414" s="23">
        <f t="shared" si="86"/>
        <v>-0.307</v>
      </c>
      <c r="T414" s="8">
        <f t="shared" si="87"/>
        <v>33417580</v>
      </c>
      <c r="U414" s="28">
        <f t="shared" si="88"/>
        <v>0</v>
      </c>
      <c r="V414" s="29" t="str">
        <f t="shared" si="89"/>
        <v>LowerSmallCap</v>
      </c>
    </row>
    <row r="415" spans="2:22" x14ac:dyDescent="0.25">
      <c r="B415">
        <f t="shared" si="83"/>
        <v>413</v>
      </c>
      <c r="C415" t="s">
        <v>2853</v>
      </c>
      <c r="D415" t="s">
        <v>3645</v>
      </c>
      <c r="E415" s="2">
        <v>-0.17699999999999999</v>
      </c>
      <c r="F415" s="1">
        <v>151680</v>
      </c>
      <c r="G415">
        <v>480</v>
      </c>
      <c r="I415" t="str">
        <f t="shared" si="78"/>
        <v>LCKM</v>
      </c>
      <c r="J415" t="str">
        <f t="shared" si="79"/>
        <v>318.00 B</v>
      </c>
      <c r="K415" t="str">
        <f t="shared" si="80"/>
        <v>-0.177</v>
      </c>
      <c r="L415" s="9" t="str">
        <f t="shared" si="81"/>
        <v>151680</v>
      </c>
      <c r="M415" s="9" t="str">
        <f t="shared" si="82"/>
        <v>480</v>
      </c>
      <c r="P415" t="str">
        <f t="shared" si="84"/>
        <v>LCKM</v>
      </c>
      <c r="Q415" s="6">
        <f>IFERROR(INDEX('Final Yahoo'!$D$2:$D$1048576,MATCH(Stockbit!P415,'Final Yahoo'!$B$2:$B$1048576,0)),"NA")</f>
        <v>318</v>
      </c>
      <c r="R415" s="10">
        <f t="shared" si="85"/>
        <v>0.318</v>
      </c>
      <c r="S415" s="23">
        <f t="shared" si="86"/>
        <v>-0.17699999999999999</v>
      </c>
      <c r="T415" s="8">
        <f t="shared" si="87"/>
        <v>151680</v>
      </c>
      <c r="U415" s="28">
        <f t="shared" si="88"/>
        <v>480</v>
      </c>
      <c r="V415" s="29" t="str">
        <f t="shared" si="89"/>
        <v>LowerSmallCap</v>
      </c>
    </row>
    <row r="416" spans="2:22" x14ac:dyDescent="0.25">
      <c r="B416">
        <f t="shared" si="83"/>
        <v>414</v>
      </c>
      <c r="C416" t="s">
        <v>2854</v>
      </c>
      <c r="D416" t="s">
        <v>3646</v>
      </c>
      <c r="E416" s="2">
        <v>-0.01</v>
      </c>
      <c r="F416" s="1">
        <v>32231000</v>
      </c>
      <c r="G416" s="1">
        <v>644620</v>
      </c>
      <c r="I416" t="str">
        <f t="shared" si="78"/>
        <v>LEAD</v>
      </c>
      <c r="J416" t="str">
        <f t="shared" si="79"/>
        <v>202.48 B</v>
      </c>
      <c r="K416" t="str">
        <f t="shared" si="80"/>
        <v>-0.01</v>
      </c>
      <c r="L416" s="9" t="str">
        <f t="shared" si="81"/>
        <v>32231000</v>
      </c>
      <c r="M416" s="9" t="str">
        <f t="shared" si="82"/>
        <v>644620</v>
      </c>
      <c r="P416" t="str">
        <f t="shared" si="84"/>
        <v>LEAD</v>
      </c>
      <c r="Q416" s="6">
        <f>IFERROR(INDEX('Final Yahoo'!$D$2:$D$1048576,MATCH(Stockbit!P416,'Final Yahoo'!$B$2:$B$1048576,0)),"NA")</f>
        <v>50</v>
      </c>
      <c r="R416" s="10">
        <f t="shared" si="85"/>
        <v>0.20247999999999999</v>
      </c>
      <c r="S416" s="23">
        <f t="shared" si="86"/>
        <v>-0.01</v>
      </c>
      <c r="T416" s="8">
        <f t="shared" si="87"/>
        <v>32231000</v>
      </c>
      <c r="U416" s="28">
        <f t="shared" si="88"/>
        <v>644620</v>
      </c>
      <c r="V416" s="29" t="str">
        <f t="shared" si="89"/>
        <v>LowerSmallCap</v>
      </c>
    </row>
    <row r="417" spans="2:22" x14ac:dyDescent="0.25">
      <c r="B417">
        <f t="shared" si="83"/>
        <v>415</v>
      </c>
      <c r="C417" t="s">
        <v>3171</v>
      </c>
      <c r="D417" t="s">
        <v>3647</v>
      </c>
      <c r="E417" t="s">
        <v>3209</v>
      </c>
      <c r="F417" s="1">
        <v>235154720</v>
      </c>
      <c r="G417" s="1">
        <v>2775600</v>
      </c>
      <c r="I417" t="str">
        <f t="shared" si="78"/>
        <v>LFLO</v>
      </c>
      <c r="J417" t="str">
        <f t="shared" si="79"/>
        <v>115.70 B</v>
      </c>
      <c r="K417" t="str">
        <f t="shared" si="80"/>
        <v>-</v>
      </c>
      <c r="L417" s="9" t="str">
        <f t="shared" si="81"/>
        <v>235154720</v>
      </c>
      <c r="M417" s="9" t="str">
        <f t="shared" si="82"/>
        <v>2775600</v>
      </c>
      <c r="P417" t="str">
        <f t="shared" si="84"/>
        <v>LFLO</v>
      </c>
      <c r="Q417" s="6">
        <f>IFERROR(INDEX('Final Yahoo'!$D$2:$D$1048576,MATCH(Stockbit!P417,'Final Yahoo'!$B$2:$B$1048576,0)),"NA")</f>
        <v>79</v>
      </c>
      <c r="R417" s="10">
        <f t="shared" si="85"/>
        <v>0.1157</v>
      </c>
      <c r="S417" s="23" t="str">
        <f t="shared" si="86"/>
        <v>NA</v>
      </c>
      <c r="T417" s="8">
        <f t="shared" si="87"/>
        <v>235154720</v>
      </c>
      <c r="U417" s="28">
        <f t="shared" si="88"/>
        <v>2775600</v>
      </c>
      <c r="V417" s="29" t="str">
        <f t="shared" si="89"/>
        <v>LowerSmallCap</v>
      </c>
    </row>
    <row r="418" spans="2:22" x14ac:dyDescent="0.25">
      <c r="B418">
        <f t="shared" si="83"/>
        <v>416</v>
      </c>
      <c r="C418" t="s">
        <v>2855</v>
      </c>
      <c r="D418" t="s">
        <v>3648</v>
      </c>
      <c r="E418" t="s">
        <v>3209</v>
      </c>
      <c r="F418" s="1">
        <v>2296000</v>
      </c>
      <c r="G418">
        <v>400</v>
      </c>
      <c r="I418" t="str">
        <f t="shared" si="78"/>
        <v>LIFE</v>
      </c>
      <c r="J418" t="str">
        <f t="shared" si="79"/>
        <v>11,340.00 B</v>
      </c>
      <c r="K418" t="str">
        <f t="shared" si="80"/>
        <v>-</v>
      </c>
      <c r="L418" s="9" t="str">
        <f t="shared" si="81"/>
        <v>2296000</v>
      </c>
      <c r="M418" s="9" t="str">
        <f t="shared" si="82"/>
        <v>400</v>
      </c>
      <c r="P418" t="str">
        <f t="shared" si="84"/>
        <v>LIFE</v>
      </c>
      <c r="Q418" s="6" t="str">
        <f>IFERROR(INDEX('Final Yahoo'!$D$2:$D$1048576,MATCH(Stockbit!P418,'Final Yahoo'!$B$2:$B$1048576,0)),"NA")</f>
        <v>NA</v>
      </c>
      <c r="R418" s="10">
        <f t="shared" si="85"/>
        <v>11.34</v>
      </c>
      <c r="S418" s="23" t="str">
        <f t="shared" si="86"/>
        <v>NA</v>
      </c>
      <c r="T418" s="8">
        <f t="shared" si="87"/>
        <v>2296000</v>
      </c>
      <c r="U418" s="28">
        <f t="shared" si="88"/>
        <v>400</v>
      </c>
      <c r="V418" s="29" t="str">
        <f t="shared" si="89"/>
        <v>LowerBigCap</v>
      </c>
    </row>
    <row r="419" spans="2:22" x14ac:dyDescent="0.25">
      <c r="B419">
        <f t="shared" si="83"/>
        <v>417</v>
      </c>
      <c r="C419" t="s">
        <v>2856</v>
      </c>
      <c r="D419" t="s">
        <v>3649</v>
      </c>
      <c r="E419" s="2">
        <v>0.06</v>
      </c>
      <c r="F419" s="1">
        <v>15385271000</v>
      </c>
      <c r="G419" s="1">
        <v>4040420</v>
      </c>
      <c r="I419" t="str">
        <f t="shared" si="78"/>
        <v>LINK</v>
      </c>
      <c r="J419" t="str">
        <f t="shared" si="79"/>
        <v>11,882.26 B</v>
      </c>
      <c r="K419" t="str">
        <f t="shared" si="80"/>
        <v>0.06</v>
      </c>
      <c r="L419" s="9" t="str">
        <f t="shared" si="81"/>
        <v>15385271000</v>
      </c>
      <c r="M419" s="9" t="str">
        <f t="shared" si="82"/>
        <v>4040420</v>
      </c>
      <c r="P419" t="str">
        <f t="shared" si="84"/>
        <v>LINK</v>
      </c>
      <c r="Q419" s="6">
        <f>IFERROR(INDEX('Final Yahoo'!$D$2:$D$1048576,MATCH(Stockbit!P419,'Final Yahoo'!$B$2:$B$1048576,0)),"NA")</f>
        <v>4000</v>
      </c>
      <c r="R419" s="10">
        <f t="shared" si="85"/>
        <v>11.88226</v>
      </c>
      <c r="S419" s="23">
        <f t="shared" si="86"/>
        <v>0.06</v>
      </c>
      <c r="T419" s="8">
        <f t="shared" si="87"/>
        <v>15385271000</v>
      </c>
      <c r="U419" s="28">
        <f t="shared" si="88"/>
        <v>4040420</v>
      </c>
      <c r="V419" s="29" t="str">
        <f t="shared" si="89"/>
        <v>LowerBigCap</v>
      </c>
    </row>
    <row r="420" spans="2:22" x14ac:dyDescent="0.25">
      <c r="B420">
        <f t="shared" si="83"/>
        <v>418</v>
      </c>
      <c r="C420" t="s">
        <v>2857</v>
      </c>
      <c r="D420" t="s">
        <v>3650</v>
      </c>
      <c r="E420" s="2">
        <v>-5.0999999999999997E-2</v>
      </c>
      <c r="F420" s="1">
        <v>10803480</v>
      </c>
      <c r="G420" s="1">
        <v>30960</v>
      </c>
      <c r="I420" t="str">
        <f t="shared" si="78"/>
        <v>LION</v>
      </c>
      <c r="J420" t="str">
        <f t="shared" si="79"/>
        <v>179.98 B</v>
      </c>
      <c r="K420" t="str">
        <f t="shared" si="80"/>
        <v>-0.051</v>
      </c>
      <c r="L420" s="9" t="str">
        <f t="shared" si="81"/>
        <v>10803480</v>
      </c>
      <c r="M420" s="9" t="str">
        <f t="shared" si="82"/>
        <v>30960</v>
      </c>
      <c r="P420" t="str">
        <f t="shared" si="84"/>
        <v>LION</v>
      </c>
      <c r="Q420" s="6">
        <f>IFERROR(INDEX('Final Yahoo'!$D$2:$D$1048576,MATCH(Stockbit!P420,'Final Yahoo'!$B$2:$B$1048576,0)),"NA")</f>
        <v>350</v>
      </c>
      <c r="R420" s="10">
        <f t="shared" si="85"/>
        <v>0.17998</v>
      </c>
      <c r="S420" s="23">
        <f t="shared" si="86"/>
        <v>-5.0999999999999997E-2</v>
      </c>
      <c r="T420" s="8">
        <f t="shared" si="87"/>
        <v>10803480</v>
      </c>
      <c r="U420" s="28">
        <f t="shared" si="88"/>
        <v>30960</v>
      </c>
      <c r="V420" s="29" t="str">
        <f t="shared" si="89"/>
        <v>LowerSmallCap</v>
      </c>
    </row>
    <row r="421" spans="2:22" x14ac:dyDescent="0.25">
      <c r="B421">
        <f t="shared" si="83"/>
        <v>419</v>
      </c>
      <c r="C421" t="s">
        <v>2858</v>
      </c>
      <c r="D421" t="s">
        <v>3651</v>
      </c>
      <c r="E421" s="2">
        <v>-0.184</v>
      </c>
      <c r="F421" s="1">
        <v>1580317940</v>
      </c>
      <c r="G421">
        <v>0</v>
      </c>
      <c r="I421" t="str">
        <f t="shared" si="78"/>
        <v>LMAS</v>
      </c>
      <c r="J421" t="str">
        <f t="shared" si="79"/>
        <v>79.57 B</v>
      </c>
      <c r="K421" t="str">
        <f t="shared" si="80"/>
        <v>-0.184</v>
      </c>
      <c r="L421" s="9" t="str">
        <f t="shared" si="81"/>
        <v>1580317940</v>
      </c>
      <c r="M421" s="9" t="str">
        <f t="shared" si="82"/>
        <v>0</v>
      </c>
      <c r="P421" t="str">
        <f t="shared" si="84"/>
        <v>LMAS</v>
      </c>
      <c r="Q421" s="6" t="str">
        <f>IFERROR(INDEX('Final Yahoo'!$D$2:$D$1048576,MATCH(Stockbit!P421,'Final Yahoo'!$B$2:$B$1048576,0)),"NA")</f>
        <v>NA</v>
      </c>
      <c r="R421" s="10">
        <f t="shared" si="85"/>
        <v>7.9569999999999988E-2</v>
      </c>
      <c r="S421" s="23">
        <f t="shared" si="86"/>
        <v>-0.184</v>
      </c>
      <c r="T421" s="8">
        <f t="shared" si="87"/>
        <v>1580317940</v>
      </c>
      <c r="U421" s="28">
        <f t="shared" si="88"/>
        <v>0</v>
      </c>
      <c r="V421" s="29" t="str">
        <f t="shared" si="89"/>
        <v>LowerSmallCap</v>
      </c>
    </row>
    <row r="422" spans="2:22" x14ac:dyDescent="0.25">
      <c r="B422">
        <f t="shared" si="83"/>
        <v>420</v>
      </c>
      <c r="C422" t="s">
        <v>2859</v>
      </c>
      <c r="D422" t="s">
        <v>3652</v>
      </c>
      <c r="E422" s="2">
        <v>7.6999999999999999E-2</v>
      </c>
      <c r="F422" s="1">
        <v>66585580</v>
      </c>
      <c r="G422" s="1">
        <v>354080</v>
      </c>
      <c r="I422" t="str">
        <f t="shared" si="78"/>
        <v>LMPI</v>
      </c>
      <c r="J422" t="str">
        <f t="shared" si="79"/>
        <v>190.61 B</v>
      </c>
      <c r="K422" t="str">
        <f t="shared" si="80"/>
        <v>0.077</v>
      </c>
      <c r="L422" s="9" t="str">
        <f t="shared" si="81"/>
        <v>66585580</v>
      </c>
      <c r="M422" s="9" t="str">
        <f t="shared" si="82"/>
        <v>354080</v>
      </c>
      <c r="P422" t="str">
        <f t="shared" si="84"/>
        <v>LMPI</v>
      </c>
      <c r="Q422" s="6">
        <f>IFERROR(INDEX('Final Yahoo'!$D$2:$D$1048576,MATCH(Stockbit!P422,'Final Yahoo'!$B$2:$B$1048576,0)),"NA")</f>
        <v>185</v>
      </c>
      <c r="R422" s="10">
        <f t="shared" si="85"/>
        <v>0.19061</v>
      </c>
      <c r="S422" s="23">
        <f t="shared" si="86"/>
        <v>7.6999999999999999E-2</v>
      </c>
      <c r="T422" s="8">
        <f t="shared" si="87"/>
        <v>66585580</v>
      </c>
      <c r="U422" s="28">
        <f t="shared" si="88"/>
        <v>354080</v>
      </c>
      <c r="V422" s="29" t="str">
        <f t="shared" si="89"/>
        <v>LowerSmallCap</v>
      </c>
    </row>
    <row r="423" spans="2:22" x14ac:dyDescent="0.25">
      <c r="B423">
        <f t="shared" si="83"/>
        <v>421</v>
      </c>
      <c r="C423" t="s">
        <v>2860</v>
      </c>
      <c r="D423" t="s">
        <v>3653</v>
      </c>
      <c r="E423" s="2">
        <v>-0.17799999999999999</v>
      </c>
      <c r="F423" s="1">
        <v>20716900</v>
      </c>
      <c r="G423" s="1">
        <v>28780</v>
      </c>
      <c r="I423" t="str">
        <f t="shared" si="78"/>
        <v>LMSH</v>
      </c>
      <c r="J423" t="str">
        <f t="shared" si="79"/>
        <v>69.12 B</v>
      </c>
      <c r="K423" t="str">
        <f t="shared" si="80"/>
        <v>-0.178</v>
      </c>
      <c r="L423" s="9" t="str">
        <f t="shared" si="81"/>
        <v>20716900</v>
      </c>
      <c r="M423" s="9" t="str">
        <f t="shared" si="82"/>
        <v>28780</v>
      </c>
      <c r="P423" t="str">
        <f t="shared" si="84"/>
        <v>LMSH</v>
      </c>
      <c r="Q423" s="6">
        <f>IFERROR(INDEX('Final Yahoo'!$D$2:$D$1048576,MATCH(Stockbit!P423,'Final Yahoo'!$B$2:$B$1048576,0)),"NA")</f>
        <v>750</v>
      </c>
      <c r="R423" s="10">
        <f t="shared" si="85"/>
        <v>6.9120000000000001E-2</v>
      </c>
      <c r="S423" s="23">
        <f t="shared" si="86"/>
        <v>-0.17799999999999999</v>
      </c>
      <c r="T423" s="8">
        <f t="shared" si="87"/>
        <v>20716900</v>
      </c>
      <c r="U423" s="28">
        <f t="shared" si="88"/>
        <v>28780</v>
      </c>
      <c r="V423" s="29" t="str">
        <f t="shared" si="89"/>
        <v>LowerSmallCap</v>
      </c>
    </row>
    <row r="424" spans="2:22" x14ac:dyDescent="0.25">
      <c r="B424">
        <f t="shared" si="83"/>
        <v>422</v>
      </c>
      <c r="C424" t="s">
        <v>2861</v>
      </c>
      <c r="D424" t="s">
        <v>3654</v>
      </c>
      <c r="E424" s="2">
        <v>7.2999999999999995E-2</v>
      </c>
      <c r="F424" s="1">
        <v>1037691500</v>
      </c>
      <c r="G424" s="1">
        <v>1008220</v>
      </c>
      <c r="I424" t="str">
        <f t="shared" si="78"/>
        <v>LPCK</v>
      </c>
      <c r="J424" t="str">
        <f t="shared" si="79"/>
        <v>2,786.78 B</v>
      </c>
      <c r="K424" t="str">
        <f t="shared" si="80"/>
        <v>0.073</v>
      </c>
      <c r="L424" s="9" t="str">
        <f t="shared" si="81"/>
        <v>1037691500</v>
      </c>
      <c r="M424" s="9" t="str">
        <f t="shared" si="82"/>
        <v>1008220</v>
      </c>
      <c r="P424" t="str">
        <f t="shared" si="84"/>
        <v>LPCK</v>
      </c>
      <c r="Q424" s="6" t="str">
        <f>IFERROR(INDEX('Final Yahoo'!$D$2:$D$1048576,MATCH(Stockbit!P424,'Final Yahoo'!$B$2:$B$1048576,0)),"NA")</f>
        <v>NA</v>
      </c>
      <c r="R424" s="10">
        <f t="shared" si="85"/>
        <v>2.7867800000000003</v>
      </c>
      <c r="S424" s="23">
        <f t="shared" si="86"/>
        <v>7.2999999999999995E-2</v>
      </c>
      <c r="T424" s="8">
        <f t="shared" si="87"/>
        <v>1037691500</v>
      </c>
      <c r="U424" s="28">
        <f t="shared" si="88"/>
        <v>1008220</v>
      </c>
      <c r="V424" s="29" t="str">
        <f t="shared" si="89"/>
        <v>LowerMidCap</v>
      </c>
    </row>
    <row r="425" spans="2:22" x14ac:dyDescent="0.25">
      <c r="B425">
        <f t="shared" si="83"/>
        <v>423</v>
      </c>
      <c r="C425" t="s">
        <v>2862</v>
      </c>
      <c r="D425" t="s">
        <v>3655</v>
      </c>
      <c r="E425" s="2">
        <v>3.3000000000000002E-2</v>
      </c>
      <c r="F425" s="1">
        <v>10915200</v>
      </c>
      <c r="G425" s="1">
        <v>2820</v>
      </c>
      <c r="I425" t="str">
        <f t="shared" si="78"/>
        <v>LPGI</v>
      </c>
      <c r="J425" t="str">
        <f t="shared" si="79"/>
        <v>579.00 B</v>
      </c>
      <c r="K425" t="str">
        <f t="shared" si="80"/>
        <v>0.033</v>
      </c>
      <c r="L425" s="9" t="str">
        <f t="shared" si="81"/>
        <v>10915200</v>
      </c>
      <c r="M425" s="9" t="str">
        <f t="shared" si="82"/>
        <v>2820</v>
      </c>
      <c r="P425" t="str">
        <f t="shared" si="84"/>
        <v>LPGI</v>
      </c>
      <c r="Q425" s="6">
        <f>IFERROR(INDEX('Final Yahoo'!$D$2:$D$1048576,MATCH(Stockbit!P425,'Final Yahoo'!$B$2:$B$1048576,0)),"NA")</f>
        <v>3800</v>
      </c>
      <c r="R425" s="10">
        <f t="shared" si="85"/>
        <v>0.57899999999999996</v>
      </c>
      <c r="S425" s="23">
        <f t="shared" si="86"/>
        <v>3.3000000000000002E-2</v>
      </c>
      <c r="T425" s="8">
        <f t="shared" si="87"/>
        <v>10915200</v>
      </c>
      <c r="U425" s="28">
        <f t="shared" si="88"/>
        <v>2820</v>
      </c>
      <c r="V425" s="29" t="str">
        <f t="shared" si="89"/>
        <v>LowerSmallCap</v>
      </c>
    </row>
    <row r="426" spans="2:22" x14ac:dyDescent="0.25">
      <c r="B426">
        <f t="shared" si="83"/>
        <v>424</v>
      </c>
      <c r="C426" t="s">
        <v>2863</v>
      </c>
      <c r="D426" t="s">
        <v>3656</v>
      </c>
      <c r="E426" t="s">
        <v>3209</v>
      </c>
      <c r="F426" s="1">
        <v>44249600</v>
      </c>
      <c r="G426" s="1">
        <v>115480</v>
      </c>
      <c r="I426" t="str">
        <f t="shared" si="78"/>
        <v>LPIN</v>
      </c>
      <c r="J426" t="str">
        <f t="shared" si="79"/>
        <v>163.20 B</v>
      </c>
      <c r="K426" t="str">
        <f t="shared" si="80"/>
        <v>-</v>
      </c>
      <c r="L426" s="9" t="str">
        <f t="shared" si="81"/>
        <v>44249600</v>
      </c>
      <c r="M426" s="9" t="str">
        <f t="shared" si="82"/>
        <v>115480</v>
      </c>
      <c r="P426" t="str">
        <f t="shared" si="84"/>
        <v>LPIN</v>
      </c>
      <c r="Q426" s="6">
        <f>IFERROR(INDEX('Final Yahoo'!$D$2:$D$1048576,MATCH(Stockbit!P426,'Final Yahoo'!$B$2:$B$1048576,0)),"NA")</f>
        <v>380</v>
      </c>
      <c r="R426" s="10">
        <f t="shared" si="85"/>
        <v>0.16319999999999998</v>
      </c>
      <c r="S426" s="23" t="str">
        <f t="shared" si="86"/>
        <v>NA</v>
      </c>
      <c r="T426" s="8">
        <f t="shared" si="87"/>
        <v>44249600</v>
      </c>
      <c r="U426" s="28">
        <f t="shared" si="88"/>
        <v>115480</v>
      </c>
      <c r="V426" s="29" t="str">
        <f t="shared" si="89"/>
        <v>LowerSmallCap</v>
      </c>
    </row>
    <row r="427" spans="2:22" x14ac:dyDescent="0.25">
      <c r="B427">
        <f t="shared" si="83"/>
        <v>425</v>
      </c>
      <c r="C427" t="s">
        <v>2864</v>
      </c>
      <c r="D427" t="s">
        <v>3657</v>
      </c>
      <c r="E427" s="2">
        <v>2.7E-2</v>
      </c>
      <c r="F427" s="1">
        <v>17643460960</v>
      </c>
      <c r="G427" s="1">
        <v>110088756.8</v>
      </c>
      <c r="I427" t="str">
        <f t="shared" si="78"/>
        <v>LPKR</v>
      </c>
      <c r="J427" t="str">
        <f t="shared" si="79"/>
        <v>10,989.19 B</v>
      </c>
      <c r="K427" t="str">
        <f t="shared" si="80"/>
        <v>0.027</v>
      </c>
      <c r="L427" s="9" t="str">
        <f t="shared" si="81"/>
        <v>17643460960</v>
      </c>
      <c r="M427" s="9" t="str">
        <f t="shared" si="82"/>
        <v>110088756.8</v>
      </c>
      <c r="P427" t="str">
        <f t="shared" si="84"/>
        <v>LPKR</v>
      </c>
      <c r="Q427" s="6">
        <f>IFERROR(INDEX('Final Yahoo'!$D$2:$D$1048576,MATCH(Stockbit!P427,'Final Yahoo'!$B$2:$B$1048576,0)),"NA")</f>
        <v>161</v>
      </c>
      <c r="R427" s="10">
        <f t="shared" si="85"/>
        <v>10.989190000000001</v>
      </c>
      <c r="S427" s="23">
        <f t="shared" si="86"/>
        <v>2.7E-2</v>
      </c>
      <c r="T427" s="8">
        <f t="shared" si="87"/>
        <v>17643460960</v>
      </c>
      <c r="U427" s="28">
        <f t="shared" si="88"/>
        <v>110088756.8</v>
      </c>
      <c r="V427" s="29" t="str">
        <f t="shared" si="89"/>
        <v>LowerBigCap</v>
      </c>
    </row>
    <row r="428" spans="2:22" x14ac:dyDescent="0.25">
      <c r="B428">
        <f t="shared" si="83"/>
        <v>426</v>
      </c>
      <c r="C428" t="s">
        <v>2865</v>
      </c>
      <c r="D428" t="s">
        <v>3658</v>
      </c>
      <c r="E428" s="2">
        <v>-0.45200000000000001</v>
      </c>
      <c r="F428" s="1">
        <v>16740200</v>
      </c>
      <c r="G428" s="1">
        <v>65240</v>
      </c>
      <c r="I428" t="str">
        <f t="shared" si="78"/>
        <v>LPLI</v>
      </c>
      <c r="J428" t="str">
        <f t="shared" si="79"/>
        <v>301.97 B</v>
      </c>
      <c r="K428" t="str">
        <f t="shared" si="80"/>
        <v>-0.452</v>
      </c>
      <c r="L428" s="9" t="str">
        <f t="shared" si="81"/>
        <v>16740200</v>
      </c>
      <c r="M428" s="9" t="str">
        <f t="shared" si="82"/>
        <v>65240</v>
      </c>
      <c r="P428" t="str">
        <f t="shared" si="84"/>
        <v>LPLI</v>
      </c>
      <c r="Q428" s="6">
        <f>IFERROR(INDEX('Final Yahoo'!$D$2:$D$1048576,MATCH(Stockbit!P428,'Final Yahoo'!$B$2:$B$1048576,0)),"NA")</f>
        <v>260</v>
      </c>
      <c r="R428" s="10">
        <f t="shared" si="85"/>
        <v>0.30197000000000002</v>
      </c>
      <c r="S428" s="23">
        <f t="shared" si="86"/>
        <v>-0.45200000000000001</v>
      </c>
      <c r="T428" s="8">
        <f t="shared" si="87"/>
        <v>16740200</v>
      </c>
      <c r="U428" s="28">
        <f t="shared" si="88"/>
        <v>65240</v>
      </c>
      <c r="V428" s="29" t="str">
        <f t="shared" si="89"/>
        <v>LowerSmallCap</v>
      </c>
    </row>
    <row r="429" spans="2:22" x14ac:dyDescent="0.25">
      <c r="B429">
        <f t="shared" si="83"/>
        <v>427</v>
      </c>
      <c r="C429" t="s">
        <v>2866</v>
      </c>
      <c r="D429" t="s">
        <v>3659</v>
      </c>
      <c r="E429" s="2">
        <v>-0.216</v>
      </c>
      <c r="F429" s="1">
        <v>21169830200</v>
      </c>
      <c r="G429" s="1">
        <v>7166360</v>
      </c>
      <c r="I429" t="str">
        <f t="shared" si="78"/>
        <v>LPPF</v>
      </c>
      <c r="J429" t="str">
        <f t="shared" si="79"/>
        <v>8,009.75 B</v>
      </c>
      <c r="K429" t="str">
        <f t="shared" si="80"/>
        <v>-0.216</v>
      </c>
      <c r="L429" s="9" t="str">
        <f t="shared" si="81"/>
        <v>21169830200</v>
      </c>
      <c r="M429" s="9" t="str">
        <f t="shared" si="82"/>
        <v>7166360</v>
      </c>
      <c r="P429" t="str">
        <f t="shared" si="84"/>
        <v>LPPF</v>
      </c>
      <c r="Q429" s="6">
        <f>IFERROR(INDEX('Final Yahoo'!$D$2:$D$1048576,MATCH(Stockbit!P429,'Final Yahoo'!$B$2:$B$1048576,0)),"NA")</f>
        <v>2680</v>
      </c>
      <c r="R429" s="10">
        <f t="shared" si="85"/>
        <v>8.0097500000000004</v>
      </c>
      <c r="S429" s="23">
        <f t="shared" si="86"/>
        <v>-0.216</v>
      </c>
      <c r="T429" s="8">
        <f t="shared" si="87"/>
        <v>21169830200</v>
      </c>
      <c r="U429" s="28">
        <f t="shared" si="88"/>
        <v>7166360</v>
      </c>
      <c r="V429" s="29" t="str">
        <f t="shared" si="89"/>
        <v>UpperMidCap</v>
      </c>
    </row>
    <row r="430" spans="2:22" x14ac:dyDescent="0.25">
      <c r="B430">
        <f t="shared" si="83"/>
        <v>428</v>
      </c>
      <c r="C430" t="s">
        <v>2867</v>
      </c>
      <c r="D430" t="s">
        <v>3660</v>
      </c>
      <c r="E430" s="2">
        <v>-0.82199999999999995</v>
      </c>
      <c r="F430" s="1">
        <v>21897440</v>
      </c>
      <c r="G430" s="1">
        <v>207660</v>
      </c>
      <c r="I430" t="str">
        <f t="shared" si="78"/>
        <v>LPPS</v>
      </c>
      <c r="J430" t="str">
        <f t="shared" si="79"/>
        <v>271.77 B</v>
      </c>
      <c r="K430" t="str">
        <f t="shared" si="80"/>
        <v>-0.822</v>
      </c>
      <c r="L430" s="9" t="str">
        <f t="shared" si="81"/>
        <v>21897440</v>
      </c>
      <c r="M430" s="9" t="str">
        <f t="shared" si="82"/>
        <v>207660</v>
      </c>
      <c r="P430" t="str">
        <f t="shared" si="84"/>
        <v>LPPS</v>
      </c>
      <c r="Q430" s="6">
        <f>IFERROR(INDEX('Final Yahoo'!$D$2:$D$1048576,MATCH(Stockbit!P430,'Final Yahoo'!$B$2:$B$1048576,0)),"NA")</f>
        <v>108</v>
      </c>
      <c r="R430" s="10">
        <f t="shared" si="85"/>
        <v>0.27176999999999996</v>
      </c>
      <c r="S430" s="23">
        <f t="shared" si="86"/>
        <v>-0.82199999999999995</v>
      </c>
      <c r="T430" s="8">
        <f t="shared" si="87"/>
        <v>21897440</v>
      </c>
      <c r="U430" s="28">
        <f t="shared" si="88"/>
        <v>207660</v>
      </c>
      <c r="V430" s="29" t="str">
        <f t="shared" si="89"/>
        <v>LowerSmallCap</v>
      </c>
    </row>
    <row r="431" spans="2:22" x14ac:dyDescent="0.25">
      <c r="B431">
        <f t="shared" si="83"/>
        <v>429</v>
      </c>
      <c r="C431" t="s">
        <v>2868</v>
      </c>
      <c r="D431" t="s">
        <v>3661</v>
      </c>
      <c r="E431" s="2">
        <v>-0.152</v>
      </c>
      <c r="F431" s="1">
        <v>1856180</v>
      </c>
      <c r="G431" s="1">
        <v>10580</v>
      </c>
      <c r="I431" t="str">
        <f t="shared" si="78"/>
        <v>LRNA</v>
      </c>
      <c r="J431" t="str">
        <f t="shared" si="79"/>
        <v>61.60 B</v>
      </c>
      <c r="K431" t="str">
        <f t="shared" si="80"/>
        <v>-0.152</v>
      </c>
      <c r="L431" s="9" t="str">
        <f t="shared" si="81"/>
        <v>1856180</v>
      </c>
      <c r="M431" s="9" t="str">
        <f t="shared" si="82"/>
        <v>10580</v>
      </c>
      <c r="P431" t="str">
        <f t="shared" si="84"/>
        <v>LRNA</v>
      </c>
      <c r="Q431" s="6">
        <f>IFERROR(INDEX('Final Yahoo'!$D$2:$D$1048576,MATCH(Stockbit!P431,'Final Yahoo'!$B$2:$B$1048576,0)),"NA")</f>
        <v>175</v>
      </c>
      <c r="R431" s="10">
        <f t="shared" si="85"/>
        <v>6.1600000000000002E-2</v>
      </c>
      <c r="S431" s="23">
        <f t="shared" si="86"/>
        <v>-0.152</v>
      </c>
      <c r="T431" s="8">
        <f t="shared" si="87"/>
        <v>1856180</v>
      </c>
      <c r="U431" s="28">
        <f t="shared" si="88"/>
        <v>10580</v>
      </c>
      <c r="V431" s="29" t="str">
        <f t="shared" si="89"/>
        <v>LowerSmallCap</v>
      </c>
    </row>
    <row r="432" spans="2:22" x14ac:dyDescent="0.25">
      <c r="B432">
        <f t="shared" si="83"/>
        <v>430</v>
      </c>
      <c r="C432" t="s">
        <v>2869</v>
      </c>
      <c r="D432" t="s">
        <v>3662</v>
      </c>
      <c r="E432" s="2">
        <v>-9.2999999999999999E-2</v>
      </c>
      <c r="F432" s="1">
        <v>54536086200</v>
      </c>
      <c r="G432" s="1">
        <v>38450099.200000003</v>
      </c>
      <c r="I432" t="str">
        <f t="shared" si="78"/>
        <v>LSIP</v>
      </c>
      <c r="J432" t="str">
        <f t="shared" si="79"/>
        <v>9,722.58 B</v>
      </c>
      <c r="K432" t="str">
        <f t="shared" si="80"/>
        <v>-0.093</v>
      </c>
      <c r="L432" s="9" t="str">
        <f t="shared" si="81"/>
        <v>54536086200</v>
      </c>
      <c r="M432" s="9" t="str">
        <f t="shared" si="82"/>
        <v>38450099.2</v>
      </c>
      <c r="P432" t="str">
        <f t="shared" si="84"/>
        <v>LSIP</v>
      </c>
      <c r="Q432" s="6">
        <f>IFERROR(INDEX('Final Yahoo'!$D$2:$D$1048576,MATCH(Stockbit!P432,'Final Yahoo'!$B$2:$B$1048576,0)),"NA")</f>
        <v>1460</v>
      </c>
      <c r="R432" s="10">
        <f t="shared" si="85"/>
        <v>9.7225800000000007</v>
      </c>
      <c r="S432" s="23">
        <f t="shared" si="86"/>
        <v>-9.2999999999999999E-2</v>
      </c>
      <c r="T432" s="8">
        <f t="shared" si="87"/>
        <v>54536086200</v>
      </c>
      <c r="U432" s="28">
        <f t="shared" si="88"/>
        <v>38450099.200000003</v>
      </c>
      <c r="V432" s="29" t="str">
        <f t="shared" si="89"/>
        <v>UpperMidCap</v>
      </c>
    </row>
    <row r="433" spans="2:22" x14ac:dyDescent="0.25">
      <c r="B433">
        <f t="shared" si="83"/>
        <v>431</v>
      </c>
      <c r="C433" t="s">
        <v>2870</v>
      </c>
      <c r="D433" t="s">
        <v>3663</v>
      </c>
      <c r="E433" s="2">
        <v>-5.3999999999999999E-2</v>
      </c>
      <c r="F433" s="1">
        <v>43846600</v>
      </c>
      <c r="G433" s="1">
        <v>71020</v>
      </c>
      <c r="I433" t="str">
        <f t="shared" si="78"/>
        <v>LTLS</v>
      </c>
      <c r="J433" t="str">
        <f t="shared" si="79"/>
        <v>936.00 B</v>
      </c>
      <c r="K433" t="str">
        <f t="shared" si="80"/>
        <v>-0.054</v>
      </c>
      <c r="L433" s="9" t="str">
        <f t="shared" si="81"/>
        <v>43846600</v>
      </c>
      <c r="M433" s="9" t="str">
        <f t="shared" si="82"/>
        <v>71020</v>
      </c>
      <c r="P433" t="str">
        <f t="shared" si="84"/>
        <v>LTLS</v>
      </c>
      <c r="Q433" s="6">
        <f>IFERROR(INDEX('Final Yahoo'!$D$2:$D$1048576,MATCH(Stockbit!P433,'Final Yahoo'!$B$2:$B$1048576,0)),"NA")</f>
        <v>615</v>
      </c>
      <c r="R433" s="10">
        <f t="shared" si="85"/>
        <v>0.93600000000000005</v>
      </c>
      <c r="S433" s="23">
        <f t="shared" si="86"/>
        <v>-5.3999999999999999E-2</v>
      </c>
      <c r="T433" s="8">
        <f t="shared" si="87"/>
        <v>43846600</v>
      </c>
      <c r="U433" s="28">
        <f t="shared" si="88"/>
        <v>71020</v>
      </c>
      <c r="V433" s="29" t="str">
        <f t="shared" si="89"/>
        <v>LowerSmallCap</v>
      </c>
    </row>
    <row r="434" spans="2:22" x14ac:dyDescent="0.25">
      <c r="B434">
        <f t="shared" si="83"/>
        <v>432</v>
      </c>
      <c r="C434" t="s">
        <v>2871</v>
      </c>
      <c r="D434" t="s">
        <v>3664</v>
      </c>
      <c r="E434" s="2">
        <v>5.0000000000000001E-3</v>
      </c>
      <c r="F434" s="1">
        <v>4135281800</v>
      </c>
      <c r="G434" s="1">
        <v>17944620</v>
      </c>
      <c r="I434" t="str">
        <f t="shared" si="78"/>
        <v>LUCK</v>
      </c>
      <c r="J434" t="str">
        <f t="shared" si="79"/>
        <v>163.19 B</v>
      </c>
      <c r="K434" t="str">
        <f t="shared" si="80"/>
        <v>0.005</v>
      </c>
      <c r="L434" s="9" t="str">
        <f t="shared" si="81"/>
        <v>4135281800</v>
      </c>
      <c r="M434" s="9" t="str">
        <f t="shared" si="82"/>
        <v>17944620</v>
      </c>
      <c r="P434" t="str">
        <f t="shared" si="84"/>
        <v>LUCK</v>
      </c>
      <c r="Q434" s="6">
        <f>IFERROR(INDEX('Final Yahoo'!$D$2:$D$1048576,MATCH(Stockbit!P434,'Final Yahoo'!$B$2:$B$1048576,0)),"NA")</f>
        <v>218</v>
      </c>
      <c r="R434" s="10">
        <f t="shared" si="85"/>
        <v>0.16319</v>
      </c>
      <c r="S434" s="23">
        <f t="shared" si="86"/>
        <v>5.0000000000000001E-3</v>
      </c>
      <c r="T434" s="8">
        <f t="shared" si="87"/>
        <v>4135281800</v>
      </c>
      <c r="U434" s="28">
        <f t="shared" si="88"/>
        <v>17944620</v>
      </c>
      <c r="V434" s="29" t="str">
        <f t="shared" si="89"/>
        <v>LowerSmallCap</v>
      </c>
    </row>
    <row r="435" spans="2:22" x14ac:dyDescent="0.25">
      <c r="B435">
        <f t="shared" si="83"/>
        <v>433</v>
      </c>
      <c r="C435" t="s">
        <v>3172</v>
      </c>
      <c r="D435" t="s">
        <v>3665</v>
      </c>
      <c r="E435" t="s">
        <v>3209</v>
      </c>
      <c r="F435" s="1">
        <v>182252260</v>
      </c>
      <c r="G435" s="1">
        <v>3568280</v>
      </c>
      <c r="I435" t="str">
        <f t="shared" si="78"/>
        <v>LUCY</v>
      </c>
      <c r="J435" t="str">
        <f t="shared" si="79"/>
        <v>51.75 B</v>
      </c>
      <c r="K435" t="str">
        <f t="shared" si="80"/>
        <v>-</v>
      </c>
      <c r="L435" s="9" t="str">
        <f t="shared" si="81"/>
        <v>182252260</v>
      </c>
      <c r="M435" s="9" t="str">
        <f t="shared" si="82"/>
        <v>3568280</v>
      </c>
      <c r="P435" t="str">
        <f t="shared" si="84"/>
        <v>LUCY</v>
      </c>
      <c r="Q435" s="6">
        <f>IFERROR(INDEX('Final Yahoo'!$D$2:$D$1048576,MATCH(Stockbit!P435,'Final Yahoo'!$B$2:$B$1048576,0)),"NA")</f>
        <v>51</v>
      </c>
      <c r="R435" s="10">
        <f t="shared" si="85"/>
        <v>5.1749999999999997E-2</v>
      </c>
      <c r="S435" s="23" t="str">
        <f t="shared" si="86"/>
        <v>NA</v>
      </c>
      <c r="T435" s="8">
        <f t="shared" si="87"/>
        <v>182252260</v>
      </c>
      <c r="U435" s="28">
        <f t="shared" si="88"/>
        <v>3568280</v>
      </c>
      <c r="V435" s="29" t="str">
        <f t="shared" si="89"/>
        <v>LowerSmallCap</v>
      </c>
    </row>
    <row r="436" spans="2:22" x14ac:dyDescent="0.25">
      <c r="B436">
        <f t="shared" si="83"/>
        <v>434</v>
      </c>
      <c r="C436" t="s">
        <v>3666</v>
      </c>
      <c r="D436" t="s">
        <v>3667</v>
      </c>
      <c r="E436" s="2">
        <v>-0.51500000000000001</v>
      </c>
      <c r="F436" s="1">
        <v>1000</v>
      </c>
      <c r="G436">
        <v>0</v>
      </c>
      <c r="I436" t="str">
        <f t="shared" si="78"/>
        <v>MABA</v>
      </c>
      <c r="J436" t="str">
        <f t="shared" si="79"/>
        <v>768.26 B</v>
      </c>
      <c r="K436" t="str">
        <f t="shared" si="80"/>
        <v>-0.515</v>
      </c>
      <c r="L436" s="9" t="str">
        <f t="shared" si="81"/>
        <v>1000</v>
      </c>
      <c r="M436" s="9" t="str">
        <f t="shared" si="82"/>
        <v>0</v>
      </c>
      <c r="P436" t="str">
        <f t="shared" si="84"/>
        <v>MABA</v>
      </c>
      <c r="Q436" s="6" t="str">
        <f>IFERROR(INDEX('Final Yahoo'!$D$2:$D$1048576,MATCH(Stockbit!P436,'Final Yahoo'!$B$2:$B$1048576,0)),"NA")</f>
        <v>NA</v>
      </c>
      <c r="R436" s="10">
        <f t="shared" si="85"/>
        <v>0.76825999999999994</v>
      </c>
      <c r="S436" s="23">
        <f t="shared" si="86"/>
        <v>-0.51500000000000001</v>
      </c>
      <c r="T436" s="8">
        <f t="shared" si="87"/>
        <v>1000</v>
      </c>
      <c r="U436" s="28">
        <f t="shared" si="88"/>
        <v>0</v>
      </c>
      <c r="V436" s="29" t="str">
        <f t="shared" si="89"/>
        <v>LowerSmallCap</v>
      </c>
    </row>
    <row r="437" spans="2:22" x14ac:dyDescent="0.25">
      <c r="B437">
        <f t="shared" si="83"/>
        <v>435</v>
      </c>
      <c r="C437" t="s">
        <v>2872</v>
      </c>
      <c r="D437" t="s">
        <v>3668</v>
      </c>
      <c r="E437" s="2">
        <v>0.33300000000000002</v>
      </c>
      <c r="F437" s="1">
        <v>10000</v>
      </c>
      <c r="G437">
        <v>200</v>
      </c>
      <c r="I437" t="str">
        <f t="shared" si="78"/>
        <v>MAGP</v>
      </c>
      <c r="J437" t="str">
        <f t="shared" si="79"/>
        <v>450.00 B</v>
      </c>
      <c r="K437" t="str">
        <f t="shared" si="80"/>
        <v>0.333</v>
      </c>
      <c r="L437" s="9" t="str">
        <f t="shared" si="81"/>
        <v>10000</v>
      </c>
      <c r="M437" s="9" t="str">
        <f t="shared" si="82"/>
        <v>200</v>
      </c>
      <c r="P437" t="str">
        <f t="shared" si="84"/>
        <v>MAGP</v>
      </c>
      <c r="Q437" s="6">
        <f>IFERROR(INDEX('Final Yahoo'!$D$2:$D$1048576,MATCH(Stockbit!P437,'Final Yahoo'!$B$2:$B$1048576,0)),"NA")</f>
        <v>50</v>
      </c>
      <c r="R437" s="10">
        <f t="shared" si="85"/>
        <v>0.45</v>
      </c>
      <c r="S437" s="23">
        <f t="shared" si="86"/>
        <v>0.33300000000000002</v>
      </c>
      <c r="T437" s="8">
        <f t="shared" si="87"/>
        <v>10000</v>
      </c>
      <c r="U437" s="28">
        <f t="shared" si="88"/>
        <v>200</v>
      </c>
      <c r="V437" s="29" t="str">
        <f t="shared" si="89"/>
        <v>LowerSmallCap</v>
      </c>
    </row>
    <row r="438" spans="2:22" x14ac:dyDescent="0.25">
      <c r="B438">
        <f t="shared" si="83"/>
        <v>436</v>
      </c>
      <c r="C438" t="s">
        <v>2873</v>
      </c>
      <c r="D438" t="s">
        <v>3669</v>
      </c>
      <c r="E438" s="2">
        <v>8.7999999999999995E-2</v>
      </c>
      <c r="F438" s="1">
        <v>6022601200</v>
      </c>
      <c r="G438" s="1">
        <v>7411580</v>
      </c>
      <c r="I438" t="str">
        <f t="shared" si="78"/>
        <v>MAIN</v>
      </c>
      <c r="J438" t="str">
        <f t="shared" si="79"/>
        <v>1,768.61 B</v>
      </c>
      <c r="K438" t="str">
        <f t="shared" si="80"/>
        <v>0.088</v>
      </c>
      <c r="L438" s="9" t="str">
        <f t="shared" si="81"/>
        <v>6022601200</v>
      </c>
      <c r="M438" s="9" t="str">
        <f t="shared" si="82"/>
        <v>7411580</v>
      </c>
      <c r="P438" t="str">
        <f t="shared" si="84"/>
        <v>MAIN</v>
      </c>
      <c r="Q438" s="6">
        <f>IFERROR(INDEX('Final Yahoo'!$D$2:$D$1048576,MATCH(Stockbit!P438,'Final Yahoo'!$B$2:$B$1048576,0)),"NA")</f>
        <v>810</v>
      </c>
      <c r="R438" s="10">
        <f t="shared" si="85"/>
        <v>1.7686099999999998</v>
      </c>
      <c r="S438" s="23">
        <f t="shared" si="86"/>
        <v>8.7999999999999995E-2</v>
      </c>
      <c r="T438" s="8">
        <f t="shared" si="87"/>
        <v>6022601200</v>
      </c>
      <c r="U438" s="28">
        <f t="shared" si="88"/>
        <v>7411580</v>
      </c>
      <c r="V438" s="29" t="str">
        <f t="shared" si="89"/>
        <v>UpperSmallCap</v>
      </c>
    </row>
    <row r="439" spans="2:22" x14ac:dyDescent="0.25">
      <c r="B439">
        <f t="shared" si="83"/>
        <v>437</v>
      </c>
      <c r="C439" t="s">
        <v>2874</v>
      </c>
      <c r="D439" t="s">
        <v>3670</v>
      </c>
      <c r="E439" s="2">
        <v>0.13500000000000001</v>
      </c>
      <c r="F439" s="1">
        <v>33000</v>
      </c>
      <c r="G439">
        <v>0</v>
      </c>
      <c r="I439" t="str">
        <f t="shared" si="78"/>
        <v>MAMI</v>
      </c>
      <c r="J439" t="str">
        <f t="shared" si="79"/>
        <v>614.96 B</v>
      </c>
      <c r="K439" t="str">
        <f t="shared" si="80"/>
        <v>0.135</v>
      </c>
      <c r="L439" s="9" t="str">
        <f t="shared" si="81"/>
        <v>33000</v>
      </c>
      <c r="M439" s="9" t="str">
        <f t="shared" si="82"/>
        <v>0</v>
      </c>
      <c r="P439" t="str">
        <f t="shared" si="84"/>
        <v>MAMI</v>
      </c>
      <c r="Q439" s="6" t="str">
        <f>IFERROR(INDEX('Final Yahoo'!$D$2:$D$1048576,MATCH(Stockbit!P439,'Final Yahoo'!$B$2:$B$1048576,0)),"NA")</f>
        <v>NA</v>
      </c>
      <c r="R439" s="10">
        <f t="shared" si="85"/>
        <v>0.61496000000000006</v>
      </c>
      <c r="S439" s="23">
        <f t="shared" si="86"/>
        <v>0.13500000000000001</v>
      </c>
      <c r="T439" s="8">
        <f t="shared" si="87"/>
        <v>33000</v>
      </c>
      <c r="U439" s="28">
        <f t="shared" si="88"/>
        <v>0</v>
      </c>
      <c r="V439" s="29" t="str">
        <f t="shared" si="89"/>
        <v>LowerSmallCap</v>
      </c>
    </row>
    <row r="440" spans="2:22" x14ac:dyDescent="0.25">
      <c r="B440">
        <f t="shared" si="83"/>
        <v>438</v>
      </c>
      <c r="C440" t="s">
        <v>2875</v>
      </c>
      <c r="D440" t="s">
        <v>3671</v>
      </c>
      <c r="E440" s="2">
        <v>-0.02</v>
      </c>
      <c r="F440" s="1">
        <v>11832613400</v>
      </c>
      <c r="G440" s="1">
        <v>3859320</v>
      </c>
      <c r="I440" t="str">
        <f t="shared" si="78"/>
        <v>MAPA</v>
      </c>
      <c r="J440" t="str">
        <f t="shared" si="79"/>
        <v>9,263.80 B</v>
      </c>
      <c r="K440" t="str">
        <f t="shared" si="80"/>
        <v>-0.02</v>
      </c>
      <c r="L440" s="9" t="str">
        <f t="shared" si="81"/>
        <v>11832613400</v>
      </c>
      <c r="M440" s="9" t="str">
        <f t="shared" si="82"/>
        <v>3859320</v>
      </c>
      <c r="P440" t="str">
        <f t="shared" si="84"/>
        <v>MAPA</v>
      </c>
      <c r="Q440" s="6">
        <f>IFERROR(INDEX('Final Yahoo'!$D$2:$D$1048576,MATCH(Stockbit!P440,'Final Yahoo'!$B$2:$B$1048576,0)),"NA")</f>
        <v>2720</v>
      </c>
      <c r="R440" s="10">
        <f t="shared" si="85"/>
        <v>9.2637999999999998</v>
      </c>
      <c r="S440" s="23">
        <f t="shared" si="86"/>
        <v>-0.02</v>
      </c>
      <c r="T440" s="8">
        <f t="shared" si="87"/>
        <v>11832613400</v>
      </c>
      <c r="U440" s="28">
        <f t="shared" si="88"/>
        <v>3859320</v>
      </c>
      <c r="V440" s="29" t="str">
        <f t="shared" si="89"/>
        <v>UpperMidCap</v>
      </c>
    </row>
    <row r="441" spans="2:22" x14ac:dyDescent="0.25">
      <c r="B441">
        <f t="shared" si="83"/>
        <v>439</v>
      </c>
      <c r="C441" t="s">
        <v>2876</v>
      </c>
      <c r="D441" t="s">
        <v>3672</v>
      </c>
      <c r="E441" s="2">
        <v>2.5999999999999999E-2</v>
      </c>
      <c r="F441" s="1">
        <v>28349600</v>
      </c>
      <c r="G441" s="1">
        <v>16500</v>
      </c>
      <c r="I441" t="str">
        <f t="shared" si="78"/>
        <v>MAPB</v>
      </c>
      <c r="J441" t="str">
        <f t="shared" si="79"/>
        <v>3,636.30 B</v>
      </c>
      <c r="K441" t="str">
        <f t="shared" si="80"/>
        <v>0.026</v>
      </c>
      <c r="L441" s="9" t="str">
        <f t="shared" si="81"/>
        <v>28349600</v>
      </c>
      <c r="M441" s="9" t="str">
        <f t="shared" si="82"/>
        <v>16500</v>
      </c>
      <c r="P441" t="str">
        <f t="shared" si="84"/>
        <v>MAPB</v>
      </c>
      <c r="Q441" s="6" t="str">
        <f>IFERROR(INDEX('Final Yahoo'!$D$2:$D$1048576,MATCH(Stockbit!P441,'Final Yahoo'!$B$2:$B$1048576,0)),"NA")</f>
        <v>NA</v>
      </c>
      <c r="R441" s="10">
        <f t="shared" si="85"/>
        <v>3.6363000000000003</v>
      </c>
      <c r="S441" s="23">
        <f t="shared" si="86"/>
        <v>2.5999999999999999E-2</v>
      </c>
      <c r="T441" s="8">
        <f t="shared" si="87"/>
        <v>28349600</v>
      </c>
      <c r="U441" s="28">
        <f t="shared" si="88"/>
        <v>16500</v>
      </c>
      <c r="V441" s="29" t="str">
        <f t="shared" si="89"/>
        <v>LowerMidCap</v>
      </c>
    </row>
    <row r="442" spans="2:22" x14ac:dyDescent="0.25">
      <c r="B442">
        <f t="shared" si="83"/>
        <v>440</v>
      </c>
      <c r="C442" t="s">
        <v>2877</v>
      </c>
      <c r="D442" t="s">
        <v>3673</v>
      </c>
      <c r="E442" s="2">
        <v>-3.1E-2</v>
      </c>
      <c r="F442" s="1">
        <v>20054110100</v>
      </c>
      <c r="G442" s="1">
        <v>22764200</v>
      </c>
      <c r="I442" t="str">
        <f t="shared" si="78"/>
        <v>MAPI</v>
      </c>
      <c r="J442" t="str">
        <f t="shared" si="79"/>
        <v>14,691.00 B</v>
      </c>
      <c r="K442" t="str">
        <f t="shared" si="80"/>
        <v>-0.031</v>
      </c>
      <c r="L442" s="9" t="str">
        <f t="shared" si="81"/>
        <v>20054110100</v>
      </c>
      <c r="M442" s="9" t="str">
        <f t="shared" si="82"/>
        <v>22764200</v>
      </c>
      <c r="P442" t="str">
        <f t="shared" si="84"/>
        <v>MAPI</v>
      </c>
      <c r="Q442" s="6">
        <f>IFERROR(INDEX('Final Yahoo'!$D$2:$D$1048576,MATCH(Stockbit!P442,'Final Yahoo'!$B$2:$B$1048576,0)),"NA")</f>
        <v>880</v>
      </c>
      <c r="R442" s="10">
        <f t="shared" si="85"/>
        <v>14.691000000000001</v>
      </c>
      <c r="S442" s="23">
        <f t="shared" si="86"/>
        <v>-3.1E-2</v>
      </c>
      <c r="T442" s="8">
        <f t="shared" si="87"/>
        <v>20054110100</v>
      </c>
      <c r="U442" s="28">
        <f t="shared" si="88"/>
        <v>22764200</v>
      </c>
      <c r="V442" s="29" t="str">
        <f t="shared" si="89"/>
        <v>LowerBigCap</v>
      </c>
    </row>
    <row r="443" spans="2:22" x14ac:dyDescent="0.25">
      <c r="B443">
        <f t="shared" si="83"/>
        <v>441</v>
      </c>
      <c r="C443" t="s">
        <v>2878</v>
      </c>
      <c r="D443" t="s">
        <v>3674</v>
      </c>
      <c r="E443" s="2">
        <v>-0.17599999999999999</v>
      </c>
      <c r="F443" s="1">
        <v>19604902040</v>
      </c>
      <c r="G443" s="1">
        <v>33781020</v>
      </c>
      <c r="I443" t="str">
        <f t="shared" si="78"/>
        <v>MARI</v>
      </c>
      <c r="J443" t="str">
        <f t="shared" si="79"/>
        <v>2,510.76 B</v>
      </c>
      <c r="K443" t="str">
        <f t="shared" si="80"/>
        <v>-0.176</v>
      </c>
      <c r="L443" s="9" t="str">
        <f t="shared" si="81"/>
        <v>19604902040</v>
      </c>
      <c r="M443" s="9" t="str">
        <f t="shared" si="82"/>
        <v>33781020</v>
      </c>
      <c r="P443" t="str">
        <f t="shared" si="84"/>
        <v>MARI</v>
      </c>
      <c r="Q443" s="6" t="str">
        <f>IFERROR(INDEX('Final Yahoo'!$D$2:$D$1048576,MATCH(Stockbit!P443,'Final Yahoo'!$B$2:$B$1048576,0)),"NA")</f>
        <v>NA</v>
      </c>
      <c r="R443" s="10">
        <f t="shared" si="85"/>
        <v>2.5107600000000003</v>
      </c>
      <c r="S443" s="23">
        <f t="shared" si="86"/>
        <v>-0.17599999999999999</v>
      </c>
      <c r="T443" s="8">
        <f t="shared" si="87"/>
        <v>19604902040</v>
      </c>
      <c r="U443" s="28">
        <f t="shared" si="88"/>
        <v>33781020</v>
      </c>
      <c r="V443" s="29" t="str">
        <f t="shared" si="89"/>
        <v>LowerMidCap</v>
      </c>
    </row>
    <row r="444" spans="2:22" x14ac:dyDescent="0.25">
      <c r="B444">
        <f t="shared" si="83"/>
        <v>442</v>
      </c>
      <c r="C444" t="s">
        <v>2879</v>
      </c>
      <c r="D444" t="s">
        <v>3675</v>
      </c>
      <c r="E444" s="2">
        <v>0.33100000000000002</v>
      </c>
      <c r="F444" s="1">
        <v>15331513600</v>
      </c>
      <c r="G444" s="1">
        <v>13480180</v>
      </c>
      <c r="I444" t="str">
        <f t="shared" si="78"/>
        <v>MARK</v>
      </c>
      <c r="J444" t="str">
        <f t="shared" si="79"/>
        <v>4,446.00 B</v>
      </c>
      <c r="K444" t="str">
        <f t="shared" si="80"/>
        <v>0.331</v>
      </c>
      <c r="L444" s="9" t="str">
        <f t="shared" si="81"/>
        <v>15331513600</v>
      </c>
      <c r="M444" s="9" t="str">
        <f t="shared" si="82"/>
        <v>13480180</v>
      </c>
      <c r="P444" t="str">
        <f t="shared" si="84"/>
        <v>MARK</v>
      </c>
      <c r="Q444" s="6" t="str">
        <f>IFERROR(INDEX('Final Yahoo'!$D$2:$D$1048576,MATCH(Stockbit!P444,'Final Yahoo'!$B$2:$B$1048576,0)),"NA")</f>
        <v>NA</v>
      </c>
      <c r="R444" s="10">
        <f t="shared" si="85"/>
        <v>4.4459999999999997</v>
      </c>
      <c r="S444" s="23">
        <f t="shared" si="86"/>
        <v>0.33100000000000002</v>
      </c>
      <c r="T444" s="8">
        <f t="shared" si="87"/>
        <v>15331513600</v>
      </c>
      <c r="U444" s="28">
        <f t="shared" si="88"/>
        <v>13480180</v>
      </c>
      <c r="V444" s="29" t="str">
        <f t="shared" si="89"/>
        <v>LowerMidCap</v>
      </c>
    </row>
    <row r="445" spans="2:22" x14ac:dyDescent="0.25">
      <c r="B445">
        <f t="shared" si="83"/>
        <v>443</v>
      </c>
      <c r="C445" t="s">
        <v>3173</v>
      </c>
      <c r="D445" t="s">
        <v>3676</v>
      </c>
      <c r="E445" s="2">
        <v>1.9E-2</v>
      </c>
      <c r="F445" s="1">
        <v>148330600</v>
      </c>
      <c r="G445" s="1">
        <v>31240</v>
      </c>
      <c r="I445" t="str">
        <f t="shared" si="78"/>
        <v>MASA</v>
      </c>
      <c r="J445" t="str">
        <f t="shared" si="79"/>
        <v>39,486.67 B</v>
      </c>
      <c r="K445" t="str">
        <f t="shared" si="80"/>
        <v>0.019</v>
      </c>
      <c r="L445" s="9" t="str">
        <f t="shared" si="81"/>
        <v>148330600</v>
      </c>
      <c r="M445" s="9" t="str">
        <f t="shared" si="82"/>
        <v>31240</v>
      </c>
      <c r="P445" t="str">
        <f t="shared" si="84"/>
        <v>MASA</v>
      </c>
      <c r="Q445" s="6">
        <f>IFERROR(INDEX('Final Yahoo'!$D$2:$D$1048576,MATCH(Stockbit!P445,'Final Yahoo'!$B$2:$B$1048576,0)),"NA")</f>
        <v>4920</v>
      </c>
      <c r="R445" s="10">
        <f t="shared" si="85"/>
        <v>39.486669999999997</v>
      </c>
      <c r="S445" s="23">
        <f t="shared" si="86"/>
        <v>1.9E-2</v>
      </c>
      <c r="T445" s="8">
        <f t="shared" si="87"/>
        <v>148330600</v>
      </c>
      <c r="U445" s="28">
        <f t="shared" si="88"/>
        <v>31240</v>
      </c>
      <c r="V445" s="29" t="str">
        <f t="shared" si="89"/>
        <v>UpperBigCap</v>
      </c>
    </row>
    <row r="446" spans="2:22" x14ac:dyDescent="0.25">
      <c r="B446">
        <f t="shared" si="83"/>
        <v>444</v>
      </c>
      <c r="C446" t="s">
        <v>3174</v>
      </c>
      <c r="D446" t="s">
        <v>3677</v>
      </c>
      <c r="E446" t="s">
        <v>3209</v>
      </c>
      <c r="F446" s="1">
        <v>37678600</v>
      </c>
      <c r="G446" s="1">
        <v>10820</v>
      </c>
      <c r="I446" t="str">
        <f t="shared" si="78"/>
        <v>MASB</v>
      </c>
      <c r="J446" t="str">
        <f t="shared" si="79"/>
        <v>4,331.71 B</v>
      </c>
      <c r="K446" t="str">
        <f t="shared" si="80"/>
        <v>-</v>
      </c>
      <c r="L446" s="9" t="str">
        <f t="shared" si="81"/>
        <v>37678600</v>
      </c>
      <c r="M446" s="9" t="str">
        <f t="shared" si="82"/>
        <v>10820</v>
      </c>
      <c r="P446" t="str">
        <f t="shared" si="84"/>
        <v>MASB</v>
      </c>
      <c r="Q446" s="6">
        <f>IFERROR(INDEX('Final Yahoo'!$D$2:$D$1048576,MATCH(Stockbit!P446,'Final Yahoo'!$B$2:$B$1048576,0)),"NA")</f>
        <v>3490</v>
      </c>
      <c r="R446" s="10">
        <f t="shared" si="85"/>
        <v>4.3317100000000002</v>
      </c>
      <c r="S446" s="23" t="str">
        <f t="shared" si="86"/>
        <v>NA</v>
      </c>
      <c r="T446" s="8">
        <f t="shared" si="87"/>
        <v>37678600</v>
      </c>
      <c r="U446" s="28">
        <f t="shared" si="88"/>
        <v>10820</v>
      </c>
      <c r="V446" s="29" t="str">
        <f t="shared" si="89"/>
        <v>LowerMidCap</v>
      </c>
    </row>
    <row r="447" spans="2:22" x14ac:dyDescent="0.25">
      <c r="B447">
        <f t="shared" si="83"/>
        <v>445</v>
      </c>
      <c r="C447" t="s">
        <v>2880</v>
      </c>
      <c r="D447" t="s">
        <v>3678</v>
      </c>
      <c r="E447" s="2">
        <v>-9.4E-2</v>
      </c>
      <c r="F447" s="1">
        <v>8817868000</v>
      </c>
      <c r="G447" s="1">
        <v>11173360</v>
      </c>
      <c r="I447" t="str">
        <f t="shared" si="78"/>
        <v>MAYA</v>
      </c>
      <c r="J447" t="str">
        <f t="shared" si="79"/>
        <v>9,465.90 B</v>
      </c>
      <c r="K447" t="str">
        <f t="shared" si="80"/>
        <v>-0.094</v>
      </c>
      <c r="L447" s="9" t="str">
        <f t="shared" si="81"/>
        <v>8817868000</v>
      </c>
      <c r="M447" s="9" t="str">
        <f t="shared" si="82"/>
        <v>11173360</v>
      </c>
      <c r="P447" t="str">
        <f t="shared" si="84"/>
        <v>MAYA</v>
      </c>
      <c r="Q447" s="6">
        <f>IFERROR(INDEX('Final Yahoo'!$D$2:$D$1048576,MATCH(Stockbit!P447,'Final Yahoo'!$B$2:$B$1048576,0)),"NA")</f>
        <v>710</v>
      </c>
      <c r="R447" s="10">
        <f t="shared" si="85"/>
        <v>9.4658999999999995</v>
      </c>
      <c r="S447" s="23">
        <f t="shared" si="86"/>
        <v>-9.4E-2</v>
      </c>
      <c r="T447" s="8">
        <f t="shared" si="87"/>
        <v>8817868000</v>
      </c>
      <c r="U447" s="28">
        <f t="shared" si="88"/>
        <v>11173360</v>
      </c>
      <c r="V447" s="29" t="str">
        <f t="shared" si="89"/>
        <v>UpperMidCap</v>
      </c>
    </row>
    <row r="448" spans="2:22" x14ac:dyDescent="0.25">
      <c r="B448">
        <f t="shared" si="83"/>
        <v>446</v>
      </c>
      <c r="C448" t="s">
        <v>2881</v>
      </c>
      <c r="D448" t="s">
        <v>3679</v>
      </c>
      <c r="E448" s="2">
        <v>-7.1999999999999995E-2</v>
      </c>
      <c r="F448" s="1">
        <v>1121414600</v>
      </c>
      <c r="G448" s="1">
        <v>302900</v>
      </c>
      <c r="I448" t="str">
        <f t="shared" si="78"/>
        <v>MBAP</v>
      </c>
      <c r="J448" t="str">
        <f t="shared" si="79"/>
        <v>4,504.09 B</v>
      </c>
      <c r="K448" t="str">
        <f t="shared" si="80"/>
        <v>-0.072</v>
      </c>
      <c r="L448" s="9" t="str">
        <f t="shared" si="81"/>
        <v>1121414600</v>
      </c>
      <c r="M448" s="9" t="str">
        <f t="shared" si="82"/>
        <v>302900</v>
      </c>
      <c r="P448" t="str">
        <f t="shared" si="84"/>
        <v>MBAP</v>
      </c>
      <c r="Q448" s="6">
        <f>IFERROR(INDEX('Final Yahoo'!$D$2:$D$1048576,MATCH(Stockbit!P448,'Final Yahoo'!$B$2:$B$1048576,0)),"NA")</f>
        <v>3840</v>
      </c>
      <c r="R448" s="10">
        <f t="shared" si="85"/>
        <v>4.5040899999999997</v>
      </c>
      <c r="S448" s="23">
        <f t="shared" si="86"/>
        <v>-7.1999999999999995E-2</v>
      </c>
      <c r="T448" s="8">
        <f t="shared" si="87"/>
        <v>1121414600</v>
      </c>
      <c r="U448" s="28">
        <f t="shared" si="88"/>
        <v>302900</v>
      </c>
      <c r="V448" s="29" t="str">
        <f t="shared" si="89"/>
        <v>LowerMidCap</v>
      </c>
    </row>
    <row r="449" spans="2:22" x14ac:dyDescent="0.25">
      <c r="B449">
        <f t="shared" si="83"/>
        <v>447</v>
      </c>
      <c r="C449" t="s">
        <v>2882</v>
      </c>
      <c r="D449" t="s">
        <v>3680</v>
      </c>
      <c r="E449" s="2">
        <v>-6.3E-2</v>
      </c>
      <c r="F449" s="1">
        <v>5710146300</v>
      </c>
      <c r="G449" s="1">
        <v>7809360</v>
      </c>
      <c r="I449" t="str">
        <f t="shared" si="78"/>
        <v>MBSS</v>
      </c>
      <c r="J449" t="str">
        <f t="shared" si="79"/>
        <v>1,277.52 B</v>
      </c>
      <c r="K449" t="str">
        <f t="shared" si="80"/>
        <v>-0.063</v>
      </c>
      <c r="L449" s="9" t="str">
        <f t="shared" si="81"/>
        <v>5710146300</v>
      </c>
      <c r="M449" s="9" t="str">
        <f t="shared" si="82"/>
        <v>7809360</v>
      </c>
      <c r="P449" t="str">
        <f t="shared" si="84"/>
        <v>MBSS</v>
      </c>
      <c r="Q449" s="6">
        <f>IFERROR(INDEX('Final Yahoo'!$D$2:$D$1048576,MATCH(Stockbit!P449,'Final Yahoo'!$B$2:$B$1048576,0)),"NA")</f>
        <v>885</v>
      </c>
      <c r="R449" s="10">
        <f t="shared" si="85"/>
        <v>1.27752</v>
      </c>
      <c r="S449" s="23">
        <f t="shared" si="86"/>
        <v>-6.3E-2</v>
      </c>
      <c r="T449" s="8">
        <f t="shared" si="87"/>
        <v>5710146300</v>
      </c>
      <c r="U449" s="28">
        <f t="shared" si="88"/>
        <v>7809360</v>
      </c>
      <c r="V449" s="29" t="str">
        <f t="shared" si="89"/>
        <v>UpperSmallCap</v>
      </c>
    </row>
    <row r="450" spans="2:22" x14ac:dyDescent="0.25">
      <c r="B450">
        <f t="shared" si="83"/>
        <v>448</v>
      </c>
      <c r="C450" t="s">
        <v>2883</v>
      </c>
      <c r="D450" t="s">
        <v>3681</v>
      </c>
      <c r="E450" s="2">
        <v>-0.25900000000000001</v>
      </c>
      <c r="F450" s="1">
        <v>369853960</v>
      </c>
      <c r="G450" s="1">
        <v>2771080</v>
      </c>
      <c r="I450" t="str">
        <f t="shared" ref="I450:I513" si="90">TRIM(C450)</f>
        <v>MBTO</v>
      </c>
      <c r="J450" t="str">
        <f t="shared" ref="J450:J513" si="91">TRIM(D450)</f>
        <v>158.36 B</v>
      </c>
      <c r="K450" t="str">
        <f t="shared" ref="K450:K513" si="92">TRIM(E450)</f>
        <v>-0.259</v>
      </c>
      <c r="L450" s="9" t="str">
        <f t="shared" ref="L450:L513" si="93">TRIM(F450)</f>
        <v>369853960</v>
      </c>
      <c r="M450" s="9" t="str">
        <f t="shared" ref="M450:M513" si="94">TRIM(G450)</f>
        <v>2771080</v>
      </c>
      <c r="P450" t="str">
        <f t="shared" si="84"/>
        <v>MBTO</v>
      </c>
      <c r="Q450" s="6">
        <f>IFERROR(INDEX('Final Yahoo'!$D$2:$D$1048576,MATCH(Stockbit!P450,'Final Yahoo'!$B$2:$B$1048576,0)),"NA")</f>
        <v>124</v>
      </c>
      <c r="R450" s="10">
        <f t="shared" si="85"/>
        <v>0.15836</v>
      </c>
      <c r="S450" s="23">
        <f t="shared" si="86"/>
        <v>-0.25900000000000001</v>
      </c>
      <c r="T450" s="8">
        <f t="shared" si="87"/>
        <v>369853960</v>
      </c>
      <c r="U450" s="28">
        <f t="shared" si="88"/>
        <v>2771080</v>
      </c>
      <c r="V450" s="29" t="str">
        <f t="shared" si="89"/>
        <v>LowerSmallCap</v>
      </c>
    </row>
    <row r="451" spans="2:22" x14ac:dyDescent="0.25">
      <c r="B451">
        <f t="shared" ref="B451:B514" si="95">ROW(B449)</f>
        <v>449</v>
      </c>
      <c r="C451" t="s">
        <v>2884</v>
      </c>
      <c r="D451" t="s">
        <v>3682</v>
      </c>
      <c r="E451" s="2">
        <v>1.022</v>
      </c>
      <c r="F451" s="1">
        <v>6276206500</v>
      </c>
      <c r="G451" s="1">
        <v>542080</v>
      </c>
      <c r="I451" t="str">
        <f t="shared" si="90"/>
        <v>MCAS</v>
      </c>
      <c r="J451" t="str">
        <f t="shared" si="91"/>
        <v>10,415.20 B</v>
      </c>
      <c r="K451" t="str">
        <f t="shared" si="92"/>
        <v>1.022</v>
      </c>
      <c r="L451" s="9" t="str">
        <f t="shared" si="93"/>
        <v>6276206500</v>
      </c>
      <c r="M451" s="9" t="str">
        <f t="shared" si="94"/>
        <v>542080</v>
      </c>
      <c r="P451" t="str">
        <f t="shared" ref="P451:P514" si="96">I451</f>
        <v>MCAS</v>
      </c>
      <c r="Q451" s="6">
        <f>IFERROR(INDEX('Final Yahoo'!$D$2:$D$1048576,MATCH(Stockbit!P451,'Final Yahoo'!$B$2:$B$1048576,0)),"NA")</f>
        <v>12575</v>
      </c>
      <c r="R451" s="10">
        <f t="shared" si="85"/>
        <v>10.4152</v>
      </c>
      <c r="S451" s="23">
        <f t="shared" si="86"/>
        <v>1.022</v>
      </c>
      <c r="T451" s="8">
        <f t="shared" si="87"/>
        <v>6276206500</v>
      </c>
      <c r="U451" s="28">
        <f t="shared" si="88"/>
        <v>542080</v>
      </c>
      <c r="V451" s="29" t="str">
        <f t="shared" si="89"/>
        <v>LowerBigCap</v>
      </c>
    </row>
    <row r="452" spans="2:22" x14ac:dyDescent="0.25">
      <c r="B452">
        <f t="shared" si="95"/>
        <v>450</v>
      </c>
      <c r="C452" t="s">
        <v>2885</v>
      </c>
      <c r="D452" t="s">
        <v>3683</v>
      </c>
      <c r="E452" s="2">
        <v>3.7999999999999999E-2</v>
      </c>
      <c r="F452" s="1">
        <v>1419438540</v>
      </c>
      <c r="G452" s="1">
        <v>10743920</v>
      </c>
      <c r="I452" t="str">
        <f t="shared" si="90"/>
        <v>MCOR</v>
      </c>
      <c r="J452" t="str">
        <f t="shared" si="91"/>
        <v>5,005.40 B</v>
      </c>
      <c r="K452" t="str">
        <f t="shared" si="92"/>
        <v>0.038</v>
      </c>
      <c r="L452" s="9" t="str">
        <f t="shared" si="93"/>
        <v>1419438540</v>
      </c>
      <c r="M452" s="9" t="str">
        <f t="shared" si="94"/>
        <v>10743920</v>
      </c>
      <c r="P452" t="str">
        <f t="shared" si="96"/>
        <v>MCOR</v>
      </c>
      <c r="Q452" s="6">
        <f>IFERROR(INDEX('Final Yahoo'!$D$2:$D$1048576,MATCH(Stockbit!P452,'Final Yahoo'!$B$2:$B$1048576,0)),"NA")</f>
        <v>132</v>
      </c>
      <c r="R452" s="10">
        <f t="shared" ref="R452:R515" si="97">VALUE(LEFT(J452,LEN(J452)-2))/10^3</f>
        <v>5.0053999999999998</v>
      </c>
      <c r="S452" s="23">
        <f t="shared" ref="S452:S515" si="98">IFERROR(VALUE(K452),"NA")</f>
        <v>3.7999999999999999E-2</v>
      </c>
      <c r="T452" s="8">
        <f t="shared" ref="T452:T515" si="99">IFERROR(VALUE(L452),"NA")</f>
        <v>1419438540</v>
      </c>
      <c r="U452" s="28">
        <f t="shared" ref="U452:U515" si="100">IFERROR(VALUE(M452),"NA")</f>
        <v>10743920</v>
      </c>
      <c r="V452" s="29" t="str">
        <f t="shared" ref="V452:V515" si="101">IF(R452&gt;=$Y$5,$AE$5,IF(R452&gt;=$Y$6,$AE$6,IF(R452&gt;=$Y$7,$AE$7,IF(R452&gt;=$Y$8,$AE$8,IF(R452&gt;=$Y$9,$AE$9,$AE$10)))))</f>
        <v>UpperMidCap</v>
      </c>
    </row>
    <row r="453" spans="2:22" x14ac:dyDescent="0.25">
      <c r="B453">
        <f t="shared" si="95"/>
        <v>451</v>
      </c>
      <c r="C453" t="s">
        <v>2886</v>
      </c>
      <c r="D453" t="s">
        <v>3684</v>
      </c>
      <c r="E453" s="2">
        <v>-0.13600000000000001</v>
      </c>
      <c r="F453" s="1">
        <v>216237480</v>
      </c>
      <c r="G453" s="1">
        <v>4320800</v>
      </c>
      <c r="I453" t="str">
        <f t="shared" si="90"/>
        <v>MDIA</v>
      </c>
      <c r="J453" t="str">
        <f t="shared" si="91"/>
        <v>1,960.78 B</v>
      </c>
      <c r="K453" t="str">
        <f t="shared" si="92"/>
        <v>-0.136</v>
      </c>
      <c r="L453" s="9" t="str">
        <f t="shared" si="93"/>
        <v>216237480</v>
      </c>
      <c r="M453" s="9" t="str">
        <f t="shared" si="94"/>
        <v>4320800</v>
      </c>
      <c r="P453" t="str">
        <f t="shared" si="96"/>
        <v>MDIA</v>
      </c>
      <c r="Q453" s="6">
        <f>IFERROR(INDEX('Final Yahoo'!$D$2:$D$1048576,MATCH(Stockbit!P453,'Final Yahoo'!$B$2:$B$1048576,0)),"NA")</f>
        <v>50</v>
      </c>
      <c r="R453" s="10">
        <f t="shared" si="97"/>
        <v>1.96078</v>
      </c>
      <c r="S453" s="23">
        <f t="shared" si="98"/>
        <v>-0.13600000000000001</v>
      </c>
      <c r="T453" s="8">
        <f t="shared" si="99"/>
        <v>216237480</v>
      </c>
      <c r="U453" s="28">
        <f t="shared" si="100"/>
        <v>4320800</v>
      </c>
      <c r="V453" s="29" t="str">
        <f t="shared" si="101"/>
        <v>UpperSmallCap</v>
      </c>
    </row>
    <row r="454" spans="2:22" x14ac:dyDescent="0.25">
      <c r="B454">
        <f t="shared" si="95"/>
        <v>452</v>
      </c>
      <c r="C454" t="s">
        <v>2887</v>
      </c>
      <c r="D454" t="s">
        <v>3685</v>
      </c>
      <c r="E454" s="2">
        <v>0.36699999999999999</v>
      </c>
      <c r="F454" s="1">
        <v>232660264600</v>
      </c>
      <c r="G454" s="1">
        <v>70578959.200000003</v>
      </c>
      <c r="I454" t="str">
        <f t="shared" si="90"/>
        <v>MDKA</v>
      </c>
      <c r="J454" t="str">
        <f t="shared" si="91"/>
        <v>73,066.47 B</v>
      </c>
      <c r="K454" t="str">
        <f t="shared" si="92"/>
        <v>0.367</v>
      </c>
      <c r="L454" s="9" t="str">
        <f t="shared" si="93"/>
        <v>232660264600</v>
      </c>
      <c r="M454" s="9" t="str">
        <f t="shared" si="94"/>
        <v>70578959.2</v>
      </c>
      <c r="P454" t="str">
        <f t="shared" si="96"/>
        <v>MDKA</v>
      </c>
      <c r="Q454" s="6">
        <f>IFERROR(INDEX('Final Yahoo'!$D$2:$D$1048576,MATCH(Stockbit!P454,'Final Yahoo'!$B$2:$B$1048576,0)),"NA")</f>
        <v>3250</v>
      </c>
      <c r="R454" s="10">
        <f t="shared" si="97"/>
        <v>73.066469999999995</v>
      </c>
      <c r="S454" s="23">
        <f t="shared" si="98"/>
        <v>0.36699999999999999</v>
      </c>
      <c r="T454" s="8">
        <f t="shared" si="99"/>
        <v>232660264600</v>
      </c>
      <c r="U454" s="28">
        <f t="shared" si="100"/>
        <v>70578959.200000003</v>
      </c>
      <c r="V454" s="29" t="str">
        <f t="shared" si="101"/>
        <v>UpperBigCap</v>
      </c>
    </row>
    <row r="455" spans="2:22" x14ac:dyDescent="0.25">
      <c r="B455">
        <f t="shared" si="95"/>
        <v>453</v>
      </c>
      <c r="C455" t="s">
        <v>2888</v>
      </c>
      <c r="D455" t="s">
        <v>3686</v>
      </c>
      <c r="E455" s="2">
        <v>-1.7000000000000001E-2</v>
      </c>
      <c r="F455" s="1">
        <v>263162320</v>
      </c>
      <c r="G455" s="1">
        <v>1250540</v>
      </c>
      <c r="I455" t="str">
        <f t="shared" si="90"/>
        <v>MDKI</v>
      </c>
      <c r="J455" t="str">
        <f t="shared" si="91"/>
        <v>551.57 B</v>
      </c>
      <c r="K455" t="str">
        <f t="shared" si="92"/>
        <v>-0.017</v>
      </c>
      <c r="L455" s="9" t="str">
        <f t="shared" si="93"/>
        <v>263162320</v>
      </c>
      <c r="M455" s="9" t="str">
        <f t="shared" si="94"/>
        <v>1250540</v>
      </c>
      <c r="P455" t="str">
        <f t="shared" si="96"/>
        <v>MDKI</v>
      </c>
      <c r="Q455" s="6">
        <f>IFERROR(INDEX('Final Yahoo'!$D$2:$D$1048576,MATCH(Stockbit!P455,'Final Yahoo'!$B$2:$B$1048576,0)),"NA")</f>
        <v>206</v>
      </c>
      <c r="R455" s="10">
        <f t="shared" si="97"/>
        <v>0.55157</v>
      </c>
      <c r="S455" s="23">
        <f t="shared" si="98"/>
        <v>-1.7000000000000001E-2</v>
      </c>
      <c r="T455" s="8">
        <f t="shared" si="99"/>
        <v>263162320</v>
      </c>
      <c r="U455" s="28">
        <f t="shared" si="100"/>
        <v>1250540</v>
      </c>
      <c r="V455" s="29" t="str">
        <f t="shared" si="101"/>
        <v>LowerSmallCap</v>
      </c>
    </row>
    <row r="456" spans="2:22" x14ac:dyDescent="0.25">
      <c r="B456">
        <f t="shared" si="95"/>
        <v>454</v>
      </c>
      <c r="C456" t="s">
        <v>3687</v>
      </c>
      <c r="D456" t="s">
        <v>3688</v>
      </c>
      <c r="E456" s="2">
        <v>-0.38800000000000001</v>
      </c>
      <c r="F456" s="1">
        <v>56878280</v>
      </c>
      <c r="G456">
        <v>0</v>
      </c>
      <c r="I456" t="str">
        <f t="shared" si="90"/>
        <v>MDLN</v>
      </c>
      <c r="J456" t="str">
        <f t="shared" si="91"/>
        <v>639.19 B</v>
      </c>
      <c r="K456" t="str">
        <f t="shared" si="92"/>
        <v>-0.388</v>
      </c>
      <c r="L456" s="9" t="str">
        <f t="shared" si="93"/>
        <v>56878280</v>
      </c>
      <c r="M456" s="9" t="str">
        <f t="shared" si="94"/>
        <v>0</v>
      </c>
      <c r="P456" t="str">
        <f t="shared" si="96"/>
        <v>MDLN</v>
      </c>
      <c r="Q456" s="6" t="str">
        <f>IFERROR(INDEX('Final Yahoo'!$D$2:$D$1048576,MATCH(Stockbit!P456,'Final Yahoo'!$B$2:$B$1048576,0)),"NA")</f>
        <v>NA</v>
      </c>
      <c r="R456" s="10">
        <f t="shared" si="97"/>
        <v>0.63919000000000004</v>
      </c>
      <c r="S456" s="23">
        <f t="shared" si="98"/>
        <v>-0.38800000000000001</v>
      </c>
      <c r="T456" s="8">
        <f t="shared" si="99"/>
        <v>56878280</v>
      </c>
      <c r="U456" s="28">
        <f t="shared" si="100"/>
        <v>0</v>
      </c>
      <c r="V456" s="29" t="str">
        <f t="shared" si="101"/>
        <v>LowerSmallCap</v>
      </c>
    </row>
    <row r="457" spans="2:22" x14ac:dyDescent="0.25">
      <c r="B457">
        <f t="shared" si="95"/>
        <v>455</v>
      </c>
      <c r="C457" t="s">
        <v>2889</v>
      </c>
      <c r="D457" t="s">
        <v>3689</v>
      </c>
      <c r="E457" s="2">
        <v>-0.27</v>
      </c>
      <c r="F457" s="1">
        <v>6000</v>
      </c>
      <c r="G457">
        <v>120</v>
      </c>
      <c r="I457" t="str">
        <f t="shared" si="90"/>
        <v>MDRN</v>
      </c>
      <c r="J457" t="str">
        <f t="shared" si="91"/>
        <v>381.61 B</v>
      </c>
      <c r="K457" t="str">
        <f t="shared" si="92"/>
        <v>-0.27</v>
      </c>
      <c r="L457" s="9" t="str">
        <f t="shared" si="93"/>
        <v>6000</v>
      </c>
      <c r="M457" s="9" t="str">
        <f t="shared" si="94"/>
        <v>120</v>
      </c>
      <c r="P457" t="str">
        <f t="shared" si="96"/>
        <v>MDRN</v>
      </c>
      <c r="Q457" s="6">
        <f>IFERROR(INDEX('Final Yahoo'!$D$2:$D$1048576,MATCH(Stockbit!P457,'Final Yahoo'!$B$2:$B$1048576,0)),"NA")</f>
        <v>50</v>
      </c>
      <c r="R457" s="10">
        <f t="shared" si="97"/>
        <v>0.38161</v>
      </c>
      <c r="S457" s="23">
        <f t="shared" si="98"/>
        <v>-0.27</v>
      </c>
      <c r="T457" s="8">
        <f t="shared" si="99"/>
        <v>6000</v>
      </c>
      <c r="U457" s="28">
        <f t="shared" si="100"/>
        <v>120</v>
      </c>
      <c r="V457" s="29" t="str">
        <f t="shared" si="101"/>
        <v>LowerSmallCap</v>
      </c>
    </row>
    <row r="458" spans="2:22" x14ac:dyDescent="0.25">
      <c r="B458">
        <f t="shared" si="95"/>
        <v>456</v>
      </c>
      <c r="C458" t="s">
        <v>2890</v>
      </c>
      <c r="D458" t="s">
        <v>3690</v>
      </c>
      <c r="E458" s="2">
        <v>6.6000000000000003E-2</v>
      </c>
      <c r="F458" s="1">
        <v>44909208100</v>
      </c>
      <c r="G458" s="1">
        <v>73742859.200000003</v>
      </c>
      <c r="I458" t="str">
        <f t="shared" si="90"/>
        <v>MEDC</v>
      </c>
      <c r="J458" t="str">
        <f t="shared" si="91"/>
        <v>15,081.74 B</v>
      </c>
      <c r="K458" t="str">
        <f t="shared" si="92"/>
        <v>0.066</v>
      </c>
      <c r="L458" s="9" t="str">
        <f t="shared" si="93"/>
        <v>44909208100</v>
      </c>
      <c r="M458" s="9" t="str">
        <f t="shared" si="94"/>
        <v>73742859.2</v>
      </c>
      <c r="P458" t="str">
        <f t="shared" si="96"/>
        <v>MEDC</v>
      </c>
      <c r="Q458" s="6">
        <f>IFERROR(INDEX('Final Yahoo'!$D$2:$D$1048576,MATCH(Stockbit!P458,'Final Yahoo'!$B$2:$B$1048576,0)),"NA")</f>
        <v>625</v>
      </c>
      <c r="R458" s="10">
        <f t="shared" si="97"/>
        <v>15.08174</v>
      </c>
      <c r="S458" s="23">
        <f t="shared" si="98"/>
        <v>6.6000000000000003E-2</v>
      </c>
      <c r="T458" s="8">
        <f t="shared" si="99"/>
        <v>44909208100</v>
      </c>
      <c r="U458" s="28">
        <f t="shared" si="100"/>
        <v>73742859.200000003</v>
      </c>
      <c r="V458" s="29" t="str">
        <f t="shared" si="101"/>
        <v>LowerBigCap</v>
      </c>
    </row>
    <row r="459" spans="2:22" x14ac:dyDescent="0.25">
      <c r="B459">
        <f t="shared" si="95"/>
        <v>457</v>
      </c>
      <c r="C459" t="s">
        <v>2891</v>
      </c>
      <c r="D459" t="s">
        <v>3691</v>
      </c>
      <c r="E459" s="2">
        <v>0.08</v>
      </c>
      <c r="F459" s="1">
        <v>213173500</v>
      </c>
      <c r="G459" s="1">
        <v>25180</v>
      </c>
      <c r="I459" t="str">
        <f t="shared" si="90"/>
        <v>MEGA</v>
      </c>
      <c r="J459" t="str">
        <f t="shared" si="91"/>
        <v>57,277.05 B</v>
      </c>
      <c r="K459" t="str">
        <f t="shared" si="92"/>
        <v>0.08</v>
      </c>
      <c r="L459" s="9" t="str">
        <f t="shared" si="93"/>
        <v>213173500</v>
      </c>
      <c r="M459" s="9" t="str">
        <f t="shared" si="94"/>
        <v>25180</v>
      </c>
      <c r="P459" t="str">
        <f t="shared" si="96"/>
        <v>MEGA</v>
      </c>
      <c r="Q459" s="6">
        <f>IFERROR(INDEX('Final Yahoo'!$D$2:$D$1048576,MATCH(Stockbit!P459,'Final Yahoo'!$B$2:$B$1048576,0)),"NA")</f>
        <v>8500</v>
      </c>
      <c r="R459" s="10">
        <f t="shared" si="97"/>
        <v>57.277050000000003</v>
      </c>
      <c r="S459" s="23">
        <f t="shared" si="98"/>
        <v>0.08</v>
      </c>
      <c r="T459" s="8">
        <f t="shared" si="99"/>
        <v>213173500</v>
      </c>
      <c r="U459" s="28">
        <f t="shared" si="100"/>
        <v>25180</v>
      </c>
      <c r="V459" s="29" t="str">
        <f t="shared" si="101"/>
        <v>UpperBigCap</v>
      </c>
    </row>
    <row r="460" spans="2:22" x14ac:dyDescent="0.25">
      <c r="B460">
        <f t="shared" si="95"/>
        <v>458</v>
      </c>
      <c r="C460" t="s">
        <v>2892</v>
      </c>
      <c r="D460" t="s">
        <v>3692</v>
      </c>
      <c r="E460" s="2">
        <v>-0.17199999999999999</v>
      </c>
      <c r="F460" s="1">
        <v>536205800</v>
      </c>
      <c r="G460" s="1">
        <v>153660</v>
      </c>
      <c r="I460" t="str">
        <f t="shared" si="90"/>
        <v>MERK</v>
      </c>
      <c r="J460" t="str">
        <f t="shared" si="91"/>
        <v>1,581.44 B</v>
      </c>
      <c r="K460" t="str">
        <f t="shared" si="92"/>
        <v>-0.172</v>
      </c>
      <c r="L460" s="9" t="str">
        <f t="shared" si="93"/>
        <v>536205800</v>
      </c>
      <c r="M460" s="9" t="str">
        <f t="shared" si="94"/>
        <v>153660</v>
      </c>
      <c r="P460" t="str">
        <f t="shared" si="96"/>
        <v>MERK</v>
      </c>
      <c r="Q460" s="6">
        <f>IFERROR(INDEX('Final Yahoo'!$D$2:$D$1048576,MATCH(Stockbit!P460,'Final Yahoo'!$B$2:$B$1048576,0)),"NA")</f>
        <v>3500</v>
      </c>
      <c r="R460" s="10">
        <f t="shared" si="97"/>
        <v>1.58144</v>
      </c>
      <c r="S460" s="23">
        <f t="shared" si="98"/>
        <v>-0.17199999999999999</v>
      </c>
      <c r="T460" s="8">
        <f t="shared" si="99"/>
        <v>536205800</v>
      </c>
      <c r="U460" s="28">
        <f t="shared" si="100"/>
        <v>153660</v>
      </c>
      <c r="V460" s="29" t="str">
        <f t="shared" si="101"/>
        <v>UpperSmallCap</v>
      </c>
    </row>
    <row r="461" spans="2:22" x14ac:dyDescent="0.25">
      <c r="B461">
        <f t="shared" si="95"/>
        <v>459</v>
      </c>
      <c r="C461" t="s">
        <v>2893</v>
      </c>
      <c r="D461" t="s">
        <v>3693</v>
      </c>
      <c r="E461" s="2">
        <v>0.25600000000000001</v>
      </c>
      <c r="F461" s="1">
        <v>311323740</v>
      </c>
      <c r="G461" s="1">
        <v>2262500</v>
      </c>
      <c r="I461" t="str">
        <f t="shared" si="90"/>
        <v>META</v>
      </c>
      <c r="J461" t="str">
        <f t="shared" si="91"/>
        <v>2,426.37 B</v>
      </c>
      <c r="K461" t="str">
        <f t="shared" si="92"/>
        <v>0.256</v>
      </c>
      <c r="L461" s="9" t="str">
        <f t="shared" si="93"/>
        <v>311323740</v>
      </c>
      <c r="M461" s="9" t="str">
        <f t="shared" si="94"/>
        <v>2262500</v>
      </c>
      <c r="P461" t="str">
        <f t="shared" si="96"/>
        <v>META</v>
      </c>
      <c r="Q461" s="6" t="str">
        <f>IFERROR(INDEX('Final Yahoo'!$D$2:$D$1048576,MATCH(Stockbit!P461,'Final Yahoo'!$B$2:$B$1048576,0)),"NA")</f>
        <v>NA</v>
      </c>
      <c r="R461" s="10">
        <f t="shared" si="97"/>
        <v>2.4263699999999999</v>
      </c>
      <c r="S461" s="23">
        <f t="shared" si="98"/>
        <v>0.25600000000000001</v>
      </c>
      <c r="T461" s="8">
        <f t="shared" si="99"/>
        <v>311323740</v>
      </c>
      <c r="U461" s="28">
        <f t="shared" si="100"/>
        <v>2262500</v>
      </c>
      <c r="V461" s="29" t="str">
        <f t="shared" si="101"/>
        <v>LowerMidCap</v>
      </c>
    </row>
    <row r="462" spans="2:22" x14ac:dyDescent="0.25">
      <c r="B462">
        <f t="shared" si="95"/>
        <v>460</v>
      </c>
      <c r="C462" t="s">
        <v>2894</v>
      </c>
      <c r="D462" t="s">
        <v>3694</v>
      </c>
      <c r="E462" s="2">
        <v>3.1E-2</v>
      </c>
      <c r="F462" s="1">
        <v>16781800</v>
      </c>
      <c r="G462" s="1">
        <v>15740</v>
      </c>
      <c r="I462" t="str">
        <f t="shared" si="90"/>
        <v>MFIN</v>
      </c>
      <c r="J462" t="str">
        <f t="shared" si="91"/>
        <v>2,795.75 B</v>
      </c>
      <c r="K462" t="str">
        <f t="shared" si="92"/>
        <v>0.031</v>
      </c>
      <c r="L462" s="9" t="str">
        <f t="shared" si="93"/>
        <v>16781800</v>
      </c>
      <c r="M462" s="9" t="str">
        <f t="shared" si="94"/>
        <v>15740</v>
      </c>
      <c r="P462" t="str">
        <f t="shared" si="96"/>
        <v>MFIN</v>
      </c>
      <c r="Q462" s="6" t="str">
        <f>IFERROR(INDEX('Final Yahoo'!$D$2:$D$1048576,MATCH(Stockbit!P462,'Final Yahoo'!$B$2:$B$1048576,0)),"NA")</f>
        <v>NA</v>
      </c>
      <c r="R462" s="10">
        <f t="shared" si="97"/>
        <v>2.79575</v>
      </c>
      <c r="S462" s="23">
        <f t="shared" si="98"/>
        <v>3.1E-2</v>
      </c>
      <c r="T462" s="8">
        <f t="shared" si="99"/>
        <v>16781800</v>
      </c>
      <c r="U462" s="28">
        <f t="shared" si="100"/>
        <v>15740</v>
      </c>
      <c r="V462" s="29" t="str">
        <f t="shared" si="101"/>
        <v>LowerMidCap</v>
      </c>
    </row>
    <row r="463" spans="2:22" x14ac:dyDescent="0.25">
      <c r="B463">
        <f t="shared" si="95"/>
        <v>461</v>
      </c>
      <c r="C463" t="s">
        <v>2895</v>
      </c>
      <c r="D463" t="s">
        <v>3695</v>
      </c>
      <c r="E463" s="2">
        <v>8.5000000000000006E-2</v>
      </c>
      <c r="F463" s="1">
        <v>43393000</v>
      </c>
      <c r="G463" s="1">
        <v>47920</v>
      </c>
      <c r="I463" t="str">
        <f t="shared" si="90"/>
        <v>MFMI</v>
      </c>
      <c r="J463" t="str">
        <f t="shared" si="91"/>
        <v>681.82 B</v>
      </c>
      <c r="K463" t="str">
        <f t="shared" si="92"/>
        <v>0.085</v>
      </c>
      <c r="L463" s="9" t="str">
        <f t="shared" si="93"/>
        <v>43393000</v>
      </c>
      <c r="M463" s="9" t="str">
        <f t="shared" si="94"/>
        <v>47920</v>
      </c>
      <c r="P463" t="str">
        <f t="shared" si="96"/>
        <v>MFMI</v>
      </c>
      <c r="Q463" s="6">
        <f>IFERROR(INDEX('Final Yahoo'!$D$2:$D$1048576,MATCH(Stockbit!P463,'Final Yahoo'!$B$2:$B$1048576,0)),"NA")</f>
        <v>845</v>
      </c>
      <c r="R463" s="10">
        <f t="shared" si="97"/>
        <v>0.68182000000000009</v>
      </c>
      <c r="S463" s="23">
        <f t="shared" si="98"/>
        <v>8.5000000000000006E-2</v>
      </c>
      <c r="T463" s="8">
        <f t="shared" si="99"/>
        <v>43393000</v>
      </c>
      <c r="U463" s="28">
        <f t="shared" si="100"/>
        <v>47920</v>
      </c>
      <c r="V463" s="29" t="str">
        <f t="shared" si="101"/>
        <v>LowerSmallCap</v>
      </c>
    </row>
    <row r="464" spans="2:22" x14ac:dyDescent="0.25">
      <c r="B464">
        <f t="shared" si="95"/>
        <v>462</v>
      </c>
      <c r="C464" t="s">
        <v>3176</v>
      </c>
      <c r="D464" t="s">
        <v>3696</v>
      </c>
      <c r="E464" t="s">
        <v>3209</v>
      </c>
      <c r="F464" s="1">
        <v>46559500</v>
      </c>
      <c r="G464" s="1">
        <v>222240</v>
      </c>
      <c r="I464" t="str">
        <f t="shared" si="90"/>
        <v>MGLV</v>
      </c>
      <c r="J464" t="str">
        <f t="shared" si="91"/>
        <v>433.20 B</v>
      </c>
      <c r="K464" t="str">
        <f t="shared" si="92"/>
        <v>-</v>
      </c>
      <c r="L464" s="9" t="str">
        <f t="shared" si="93"/>
        <v>46559500</v>
      </c>
      <c r="M464" s="9" t="str">
        <f t="shared" si="94"/>
        <v>222240</v>
      </c>
      <c r="P464" t="str">
        <f t="shared" si="96"/>
        <v>MGLV</v>
      </c>
      <c r="Q464" s="6">
        <f>IFERROR(INDEX('Final Yahoo'!$D$2:$D$1048576,MATCH(Stockbit!P464,'Final Yahoo'!$B$2:$B$1048576,0)),"NA")</f>
        <v>214</v>
      </c>
      <c r="R464" s="10">
        <f t="shared" si="97"/>
        <v>0.43319999999999997</v>
      </c>
      <c r="S464" s="23" t="str">
        <f t="shared" si="98"/>
        <v>NA</v>
      </c>
      <c r="T464" s="8">
        <f t="shared" si="99"/>
        <v>46559500</v>
      </c>
      <c r="U464" s="28">
        <f t="shared" si="100"/>
        <v>222240</v>
      </c>
      <c r="V464" s="29" t="str">
        <f t="shared" si="101"/>
        <v>LowerSmallCap</v>
      </c>
    </row>
    <row r="465" spans="2:22" x14ac:dyDescent="0.25">
      <c r="B465">
        <f t="shared" si="95"/>
        <v>463</v>
      </c>
      <c r="C465" t="s">
        <v>3697</v>
      </c>
      <c r="D465" t="s">
        <v>3698</v>
      </c>
      <c r="E465" s="2">
        <v>-1</v>
      </c>
      <c r="F465" s="1">
        <v>4000</v>
      </c>
      <c r="G465">
        <v>0</v>
      </c>
      <c r="I465" t="str">
        <f t="shared" si="90"/>
        <v>MGNA</v>
      </c>
      <c r="J465" t="str">
        <f t="shared" si="91"/>
        <v>50.15 B</v>
      </c>
      <c r="K465" t="str">
        <f t="shared" si="92"/>
        <v>-1</v>
      </c>
      <c r="L465" s="9" t="str">
        <f t="shared" si="93"/>
        <v>4000</v>
      </c>
      <c r="M465" s="9" t="str">
        <f t="shared" si="94"/>
        <v>0</v>
      </c>
      <c r="P465" t="str">
        <f t="shared" si="96"/>
        <v>MGNA</v>
      </c>
      <c r="Q465" s="6" t="str">
        <f>IFERROR(INDEX('Final Yahoo'!$D$2:$D$1048576,MATCH(Stockbit!P465,'Final Yahoo'!$B$2:$B$1048576,0)),"NA")</f>
        <v>NA</v>
      </c>
      <c r="R465" s="10">
        <f t="shared" si="97"/>
        <v>5.015E-2</v>
      </c>
      <c r="S465" s="23">
        <f t="shared" si="98"/>
        <v>-1</v>
      </c>
      <c r="T465" s="8">
        <f t="shared" si="99"/>
        <v>4000</v>
      </c>
      <c r="U465" s="28">
        <f t="shared" si="100"/>
        <v>0</v>
      </c>
      <c r="V465" s="29" t="str">
        <f t="shared" si="101"/>
        <v>LowerSmallCap</v>
      </c>
    </row>
    <row r="466" spans="2:22" x14ac:dyDescent="0.25">
      <c r="B466">
        <f t="shared" si="95"/>
        <v>464</v>
      </c>
      <c r="C466" t="s">
        <v>2896</v>
      </c>
      <c r="D466" t="s">
        <v>3699</v>
      </c>
      <c r="E466" s="2">
        <v>0.32600000000000001</v>
      </c>
      <c r="F466" s="1">
        <v>2914163800</v>
      </c>
      <c r="G466" s="1">
        <v>3969800</v>
      </c>
      <c r="I466" t="str">
        <f t="shared" si="90"/>
        <v>MGRO</v>
      </c>
      <c r="J466" t="str">
        <f t="shared" si="91"/>
        <v>2,612.52 B</v>
      </c>
      <c r="K466" t="str">
        <f t="shared" si="92"/>
        <v>0.326</v>
      </c>
      <c r="L466" s="9" t="str">
        <f t="shared" si="93"/>
        <v>2914163800</v>
      </c>
      <c r="M466" s="9" t="str">
        <f t="shared" si="94"/>
        <v>3969800</v>
      </c>
      <c r="P466" t="str">
        <f t="shared" si="96"/>
        <v>MGRO</v>
      </c>
      <c r="Q466" s="6" t="str">
        <f>IFERROR(INDEX('Final Yahoo'!$D$2:$D$1048576,MATCH(Stockbit!P466,'Final Yahoo'!$B$2:$B$1048576,0)),"NA")</f>
        <v>NA</v>
      </c>
      <c r="R466" s="10">
        <f t="shared" si="97"/>
        <v>2.61252</v>
      </c>
      <c r="S466" s="23">
        <f t="shared" si="98"/>
        <v>0.32600000000000001</v>
      </c>
      <c r="T466" s="8">
        <f t="shared" si="99"/>
        <v>2914163800</v>
      </c>
      <c r="U466" s="28">
        <f t="shared" si="100"/>
        <v>3969800</v>
      </c>
      <c r="V466" s="29" t="str">
        <f t="shared" si="101"/>
        <v>LowerMidCap</v>
      </c>
    </row>
    <row r="467" spans="2:22" x14ac:dyDescent="0.25">
      <c r="B467">
        <f t="shared" si="95"/>
        <v>465</v>
      </c>
      <c r="C467" t="s">
        <v>2897</v>
      </c>
      <c r="D467" t="s">
        <v>3700</v>
      </c>
      <c r="E467" s="2">
        <v>4.7E-2</v>
      </c>
      <c r="F467" s="1">
        <v>42157840</v>
      </c>
      <c r="G467" s="1">
        <v>116160</v>
      </c>
      <c r="I467" t="str">
        <f t="shared" si="90"/>
        <v>MICE</v>
      </c>
      <c r="J467" t="str">
        <f t="shared" si="91"/>
        <v>218.40 B</v>
      </c>
      <c r="K467" t="str">
        <f t="shared" si="92"/>
        <v>0.047</v>
      </c>
      <c r="L467" s="9" t="str">
        <f t="shared" si="93"/>
        <v>42157840</v>
      </c>
      <c r="M467" s="9" t="str">
        <f t="shared" si="94"/>
        <v>116160</v>
      </c>
      <c r="P467" t="str">
        <f t="shared" si="96"/>
        <v>MICE</v>
      </c>
      <c r="Q467" s="6">
        <f>IFERROR(INDEX('Final Yahoo'!$D$2:$D$1048576,MATCH(Stockbit!P467,'Final Yahoo'!$B$2:$B$1048576,0)),"NA")</f>
        <v>368</v>
      </c>
      <c r="R467" s="10">
        <f t="shared" si="97"/>
        <v>0.21840000000000001</v>
      </c>
      <c r="S467" s="23">
        <f t="shared" si="98"/>
        <v>4.7E-2</v>
      </c>
      <c r="T467" s="8">
        <f t="shared" si="99"/>
        <v>42157840</v>
      </c>
      <c r="U467" s="28">
        <f t="shared" si="100"/>
        <v>116160</v>
      </c>
      <c r="V467" s="29" t="str">
        <f t="shared" si="101"/>
        <v>LowerSmallCap</v>
      </c>
    </row>
    <row r="468" spans="2:22" x14ac:dyDescent="0.25">
      <c r="B468">
        <f t="shared" si="95"/>
        <v>466</v>
      </c>
      <c r="C468" t="s">
        <v>2898</v>
      </c>
      <c r="D468" t="s">
        <v>3701</v>
      </c>
      <c r="E468" s="2">
        <v>0.09</v>
      </c>
      <c r="F468" s="1">
        <v>14264200</v>
      </c>
      <c r="G468" s="1">
        <v>6760</v>
      </c>
      <c r="I468" t="str">
        <f t="shared" si="90"/>
        <v>MIDI</v>
      </c>
      <c r="J468" t="str">
        <f t="shared" si="91"/>
        <v>6,254.71 B</v>
      </c>
      <c r="K468" t="str">
        <f t="shared" si="92"/>
        <v>0.09</v>
      </c>
      <c r="L468" s="9" t="str">
        <f t="shared" si="93"/>
        <v>14264200</v>
      </c>
      <c r="M468" s="9" t="str">
        <f t="shared" si="94"/>
        <v>6760</v>
      </c>
      <c r="P468" t="str">
        <f t="shared" si="96"/>
        <v>MIDI</v>
      </c>
      <c r="Q468" s="6">
        <f>IFERROR(INDEX('Final Yahoo'!$D$2:$D$1048576,MATCH(Stockbit!P468,'Final Yahoo'!$B$2:$B$1048576,0)),"NA")</f>
        <v>2180</v>
      </c>
      <c r="R468" s="10">
        <f t="shared" si="97"/>
        <v>6.2547100000000002</v>
      </c>
      <c r="S468" s="23">
        <f t="shared" si="98"/>
        <v>0.09</v>
      </c>
      <c r="T468" s="8">
        <f t="shared" si="99"/>
        <v>14264200</v>
      </c>
      <c r="U468" s="28">
        <f t="shared" si="100"/>
        <v>6760</v>
      </c>
      <c r="V468" s="29" t="str">
        <f t="shared" si="101"/>
        <v>UpperMidCap</v>
      </c>
    </row>
    <row r="469" spans="2:22" x14ac:dyDescent="0.25">
      <c r="B469">
        <f t="shared" si="95"/>
        <v>467</v>
      </c>
      <c r="C469" t="s">
        <v>2899</v>
      </c>
      <c r="D469" t="s">
        <v>3702</v>
      </c>
      <c r="E469" s="2">
        <v>0.111</v>
      </c>
      <c r="F469" s="1">
        <v>59361286000</v>
      </c>
      <c r="G469" s="1">
        <v>26407200</v>
      </c>
      <c r="I469" t="str">
        <f t="shared" si="90"/>
        <v>MIKA</v>
      </c>
      <c r="J469" t="str">
        <f t="shared" si="91"/>
        <v>31,769.36 B</v>
      </c>
      <c r="K469" t="str">
        <f t="shared" si="92"/>
        <v>0.111</v>
      </c>
      <c r="L469" s="9" t="str">
        <f t="shared" si="93"/>
        <v>59361286000</v>
      </c>
      <c r="M469" s="9" t="str">
        <f t="shared" si="94"/>
        <v>26407200</v>
      </c>
      <c r="P469" t="str">
        <f t="shared" si="96"/>
        <v>MIKA</v>
      </c>
      <c r="Q469" s="6">
        <f>IFERROR(INDEX('Final Yahoo'!$D$2:$D$1048576,MATCH(Stockbit!P469,'Final Yahoo'!$B$2:$B$1048576,0)),"NA")</f>
        <v>2270</v>
      </c>
      <c r="R469" s="10">
        <f t="shared" si="97"/>
        <v>31.769359999999999</v>
      </c>
      <c r="S469" s="23">
        <f t="shared" si="98"/>
        <v>0.111</v>
      </c>
      <c r="T469" s="8">
        <f t="shared" si="99"/>
        <v>59361286000</v>
      </c>
      <c r="U469" s="28">
        <f t="shared" si="100"/>
        <v>26407200</v>
      </c>
      <c r="V469" s="29" t="str">
        <f t="shared" si="101"/>
        <v>UpperBigCap</v>
      </c>
    </row>
    <row r="470" spans="2:22" x14ac:dyDescent="0.25">
      <c r="B470">
        <f t="shared" si="95"/>
        <v>468</v>
      </c>
      <c r="C470" t="s">
        <v>2900</v>
      </c>
      <c r="D470" t="s">
        <v>3703</v>
      </c>
      <c r="E470" s="2">
        <v>-0.28000000000000003</v>
      </c>
      <c r="F470" s="1">
        <v>500762000</v>
      </c>
      <c r="G470" s="1">
        <v>10003200</v>
      </c>
      <c r="I470" t="str">
        <f t="shared" si="90"/>
        <v>MINA</v>
      </c>
      <c r="J470" t="str">
        <f t="shared" si="91"/>
        <v>328.13 B</v>
      </c>
      <c r="K470" t="str">
        <f t="shared" si="92"/>
        <v>-0.28</v>
      </c>
      <c r="L470" s="9" t="str">
        <f t="shared" si="93"/>
        <v>500762000</v>
      </c>
      <c r="M470" s="9" t="str">
        <f t="shared" si="94"/>
        <v>10003200</v>
      </c>
      <c r="P470" t="str">
        <f t="shared" si="96"/>
        <v>MINA</v>
      </c>
      <c r="Q470" s="6">
        <f>IFERROR(INDEX('Final Yahoo'!$D$2:$D$1048576,MATCH(Stockbit!P470,'Final Yahoo'!$B$2:$B$1048576,0)),"NA")</f>
        <v>51</v>
      </c>
      <c r="R470" s="10">
        <f t="shared" si="97"/>
        <v>0.32812999999999998</v>
      </c>
      <c r="S470" s="23">
        <f t="shared" si="98"/>
        <v>-0.28000000000000003</v>
      </c>
      <c r="T470" s="8">
        <f t="shared" si="99"/>
        <v>500762000</v>
      </c>
      <c r="U470" s="28">
        <f t="shared" si="100"/>
        <v>10003200</v>
      </c>
      <c r="V470" s="29" t="str">
        <f t="shared" si="101"/>
        <v>LowerSmallCap</v>
      </c>
    </row>
    <row r="471" spans="2:22" x14ac:dyDescent="0.25">
      <c r="B471">
        <f t="shared" si="95"/>
        <v>469</v>
      </c>
      <c r="C471" t="s">
        <v>2901</v>
      </c>
      <c r="D471" t="s">
        <v>3704</v>
      </c>
      <c r="E471" s="2">
        <v>-0.105</v>
      </c>
      <c r="F471" s="1">
        <v>865000</v>
      </c>
      <c r="G471" s="1">
        <v>17300</v>
      </c>
      <c r="I471" t="str">
        <f t="shared" si="90"/>
        <v>MIRA</v>
      </c>
      <c r="J471" t="str">
        <f t="shared" si="91"/>
        <v>198.07 B</v>
      </c>
      <c r="K471" t="str">
        <f t="shared" si="92"/>
        <v>-0.105</v>
      </c>
      <c r="L471" s="9" t="str">
        <f t="shared" si="93"/>
        <v>865000</v>
      </c>
      <c r="M471" s="9" t="str">
        <f t="shared" si="94"/>
        <v>17300</v>
      </c>
      <c r="P471" t="str">
        <f t="shared" si="96"/>
        <v>MIRA</v>
      </c>
      <c r="Q471" s="6">
        <f>IFERROR(INDEX('Final Yahoo'!$D$2:$D$1048576,MATCH(Stockbit!P471,'Final Yahoo'!$B$2:$B$1048576,0)),"NA")</f>
        <v>50</v>
      </c>
      <c r="R471" s="10">
        <f t="shared" si="97"/>
        <v>0.19807</v>
      </c>
      <c r="S471" s="23">
        <f t="shared" si="98"/>
        <v>-0.105</v>
      </c>
      <c r="T471" s="8">
        <f t="shared" si="99"/>
        <v>865000</v>
      </c>
      <c r="U471" s="28">
        <f t="shared" si="100"/>
        <v>17300</v>
      </c>
      <c r="V471" s="29" t="str">
        <f t="shared" si="101"/>
        <v>LowerSmallCap</v>
      </c>
    </row>
    <row r="472" spans="2:22" x14ac:dyDescent="0.25">
      <c r="B472">
        <f t="shared" si="95"/>
        <v>470</v>
      </c>
      <c r="C472" t="s">
        <v>3177</v>
      </c>
      <c r="D472" t="s">
        <v>3705</v>
      </c>
      <c r="E472" s="2">
        <v>-1</v>
      </c>
      <c r="F472" s="1">
        <v>717360700</v>
      </c>
      <c r="G472" s="1">
        <v>6652660</v>
      </c>
      <c r="I472" t="str">
        <f t="shared" si="90"/>
        <v>MITI</v>
      </c>
      <c r="J472" t="str">
        <f t="shared" si="91"/>
        <v>266.29 B</v>
      </c>
      <c r="K472" t="str">
        <f t="shared" si="92"/>
        <v>-1</v>
      </c>
      <c r="L472" s="9" t="str">
        <f t="shared" si="93"/>
        <v>717360700</v>
      </c>
      <c r="M472" s="9" t="str">
        <f t="shared" si="94"/>
        <v>6652660</v>
      </c>
      <c r="P472" t="str">
        <f t="shared" si="96"/>
        <v>MITI</v>
      </c>
      <c r="Q472" s="6">
        <f>IFERROR(INDEX('Final Yahoo'!$D$2:$D$1048576,MATCH(Stockbit!P472,'Final Yahoo'!$B$2:$B$1048576,0)),"NA")</f>
        <v>110</v>
      </c>
      <c r="R472" s="10">
        <f t="shared" si="97"/>
        <v>0.26629000000000003</v>
      </c>
      <c r="S472" s="23">
        <f t="shared" si="98"/>
        <v>-1</v>
      </c>
      <c r="T472" s="8">
        <f t="shared" si="99"/>
        <v>717360700</v>
      </c>
      <c r="U472" s="28">
        <f t="shared" si="100"/>
        <v>6652660</v>
      </c>
      <c r="V472" s="29" t="str">
        <f t="shared" si="101"/>
        <v>LowerSmallCap</v>
      </c>
    </row>
    <row r="473" spans="2:22" x14ac:dyDescent="0.25">
      <c r="B473">
        <f t="shared" si="95"/>
        <v>471</v>
      </c>
      <c r="C473" t="s">
        <v>2902</v>
      </c>
      <c r="D473" t="s">
        <v>3706</v>
      </c>
      <c r="E473" s="2">
        <v>-0.183</v>
      </c>
      <c r="F473" s="1">
        <v>352000</v>
      </c>
      <c r="G473" s="1">
        <v>7040</v>
      </c>
      <c r="I473" t="str">
        <f t="shared" si="90"/>
        <v>MKNT</v>
      </c>
      <c r="J473" t="str">
        <f t="shared" si="91"/>
        <v>275.00 B</v>
      </c>
      <c r="K473" t="str">
        <f t="shared" si="92"/>
        <v>-0.183</v>
      </c>
      <c r="L473" s="9" t="str">
        <f t="shared" si="93"/>
        <v>352000</v>
      </c>
      <c r="M473" s="9" t="str">
        <f t="shared" si="94"/>
        <v>7040</v>
      </c>
      <c r="P473" t="str">
        <f t="shared" si="96"/>
        <v>MKNT</v>
      </c>
      <c r="Q473" s="6">
        <f>IFERROR(INDEX('Final Yahoo'!$D$2:$D$1048576,MATCH(Stockbit!P473,'Final Yahoo'!$B$2:$B$1048576,0)),"NA")</f>
        <v>50</v>
      </c>
      <c r="R473" s="10">
        <f t="shared" si="97"/>
        <v>0.27500000000000002</v>
      </c>
      <c r="S473" s="23">
        <f t="shared" si="98"/>
        <v>-0.183</v>
      </c>
      <c r="T473" s="8">
        <f t="shared" si="99"/>
        <v>352000</v>
      </c>
      <c r="U473" s="28">
        <f t="shared" si="100"/>
        <v>7040</v>
      </c>
      <c r="V473" s="29" t="str">
        <f t="shared" si="101"/>
        <v>LowerSmallCap</v>
      </c>
    </row>
    <row r="474" spans="2:22" x14ac:dyDescent="0.25">
      <c r="B474">
        <f t="shared" si="95"/>
        <v>472</v>
      </c>
      <c r="C474" t="s">
        <v>2903</v>
      </c>
      <c r="D474" t="s">
        <v>3707</v>
      </c>
      <c r="E474" s="2">
        <v>-0.217</v>
      </c>
      <c r="F474" s="1">
        <v>5598500</v>
      </c>
      <c r="G474">
        <v>0</v>
      </c>
      <c r="I474" t="str">
        <f t="shared" si="90"/>
        <v>MKPI</v>
      </c>
      <c r="J474" t="str">
        <f t="shared" si="91"/>
        <v>23,633.74 B</v>
      </c>
      <c r="K474" t="str">
        <f t="shared" si="92"/>
        <v>-0.217</v>
      </c>
      <c r="L474" s="9" t="str">
        <f t="shared" si="93"/>
        <v>5598500</v>
      </c>
      <c r="M474" s="9" t="str">
        <f t="shared" si="94"/>
        <v>0</v>
      </c>
      <c r="P474" t="str">
        <f t="shared" si="96"/>
        <v>MKPI</v>
      </c>
      <c r="Q474" s="6" t="str">
        <f>IFERROR(INDEX('Final Yahoo'!$D$2:$D$1048576,MATCH(Stockbit!P474,'Final Yahoo'!$B$2:$B$1048576,0)),"NA")</f>
        <v>NA</v>
      </c>
      <c r="R474" s="10">
        <f t="shared" si="97"/>
        <v>23.633740000000003</v>
      </c>
      <c r="S474" s="23">
        <f t="shared" si="98"/>
        <v>-0.217</v>
      </c>
      <c r="T474" s="8">
        <f t="shared" si="99"/>
        <v>5598500</v>
      </c>
      <c r="U474" s="28">
        <f t="shared" si="100"/>
        <v>0</v>
      </c>
      <c r="V474" s="29" t="str">
        <f t="shared" si="101"/>
        <v>LowerBigCap</v>
      </c>
    </row>
    <row r="475" spans="2:22" x14ac:dyDescent="0.25">
      <c r="B475">
        <f t="shared" si="95"/>
        <v>473</v>
      </c>
      <c r="C475" t="s">
        <v>2904</v>
      </c>
      <c r="D475" t="s">
        <v>3708</v>
      </c>
      <c r="E475" s="2">
        <v>-0.16300000000000001</v>
      </c>
      <c r="F475" s="1">
        <v>851582000</v>
      </c>
      <c r="G475" s="1">
        <v>94280</v>
      </c>
      <c r="I475" t="str">
        <f t="shared" si="90"/>
        <v>MLBI</v>
      </c>
      <c r="J475" t="str">
        <f t="shared" si="91"/>
        <v>18,541.60 B</v>
      </c>
      <c r="K475" t="str">
        <f t="shared" si="92"/>
        <v>-0.163</v>
      </c>
      <c r="L475" s="9" t="str">
        <f t="shared" si="93"/>
        <v>851582000</v>
      </c>
      <c r="M475" s="9" t="str">
        <f t="shared" si="94"/>
        <v>94280</v>
      </c>
      <c r="P475" t="str">
        <f t="shared" si="96"/>
        <v>MLBI</v>
      </c>
      <c r="Q475" s="6">
        <f>IFERROR(INDEX('Final Yahoo'!$D$2:$D$1048576,MATCH(Stockbit!P475,'Final Yahoo'!$B$2:$B$1048576,0)),"NA")</f>
        <v>9225</v>
      </c>
      <c r="R475" s="10">
        <f t="shared" si="97"/>
        <v>18.541599999999999</v>
      </c>
      <c r="S475" s="23">
        <f t="shared" si="98"/>
        <v>-0.16300000000000001</v>
      </c>
      <c r="T475" s="8">
        <f t="shared" si="99"/>
        <v>851582000</v>
      </c>
      <c r="U475" s="28">
        <f t="shared" si="100"/>
        <v>94280</v>
      </c>
      <c r="V475" s="29" t="str">
        <f t="shared" si="101"/>
        <v>LowerBigCap</v>
      </c>
    </row>
    <row r="476" spans="2:22" x14ac:dyDescent="0.25">
      <c r="B476">
        <f t="shared" si="95"/>
        <v>474</v>
      </c>
      <c r="C476" t="s">
        <v>2905</v>
      </c>
      <c r="D476" t="s">
        <v>3709</v>
      </c>
      <c r="E476" s="2">
        <v>-0.159</v>
      </c>
      <c r="F476" s="1">
        <v>12799057400</v>
      </c>
      <c r="G476" s="1">
        <v>7283080</v>
      </c>
      <c r="I476" t="str">
        <f t="shared" si="90"/>
        <v>MLIA</v>
      </c>
      <c r="J476" t="str">
        <f t="shared" si="91"/>
        <v>2,242.49 B</v>
      </c>
      <c r="K476" t="str">
        <f t="shared" si="92"/>
        <v>-0.159</v>
      </c>
      <c r="L476" s="9" t="str">
        <f t="shared" si="93"/>
        <v>12799057400</v>
      </c>
      <c r="M476" s="9" t="str">
        <f t="shared" si="94"/>
        <v>7283080</v>
      </c>
      <c r="P476" t="str">
        <f t="shared" si="96"/>
        <v>MLIA</v>
      </c>
      <c r="Q476" s="6" t="str">
        <f>IFERROR(INDEX('Final Yahoo'!$D$2:$D$1048576,MATCH(Stockbit!P476,'Final Yahoo'!$B$2:$B$1048576,0)),"NA")</f>
        <v>NA</v>
      </c>
      <c r="R476" s="10">
        <f t="shared" si="97"/>
        <v>2.2424899999999997</v>
      </c>
      <c r="S476" s="23">
        <f t="shared" si="98"/>
        <v>-0.159</v>
      </c>
      <c r="T476" s="8">
        <f t="shared" si="99"/>
        <v>12799057400</v>
      </c>
      <c r="U476" s="28">
        <f t="shared" si="100"/>
        <v>7283080</v>
      </c>
      <c r="V476" s="29" t="str">
        <f t="shared" si="101"/>
        <v>LowerMidCap</v>
      </c>
    </row>
    <row r="477" spans="2:22" x14ac:dyDescent="0.25">
      <c r="B477">
        <f t="shared" si="95"/>
        <v>475</v>
      </c>
      <c r="C477" t="s">
        <v>2906</v>
      </c>
      <c r="D477" t="s">
        <v>3710</v>
      </c>
      <c r="E477" s="2">
        <v>-0.156</v>
      </c>
      <c r="F477" s="1">
        <v>146663600840</v>
      </c>
      <c r="G477" s="1">
        <v>410233161.60000002</v>
      </c>
      <c r="I477" t="str">
        <f t="shared" si="90"/>
        <v>MLPL</v>
      </c>
      <c r="J477" t="str">
        <f t="shared" si="91"/>
        <v>5,240.99 B</v>
      </c>
      <c r="K477" t="str">
        <f t="shared" si="92"/>
        <v>-0.156</v>
      </c>
      <c r="L477" s="9" t="str">
        <f t="shared" si="93"/>
        <v>146663600840</v>
      </c>
      <c r="M477" s="9" t="str">
        <f t="shared" si="94"/>
        <v>410233161.6</v>
      </c>
      <c r="P477" t="str">
        <f t="shared" si="96"/>
        <v>MLPL</v>
      </c>
      <c r="Q477" s="6">
        <f>IFERROR(INDEX('Final Yahoo'!$D$2:$D$1048576,MATCH(Stockbit!P477,'Final Yahoo'!$B$2:$B$1048576,0)),"NA")</f>
        <v>372</v>
      </c>
      <c r="R477" s="10">
        <f t="shared" si="97"/>
        <v>5.24099</v>
      </c>
      <c r="S477" s="23">
        <f t="shared" si="98"/>
        <v>-0.156</v>
      </c>
      <c r="T477" s="8">
        <f t="shared" si="99"/>
        <v>146663600840</v>
      </c>
      <c r="U477" s="28">
        <f t="shared" si="100"/>
        <v>410233161.60000002</v>
      </c>
      <c r="V477" s="29" t="str">
        <f t="shared" si="101"/>
        <v>UpperMidCap</v>
      </c>
    </row>
    <row r="478" spans="2:22" x14ac:dyDescent="0.25">
      <c r="B478">
        <f t="shared" si="95"/>
        <v>476</v>
      </c>
      <c r="C478" t="s">
        <v>2907</v>
      </c>
      <c r="D478" t="s">
        <v>3711</v>
      </c>
      <c r="E478" s="2">
        <v>7.9000000000000001E-2</v>
      </c>
      <c r="F478" s="1">
        <v>17557684600</v>
      </c>
      <c r="G478" s="1">
        <v>4733080</v>
      </c>
      <c r="I478" t="str">
        <f t="shared" si="90"/>
        <v>MLPT</v>
      </c>
      <c r="J478" t="str">
        <f t="shared" si="91"/>
        <v>6,543.75 B</v>
      </c>
      <c r="K478" t="str">
        <f t="shared" si="92"/>
        <v>0.079</v>
      </c>
      <c r="L478" s="9" t="str">
        <f t="shared" si="93"/>
        <v>17557684600</v>
      </c>
      <c r="M478" s="9" t="str">
        <f t="shared" si="94"/>
        <v>4733080</v>
      </c>
      <c r="P478" t="str">
        <f t="shared" si="96"/>
        <v>MLPT</v>
      </c>
      <c r="Q478" s="6">
        <f>IFERROR(INDEX('Final Yahoo'!$D$2:$D$1048576,MATCH(Stockbit!P478,'Final Yahoo'!$B$2:$B$1048576,0)),"NA")</f>
        <v>2890</v>
      </c>
      <c r="R478" s="10">
        <f t="shared" si="97"/>
        <v>6.5437500000000002</v>
      </c>
      <c r="S478" s="23">
        <f t="shared" si="98"/>
        <v>7.9000000000000001E-2</v>
      </c>
      <c r="T478" s="8">
        <f t="shared" si="99"/>
        <v>17557684600</v>
      </c>
      <c r="U478" s="28">
        <f t="shared" si="100"/>
        <v>4733080</v>
      </c>
      <c r="V478" s="29" t="str">
        <f t="shared" si="101"/>
        <v>UpperMidCap</v>
      </c>
    </row>
    <row r="479" spans="2:22" x14ac:dyDescent="0.25">
      <c r="B479">
        <f t="shared" si="95"/>
        <v>477</v>
      </c>
      <c r="C479" t="s">
        <v>2908</v>
      </c>
      <c r="D479" t="s">
        <v>3712</v>
      </c>
      <c r="E479" s="2">
        <v>0.17299999999999999</v>
      </c>
      <c r="F479" s="1">
        <v>5841229900</v>
      </c>
      <c r="G479" s="1">
        <v>11126880</v>
      </c>
      <c r="I479" t="str">
        <f t="shared" si="90"/>
        <v>MMLP</v>
      </c>
      <c r="J479" t="str">
        <f t="shared" si="91"/>
        <v>3,857.92 B</v>
      </c>
      <c r="K479" t="str">
        <f t="shared" si="92"/>
        <v>0.173</v>
      </c>
      <c r="L479" s="9" t="str">
        <f t="shared" si="93"/>
        <v>5841229900</v>
      </c>
      <c r="M479" s="9" t="str">
        <f t="shared" si="94"/>
        <v>11126880</v>
      </c>
      <c r="P479" t="str">
        <f t="shared" si="96"/>
        <v>MMLP</v>
      </c>
      <c r="Q479" s="6" t="str">
        <f>IFERROR(INDEX('Final Yahoo'!$D$2:$D$1048576,MATCH(Stockbit!P479,'Final Yahoo'!$B$2:$B$1048576,0)),"NA")</f>
        <v>NA</v>
      </c>
      <c r="R479" s="10">
        <f t="shared" si="97"/>
        <v>3.85792</v>
      </c>
      <c r="S479" s="23">
        <f t="shared" si="98"/>
        <v>0.17299999999999999</v>
      </c>
      <c r="T479" s="8">
        <f t="shared" si="99"/>
        <v>5841229900</v>
      </c>
      <c r="U479" s="28">
        <f t="shared" si="100"/>
        <v>11126880</v>
      </c>
      <c r="V479" s="29" t="str">
        <f t="shared" si="101"/>
        <v>LowerMidCap</v>
      </c>
    </row>
    <row r="480" spans="2:22" x14ac:dyDescent="0.25">
      <c r="B480">
        <f t="shared" si="95"/>
        <v>478</v>
      </c>
      <c r="C480" t="s">
        <v>2909</v>
      </c>
      <c r="D480" t="s">
        <v>3713</v>
      </c>
      <c r="E480" s="2">
        <v>4.1000000000000002E-2</v>
      </c>
      <c r="F480" s="1">
        <v>36647385700</v>
      </c>
      <c r="G480" s="1">
        <v>39604700</v>
      </c>
      <c r="I480" t="str">
        <f t="shared" si="90"/>
        <v>MNCN</v>
      </c>
      <c r="J480" t="str">
        <f t="shared" si="91"/>
        <v>13,394.31 B</v>
      </c>
      <c r="K480" t="str">
        <f t="shared" si="92"/>
        <v>0.041</v>
      </c>
      <c r="L480" s="9" t="str">
        <f t="shared" si="93"/>
        <v>36647385700</v>
      </c>
      <c r="M480" s="9" t="str">
        <f t="shared" si="94"/>
        <v>39604700</v>
      </c>
      <c r="P480" t="str">
        <f t="shared" si="96"/>
        <v>MNCN</v>
      </c>
      <c r="Q480" s="6">
        <f>IFERROR(INDEX('Final Yahoo'!$D$2:$D$1048576,MATCH(Stockbit!P480,'Final Yahoo'!$B$2:$B$1048576,0)),"NA")</f>
        <v>925</v>
      </c>
      <c r="R480" s="10">
        <f t="shared" si="97"/>
        <v>13.394309999999999</v>
      </c>
      <c r="S480" s="23">
        <f t="shared" si="98"/>
        <v>4.1000000000000002E-2</v>
      </c>
      <c r="T480" s="8">
        <f t="shared" si="99"/>
        <v>36647385700</v>
      </c>
      <c r="U480" s="28">
        <f t="shared" si="100"/>
        <v>39604700</v>
      </c>
      <c r="V480" s="29" t="str">
        <f t="shared" si="101"/>
        <v>LowerBigCap</v>
      </c>
    </row>
    <row r="481" spans="2:22" x14ac:dyDescent="0.25">
      <c r="B481">
        <f t="shared" si="95"/>
        <v>479</v>
      </c>
      <c r="C481" t="s">
        <v>2910</v>
      </c>
      <c r="D481" t="s">
        <v>3714</v>
      </c>
      <c r="E481" s="2">
        <v>9.1999999999999998E-2</v>
      </c>
      <c r="F481" s="1">
        <v>60162100</v>
      </c>
      <c r="G481" s="1">
        <v>101060</v>
      </c>
      <c r="I481" t="str">
        <f t="shared" si="90"/>
        <v>MOLI</v>
      </c>
      <c r="J481" t="str">
        <f t="shared" si="91"/>
        <v>1,593.56 B</v>
      </c>
      <c r="K481" t="str">
        <f t="shared" si="92"/>
        <v>0.092</v>
      </c>
      <c r="L481" s="9" t="str">
        <f t="shared" si="93"/>
        <v>60162100</v>
      </c>
      <c r="M481" s="9" t="str">
        <f t="shared" si="94"/>
        <v>101060</v>
      </c>
      <c r="P481" t="str">
        <f t="shared" si="96"/>
        <v>MOLI</v>
      </c>
      <c r="Q481" s="6">
        <f>IFERROR(INDEX('Final Yahoo'!$D$2:$D$1048576,MATCH(Stockbit!P481,'Final Yahoo'!$B$2:$B$1048576,0)),"NA")</f>
        <v>620</v>
      </c>
      <c r="R481" s="10">
        <f t="shared" si="97"/>
        <v>1.5935599999999999</v>
      </c>
      <c r="S481" s="23">
        <f t="shared" si="98"/>
        <v>9.1999999999999998E-2</v>
      </c>
      <c r="T481" s="8">
        <f t="shared" si="99"/>
        <v>60162100</v>
      </c>
      <c r="U481" s="28">
        <f t="shared" si="100"/>
        <v>101060</v>
      </c>
      <c r="V481" s="29" t="str">
        <f t="shared" si="101"/>
        <v>UpperSmallCap</v>
      </c>
    </row>
    <row r="482" spans="2:22" x14ac:dyDescent="0.25">
      <c r="B482">
        <f t="shared" si="95"/>
        <v>480</v>
      </c>
      <c r="C482" t="s">
        <v>2911</v>
      </c>
      <c r="D482" t="s">
        <v>3715</v>
      </c>
      <c r="E482" s="2">
        <v>-0.114</v>
      </c>
      <c r="F482" s="1">
        <v>4887459700</v>
      </c>
      <c r="G482" s="1">
        <v>6554800</v>
      </c>
      <c r="I482" t="str">
        <f t="shared" si="90"/>
        <v>MPMX</v>
      </c>
      <c r="J482" t="str">
        <f t="shared" si="91"/>
        <v>3,280.28 B</v>
      </c>
      <c r="K482" t="str">
        <f t="shared" si="92"/>
        <v>-0.114</v>
      </c>
      <c r="L482" s="9" t="str">
        <f t="shared" si="93"/>
        <v>4887459700</v>
      </c>
      <c r="M482" s="9" t="str">
        <f t="shared" si="94"/>
        <v>6554800</v>
      </c>
      <c r="P482" t="str">
        <f t="shared" si="96"/>
        <v>MPMX</v>
      </c>
      <c r="Q482" s="6" t="str">
        <f>IFERROR(INDEX('Final Yahoo'!$D$2:$D$1048576,MATCH(Stockbit!P482,'Final Yahoo'!$B$2:$B$1048576,0)),"NA")</f>
        <v>NA</v>
      </c>
      <c r="R482" s="10">
        <f t="shared" si="97"/>
        <v>3.2802800000000003</v>
      </c>
      <c r="S482" s="23">
        <f t="shared" si="98"/>
        <v>-0.114</v>
      </c>
      <c r="T482" s="8">
        <f t="shared" si="99"/>
        <v>4887459700</v>
      </c>
      <c r="U482" s="28">
        <f t="shared" si="100"/>
        <v>6554800</v>
      </c>
      <c r="V482" s="29" t="str">
        <f t="shared" si="101"/>
        <v>LowerMidCap</v>
      </c>
    </row>
    <row r="483" spans="2:22" x14ac:dyDescent="0.25">
      <c r="B483">
        <f t="shared" si="95"/>
        <v>481</v>
      </c>
      <c r="C483" t="s">
        <v>2912</v>
      </c>
      <c r="D483" t="s">
        <v>3716</v>
      </c>
      <c r="E483" s="2">
        <v>-0.16500000000000001</v>
      </c>
      <c r="F483" s="1">
        <v>2122902220</v>
      </c>
      <c r="G483" s="1">
        <v>16001680</v>
      </c>
      <c r="I483" t="str">
        <f t="shared" si="90"/>
        <v>MPOW</v>
      </c>
      <c r="J483" t="str">
        <f t="shared" si="91"/>
        <v>105.39 B</v>
      </c>
      <c r="K483" t="str">
        <f t="shared" si="92"/>
        <v>-0.165</v>
      </c>
      <c r="L483" s="9" t="str">
        <f t="shared" si="93"/>
        <v>2122902220</v>
      </c>
      <c r="M483" s="9" t="str">
        <f t="shared" si="94"/>
        <v>16001680</v>
      </c>
      <c r="P483" t="str">
        <f t="shared" si="96"/>
        <v>MPOW</v>
      </c>
      <c r="Q483" s="6">
        <f>IFERROR(INDEX('Final Yahoo'!$D$2:$D$1048576,MATCH(Stockbit!P483,'Final Yahoo'!$B$2:$B$1048576,0)),"NA")</f>
        <v>124</v>
      </c>
      <c r="R483" s="10">
        <f t="shared" si="97"/>
        <v>0.10539</v>
      </c>
      <c r="S483" s="23">
        <f t="shared" si="98"/>
        <v>-0.16500000000000001</v>
      </c>
      <c r="T483" s="8">
        <f t="shared" si="99"/>
        <v>2122902220</v>
      </c>
      <c r="U483" s="28">
        <f t="shared" si="100"/>
        <v>16001680</v>
      </c>
      <c r="V483" s="29" t="str">
        <f t="shared" si="101"/>
        <v>LowerSmallCap</v>
      </c>
    </row>
    <row r="484" spans="2:22" x14ac:dyDescent="0.25">
      <c r="B484">
        <f t="shared" si="95"/>
        <v>482</v>
      </c>
      <c r="C484" t="s">
        <v>2913</v>
      </c>
      <c r="D484" t="s">
        <v>3717</v>
      </c>
      <c r="E484" s="2">
        <v>-0.187</v>
      </c>
      <c r="F484" s="1">
        <v>70088988200</v>
      </c>
      <c r="G484" s="1">
        <v>115072780.8</v>
      </c>
      <c r="I484" t="str">
        <f t="shared" si="90"/>
        <v>MPPA</v>
      </c>
      <c r="J484" t="str">
        <f t="shared" si="91"/>
        <v>4,630.43 B</v>
      </c>
      <c r="K484" t="str">
        <f t="shared" si="92"/>
        <v>-0.187</v>
      </c>
      <c r="L484" s="9" t="str">
        <f t="shared" si="93"/>
        <v>70088988200</v>
      </c>
      <c r="M484" s="9" t="str">
        <f t="shared" si="94"/>
        <v>115072780.8</v>
      </c>
      <c r="P484" t="str">
        <f t="shared" si="96"/>
        <v>MPPA</v>
      </c>
      <c r="Q484" s="6">
        <f>IFERROR(INDEX('Final Yahoo'!$D$2:$D$1048576,MATCH(Stockbit!P484,'Final Yahoo'!$B$2:$B$1048576,0)),"NA")</f>
        <v>630</v>
      </c>
      <c r="R484" s="10">
        <f t="shared" si="97"/>
        <v>4.6304300000000005</v>
      </c>
      <c r="S484" s="23">
        <f t="shared" si="98"/>
        <v>-0.187</v>
      </c>
      <c r="T484" s="8">
        <f t="shared" si="99"/>
        <v>70088988200</v>
      </c>
      <c r="U484" s="28">
        <f t="shared" si="100"/>
        <v>115072780.8</v>
      </c>
      <c r="V484" s="29" t="str">
        <f t="shared" si="101"/>
        <v>LowerMidCap</v>
      </c>
    </row>
    <row r="485" spans="2:22" x14ac:dyDescent="0.25">
      <c r="B485">
        <f t="shared" si="95"/>
        <v>483</v>
      </c>
      <c r="C485" t="s">
        <v>2914</v>
      </c>
      <c r="D485" t="s">
        <v>3718</v>
      </c>
      <c r="E485" s="2">
        <v>0.53400000000000003</v>
      </c>
      <c r="F485" s="1">
        <v>151721000</v>
      </c>
      <c r="G485" s="1">
        <v>165620</v>
      </c>
      <c r="I485" t="str">
        <f t="shared" si="90"/>
        <v>MPRO</v>
      </c>
      <c r="J485" t="str">
        <f t="shared" si="91"/>
        <v>10,936.75 B</v>
      </c>
      <c r="K485" t="str">
        <f t="shared" si="92"/>
        <v>0.534</v>
      </c>
      <c r="L485" s="9" t="str">
        <f t="shared" si="93"/>
        <v>151721000</v>
      </c>
      <c r="M485" s="9" t="str">
        <f t="shared" si="94"/>
        <v>165620</v>
      </c>
      <c r="P485" t="str">
        <f t="shared" si="96"/>
        <v>MPRO</v>
      </c>
      <c r="Q485" s="6">
        <f>IFERROR(INDEX('Final Yahoo'!$D$2:$D$1048576,MATCH(Stockbit!P485,'Final Yahoo'!$B$2:$B$1048576,0)),"NA")</f>
        <v>885</v>
      </c>
      <c r="R485" s="10">
        <f t="shared" si="97"/>
        <v>10.93675</v>
      </c>
      <c r="S485" s="23">
        <f t="shared" si="98"/>
        <v>0.53400000000000003</v>
      </c>
      <c r="T485" s="8">
        <f t="shared" si="99"/>
        <v>151721000</v>
      </c>
      <c r="U485" s="28">
        <f t="shared" si="100"/>
        <v>165620</v>
      </c>
      <c r="V485" s="29" t="str">
        <f t="shared" si="101"/>
        <v>LowerBigCap</v>
      </c>
    </row>
    <row r="486" spans="2:22" x14ac:dyDescent="0.25">
      <c r="B486">
        <f t="shared" si="95"/>
        <v>484</v>
      </c>
      <c r="C486" t="s">
        <v>2915</v>
      </c>
      <c r="D486" t="s">
        <v>3719</v>
      </c>
      <c r="E486" s="2">
        <v>-2.5999999999999999E-2</v>
      </c>
      <c r="F486" s="1">
        <v>351652560</v>
      </c>
      <c r="G486" s="1">
        <v>1438440</v>
      </c>
      <c r="I486" t="str">
        <f t="shared" si="90"/>
        <v>MRAT</v>
      </c>
      <c r="J486" t="str">
        <f t="shared" si="91"/>
        <v>107.00 B</v>
      </c>
      <c r="K486" t="str">
        <f t="shared" si="92"/>
        <v>-0.026</v>
      </c>
      <c r="L486" s="9" t="str">
        <f t="shared" si="93"/>
        <v>351652560</v>
      </c>
      <c r="M486" s="9" t="str">
        <f t="shared" si="94"/>
        <v>1438440</v>
      </c>
      <c r="P486" t="str">
        <f t="shared" si="96"/>
        <v>MRAT</v>
      </c>
      <c r="Q486" s="6">
        <f>IFERROR(INDEX('Final Yahoo'!$D$2:$D$1048576,MATCH(Stockbit!P486,'Final Yahoo'!$B$2:$B$1048576,0)),"NA")</f>
        <v>266</v>
      </c>
      <c r="R486" s="10">
        <f t="shared" si="97"/>
        <v>0.107</v>
      </c>
      <c r="S486" s="23">
        <f t="shared" si="98"/>
        <v>-2.5999999999999999E-2</v>
      </c>
      <c r="T486" s="8">
        <f t="shared" si="99"/>
        <v>351652560</v>
      </c>
      <c r="U486" s="28">
        <f t="shared" si="100"/>
        <v>1438440</v>
      </c>
      <c r="V486" s="29" t="str">
        <f t="shared" si="101"/>
        <v>LowerSmallCap</v>
      </c>
    </row>
    <row r="487" spans="2:22" x14ac:dyDescent="0.25">
      <c r="B487">
        <f t="shared" si="95"/>
        <v>485</v>
      </c>
      <c r="C487" t="s">
        <v>2916</v>
      </c>
      <c r="D487" t="s">
        <v>3720</v>
      </c>
      <c r="E487" s="2">
        <v>0.126</v>
      </c>
      <c r="F487" s="1">
        <v>40648600</v>
      </c>
      <c r="G487" s="1">
        <v>8800</v>
      </c>
      <c r="I487" t="str">
        <f t="shared" si="90"/>
        <v>MREI</v>
      </c>
      <c r="J487" t="str">
        <f t="shared" si="91"/>
        <v>2,381.84 B</v>
      </c>
      <c r="K487" t="str">
        <f t="shared" si="92"/>
        <v>0.126</v>
      </c>
      <c r="L487" s="9" t="str">
        <f t="shared" si="93"/>
        <v>40648600</v>
      </c>
      <c r="M487" s="9" t="str">
        <f t="shared" si="94"/>
        <v>8800</v>
      </c>
      <c r="P487" t="str">
        <f t="shared" si="96"/>
        <v>MREI</v>
      </c>
      <c r="Q487" s="6" t="str">
        <f>IFERROR(INDEX('Final Yahoo'!$D$2:$D$1048576,MATCH(Stockbit!P487,'Final Yahoo'!$B$2:$B$1048576,0)),"NA")</f>
        <v>NA</v>
      </c>
      <c r="R487" s="10">
        <f t="shared" si="97"/>
        <v>2.38184</v>
      </c>
      <c r="S487" s="23">
        <f t="shared" si="98"/>
        <v>0.126</v>
      </c>
      <c r="T487" s="8">
        <f t="shared" si="99"/>
        <v>40648600</v>
      </c>
      <c r="U487" s="28">
        <f t="shared" si="100"/>
        <v>8800</v>
      </c>
      <c r="V487" s="29" t="str">
        <f t="shared" si="101"/>
        <v>LowerMidCap</v>
      </c>
    </row>
    <row r="488" spans="2:22" x14ac:dyDescent="0.25">
      <c r="B488">
        <f t="shared" si="95"/>
        <v>486</v>
      </c>
      <c r="C488" t="s">
        <v>2917</v>
      </c>
      <c r="D488" t="s">
        <v>3721</v>
      </c>
      <c r="E488" s="2">
        <v>7.6999999999999999E-2</v>
      </c>
      <c r="F488" s="1">
        <v>7277704840</v>
      </c>
      <c r="G488" s="1">
        <v>14310660</v>
      </c>
      <c r="I488" t="str">
        <f t="shared" si="90"/>
        <v>MSIN</v>
      </c>
      <c r="J488" t="str">
        <f t="shared" si="91"/>
        <v>5,699.31 B</v>
      </c>
      <c r="K488" t="str">
        <f t="shared" si="92"/>
        <v>0.077</v>
      </c>
      <c r="L488" s="9" t="str">
        <f t="shared" si="93"/>
        <v>7277704840</v>
      </c>
      <c r="M488" s="9" t="str">
        <f t="shared" si="94"/>
        <v>14310660</v>
      </c>
      <c r="P488" t="str">
        <f t="shared" si="96"/>
        <v>MSIN</v>
      </c>
      <c r="Q488" s="6">
        <f>IFERROR(INDEX('Final Yahoo'!$D$2:$D$1048576,MATCH(Stockbit!P488,'Final Yahoo'!$B$2:$B$1048576,0)),"NA")</f>
        <v>496</v>
      </c>
      <c r="R488" s="10">
        <f t="shared" si="97"/>
        <v>5.6993100000000005</v>
      </c>
      <c r="S488" s="23">
        <f t="shared" si="98"/>
        <v>7.6999999999999999E-2</v>
      </c>
      <c r="T488" s="8">
        <f t="shared" si="99"/>
        <v>7277704840</v>
      </c>
      <c r="U488" s="28">
        <f t="shared" si="100"/>
        <v>14310660</v>
      </c>
      <c r="V488" s="29" t="str">
        <f t="shared" si="101"/>
        <v>UpperMidCap</v>
      </c>
    </row>
    <row r="489" spans="2:22" x14ac:dyDescent="0.25">
      <c r="B489">
        <f t="shared" si="95"/>
        <v>487</v>
      </c>
      <c r="C489" t="s">
        <v>2918</v>
      </c>
      <c r="D489" t="s">
        <v>3722</v>
      </c>
      <c r="E489" s="2">
        <v>-8.7999999999999995E-2</v>
      </c>
      <c r="F489" s="1">
        <v>17042480</v>
      </c>
      <c r="G489" s="1">
        <v>48120</v>
      </c>
      <c r="I489" t="str">
        <f t="shared" si="90"/>
        <v>MSKY</v>
      </c>
      <c r="J489" t="str">
        <f t="shared" si="91"/>
        <v>710.00 B</v>
      </c>
      <c r="K489" t="str">
        <f t="shared" si="92"/>
        <v>-0.088</v>
      </c>
      <c r="L489" s="9" t="str">
        <f t="shared" si="93"/>
        <v>17042480</v>
      </c>
      <c r="M489" s="9" t="str">
        <f t="shared" si="94"/>
        <v>48120</v>
      </c>
      <c r="P489" t="str">
        <f t="shared" si="96"/>
        <v>MSKY</v>
      </c>
      <c r="Q489" s="6" t="str">
        <f>IFERROR(INDEX('Final Yahoo'!$D$2:$D$1048576,MATCH(Stockbit!P489,'Final Yahoo'!$B$2:$B$1048576,0)),"NA")</f>
        <v>NA</v>
      </c>
      <c r="R489" s="10">
        <f t="shared" si="97"/>
        <v>0.71</v>
      </c>
      <c r="S489" s="23">
        <f t="shared" si="98"/>
        <v>-8.7999999999999995E-2</v>
      </c>
      <c r="T489" s="8">
        <f t="shared" si="99"/>
        <v>17042480</v>
      </c>
      <c r="U489" s="28">
        <f t="shared" si="100"/>
        <v>48120</v>
      </c>
      <c r="V489" s="29" t="str">
        <f t="shared" si="101"/>
        <v>LowerSmallCap</v>
      </c>
    </row>
    <row r="490" spans="2:22" x14ac:dyDescent="0.25">
      <c r="B490">
        <f t="shared" si="95"/>
        <v>488</v>
      </c>
      <c r="C490" t="s">
        <v>2919</v>
      </c>
      <c r="D490" t="s">
        <v>3723</v>
      </c>
      <c r="E490" s="2">
        <v>0.09</v>
      </c>
      <c r="F490" s="1">
        <v>12179720800</v>
      </c>
      <c r="G490" s="1">
        <v>3779600</v>
      </c>
      <c r="I490" t="str">
        <f t="shared" si="90"/>
        <v>MTDL</v>
      </c>
      <c r="J490" t="str">
        <f t="shared" si="91"/>
        <v>8,299.17 B</v>
      </c>
      <c r="K490" t="str">
        <f t="shared" si="92"/>
        <v>0.09</v>
      </c>
      <c r="L490" s="9" t="str">
        <f t="shared" si="93"/>
        <v>12179720800</v>
      </c>
      <c r="M490" s="9" t="str">
        <f t="shared" si="94"/>
        <v>3779600</v>
      </c>
      <c r="P490" t="str">
        <f t="shared" si="96"/>
        <v>MTDL</v>
      </c>
      <c r="Q490" s="6">
        <f>IFERROR(INDEX('Final Yahoo'!$D$2:$D$1048576,MATCH(Stockbit!P490,'Final Yahoo'!$B$2:$B$1048576,0)),"NA")</f>
        <v>3220</v>
      </c>
      <c r="R490" s="10">
        <f t="shared" si="97"/>
        <v>8.2991700000000002</v>
      </c>
      <c r="S490" s="23">
        <f t="shared" si="98"/>
        <v>0.09</v>
      </c>
      <c r="T490" s="8">
        <f t="shared" si="99"/>
        <v>12179720800</v>
      </c>
      <c r="U490" s="28">
        <f t="shared" si="100"/>
        <v>3779600</v>
      </c>
      <c r="V490" s="29" t="str">
        <f t="shared" si="101"/>
        <v>UpperMidCap</v>
      </c>
    </row>
    <row r="491" spans="2:22" x14ac:dyDescent="0.25">
      <c r="B491">
        <f t="shared" si="95"/>
        <v>489</v>
      </c>
      <c r="C491" t="s">
        <v>2920</v>
      </c>
      <c r="D491" t="s">
        <v>3724</v>
      </c>
      <c r="E491" s="2">
        <v>0.184</v>
      </c>
      <c r="F491" s="1">
        <v>8000</v>
      </c>
      <c r="G491">
        <v>160</v>
      </c>
      <c r="I491" t="str">
        <f t="shared" si="90"/>
        <v>MTFN</v>
      </c>
      <c r="J491" t="str">
        <f t="shared" si="91"/>
        <v>1,592.10 B</v>
      </c>
      <c r="K491" t="str">
        <f t="shared" si="92"/>
        <v>0.184</v>
      </c>
      <c r="L491" s="9" t="str">
        <f t="shared" si="93"/>
        <v>8000</v>
      </c>
      <c r="M491" s="9" t="str">
        <f t="shared" si="94"/>
        <v>160</v>
      </c>
      <c r="P491" t="str">
        <f t="shared" si="96"/>
        <v>MTFN</v>
      </c>
      <c r="Q491" s="6">
        <f>IFERROR(INDEX('Final Yahoo'!$D$2:$D$1048576,MATCH(Stockbit!P491,'Final Yahoo'!$B$2:$B$1048576,0)),"NA")</f>
        <v>50</v>
      </c>
      <c r="R491" s="10">
        <f t="shared" si="97"/>
        <v>1.5920999999999998</v>
      </c>
      <c r="S491" s="23">
        <f t="shared" si="98"/>
        <v>0.184</v>
      </c>
      <c r="T491" s="8">
        <f t="shared" si="99"/>
        <v>8000</v>
      </c>
      <c r="U491" s="28">
        <f t="shared" si="100"/>
        <v>160</v>
      </c>
      <c r="V491" s="29" t="str">
        <f t="shared" si="101"/>
        <v>UpperSmallCap</v>
      </c>
    </row>
    <row r="492" spans="2:22" x14ac:dyDescent="0.25">
      <c r="B492">
        <f t="shared" si="95"/>
        <v>490</v>
      </c>
      <c r="C492" t="s">
        <v>2921</v>
      </c>
      <c r="D492" t="s">
        <v>3725</v>
      </c>
      <c r="E492" s="2">
        <v>-4.2000000000000003E-2</v>
      </c>
      <c r="F492" s="1">
        <v>39485840</v>
      </c>
      <c r="G492" s="1">
        <v>109600</v>
      </c>
      <c r="I492" t="str">
        <f t="shared" si="90"/>
        <v>MTLA</v>
      </c>
      <c r="J492" t="str">
        <f t="shared" si="91"/>
        <v>2,740.54 B</v>
      </c>
      <c r="K492" t="str">
        <f t="shared" si="92"/>
        <v>-0.042</v>
      </c>
      <c r="L492" s="9" t="str">
        <f t="shared" si="93"/>
        <v>39485840</v>
      </c>
      <c r="M492" s="9" t="str">
        <f t="shared" si="94"/>
        <v>109600</v>
      </c>
      <c r="P492" t="str">
        <f t="shared" si="96"/>
        <v>MTLA</v>
      </c>
      <c r="Q492" s="6" t="str">
        <f>IFERROR(INDEX('Final Yahoo'!$D$2:$D$1048576,MATCH(Stockbit!P492,'Final Yahoo'!$B$2:$B$1048576,0)),"NA")</f>
        <v>NA</v>
      </c>
      <c r="R492" s="10">
        <f t="shared" si="97"/>
        <v>2.7405399999999998</v>
      </c>
      <c r="S492" s="23">
        <f t="shared" si="98"/>
        <v>-4.2000000000000003E-2</v>
      </c>
      <c r="T492" s="8">
        <f t="shared" si="99"/>
        <v>39485840</v>
      </c>
      <c r="U492" s="28">
        <f t="shared" si="100"/>
        <v>109600</v>
      </c>
      <c r="V492" s="29" t="str">
        <f t="shared" si="101"/>
        <v>LowerMidCap</v>
      </c>
    </row>
    <row r="493" spans="2:22" x14ac:dyDescent="0.25">
      <c r="B493">
        <f t="shared" si="95"/>
        <v>491</v>
      </c>
      <c r="C493" t="s">
        <v>2922</v>
      </c>
      <c r="D493" t="s">
        <v>3726</v>
      </c>
      <c r="E493" t="s">
        <v>3209</v>
      </c>
      <c r="F493" s="1">
        <v>281149900</v>
      </c>
      <c r="G493" s="1">
        <v>2181460</v>
      </c>
      <c r="I493" t="str">
        <f t="shared" si="90"/>
        <v>MTPS</v>
      </c>
      <c r="J493" t="str">
        <f t="shared" si="91"/>
        <v>266.86 B</v>
      </c>
      <c r="K493" t="str">
        <f t="shared" si="92"/>
        <v>-</v>
      </c>
      <c r="L493" s="9" t="str">
        <f t="shared" si="93"/>
        <v>281149900</v>
      </c>
      <c r="M493" s="9" t="str">
        <f t="shared" si="94"/>
        <v>2181460</v>
      </c>
      <c r="P493" t="str">
        <f t="shared" si="96"/>
        <v>MTPS</v>
      </c>
      <c r="Q493" s="6">
        <f>IFERROR(INDEX('Final Yahoo'!$D$2:$D$1048576,MATCH(Stockbit!P493,'Final Yahoo'!$B$2:$B$1048576,0)),"NA")</f>
        <v>130</v>
      </c>
      <c r="R493" s="10">
        <f t="shared" si="97"/>
        <v>0.26685999999999999</v>
      </c>
      <c r="S493" s="23" t="str">
        <f t="shared" si="98"/>
        <v>NA</v>
      </c>
      <c r="T493" s="8">
        <f t="shared" si="99"/>
        <v>281149900</v>
      </c>
      <c r="U493" s="28">
        <f t="shared" si="100"/>
        <v>2181460</v>
      </c>
      <c r="V493" s="29" t="str">
        <f t="shared" si="101"/>
        <v>LowerSmallCap</v>
      </c>
    </row>
    <row r="494" spans="2:22" x14ac:dyDescent="0.25">
      <c r="B494">
        <f t="shared" si="95"/>
        <v>492</v>
      </c>
      <c r="C494" t="s">
        <v>3727</v>
      </c>
      <c r="D494" t="s">
        <v>3728</v>
      </c>
      <c r="E494" t="s">
        <v>3209</v>
      </c>
      <c r="F494" s="1">
        <v>1024800</v>
      </c>
      <c r="G494">
        <v>0</v>
      </c>
      <c r="I494" t="str">
        <f t="shared" si="90"/>
        <v>MTRA</v>
      </c>
      <c r="J494" t="str">
        <f t="shared" si="91"/>
        <v>187.88 B</v>
      </c>
      <c r="K494" t="str">
        <f t="shared" si="92"/>
        <v>-</v>
      </c>
      <c r="L494" s="9" t="str">
        <f t="shared" si="93"/>
        <v>1024800</v>
      </c>
      <c r="M494" s="9" t="str">
        <f t="shared" si="94"/>
        <v>0</v>
      </c>
      <c r="P494" t="str">
        <f t="shared" si="96"/>
        <v>MTRA</v>
      </c>
      <c r="Q494" s="6" t="str">
        <f>IFERROR(INDEX('Final Yahoo'!$D$2:$D$1048576,MATCH(Stockbit!P494,'Final Yahoo'!$B$2:$B$1048576,0)),"NA")</f>
        <v>NA</v>
      </c>
      <c r="R494" s="10">
        <f t="shared" si="97"/>
        <v>0.18787999999999999</v>
      </c>
      <c r="S494" s="23" t="str">
        <f t="shared" si="98"/>
        <v>NA</v>
      </c>
      <c r="T494" s="8">
        <f t="shared" si="99"/>
        <v>1024800</v>
      </c>
      <c r="U494" s="28">
        <f t="shared" si="100"/>
        <v>0</v>
      </c>
      <c r="V494" s="29" t="str">
        <f t="shared" si="101"/>
        <v>LowerSmallCap</v>
      </c>
    </row>
    <row r="495" spans="2:22" x14ac:dyDescent="0.25">
      <c r="B495">
        <f t="shared" si="95"/>
        <v>493</v>
      </c>
      <c r="C495" t="s">
        <v>2923</v>
      </c>
      <c r="D495" t="s">
        <v>3729</v>
      </c>
      <c r="E495" s="2">
        <v>-2.3E-2</v>
      </c>
      <c r="F495" s="1">
        <v>16502840</v>
      </c>
      <c r="G495" s="1">
        <v>113840</v>
      </c>
      <c r="I495" t="str">
        <f t="shared" si="90"/>
        <v>MTSM</v>
      </c>
      <c r="J495" t="str">
        <f t="shared" si="91"/>
        <v>32.60 B</v>
      </c>
      <c r="K495" t="str">
        <f t="shared" si="92"/>
        <v>-0.023</v>
      </c>
      <c r="L495" s="9" t="str">
        <f t="shared" si="93"/>
        <v>16502840</v>
      </c>
      <c r="M495" s="9" t="str">
        <f t="shared" si="94"/>
        <v>113840</v>
      </c>
      <c r="P495" t="str">
        <f t="shared" si="96"/>
        <v>MTSM</v>
      </c>
      <c r="Q495" s="6">
        <f>IFERROR(INDEX('Final Yahoo'!$D$2:$D$1048576,MATCH(Stockbit!P495,'Final Yahoo'!$B$2:$B$1048576,0)),"NA")</f>
        <v>141</v>
      </c>
      <c r="R495" s="10">
        <f t="shared" si="97"/>
        <v>3.2600000000000004E-2</v>
      </c>
      <c r="S495" s="23">
        <f t="shared" si="98"/>
        <v>-2.3E-2</v>
      </c>
      <c r="T495" s="8">
        <f t="shared" si="99"/>
        <v>16502840</v>
      </c>
      <c r="U495" s="28">
        <f t="shared" si="100"/>
        <v>113840</v>
      </c>
      <c r="V495" s="29" t="str">
        <f t="shared" si="101"/>
        <v>LowerSmallCap</v>
      </c>
    </row>
    <row r="496" spans="2:22" x14ac:dyDescent="0.25">
      <c r="B496">
        <f t="shared" si="95"/>
        <v>494</v>
      </c>
      <c r="C496" t="s">
        <v>2924</v>
      </c>
      <c r="D496" t="s">
        <v>3730</v>
      </c>
      <c r="E496" s="2">
        <v>0.06</v>
      </c>
      <c r="F496" s="1">
        <v>397372680</v>
      </c>
      <c r="G496" s="1">
        <v>3521620</v>
      </c>
      <c r="I496" t="str">
        <f t="shared" si="90"/>
        <v>MTWI</v>
      </c>
      <c r="J496" t="str">
        <f t="shared" si="91"/>
        <v>169.37 B</v>
      </c>
      <c r="K496" t="str">
        <f t="shared" si="92"/>
        <v>0.06</v>
      </c>
      <c r="L496" s="9" t="str">
        <f t="shared" si="93"/>
        <v>397372680</v>
      </c>
      <c r="M496" s="9" t="str">
        <f t="shared" si="94"/>
        <v>3521620</v>
      </c>
      <c r="P496" t="str">
        <f t="shared" si="96"/>
        <v>MTWI</v>
      </c>
      <c r="Q496" s="6">
        <f>IFERROR(INDEX('Final Yahoo'!$D$2:$D$1048576,MATCH(Stockbit!P496,'Final Yahoo'!$B$2:$B$1048576,0)),"NA")</f>
        <v>110</v>
      </c>
      <c r="R496" s="10">
        <f t="shared" si="97"/>
        <v>0.16936999999999999</v>
      </c>
      <c r="S496" s="23">
        <f t="shared" si="98"/>
        <v>0.06</v>
      </c>
      <c r="T496" s="8">
        <f t="shared" si="99"/>
        <v>397372680</v>
      </c>
      <c r="U496" s="28">
        <f t="shared" si="100"/>
        <v>3521620</v>
      </c>
      <c r="V496" s="29" t="str">
        <f t="shared" si="101"/>
        <v>LowerSmallCap</v>
      </c>
    </row>
    <row r="497" spans="2:22" x14ac:dyDescent="0.25">
      <c r="B497">
        <f t="shared" si="95"/>
        <v>495</v>
      </c>
      <c r="C497" t="s">
        <v>2925</v>
      </c>
      <c r="D497" t="s">
        <v>3731</v>
      </c>
      <c r="E497" s="2">
        <v>-1.7999999999999999E-2</v>
      </c>
      <c r="F497" s="1">
        <v>105058000</v>
      </c>
      <c r="G497" s="1">
        <v>63320</v>
      </c>
      <c r="I497" t="str">
        <f t="shared" si="90"/>
        <v>MYOH</v>
      </c>
      <c r="J497" t="str">
        <f t="shared" si="91"/>
        <v>3,695.57 B</v>
      </c>
      <c r="K497" t="str">
        <f t="shared" si="92"/>
        <v>-0.018</v>
      </c>
      <c r="L497" s="9" t="str">
        <f t="shared" si="93"/>
        <v>105058000</v>
      </c>
      <c r="M497" s="9" t="str">
        <f t="shared" si="94"/>
        <v>63320</v>
      </c>
      <c r="P497" t="str">
        <f t="shared" si="96"/>
        <v>MYOH</v>
      </c>
      <c r="Q497" s="6" t="str">
        <f>IFERROR(INDEX('Final Yahoo'!$D$2:$D$1048576,MATCH(Stockbit!P497,'Final Yahoo'!$B$2:$B$1048576,0)),"NA")</f>
        <v>NA</v>
      </c>
      <c r="R497" s="10">
        <f t="shared" si="97"/>
        <v>3.69557</v>
      </c>
      <c r="S497" s="23">
        <f t="shared" si="98"/>
        <v>-1.7999999999999999E-2</v>
      </c>
      <c r="T497" s="8">
        <f t="shared" si="99"/>
        <v>105058000</v>
      </c>
      <c r="U497" s="28">
        <f t="shared" si="100"/>
        <v>63320</v>
      </c>
      <c r="V497" s="29" t="str">
        <f t="shared" si="101"/>
        <v>LowerMidCap</v>
      </c>
    </row>
    <row r="498" spans="2:22" x14ac:dyDescent="0.25">
      <c r="B498">
        <f t="shared" si="95"/>
        <v>496</v>
      </c>
      <c r="C498" t="s">
        <v>2926</v>
      </c>
      <c r="D498" t="s">
        <v>3732</v>
      </c>
      <c r="E498" s="2">
        <v>5.5E-2</v>
      </c>
      <c r="F498" s="1">
        <v>17447852800</v>
      </c>
      <c r="G498" s="1">
        <v>6822420</v>
      </c>
      <c r="I498" t="str">
        <f t="shared" si="90"/>
        <v>MYOR</v>
      </c>
      <c r="J498" t="str">
        <f t="shared" si="91"/>
        <v>54,108.05 B</v>
      </c>
      <c r="K498" t="str">
        <f t="shared" si="92"/>
        <v>0.055</v>
      </c>
      <c r="L498" s="9" t="str">
        <f t="shared" si="93"/>
        <v>17447852800</v>
      </c>
      <c r="M498" s="9" t="str">
        <f t="shared" si="94"/>
        <v>6822420</v>
      </c>
      <c r="P498" t="str">
        <f t="shared" si="96"/>
        <v>MYOR</v>
      </c>
      <c r="Q498" s="6">
        <f>IFERROR(INDEX('Final Yahoo'!$D$2:$D$1048576,MATCH(Stockbit!P498,'Final Yahoo'!$B$2:$B$1048576,0)),"NA")</f>
        <v>2570</v>
      </c>
      <c r="R498" s="10">
        <f t="shared" si="97"/>
        <v>54.108050000000006</v>
      </c>
      <c r="S498" s="23">
        <f t="shared" si="98"/>
        <v>5.5E-2</v>
      </c>
      <c r="T498" s="8">
        <f t="shared" si="99"/>
        <v>17447852800</v>
      </c>
      <c r="U498" s="28">
        <f t="shared" si="100"/>
        <v>6822420</v>
      </c>
      <c r="V498" s="29" t="str">
        <f t="shared" si="101"/>
        <v>UpperBigCap</v>
      </c>
    </row>
    <row r="499" spans="2:22" x14ac:dyDescent="0.25">
      <c r="B499">
        <f t="shared" si="95"/>
        <v>497</v>
      </c>
      <c r="C499" t="s">
        <v>3733</v>
      </c>
      <c r="D499" t="s">
        <v>3734</v>
      </c>
      <c r="E499" s="2">
        <v>1.4550000000000001</v>
      </c>
      <c r="F499" s="1">
        <v>242000</v>
      </c>
      <c r="G499">
        <v>0</v>
      </c>
      <c r="I499" t="str">
        <f t="shared" si="90"/>
        <v>MYRX</v>
      </c>
      <c r="J499" t="str">
        <f t="shared" si="91"/>
        <v>4,335.16 B</v>
      </c>
      <c r="K499" t="str">
        <f t="shared" si="92"/>
        <v>1.455</v>
      </c>
      <c r="L499" s="9" t="str">
        <f t="shared" si="93"/>
        <v>242000</v>
      </c>
      <c r="M499" s="9" t="str">
        <f t="shared" si="94"/>
        <v>0</v>
      </c>
      <c r="P499" t="str">
        <f t="shared" si="96"/>
        <v>MYRX</v>
      </c>
      <c r="Q499" s="6" t="str">
        <f>IFERROR(INDEX('Final Yahoo'!$D$2:$D$1048576,MATCH(Stockbit!P499,'Final Yahoo'!$B$2:$B$1048576,0)),"NA")</f>
        <v>NA</v>
      </c>
      <c r="R499" s="10">
        <f t="shared" si="97"/>
        <v>4.3351600000000001</v>
      </c>
      <c r="S499" s="23">
        <f t="shared" si="98"/>
        <v>1.4550000000000001</v>
      </c>
      <c r="T499" s="8">
        <f t="shared" si="99"/>
        <v>242000</v>
      </c>
      <c r="U499" s="28">
        <f t="shared" si="100"/>
        <v>0</v>
      </c>
      <c r="V499" s="29" t="str">
        <f t="shared" si="101"/>
        <v>LowerMidCap</v>
      </c>
    </row>
    <row r="500" spans="2:22" x14ac:dyDescent="0.25">
      <c r="B500">
        <f t="shared" si="95"/>
        <v>498</v>
      </c>
      <c r="C500" t="s">
        <v>2927</v>
      </c>
      <c r="D500" t="s">
        <v>3735</v>
      </c>
      <c r="E500" s="2">
        <v>-5.3999999999999999E-2</v>
      </c>
      <c r="F500" s="1">
        <v>351011860</v>
      </c>
      <c r="G500" s="1">
        <v>4262140</v>
      </c>
      <c r="I500" t="str">
        <f t="shared" si="90"/>
        <v>MYTX</v>
      </c>
      <c r="J500" t="str">
        <f t="shared" si="91"/>
        <v>581.05 B</v>
      </c>
      <c r="K500" t="str">
        <f t="shared" si="92"/>
        <v>-0.054</v>
      </c>
      <c r="L500" s="9" t="str">
        <f t="shared" si="93"/>
        <v>351011860</v>
      </c>
      <c r="M500" s="9" t="str">
        <f t="shared" si="94"/>
        <v>4262140</v>
      </c>
      <c r="P500" t="str">
        <f t="shared" si="96"/>
        <v>MYTX</v>
      </c>
      <c r="Q500" s="6">
        <f>IFERROR(INDEX('Final Yahoo'!$D$2:$D$1048576,MATCH(Stockbit!P500,'Final Yahoo'!$B$2:$B$1048576,0)),"NA")</f>
        <v>73</v>
      </c>
      <c r="R500" s="10">
        <f t="shared" si="97"/>
        <v>0.58104999999999996</v>
      </c>
      <c r="S500" s="23">
        <f t="shared" si="98"/>
        <v>-5.3999999999999999E-2</v>
      </c>
      <c r="T500" s="8">
        <f t="shared" si="99"/>
        <v>351011860</v>
      </c>
      <c r="U500" s="28">
        <f t="shared" si="100"/>
        <v>4262140</v>
      </c>
      <c r="V500" s="29" t="str">
        <f t="shared" si="101"/>
        <v>LowerSmallCap</v>
      </c>
    </row>
    <row r="501" spans="2:22" x14ac:dyDescent="0.25">
      <c r="B501">
        <f t="shared" si="95"/>
        <v>499</v>
      </c>
      <c r="C501" t="s">
        <v>3736</v>
      </c>
      <c r="D501" t="s">
        <v>3737</v>
      </c>
      <c r="E501" s="2">
        <v>-1.7999999999999999E-2</v>
      </c>
      <c r="F501" s="1">
        <v>145157520</v>
      </c>
      <c r="G501">
        <v>0</v>
      </c>
      <c r="I501" t="str">
        <f t="shared" si="90"/>
        <v>NAGA</v>
      </c>
      <c r="J501" t="str">
        <f t="shared" si="91"/>
        <v>384.44 B</v>
      </c>
      <c r="K501" t="str">
        <f t="shared" si="92"/>
        <v>-0.018</v>
      </c>
      <c r="L501" s="9" t="str">
        <f t="shared" si="93"/>
        <v>145157520</v>
      </c>
      <c r="M501" s="9" t="str">
        <f t="shared" si="94"/>
        <v>0</v>
      </c>
      <c r="P501" t="str">
        <f t="shared" si="96"/>
        <v>NAGA</v>
      </c>
      <c r="Q501" s="6" t="str">
        <f>IFERROR(INDEX('Final Yahoo'!$D$2:$D$1048576,MATCH(Stockbit!P501,'Final Yahoo'!$B$2:$B$1048576,0)),"NA")</f>
        <v>NA</v>
      </c>
      <c r="R501" s="10">
        <f t="shared" si="97"/>
        <v>0.38444</v>
      </c>
      <c r="S501" s="23">
        <f t="shared" si="98"/>
        <v>-1.7999999999999999E-2</v>
      </c>
      <c r="T501" s="8">
        <f t="shared" si="99"/>
        <v>145157520</v>
      </c>
      <c r="U501" s="28">
        <f t="shared" si="100"/>
        <v>0</v>
      </c>
      <c r="V501" s="29" t="str">
        <f t="shared" si="101"/>
        <v>LowerSmallCap</v>
      </c>
    </row>
    <row r="502" spans="2:22" x14ac:dyDescent="0.25">
      <c r="B502">
        <f t="shared" si="95"/>
        <v>500</v>
      </c>
      <c r="C502" t="s">
        <v>3178</v>
      </c>
      <c r="D502" t="s">
        <v>3738</v>
      </c>
      <c r="E502" s="2">
        <v>-0.64300000000000002</v>
      </c>
      <c r="F502" s="1">
        <v>1402606400</v>
      </c>
      <c r="G502" s="1">
        <v>19577420</v>
      </c>
      <c r="I502" t="str">
        <f t="shared" si="90"/>
        <v>NASA</v>
      </c>
      <c r="J502" t="str">
        <f t="shared" si="91"/>
        <v>759.34 B</v>
      </c>
      <c r="K502" t="str">
        <f t="shared" si="92"/>
        <v>-0.643</v>
      </c>
      <c r="L502" s="9" t="str">
        <f t="shared" si="93"/>
        <v>1402606400</v>
      </c>
      <c r="M502" s="9" t="str">
        <f t="shared" si="94"/>
        <v>19577420</v>
      </c>
      <c r="P502" t="str">
        <f t="shared" si="96"/>
        <v>NASA</v>
      </c>
      <c r="Q502" s="6">
        <f>IFERROR(INDEX('Final Yahoo'!$D$2:$D$1048576,MATCH(Stockbit!P502,'Final Yahoo'!$B$2:$B$1048576,0)),"NA")</f>
        <v>69</v>
      </c>
      <c r="R502" s="10">
        <f t="shared" si="97"/>
        <v>0.75934000000000001</v>
      </c>
      <c r="S502" s="23">
        <f t="shared" si="98"/>
        <v>-0.64300000000000002</v>
      </c>
      <c r="T502" s="8">
        <f t="shared" si="99"/>
        <v>1402606400</v>
      </c>
      <c r="U502" s="28">
        <f t="shared" si="100"/>
        <v>19577420</v>
      </c>
      <c r="V502" s="29" t="str">
        <f t="shared" si="101"/>
        <v>LowerSmallCap</v>
      </c>
    </row>
    <row r="503" spans="2:22" x14ac:dyDescent="0.25">
      <c r="B503">
        <f t="shared" si="95"/>
        <v>501</v>
      </c>
      <c r="C503" t="s">
        <v>2928</v>
      </c>
      <c r="D503" t="s">
        <v>3739</v>
      </c>
      <c r="E503" s="2">
        <v>0.75700000000000001</v>
      </c>
      <c r="F503" s="1">
        <v>183024790300</v>
      </c>
      <c r="G503" s="1">
        <v>313823366.39999998</v>
      </c>
      <c r="I503" t="str">
        <f t="shared" si="90"/>
        <v>NATO</v>
      </c>
      <c r="J503" t="str">
        <f t="shared" si="91"/>
        <v>4,760.65 B</v>
      </c>
      <c r="K503" t="str">
        <f t="shared" si="92"/>
        <v>0.757</v>
      </c>
      <c r="L503" s="9" t="str">
        <f t="shared" si="93"/>
        <v>183024790300</v>
      </c>
      <c r="M503" s="9" t="str">
        <f t="shared" si="94"/>
        <v>313823366.4</v>
      </c>
      <c r="P503" t="str">
        <f t="shared" si="96"/>
        <v>NATO</v>
      </c>
      <c r="Q503" s="6">
        <f>IFERROR(INDEX('Final Yahoo'!$D$2:$D$1048576,MATCH(Stockbit!P503,'Final Yahoo'!$B$2:$B$1048576,0)),"NA")</f>
        <v>575</v>
      </c>
      <c r="R503" s="10">
        <f t="shared" si="97"/>
        <v>4.76065</v>
      </c>
      <c r="S503" s="23">
        <f t="shared" si="98"/>
        <v>0.75700000000000001</v>
      </c>
      <c r="T503" s="8">
        <f t="shared" si="99"/>
        <v>183024790300</v>
      </c>
      <c r="U503" s="28">
        <f t="shared" si="100"/>
        <v>313823366.39999998</v>
      </c>
      <c r="V503" s="29" t="str">
        <f t="shared" si="101"/>
        <v>LowerMidCap</v>
      </c>
    </row>
    <row r="504" spans="2:22" x14ac:dyDescent="0.25">
      <c r="B504">
        <f t="shared" si="95"/>
        <v>502</v>
      </c>
      <c r="C504" t="s">
        <v>2929</v>
      </c>
      <c r="D504" t="s">
        <v>3740</v>
      </c>
      <c r="E504" s="2">
        <v>9.2999999999999999E-2</v>
      </c>
      <c r="F504" s="1">
        <v>151965440</v>
      </c>
      <c r="G504" s="1">
        <v>711220</v>
      </c>
      <c r="I504" t="str">
        <f t="shared" si="90"/>
        <v>NELY</v>
      </c>
      <c r="J504" t="str">
        <f t="shared" si="91"/>
        <v>502.90 B</v>
      </c>
      <c r="K504" t="str">
        <f t="shared" si="92"/>
        <v>0.093</v>
      </c>
      <c r="L504" s="9" t="str">
        <f t="shared" si="93"/>
        <v>151965440</v>
      </c>
      <c r="M504" s="9" t="str">
        <f t="shared" si="94"/>
        <v>711220</v>
      </c>
      <c r="P504" t="str">
        <f t="shared" si="96"/>
        <v>NELY</v>
      </c>
      <c r="Q504" s="6">
        <f>IFERROR(INDEX('Final Yahoo'!$D$2:$D$1048576,MATCH(Stockbit!P504,'Final Yahoo'!$B$2:$B$1048576,0)),"NA")</f>
        <v>216</v>
      </c>
      <c r="R504" s="10">
        <f t="shared" si="97"/>
        <v>0.50290000000000001</v>
      </c>
      <c r="S504" s="23">
        <f t="shared" si="98"/>
        <v>9.2999999999999999E-2</v>
      </c>
      <c r="T504" s="8">
        <f t="shared" si="99"/>
        <v>151965440</v>
      </c>
      <c r="U504" s="28">
        <f t="shared" si="100"/>
        <v>711220</v>
      </c>
      <c r="V504" s="29" t="str">
        <f t="shared" si="101"/>
        <v>LowerSmallCap</v>
      </c>
    </row>
    <row r="505" spans="2:22" x14ac:dyDescent="0.25">
      <c r="B505">
        <f t="shared" si="95"/>
        <v>503</v>
      </c>
      <c r="C505" t="s">
        <v>2930</v>
      </c>
      <c r="D505" t="s">
        <v>3741</v>
      </c>
      <c r="E505" s="2">
        <v>0.79500000000000004</v>
      </c>
      <c r="F505" s="1">
        <v>1370485000</v>
      </c>
      <c r="G505" s="1">
        <v>138760</v>
      </c>
      <c r="I505" t="str">
        <f t="shared" si="90"/>
        <v>NFCX</v>
      </c>
      <c r="J505" t="str">
        <f t="shared" si="91"/>
        <v>6,550.01 B</v>
      </c>
      <c r="K505" t="str">
        <f t="shared" si="92"/>
        <v>0.795</v>
      </c>
      <c r="L505" s="9" t="str">
        <f t="shared" si="93"/>
        <v>1370485000</v>
      </c>
      <c r="M505" s="9" t="str">
        <f t="shared" si="94"/>
        <v>138760</v>
      </c>
      <c r="P505" t="str">
        <f t="shared" si="96"/>
        <v>NFCX</v>
      </c>
      <c r="Q505" s="6">
        <f>IFERROR(INDEX('Final Yahoo'!$D$2:$D$1048576,MATCH(Stockbit!P505,'Final Yahoo'!$B$2:$B$1048576,0)),"NA")</f>
        <v>9950</v>
      </c>
      <c r="R505" s="10">
        <f t="shared" si="97"/>
        <v>6.5500100000000003</v>
      </c>
      <c r="S505" s="23">
        <f t="shared" si="98"/>
        <v>0.79500000000000004</v>
      </c>
      <c r="T505" s="8">
        <f t="shared" si="99"/>
        <v>1370485000</v>
      </c>
      <c r="U505" s="28">
        <f t="shared" si="100"/>
        <v>138760</v>
      </c>
      <c r="V505" s="29" t="str">
        <f t="shared" si="101"/>
        <v>UpperMidCap</v>
      </c>
    </row>
    <row r="506" spans="2:22" x14ac:dyDescent="0.25">
      <c r="B506">
        <f t="shared" si="95"/>
        <v>504</v>
      </c>
      <c r="C506" t="s">
        <v>2931</v>
      </c>
      <c r="D506" t="s">
        <v>3742</v>
      </c>
      <c r="E506" s="2">
        <v>-1.7430000000000001</v>
      </c>
      <c r="F506" s="1">
        <v>534085400</v>
      </c>
      <c r="G506" s="1">
        <v>1317980</v>
      </c>
      <c r="I506" t="str">
        <f t="shared" si="90"/>
        <v>NICK</v>
      </c>
      <c r="J506" t="str">
        <f t="shared" si="91"/>
        <v>272.18 B</v>
      </c>
      <c r="K506" t="str">
        <f t="shared" si="92"/>
        <v>-1.743</v>
      </c>
      <c r="L506" s="9" t="str">
        <f t="shared" si="93"/>
        <v>534085400</v>
      </c>
      <c r="M506" s="9" t="str">
        <f t="shared" si="94"/>
        <v>1317980</v>
      </c>
      <c r="P506" t="str">
        <f t="shared" si="96"/>
        <v>NICK</v>
      </c>
      <c r="Q506" s="6">
        <f>IFERROR(INDEX('Final Yahoo'!$D$2:$D$1048576,MATCH(Stockbit!P506,'Final Yahoo'!$B$2:$B$1048576,0)),"NA")</f>
        <v>434</v>
      </c>
      <c r="R506" s="10">
        <f t="shared" si="97"/>
        <v>0.27218000000000003</v>
      </c>
      <c r="S506" s="23">
        <f t="shared" si="98"/>
        <v>-1.7430000000000001</v>
      </c>
      <c r="T506" s="8">
        <f t="shared" si="99"/>
        <v>534085400</v>
      </c>
      <c r="U506" s="28">
        <f t="shared" si="100"/>
        <v>1317980</v>
      </c>
      <c r="V506" s="29" t="str">
        <f t="shared" si="101"/>
        <v>LowerSmallCap</v>
      </c>
    </row>
    <row r="507" spans="2:22" x14ac:dyDescent="0.25">
      <c r="B507">
        <f t="shared" si="95"/>
        <v>505</v>
      </c>
      <c r="C507" t="s">
        <v>3179</v>
      </c>
      <c r="D507" t="s">
        <v>3743</v>
      </c>
      <c r="E507" t="s">
        <v>3209</v>
      </c>
      <c r="F507" s="1">
        <v>2036398260</v>
      </c>
      <c r="G507" s="1">
        <v>26956860</v>
      </c>
      <c r="I507" t="str">
        <f t="shared" si="90"/>
        <v>NICL</v>
      </c>
      <c r="J507" t="str">
        <f t="shared" si="91"/>
        <v>705.36 B</v>
      </c>
      <c r="K507" t="str">
        <f t="shared" si="92"/>
        <v>-</v>
      </c>
      <c r="L507" s="9" t="str">
        <f t="shared" si="93"/>
        <v>2036398260</v>
      </c>
      <c r="M507" s="9" t="str">
        <f t="shared" si="94"/>
        <v>26956860</v>
      </c>
      <c r="P507" t="str">
        <f t="shared" si="96"/>
        <v>NICL</v>
      </c>
      <c r="Q507" s="6">
        <f>IFERROR(INDEX('Final Yahoo'!$D$2:$D$1048576,MATCH(Stockbit!P507,'Final Yahoo'!$B$2:$B$1048576,0)),"NA")</f>
        <v>74</v>
      </c>
      <c r="R507" s="10">
        <f t="shared" si="97"/>
        <v>0.70535999999999999</v>
      </c>
      <c r="S507" s="23" t="str">
        <f t="shared" si="98"/>
        <v>NA</v>
      </c>
      <c r="T507" s="8">
        <f t="shared" si="99"/>
        <v>2036398260</v>
      </c>
      <c r="U507" s="28">
        <f t="shared" si="100"/>
        <v>26956860</v>
      </c>
      <c r="V507" s="29" t="str">
        <f t="shared" si="101"/>
        <v>LowerSmallCap</v>
      </c>
    </row>
    <row r="508" spans="2:22" x14ac:dyDescent="0.25">
      <c r="B508">
        <f t="shared" si="95"/>
        <v>506</v>
      </c>
      <c r="C508" t="s">
        <v>2932</v>
      </c>
      <c r="D508" t="s">
        <v>3744</v>
      </c>
      <c r="E508" s="2">
        <v>-7.0000000000000001E-3</v>
      </c>
      <c r="F508" s="1">
        <v>762318900</v>
      </c>
      <c r="G508" s="1">
        <v>653340</v>
      </c>
      <c r="I508" t="str">
        <f t="shared" si="90"/>
        <v>NIKL</v>
      </c>
      <c r="J508" t="str">
        <f t="shared" si="91"/>
        <v>2,876.62 B</v>
      </c>
      <c r="K508" t="str">
        <f t="shared" si="92"/>
        <v>-0.007</v>
      </c>
      <c r="L508" s="9" t="str">
        <f t="shared" si="93"/>
        <v>762318900</v>
      </c>
      <c r="M508" s="9" t="str">
        <f t="shared" si="94"/>
        <v>653340</v>
      </c>
      <c r="P508" t="str">
        <f t="shared" si="96"/>
        <v>NIKL</v>
      </c>
      <c r="Q508" s="6" t="str">
        <f>IFERROR(INDEX('Final Yahoo'!$D$2:$D$1048576,MATCH(Stockbit!P508,'Final Yahoo'!$B$2:$B$1048576,0)),"NA")</f>
        <v>NA</v>
      </c>
      <c r="R508" s="10">
        <f t="shared" si="97"/>
        <v>2.87662</v>
      </c>
      <c r="S508" s="23">
        <f t="shared" si="98"/>
        <v>-7.0000000000000001E-3</v>
      </c>
      <c r="T508" s="8">
        <f t="shared" si="99"/>
        <v>762318900</v>
      </c>
      <c r="U508" s="28">
        <f t="shared" si="100"/>
        <v>653340</v>
      </c>
      <c r="V508" s="29" t="str">
        <f t="shared" si="101"/>
        <v>LowerMidCap</v>
      </c>
    </row>
    <row r="509" spans="2:22" x14ac:dyDescent="0.25">
      <c r="B509">
        <f t="shared" si="95"/>
        <v>507</v>
      </c>
      <c r="C509" t="s">
        <v>3745</v>
      </c>
      <c r="D509" t="s">
        <v>3746</v>
      </c>
      <c r="E509" s="2">
        <v>0.02</v>
      </c>
      <c r="F509" s="1">
        <v>107532880</v>
      </c>
      <c r="G509">
        <v>0</v>
      </c>
      <c r="I509" t="str">
        <f t="shared" si="90"/>
        <v>NIPS</v>
      </c>
      <c r="J509" t="str">
        <f t="shared" si="91"/>
        <v>461.16 B</v>
      </c>
      <c r="K509" t="str">
        <f t="shared" si="92"/>
        <v>0.02</v>
      </c>
      <c r="L509" s="9" t="str">
        <f t="shared" si="93"/>
        <v>107532880</v>
      </c>
      <c r="M509" s="9" t="str">
        <f t="shared" si="94"/>
        <v>0</v>
      </c>
      <c r="P509" t="str">
        <f t="shared" si="96"/>
        <v>NIPS</v>
      </c>
      <c r="Q509" s="6" t="str">
        <f>IFERROR(INDEX('Final Yahoo'!$D$2:$D$1048576,MATCH(Stockbit!P509,'Final Yahoo'!$B$2:$B$1048576,0)),"NA")</f>
        <v>NA</v>
      </c>
      <c r="R509" s="10">
        <f t="shared" si="97"/>
        <v>0.46116000000000001</v>
      </c>
      <c r="S509" s="23">
        <f t="shared" si="98"/>
        <v>0.02</v>
      </c>
      <c r="T509" s="8">
        <f t="shared" si="99"/>
        <v>107532880</v>
      </c>
      <c r="U509" s="28">
        <f t="shared" si="100"/>
        <v>0</v>
      </c>
      <c r="V509" s="29" t="str">
        <f t="shared" si="101"/>
        <v>LowerSmallCap</v>
      </c>
    </row>
    <row r="510" spans="2:22" x14ac:dyDescent="0.25">
      <c r="B510">
        <f t="shared" si="95"/>
        <v>508</v>
      </c>
      <c r="C510" t="s">
        <v>2933</v>
      </c>
      <c r="D510" t="s">
        <v>3747</v>
      </c>
      <c r="E510" s="2">
        <v>0.11600000000000001</v>
      </c>
      <c r="F510" s="1">
        <v>582200800</v>
      </c>
      <c r="G510" s="1">
        <v>3877260</v>
      </c>
      <c r="I510" t="str">
        <f t="shared" si="90"/>
        <v>NIRO</v>
      </c>
      <c r="J510" t="str">
        <f t="shared" si="91"/>
        <v>3,329.83 B</v>
      </c>
      <c r="K510" t="str">
        <f t="shared" si="92"/>
        <v>0.116</v>
      </c>
      <c r="L510" s="9" t="str">
        <f t="shared" si="93"/>
        <v>582200800</v>
      </c>
      <c r="M510" s="9" t="str">
        <f t="shared" si="94"/>
        <v>3877260</v>
      </c>
      <c r="P510" t="str">
        <f t="shared" si="96"/>
        <v>NIRO</v>
      </c>
      <c r="Q510" s="6" t="str">
        <f>IFERROR(INDEX('Final Yahoo'!$D$2:$D$1048576,MATCH(Stockbit!P510,'Final Yahoo'!$B$2:$B$1048576,0)),"NA")</f>
        <v>NA</v>
      </c>
      <c r="R510" s="10">
        <f t="shared" si="97"/>
        <v>3.3298299999999998</v>
      </c>
      <c r="S510" s="23">
        <f t="shared" si="98"/>
        <v>0.11600000000000001</v>
      </c>
      <c r="T510" s="8">
        <f t="shared" si="99"/>
        <v>582200800</v>
      </c>
      <c r="U510" s="28">
        <f t="shared" si="100"/>
        <v>3877260</v>
      </c>
      <c r="V510" s="29" t="str">
        <f t="shared" si="101"/>
        <v>LowerMidCap</v>
      </c>
    </row>
    <row r="511" spans="2:22" x14ac:dyDescent="0.25">
      <c r="B511">
        <f t="shared" si="95"/>
        <v>509</v>
      </c>
      <c r="C511" t="s">
        <v>2934</v>
      </c>
      <c r="D511" t="s">
        <v>3748</v>
      </c>
      <c r="E511" s="2">
        <v>4.2000000000000003E-2</v>
      </c>
      <c r="F511" s="1">
        <v>2933049900</v>
      </c>
      <c r="G511" s="1">
        <v>4083220</v>
      </c>
      <c r="I511" t="str">
        <f t="shared" si="90"/>
        <v>NISP</v>
      </c>
      <c r="J511" t="str">
        <f t="shared" si="91"/>
        <v>16,291.16 B</v>
      </c>
      <c r="K511" t="str">
        <f t="shared" si="92"/>
        <v>0.042</v>
      </c>
      <c r="L511" s="9" t="str">
        <f t="shared" si="93"/>
        <v>2933049900</v>
      </c>
      <c r="M511" s="9" t="str">
        <f t="shared" si="94"/>
        <v>4083220</v>
      </c>
      <c r="P511" t="str">
        <f t="shared" si="96"/>
        <v>NISP</v>
      </c>
      <c r="Q511" s="6">
        <f>IFERROR(INDEX('Final Yahoo'!$D$2:$D$1048576,MATCH(Stockbit!P511,'Final Yahoo'!$B$2:$B$1048576,0)),"NA")</f>
        <v>725</v>
      </c>
      <c r="R511" s="10">
        <f t="shared" si="97"/>
        <v>16.291160000000001</v>
      </c>
      <c r="S511" s="23">
        <f t="shared" si="98"/>
        <v>4.2000000000000003E-2</v>
      </c>
      <c r="T511" s="8">
        <f t="shared" si="99"/>
        <v>2933049900</v>
      </c>
      <c r="U511" s="28">
        <f t="shared" si="100"/>
        <v>4083220</v>
      </c>
      <c r="V511" s="29" t="str">
        <f t="shared" si="101"/>
        <v>LowerBigCap</v>
      </c>
    </row>
    <row r="512" spans="2:22" x14ac:dyDescent="0.25">
      <c r="B512">
        <f t="shared" si="95"/>
        <v>510</v>
      </c>
      <c r="C512" t="s">
        <v>2935</v>
      </c>
      <c r="D512" t="s">
        <v>3749</v>
      </c>
      <c r="E512" s="2">
        <v>8.5000000000000006E-2</v>
      </c>
      <c r="F512" s="1">
        <v>983527600</v>
      </c>
      <c r="G512" s="1">
        <v>961120</v>
      </c>
      <c r="I512" t="str">
        <f t="shared" si="90"/>
        <v>NOBU</v>
      </c>
      <c r="J512" t="str">
        <f t="shared" si="91"/>
        <v>4,437.91 B</v>
      </c>
      <c r="K512" t="str">
        <f t="shared" si="92"/>
        <v>0.085</v>
      </c>
      <c r="L512" s="9" t="str">
        <f t="shared" si="93"/>
        <v>983527600</v>
      </c>
      <c r="M512" s="9" t="str">
        <f t="shared" si="94"/>
        <v>961120</v>
      </c>
      <c r="P512" t="str">
        <f t="shared" si="96"/>
        <v>NOBU</v>
      </c>
      <c r="Q512" s="6">
        <f>IFERROR(INDEX('Final Yahoo'!$D$2:$D$1048576,MATCH(Stockbit!P512,'Final Yahoo'!$B$2:$B$1048576,0)),"NA")</f>
        <v>995</v>
      </c>
      <c r="R512" s="10">
        <f t="shared" si="97"/>
        <v>4.4379099999999996</v>
      </c>
      <c r="S512" s="23">
        <f t="shared" si="98"/>
        <v>8.5000000000000006E-2</v>
      </c>
      <c r="T512" s="8">
        <f t="shared" si="99"/>
        <v>983527600</v>
      </c>
      <c r="U512" s="28">
        <f t="shared" si="100"/>
        <v>961120</v>
      </c>
      <c r="V512" s="29" t="str">
        <f t="shared" si="101"/>
        <v>LowerMidCap</v>
      </c>
    </row>
    <row r="513" spans="2:22" x14ac:dyDescent="0.25">
      <c r="B513">
        <f t="shared" si="95"/>
        <v>511</v>
      </c>
      <c r="C513" t="s">
        <v>3180</v>
      </c>
      <c r="D513" t="s">
        <v>3750</v>
      </c>
      <c r="E513" t="s">
        <v>3209</v>
      </c>
      <c r="F513" s="1">
        <v>1110950420</v>
      </c>
      <c r="G513" s="1">
        <v>10624300</v>
      </c>
      <c r="I513" t="str">
        <f t="shared" si="90"/>
        <v>NPGF</v>
      </c>
      <c r="J513" t="str">
        <f t="shared" si="91"/>
        <v>336.98 B</v>
      </c>
      <c r="K513" t="str">
        <f t="shared" si="92"/>
        <v>-</v>
      </c>
      <c r="L513" s="9" t="str">
        <f t="shared" si="93"/>
        <v>1110950420</v>
      </c>
      <c r="M513" s="9" t="str">
        <f t="shared" si="94"/>
        <v>10624300</v>
      </c>
      <c r="P513" t="str">
        <f t="shared" si="96"/>
        <v>NPGF</v>
      </c>
      <c r="Q513" s="6">
        <f>IFERROR(INDEX('Final Yahoo'!$D$2:$D$1048576,MATCH(Stockbit!P513,'Final Yahoo'!$B$2:$B$1048576,0)),"NA")</f>
        <v>101</v>
      </c>
      <c r="R513" s="10">
        <f t="shared" si="97"/>
        <v>0.33698</v>
      </c>
      <c r="S513" s="23" t="str">
        <f t="shared" si="98"/>
        <v>NA</v>
      </c>
      <c r="T513" s="8">
        <f t="shared" si="99"/>
        <v>1110950420</v>
      </c>
      <c r="U513" s="28">
        <f t="shared" si="100"/>
        <v>10624300</v>
      </c>
      <c r="V513" s="29" t="str">
        <f t="shared" si="101"/>
        <v>LowerSmallCap</v>
      </c>
    </row>
    <row r="514" spans="2:22" x14ac:dyDescent="0.25">
      <c r="B514">
        <f t="shared" si="95"/>
        <v>512</v>
      </c>
      <c r="C514" t="s">
        <v>2936</v>
      </c>
      <c r="D514" t="s">
        <v>3751</v>
      </c>
      <c r="E514" s="2">
        <v>-1.2E-2</v>
      </c>
      <c r="F514" s="1">
        <v>79688040</v>
      </c>
      <c r="G514" s="1">
        <v>264740</v>
      </c>
      <c r="I514" t="str">
        <f t="shared" ref="I514:I577" si="102">TRIM(C514)</f>
        <v>NRCA</v>
      </c>
      <c r="J514" t="str">
        <f t="shared" ref="J514:J577" si="103">TRIM(D514)</f>
        <v>738.89 B</v>
      </c>
      <c r="K514" t="str">
        <f t="shared" ref="K514:K577" si="104">TRIM(E514)</f>
        <v>-0.012</v>
      </c>
      <c r="L514" s="9" t="str">
        <f t="shared" ref="L514:L577" si="105">TRIM(F514)</f>
        <v>79688040</v>
      </c>
      <c r="M514" s="9" t="str">
        <f t="shared" ref="M514:M577" si="106">TRIM(G514)</f>
        <v>264740</v>
      </c>
      <c r="P514" t="str">
        <f t="shared" si="96"/>
        <v>NRCA</v>
      </c>
      <c r="Q514" s="6">
        <f>IFERROR(INDEX('Final Yahoo'!$D$2:$D$1048576,MATCH(Stockbit!P514,'Final Yahoo'!$B$2:$B$1048576,0)),"NA")</f>
        <v>300</v>
      </c>
      <c r="R514" s="10">
        <f t="shared" si="97"/>
        <v>0.73888999999999994</v>
      </c>
      <c r="S514" s="23">
        <f t="shared" si="98"/>
        <v>-1.2E-2</v>
      </c>
      <c r="T514" s="8">
        <f t="shared" si="99"/>
        <v>79688040</v>
      </c>
      <c r="U514" s="28">
        <f t="shared" si="100"/>
        <v>264740</v>
      </c>
      <c r="V514" s="29" t="str">
        <f t="shared" si="101"/>
        <v>LowerSmallCap</v>
      </c>
    </row>
    <row r="515" spans="2:22" x14ac:dyDescent="0.25">
      <c r="B515">
        <f t="shared" ref="B515:B578" si="107">ROW(B513)</f>
        <v>513</v>
      </c>
      <c r="C515" t="s">
        <v>3752</v>
      </c>
      <c r="D515" t="s">
        <v>3753</v>
      </c>
      <c r="E515" t="s">
        <v>3209</v>
      </c>
      <c r="F515" s="1">
        <v>48000</v>
      </c>
      <c r="G515">
        <v>0</v>
      </c>
      <c r="I515" t="str">
        <f t="shared" si="102"/>
        <v>NUSA</v>
      </c>
      <c r="J515" t="str">
        <f t="shared" si="103"/>
        <v>385.00 B</v>
      </c>
      <c r="K515" t="str">
        <f t="shared" si="104"/>
        <v>-</v>
      </c>
      <c r="L515" s="9" t="str">
        <f t="shared" si="105"/>
        <v>48000</v>
      </c>
      <c r="M515" s="9" t="str">
        <f t="shared" si="106"/>
        <v>0</v>
      </c>
      <c r="P515" t="str">
        <f t="shared" ref="P515:P578" si="108">I515</f>
        <v>NUSA</v>
      </c>
      <c r="Q515" s="6" t="str">
        <f>IFERROR(INDEX('Final Yahoo'!$D$2:$D$1048576,MATCH(Stockbit!P515,'Final Yahoo'!$B$2:$B$1048576,0)),"NA")</f>
        <v>NA</v>
      </c>
      <c r="R515" s="10">
        <f t="shared" si="97"/>
        <v>0.38500000000000001</v>
      </c>
      <c r="S515" s="23" t="str">
        <f t="shared" si="98"/>
        <v>NA</v>
      </c>
      <c r="T515" s="8">
        <f t="shared" si="99"/>
        <v>48000</v>
      </c>
      <c r="U515" s="28">
        <f t="shared" si="100"/>
        <v>0</v>
      </c>
      <c r="V515" s="29" t="str">
        <f t="shared" si="101"/>
        <v>LowerSmallCap</v>
      </c>
    </row>
    <row r="516" spans="2:22" x14ac:dyDescent="0.25">
      <c r="B516">
        <f t="shared" si="107"/>
        <v>514</v>
      </c>
      <c r="C516" t="s">
        <v>2937</v>
      </c>
      <c r="D516" t="s">
        <v>3754</v>
      </c>
      <c r="E516" t="s">
        <v>3209</v>
      </c>
      <c r="F516" s="1">
        <v>47819540</v>
      </c>
      <c r="G516" s="1">
        <v>293940</v>
      </c>
      <c r="I516" t="str">
        <f t="shared" si="102"/>
        <v>NZIA</v>
      </c>
      <c r="J516" t="str">
        <f t="shared" si="103"/>
        <v>356.00 B</v>
      </c>
      <c r="K516" t="str">
        <f t="shared" si="104"/>
        <v>-</v>
      </c>
      <c r="L516" s="9" t="str">
        <f t="shared" si="105"/>
        <v>47819540</v>
      </c>
      <c r="M516" s="9" t="str">
        <f t="shared" si="106"/>
        <v>293940</v>
      </c>
      <c r="P516" t="str">
        <f t="shared" si="108"/>
        <v>NZIA</v>
      </c>
      <c r="Q516" s="6">
        <f>IFERROR(INDEX('Final Yahoo'!$D$2:$D$1048576,MATCH(Stockbit!P516,'Final Yahoo'!$B$2:$B$1048576,0)),"NA")</f>
        <v>164</v>
      </c>
      <c r="R516" s="10">
        <f t="shared" ref="R516:R579" si="109">VALUE(LEFT(J516,LEN(J516)-2))/10^3</f>
        <v>0.35599999999999998</v>
      </c>
      <c r="S516" s="23" t="str">
        <f t="shared" ref="S516:S579" si="110">IFERROR(VALUE(K516),"NA")</f>
        <v>NA</v>
      </c>
      <c r="T516" s="8">
        <f t="shared" ref="T516:T579" si="111">IFERROR(VALUE(L516),"NA")</f>
        <v>47819540</v>
      </c>
      <c r="U516" s="28">
        <f t="shared" ref="U516:U579" si="112">IFERROR(VALUE(M516),"NA")</f>
        <v>293940</v>
      </c>
      <c r="V516" s="29" t="str">
        <f t="shared" ref="V516:V579" si="113">IF(R516&gt;=$Y$5,$AE$5,IF(R516&gt;=$Y$6,$AE$6,IF(R516&gt;=$Y$7,$AE$7,IF(R516&gt;=$Y$8,$AE$8,IF(R516&gt;=$Y$9,$AE$9,$AE$10)))))</f>
        <v>LowerSmallCap</v>
      </c>
    </row>
    <row r="517" spans="2:22" x14ac:dyDescent="0.25">
      <c r="B517">
        <f t="shared" si="107"/>
        <v>515</v>
      </c>
      <c r="C517" t="s">
        <v>2938</v>
      </c>
      <c r="D517" t="s">
        <v>3755</v>
      </c>
      <c r="E517" s="2">
        <v>-0.66400000000000003</v>
      </c>
      <c r="F517" s="1">
        <v>39808800</v>
      </c>
      <c r="G517" s="1">
        <v>199620</v>
      </c>
      <c r="I517" t="str">
        <f t="shared" si="102"/>
        <v>OASA</v>
      </c>
      <c r="J517" t="str">
        <f t="shared" si="103"/>
        <v>73.15 B</v>
      </c>
      <c r="K517" t="str">
        <f t="shared" si="104"/>
        <v>-0.664</v>
      </c>
      <c r="L517" s="9" t="str">
        <f t="shared" si="105"/>
        <v>39808800</v>
      </c>
      <c r="M517" s="9" t="str">
        <f t="shared" si="106"/>
        <v>199620</v>
      </c>
      <c r="P517" t="str">
        <f t="shared" si="108"/>
        <v>OASA</v>
      </c>
      <c r="Q517" s="6">
        <f>IFERROR(INDEX('Final Yahoo'!$D$2:$D$1048576,MATCH(Stockbit!P517,'Final Yahoo'!$B$2:$B$1048576,0)),"NA")</f>
        <v>200</v>
      </c>
      <c r="R517" s="10">
        <f t="shared" si="109"/>
        <v>7.3150000000000007E-2</v>
      </c>
      <c r="S517" s="23">
        <f t="shared" si="110"/>
        <v>-0.66400000000000003</v>
      </c>
      <c r="T517" s="8">
        <f t="shared" si="111"/>
        <v>39808800</v>
      </c>
      <c r="U517" s="28">
        <f t="shared" si="112"/>
        <v>199620</v>
      </c>
      <c r="V517" s="29" t="str">
        <f t="shared" si="113"/>
        <v>LowerSmallCap</v>
      </c>
    </row>
    <row r="518" spans="2:22" x14ac:dyDescent="0.25">
      <c r="B518">
        <f t="shared" si="107"/>
        <v>516</v>
      </c>
      <c r="C518" t="s">
        <v>3756</v>
      </c>
      <c r="D518" t="s">
        <v>3757</v>
      </c>
      <c r="E518" s="2">
        <v>-0.20799999999999999</v>
      </c>
      <c r="F518" s="1">
        <v>3180</v>
      </c>
      <c r="G518">
        <v>0</v>
      </c>
      <c r="I518" t="str">
        <f t="shared" si="102"/>
        <v>OCAP</v>
      </c>
      <c r="J518" t="str">
        <f t="shared" si="103"/>
        <v>43.44 B</v>
      </c>
      <c r="K518" t="str">
        <f t="shared" si="104"/>
        <v>-0.208</v>
      </c>
      <c r="L518" s="9" t="str">
        <f t="shared" si="105"/>
        <v>3180</v>
      </c>
      <c r="M518" s="9" t="str">
        <f t="shared" si="106"/>
        <v>0</v>
      </c>
      <c r="P518" t="str">
        <f t="shared" si="108"/>
        <v>OCAP</v>
      </c>
      <c r="Q518" s="6" t="str">
        <f>IFERROR(INDEX('Final Yahoo'!$D$2:$D$1048576,MATCH(Stockbit!P518,'Final Yahoo'!$B$2:$B$1048576,0)),"NA")</f>
        <v>NA</v>
      </c>
      <c r="R518" s="10">
        <f t="shared" si="109"/>
        <v>4.3439999999999999E-2</v>
      </c>
      <c r="S518" s="23">
        <f t="shared" si="110"/>
        <v>-0.20799999999999999</v>
      </c>
      <c r="T518" s="8">
        <f t="shared" si="111"/>
        <v>3180</v>
      </c>
      <c r="U518" s="28">
        <f t="shared" si="112"/>
        <v>0</v>
      </c>
      <c r="V518" s="29" t="str">
        <f t="shared" si="113"/>
        <v>LowerSmallCap</v>
      </c>
    </row>
    <row r="519" spans="2:22" x14ac:dyDescent="0.25">
      <c r="B519">
        <f t="shared" si="107"/>
        <v>517</v>
      </c>
      <c r="C519" t="s">
        <v>2939</v>
      </c>
      <c r="D519" t="s">
        <v>3758</v>
      </c>
      <c r="E519" s="2">
        <v>0.02</v>
      </c>
      <c r="F519" s="1">
        <v>2297140220</v>
      </c>
      <c r="G519" s="1">
        <v>28699080.800000001</v>
      </c>
      <c r="I519" t="str">
        <f t="shared" si="102"/>
        <v>OKAS</v>
      </c>
      <c r="J519" t="str">
        <f t="shared" si="103"/>
        <v>135.98 B</v>
      </c>
      <c r="K519" t="str">
        <f t="shared" si="104"/>
        <v>0.02</v>
      </c>
      <c r="L519" s="9" t="str">
        <f t="shared" si="105"/>
        <v>2297140220</v>
      </c>
      <c r="M519" s="9" t="str">
        <f t="shared" si="106"/>
        <v>28699080.8</v>
      </c>
      <c r="P519" t="str">
        <f t="shared" si="108"/>
        <v>OKAS</v>
      </c>
      <c r="Q519" s="6">
        <f>IFERROR(INDEX('Final Yahoo'!$D$2:$D$1048576,MATCH(Stockbit!P519,'Final Yahoo'!$B$2:$B$1048576,0)),"NA")</f>
        <v>79</v>
      </c>
      <c r="R519" s="10">
        <f t="shared" si="109"/>
        <v>0.13597999999999999</v>
      </c>
      <c r="S519" s="23">
        <f t="shared" si="110"/>
        <v>0.02</v>
      </c>
      <c r="T519" s="8">
        <f t="shared" si="111"/>
        <v>2297140220</v>
      </c>
      <c r="U519" s="28">
        <f t="shared" si="112"/>
        <v>28699080.800000001</v>
      </c>
      <c r="V519" s="29" t="str">
        <f t="shared" si="113"/>
        <v>LowerSmallCap</v>
      </c>
    </row>
    <row r="520" spans="2:22" x14ac:dyDescent="0.25">
      <c r="B520">
        <f t="shared" si="107"/>
        <v>518</v>
      </c>
      <c r="C520" t="s">
        <v>2940</v>
      </c>
      <c r="D520" t="s">
        <v>3759</v>
      </c>
      <c r="E520" s="2">
        <v>-0.26400000000000001</v>
      </c>
      <c r="F520" s="1">
        <v>4421500</v>
      </c>
      <c r="G520" s="1">
        <v>5040</v>
      </c>
      <c r="I520" t="str">
        <f t="shared" si="102"/>
        <v>OMRE</v>
      </c>
      <c r="J520" t="str">
        <f t="shared" si="103"/>
        <v>1,553.05 B</v>
      </c>
      <c r="K520" t="str">
        <f t="shared" si="104"/>
        <v>-0.264</v>
      </c>
      <c r="L520" s="9" t="str">
        <f t="shared" si="105"/>
        <v>4421500</v>
      </c>
      <c r="M520" s="9" t="str">
        <f t="shared" si="106"/>
        <v>5040</v>
      </c>
      <c r="P520" t="str">
        <f t="shared" si="108"/>
        <v>OMRE</v>
      </c>
      <c r="Q520" s="6">
        <f>IFERROR(INDEX('Final Yahoo'!$D$2:$D$1048576,MATCH(Stockbit!P520,'Final Yahoo'!$B$2:$B$1048576,0)),"NA")</f>
        <v>915</v>
      </c>
      <c r="R520" s="10">
        <f t="shared" si="109"/>
        <v>1.55305</v>
      </c>
      <c r="S520" s="23">
        <f t="shared" si="110"/>
        <v>-0.26400000000000001</v>
      </c>
      <c r="T520" s="8">
        <f t="shared" si="111"/>
        <v>4421500</v>
      </c>
      <c r="U520" s="28">
        <f t="shared" si="112"/>
        <v>5040</v>
      </c>
      <c r="V520" s="29" t="str">
        <f t="shared" si="113"/>
        <v>UpperSmallCap</v>
      </c>
    </row>
    <row r="521" spans="2:22" x14ac:dyDescent="0.25">
      <c r="B521">
        <f t="shared" si="107"/>
        <v>519</v>
      </c>
      <c r="C521" t="s">
        <v>2941</v>
      </c>
      <c r="D521" t="s">
        <v>3760</v>
      </c>
      <c r="E521" t="s">
        <v>3209</v>
      </c>
      <c r="F521" s="1">
        <v>1281248420</v>
      </c>
      <c r="G521" s="1">
        <v>8723380</v>
      </c>
      <c r="I521" t="str">
        <f t="shared" si="102"/>
        <v>OPMS</v>
      </c>
      <c r="J521" t="str">
        <f t="shared" si="103"/>
        <v>141.00 B</v>
      </c>
      <c r="K521" t="str">
        <f t="shared" si="104"/>
        <v>-</v>
      </c>
      <c r="L521" s="9" t="str">
        <f t="shared" si="105"/>
        <v>1281248420</v>
      </c>
      <c r="M521" s="9" t="str">
        <f t="shared" si="106"/>
        <v>8723380</v>
      </c>
      <c r="P521" t="str">
        <f t="shared" si="108"/>
        <v>OPMS</v>
      </c>
      <c r="Q521" s="6">
        <f>IFERROR(INDEX('Final Yahoo'!$D$2:$D$1048576,MATCH(Stockbit!P521,'Final Yahoo'!$B$2:$B$1048576,0)),"NA")</f>
        <v>134</v>
      </c>
      <c r="R521" s="10">
        <f t="shared" si="109"/>
        <v>0.14099999999999999</v>
      </c>
      <c r="S521" s="23" t="str">
        <f t="shared" si="110"/>
        <v>NA</v>
      </c>
      <c r="T521" s="8">
        <f t="shared" si="111"/>
        <v>1281248420</v>
      </c>
      <c r="U521" s="28">
        <f t="shared" si="112"/>
        <v>8723380</v>
      </c>
      <c r="V521" s="29" t="str">
        <f t="shared" si="113"/>
        <v>LowerSmallCap</v>
      </c>
    </row>
    <row r="522" spans="2:22" x14ac:dyDescent="0.25">
      <c r="B522">
        <f t="shared" si="107"/>
        <v>520</v>
      </c>
      <c r="C522" t="s">
        <v>2942</v>
      </c>
      <c r="D522" t="s">
        <v>3761</v>
      </c>
      <c r="E522" s="2">
        <v>-1.944</v>
      </c>
      <c r="F522" s="1">
        <v>9792000</v>
      </c>
      <c r="G522" s="1">
        <v>195840</v>
      </c>
      <c r="I522" t="str">
        <f t="shared" si="102"/>
        <v>PADI</v>
      </c>
      <c r="J522" t="str">
        <f t="shared" si="103"/>
        <v>565.36 B</v>
      </c>
      <c r="K522" t="str">
        <f t="shared" si="104"/>
        <v>-1.944</v>
      </c>
      <c r="L522" s="9" t="str">
        <f t="shared" si="105"/>
        <v>9792000</v>
      </c>
      <c r="M522" s="9" t="str">
        <f t="shared" si="106"/>
        <v>195840</v>
      </c>
      <c r="P522" t="str">
        <f t="shared" si="108"/>
        <v>PADI</v>
      </c>
      <c r="Q522" s="6">
        <f>IFERROR(INDEX('Final Yahoo'!$D$2:$D$1048576,MATCH(Stockbit!P522,'Final Yahoo'!$B$2:$B$1048576,0)),"NA")</f>
        <v>50</v>
      </c>
      <c r="R522" s="10">
        <f t="shared" si="109"/>
        <v>0.56535999999999997</v>
      </c>
      <c r="S522" s="23">
        <f t="shared" si="110"/>
        <v>-1.944</v>
      </c>
      <c r="T522" s="8">
        <f t="shared" si="111"/>
        <v>9792000</v>
      </c>
      <c r="U522" s="28">
        <f t="shared" si="112"/>
        <v>195840</v>
      </c>
      <c r="V522" s="29" t="str">
        <f t="shared" si="113"/>
        <v>LowerSmallCap</v>
      </c>
    </row>
    <row r="523" spans="2:22" x14ac:dyDescent="0.25">
      <c r="B523">
        <f t="shared" si="107"/>
        <v>521</v>
      </c>
      <c r="C523" t="s">
        <v>2943</v>
      </c>
      <c r="D523" t="s">
        <v>3762</v>
      </c>
      <c r="E523" s="2">
        <v>-0.32</v>
      </c>
      <c r="F523" s="1">
        <v>1637829860</v>
      </c>
      <c r="G523" s="1">
        <v>3275700</v>
      </c>
      <c r="I523" t="str">
        <f t="shared" si="102"/>
        <v>PALM</v>
      </c>
      <c r="J523" t="str">
        <f t="shared" si="103"/>
        <v>3,545.53 B</v>
      </c>
      <c r="K523" t="str">
        <f t="shared" si="104"/>
        <v>-0.32</v>
      </c>
      <c r="L523" s="9" t="str">
        <f t="shared" si="105"/>
        <v>1637829860</v>
      </c>
      <c r="M523" s="9" t="str">
        <f t="shared" si="106"/>
        <v>3275700</v>
      </c>
      <c r="P523" t="str">
        <f t="shared" si="108"/>
        <v>PALM</v>
      </c>
      <c r="Q523" s="6" t="str">
        <f>IFERROR(INDEX('Final Yahoo'!$D$2:$D$1048576,MATCH(Stockbit!P523,'Final Yahoo'!$B$2:$B$1048576,0)),"NA")</f>
        <v>NA</v>
      </c>
      <c r="R523" s="10">
        <f t="shared" si="109"/>
        <v>3.5455300000000003</v>
      </c>
      <c r="S523" s="23">
        <f t="shared" si="110"/>
        <v>-0.32</v>
      </c>
      <c r="T523" s="8">
        <f t="shared" si="111"/>
        <v>1637829860</v>
      </c>
      <c r="U523" s="28">
        <f t="shared" si="112"/>
        <v>3275700</v>
      </c>
      <c r="V523" s="29" t="str">
        <f t="shared" si="113"/>
        <v>LowerMidCap</v>
      </c>
    </row>
    <row r="524" spans="2:22" x14ac:dyDescent="0.25">
      <c r="B524">
        <f t="shared" si="107"/>
        <v>522</v>
      </c>
      <c r="C524" t="s">
        <v>2944</v>
      </c>
      <c r="D524" t="s">
        <v>3706</v>
      </c>
      <c r="E524" t="s">
        <v>3209</v>
      </c>
      <c r="F524" s="1">
        <v>110709640</v>
      </c>
      <c r="G524" s="1">
        <v>1286200</v>
      </c>
      <c r="I524" t="str">
        <f t="shared" si="102"/>
        <v>PAMG</v>
      </c>
      <c r="J524" t="str">
        <f t="shared" si="103"/>
        <v>275.00 B</v>
      </c>
      <c r="K524" t="str">
        <f t="shared" si="104"/>
        <v>-</v>
      </c>
      <c r="L524" s="9" t="str">
        <f t="shared" si="105"/>
        <v>110709640</v>
      </c>
      <c r="M524" s="9" t="str">
        <f t="shared" si="106"/>
        <v>1286200</v>
      </c>
      <c r="P524" t="str">
        <f t="shared" si="108"/>
        <v>PAMG</v>
      </c>
      <c r="Q524" s="6">
        <f>IFERROR(INDEX('Final Yahoo'!$D$2:$D$1048576,MATCH(Stockbit!P524,'Final Yahoo'!$B$2:$B$1048576,0)),"NA")</f>
        <v>84</v>
      </c>
      <c r="R524" s="10">
        <f t="shared" si="109"/>
        <v>0.27500000000000002</v>
      </c>
      <c r="S524" s="23" t="str">
        <f t="shared" si="110"/>
        <v>NA</v>
      </c>
      <c r="T524" s="8">
        <f t="shared" si="111"/>
        <v>110709640</v>
      </c>
      <c r="U524" s="28">
        <f t="shared" si="112"/>
        <v>1286200</v>
      </c>
      <c r="V524" s="29" t="str">
        <f t="shared" si="113"/>
        <v>LowerSmallCap</v>
      </c>
    </row>
    <row r="525" spans="2:22" x14ac:dyDescent="0.25">
      <c r="B525">
        <f t="shared" si="107"/>
        <v>523</v>
      </c>
      <c r="C525" t="s">
        <v>2945</v>
      </c>
      <c r="D525" t="s">
        <v>3763</v>
      </c>
      <c r="E525" s="2">
        <v>-0.01</v>
      </c>
      <c r="F525" s="1">
        <v>52616240</v>
      </c>
      <c r="G525" s="1">
        <v>264380</v>
      </c>
      <c r="I525" t="str">
        <f t="shared" si="102"/>
        <v>PANI</v>
      </c>
      <c r="J525" t="str">
        <f t="shared" si="103"/>
        <v>481.75 B</v>
      </c>
      <c r="K525" t="str">
        <f t="shared" si="104"/>
        <v>-0.01</v>
      </c>
      <c r="L525" s="9" t="str">
        <f t="shared" si="105"/>
        <v>52616240</v>
      </c>
      <c r="M525" s="9" t="str">
        <f t="shared" si="106"/>
        <v>264380</v>
      </c>
      <c r="P525" t="str">
        <f t="shared" si="108"/>
        <v>PANI</v>
      </c>
      <c r="Q525" s="6">
        <f>IFERROR(INDEX('Final Yahoo'!$D$2:$D$1048576,MATCH(Stockbit!P525,'Final Yahoo'!$B$2:$B$1048576,0)),"NA")</f>
        <v>940</v>
      </c>
      <c r="R525" s="10">
        <f t="shared" si="109"/>
        <v>0.48175000000000001</v>
      </c>
      <c r="S525" s="23">
        <f t="shared" si="110"/>
        <v>-0.01</v>
      </c>
      <c r="T525" s="8">
        <f t="shared" si="111"/>
        <v>52616240</v>
      </c>
      <c r="U525" s="28">
        <f t="shared" si="112"/>
        <v>264380</v>
      </c>
      <c r="V525" s="29" t="str">
        <f t="shared" si="113"/>
        <v>LowerSmallCap</v>
      </c>
    </row>
    <row r="526" spans="2:22" x14ac:dyDescent="0.25">
      <c r="B526">
        <f t="shared" si="107"/>
        <v>524</v>
      </c>
      <c r="C526" t="s">
        <v>2946</v>
      </c>
      <c r="D526" t="s">
        <v>3764</v>
      </c>
      <c r="E526" s="2">
        <v>-0.26600000000000001</v>
      </c>
      <c r="F526" s="1">
        <v>9394128600</v>
      </c>
      <c r="G526" s="1">
        <v>25285200</v>
      </c>
      <c r="I526" t="str">
        <f t="shared" si="102"/>
        <v>PANR</v>
      </c>
      <c r="J526" t="str">
        <f t="shared" si="103"/>
        <v>424.80 B</v>
      </c>
      <c r="K526" t="str">
        <f t="shared" si="104"/>
        <v>-0.266</v>
      </c>
      <c r="L526" s="9" t="str">
        <f t="shared" si="105"/>
        <v>9394128600</v>
      </c>
      <c r="M526" s="9" t="str">
        <f t="shared" si="106"/>
        <v>25285200</v>
      </c>
      <c r="P526" t="str">
        <f t="shared" si="108"/>
        <v>PANR</v>
      </c>
      <c r="Q526" s="6">
        <f>IFERROR(INDEX('Final Yahoo'!$D$2:$D$1048576,MATCH(Stockbit!P526,'Final Yahoo'!$B$2:$B$1048576,0)),"NA")</f>
        <v>298</v>
      </c>
      <c r="R526" s="10">
        <f t="shared" si="109"/>
        <v>0.42480000000000001</v>
      </c>
      <c r="S526" s="23">
        <f t="shared" si="110"/>
        <v>-0.26600000000000001</v>
      </c>
      <c r="T526" s="8">
        <f t="shared" si="111"/>
        <v>9394128600</v>
      </c>
      <c r="U526" s="28">
        <f t="shared" si="112"/>
        <v>25285200</v>
      </c>
      <c r="V526" s="29" t="str">
        <f t="shared" si="113"/>
        <v>LowerSmallCap</v>
      </c>
    </row>
    <row r="527" spans="2:22" x14ac:dyDescent="0.25">
      <c r="B527">
        <f t="shared" si="107"/>
        <v>525</v>
      </c>
      <c r="C527" t="s">
        <v>2947</v>
      </c>
      <c r="D527" t="s">
        <v>3765</v>
      </c>
      <c r="E527" s="2">
        <v>-9.6000000000000002E-2</v>
      </c>
      <c r="F527" s="1">
        <v>233295800</v>
      </c>
      <c r="G527" s="1">
        <v>172020</v>
      </c>
      <c r="I527" t="str">
        <f t="shared" si="102"/>
        <v>PANS</v>
      </c>
      <c r="J527" t="str">
        <f t="shared" si="103"/>
        <v>990.00 B</v>
      </c>
      <c r="K527" t="str">
        <f t="shared" si="104"/>
        <v>-0.096</v>
      </c>
      <c r="L527" s="9" t="str">
        <f t="shared" si="105"/>
        <v>233295800</v>
      </c>
      <c r="M527" s="9" t="str">
        <f t="shared" si="106"/>
        <v>172020</v>
      </c>
      <c r="P527" t="str">
        <f t="shared" si="108"/>
        <v>PANS</v>
      </c>
      <c r="Q527" s="6">
        <f>IFERROR(INDEX('Final Yahoo'!$D$2:$D$1048576,MATCH(Stockbit!P527,'Final Yahoo'!$B$2:$B$1048576,0)),"NA")</f>
        <v>1320</v>
      </c>
      <c r="R527" s="10">
        <f t="shared" si="109"/>
        <v>0.99</v>
      </c>
      <c r="S527" s="23">
        <f t="shared" si="110"/>
        <v>-9.6000000000000002E-2</v>
      </c>
      <c r="T527" s="8">
        <f t="shared" si="111"/>
        <v>233295800</v>
      </c>
      <c r="U527" s="28">
        <f t="shared" si="112"/>
        <v>172020</v>
      </c>
      <c r="V527" s="29" t="str">
        <f t="shared" si="113"/>
        <v>LowerSmallCap</v>
      </c>
    </row>
    <row r="528" spans="2:22" x14ac:dyDescent="0.25">
      <c r="B528">
        <f t="shared" si="107"/>
        <v>526</v>
      </c>
      <c r="C528" t="s">
        <v>2948</v>
      </c>
      <c r="D528" t="s">
        <v>3766</v>
      </c>
      <c r="E528" s="2">
        <v>3.5000000000000003E-2</v>
      </c>
      <c r="F528" s="1">
        <v>2624181900</v>
      </c>
      <c r="G528" s="1">
        <v>1471660</v>
      </c>
      <c r="I528" t="str">
        <f t="shared" si="102"/>
        <v>PBID</v>
      </c>
      <c r="J528" t="str">
        <f t="shared" si="103"/>
        <v>3,271.88 B</v>
      </c>
      <c r="K528" t="str">
        <f t="shared" si="104"/>
        <v>0.035</v>
      </c>
      <c r="L528" s="9" t="str">
        <f t="shared" si="105"/>
        <v>2624181900</v>
      </c>
      <c r="M528" s="9" t="str">
        <f t="shared" si="106"/>
        <v>1471660</v>
      </c>
      <c r="P528" t="str">
        <f t="shared" si="108"/>
        <v>PBID</v>
      </c>
      <c r="Q528" s="6" t="str">
        <f>IFERROR(INDEX('Final Yahoo'!$D$2:$D$1048576,MATCH(Stockbit!P528,'Final Yahoo'!$B$2:$B$1048576,0)),"NA")</f>
        <v>NA</v>
      </c>
      <c r="R528" s="10">
        <f t="shared" si="109"/>
        <v>3.2718799999999999</v>
      </c>
      <c r="S528" s="23">
        <f t="shared" si="110"/>
        <v>3.5000000000000003E-2</v>
      </c>
      <c r="T528" s="8">
        <f t="shared" si="111"/>
        <v>2624181900</v>
      </c>
      <c r="U528" s="28">
        <f t="shared" si="112"/>
        <v>1471660</v>
      </c>
      <c r="V528" s="29" t="str">
        <f t="shared" si="113"/>
        <v>LowerMidCap</v>
      </c>
    </row>
    <row r="529" spans="2:22" x14ac:dyDescent="0.25">
      <c r="B529">
        <f t="shared" si="107"/>
        <v>527</v>
      </c>
      <c r="C529" t="s">
        <v>2949</v>
      </c>
      <c r="D529" t="s">
        <v>3767</v>
      </c>
      <c r="E529" s="2">
        <v>8.5999999999999993E-2</v>
      </c>
      <c r="F529" s="1">
        <v>681399080</v>
      </c>
      <c r="G529" s="1">
        <v>5292040</v>
      </c>
      <c r="I529" t="str">
        <f t="shared" si="102"/>
        <v>PBRX</v>
      </c>
      <c r="J529" t="str">
        <f t="shared" si="103"/>
        <v>829.22 B</v>
      </c>
      <c r="K529" t="str">
        <f t="shared" si="104"/>
        <v>0.086</v>
      </c>
      <c r="L529" s="9" t="str">
        <f t="shared" si="105"/>
        <v>681399080</v>
      </c>
      <c r="M529" s="9" t="str">
        <f t="shared" si="106"/>
        <v>5292040</v>
      </c>
      <c r="P529" t="str">
        <f t="shared" si="108"/>
        <v>PBRX</v>
      </c>
      <c r="Q529" s="6">
        <f>IFERROR(INDEX('Final Yahoo'!$D$2:$D$1048576,MATCH(Stockbit!P529,'Final Yahoo'!$B$2:$B$1048576,0)),"NA")</f>
        <v>128</v>
      </c>
      <c r="R529" s="10">
        <f t="shared" si="109"/>
        <v>0.82922000000000007</v>
      </c>
      <c r="S529" s="23">
        <f t="shared" si="110"/>
        <v>8.5999999999999993E-2</v>
      </c>
      <c r="T529" s="8">
        <f t="shared" si="111"/>
        <v>681399080</v>
      </c>
      <c r="U529" s="28">
        <f t="shared" si="112"/>
        <v>5292040</v>
      </c>
      <c r="V529" s="29" t="str">
        <f t="shared" si="113"/>
        <v>LowerSmallCap</v>
      </c>
    </row>
    <row r="530" spans="2:22" x14ac:dyDescent="0.25">
      <c r="B530">
        <f t="shared" si="107"/>
        <v>528</v>
      </c>
      <c r="C530" t="s">
        <v>2950</v>
      </c>
      <c r="D530" t="s">
        <v>3768</v>
      </c>
      <c r="E530" s="2">
        <v>-4.2999999999999997E-2</v>
      </c>
      <c r="F530" s="1">
        <v>34292500</v>
      </c>
      <c r="G530" s="1">
        <v>47860</v>
      </c>
      <c r="I530" t="str">
        <f t="shared" si="102"/>
        <v>PBSA</v>
      </c>
      <c r="J530" t="str">
        <f t="shared" si="103"/>
        <v>1,057.50 B</v>
      </c>
      <c r="K530" t="str">
        <f t="shared" si="104"/>
        <v>-0.043</v>
      </c>
      <c r="L530" s="9" t="str">
        <f t="shared" si="105"/>
        <v>34292500</v>
      </c>
      <c r="M530" s="9" t="str">
        <f t="shared" si="106"/>
        <v>47860</v>
      </c>
      <c r="P530" t="str">
        <f t="shared" si="108"/>
        <v>PBSA</v>
      </c>
      <c r="Q530" s="6">
        <f>IFERROR(INDEX('Final Yahoo'!$D$2:$D$1048576,MATCH(Stockbit!P530,'Final Yahoo'!$B$2:$B$1048576,0)),"NA")</f>
        <v>650</v>
      </c>
      <c r="R530" s="10">
        <f t="shared" si="109"/>
        <v>1.0575000000000001</v>
      </c>
      <c r="S530" s="23">
        <f t="shared" si="110"/>
        <v>-4.2999999999999997E-2</v>
      </c>
      <c r="T530" s="8">
        <f t="shared" si="111"/>
        <v>34292500</v>
      </c>
      <c r="U530" s="28">
        <f t="shared" si="112"/>
        <v>47860</v>
      </c>
      <c r="V530" s="29" t="str">
        <f t="shared" si="113"/>
        <v>UpperSmallCap</v>
      </c>
    </row>
    <row r="531" spans="2:22" x14ac:dyDescent="0.25">
      <c r="B531">
        <f t="shared" si="107"/>
        <v>529</v>
      </c>
      <c r="C531" t="s">
        <v>2951</v>
      </c>
      <c r="D531" t="s">
        <v>3769</v>
      </c>
      <c r="E531" s="2">
        <v>-0.29899999999999999</v>
      </c>
      <c r="F531" s="1">
        <v>15004920</v>
      </c>
      <c r="G531" s="1">
        <v>50520</v>
      </c>
      <c r="I531" t="str">
        <f t="shared" si="102"/>
        <v>PCAR</v>
      </c>
      <c r="J531" t="str">
        <f t="shared" si="103"/>
        <v>343.00 B</v>
      </c>
      <c r="K531" t="str">
        <f t="shared" si="104"/>
        <v>-0.299</v>
      </c>
      <c r="L531" s="9" t="str">
        <f t="shared" si="105"/>
        <v>15004920</v>
      </c>
      <c r="M531" s="9" t="str">
        <f t="shared" si="106"/>
        <v>50520</v>
      </c>
      <c r="P531" t="str">
        <f t="shared" si="108"/>
        <v>PCAR</v>
      </c>
      <c r="Q531" s="6">
        <f>IFERROR(INDEX('Final Yahoo'!$D$2:$D$1048576,MATCH(Stockbit!P531,'Final Yahoo'!$B$2:$B$1048576,0)),"NA")</f>
        <v>296</v>
      </c>
      <c r="R531" s="10">
        <f t="shared" si="109"/>
        <v>0.34300000000000003</v>
      </c>
      <c r="S531" s="23">
        <f t="shared" si="110"/>
        <v>-0.29899999999999999</v>
      </c>
      <c r="T531" s="8">
        <f t="shared" si="111"/>
        <v>15004920</v>
      </c>
      <c r="U531" s="28">
        <f t="shared" si="112"/>
        <v>50520</v>
      </c>
      <c r="V531" s="29" t="str">
        <f t="shared" si="113"/>
        <v>LowerSmallCap</v>
      </c>
    </row>
    <row r="532" spans="2:22" x14ac:dyDescent="0.25">
      <c r="B532">
        <f t="shared" si="107"/>
        <v>530</v>
      </c>
      <c r="C532" t="s">
        <v>2952</v>
      </c>
      <c r="D532" t="s">
        <v>3770</v>
      </c>
      <c r="E532" s="2">
        <v>-0.47499999999999998</v>
      </c>
      <c r="F532" s="1">
        <v>1476377000</v>
      </c>
      <c r="G532" s="1">
        <v>4261640</v>
      </c>
      <c r="I532" t="str">
        <f t="shared" si="102"/>
        <v>PDES</v>
      </c>
      <c r="J532" t="str">
        <f t="shared" si="103"/>
        <v>257.40 B</v>
      </c>
      <c r="K532" t="str">
        <f t="shared" si="104"/>
        <v>-0.475</v>
      </c>
      <c r="L532" s="9" t="str">
        <f t="shared" si="105"/>
        <v>1476377000</v>
      </c>
      <c r="M532" s="9" t="str">
        <f t="shared" si="106"/>
        <v>4261640</v>
      </c>
      <c r="P532" t="str">
        <f t="shared" si="108"/>
        <v>PDES</v>
      </c>
      <c r="Q532" s="6">
        <f>IFERROR(INDEX('Final Yahoo'!$D$2:$D$1048576,MATCH(Stockbit!P532,'Final Yahoo'!$B$2:$B$1048576,0)),"NA")</f>
        <v>340</v>
      </c>
      <c r="R532" s="10">
        <f t="shared" si="109"/>
        <v>0.25739999999999996</v>
      </c>
      <c r="S532" s="23">
        <f t="shared" si="110"/>
        <v>-0.47499999999999998</v>
      </c>
      <c r="T532" s="8">
        <f t="shared" si="111"/>
        <v>1476377000</v>
      </c>
      <c r="U532" s="28">
        <f t="shared" si="112"/>
        <v>4261640</v>
      </c>
      <c r="V532" s="29" t="str">
        <f t="shared" si="113"/>
        <v>LowerSmallCap</v>
      </c>
    </row>
    <row r="533" spans="2:22" x14ac:dyDescent="0.25">
      <c r="B533">
        <f t="shared" si="107"/>
        <v>531</v>
      </c>
      <c r="C533" t="s">
        <v>2953</v>
      </c>
      <c r="D533" t="s">
        <v>3771</v>
      </c>
      <c r="E533" s="2">
        <v>-0.45200000000000001</v>
      </c>
      <c r="F533" s="1">
        <v>931792300</v>
      </c>
      <c r="G533" s="1">
        <v>647140</v>
      </c>
      <c r="I533" t="str">
        <f t="shared" si="102"/>
        <v>PEGE</v>
      </c>
      <c r="J533" t="str">
        <f t="shared" si="103"/>
        <v>4,023.45 B</v>
      </c>
      <c r="K533" t="str">
        <f t="shared" si="104"/>
        <v>-0.452</v>
      </c>
      <c r="L533" s="9" t="str">
        <f t="shared" si="105"/>
        <v>931792300</v>
      </c>
      <c r="M533" s="9" t="str">
        <f t="shared" si="106"/>
        <v>647140</v>
      </c>
      <c r="P533" t="str">
        <f t="shared" si="108"/>
        <v>PEGE</v>
      </c>
      <c r="Q533" s="6">
        <f>IFERROR(INDEX('Final Yahoo'!$D$2:$D$1048576,MATCH(Stockbit!P533,'Final Yahoo'!$B$2:$B$1048576,0)),"NA")</f>
        <v>1505</v>
      </c>
      <c r="R533" s="10">
        <f t="shared" si="109"/>
        <v>4.0234499999999995</v>
      </c>
      <c r="S533" s="23">
        <f t="shared" si="110"/>
        <v>-0.45200000000000001</v>
      </c>
      <c r="T533" s="8">
        <f t="shared" si="111"/>
        <v>931792300</v>
      </c>
      <c r="U533" s="28">
        <f t="shared" si="112"/>
        <v>647140</v>
      </c>
      <c r="V533" s="29" t="str">
        <f t="shared" si="113"/>
        <v>LowerMidCap</v>
      </c>
    </row>
    <row r="534" spans="2:22" x14ac:dyDescent="0.25">
      <c r="B534">
        <f t="shared" si="107"/>
        <v>532</v>
      </c>
      <c r="C534" t="s">
        <v>2954</v>
      </c>
      <c r="D534" t="s">
        <v>3772</v>
      </c>
      <c r="E534" s="2">
        <v>-7.0000000000000001E-3</v>
      </c>
      <c r="F534" s="1">
        <v>345669100</v>
      </c>
      <c r="G534" s="1">
        <v>297280</v>
      </c>
      <c r="I534" t="str">
        <f t="shared" si="102"/>
        <v>PEHA</v>
      </c>
      <c r="J534" t="str">
        <f t="shared" si="103"/>
        <v>982.80 B</v>
      </c>
      <c r="K534" t="str">
        <f t="shared" si="104"/>
        <v>-0.007</v>
      </c>
      <c r="L534" s="9" t="str">
        <f t="shared" si="105"/>
        <v>345669100</v>
      </c>
      <c r="M534" s="9" t="str">
        <f t="shared" si="106"/>
        <v>297280</v>
      </c>
      <c r="P534" t="str">
        <f t="shared" si="108"/>
        <v>PEHA</v>
      </c>
      <c r="Q534" s="6">
        <f>IFERROR(INDEX('Final Yahoo'!$D$2:$D$1048576,MATCH(Stockbit!P534,'Final Yahoo'!$B$2:$B$1048576,0)),"NA")</f>
        <v>1165</v>
      </c>
      <c r="R534" s="10">
        <f t="shared" si="109"/>
        <v>0.98280000000000001</v>
      </c>
      <c r="S534" s="23">
        <f t="shared" si="110"/>
        <v>-7.0000000000000001E-3</v>
      </c>
      <c r="T534" s="8">
        <f t="shared" si="111"/>
        <v>345669100</v>
      </c>
      <c r="U534" s="28">
        <f t="shared" si="112"/>
        <v>297280</v>
      </c>
      <c r="V534" s="29" t="str">
        <f t="shared" si="113"/>
        <v>LowerSmallCap</v>
      </c>
    </row>
    <row r="535" spans="2:22" x14ac:dyDescent="0.25">
      <c r="B535">
        <f t="shared" si="107"/>
        <v>533</v>
      </c>
      <c r="C535" t="s">
        <v>2955</v>
      </c>
      <c r="D535" t="s">
        <v>3773</v>
      </c>
      <c r="E535" s="2">
        <v>-1E-3</v>
      </c>
      <c r="F535" s="1">
        <v>267212301700</v>
      </c>
      <c r="G535" s="1">
        <v>175822182.40000001</v>
      </c>
      <c r="I535" t="str">
        <f t="shared" si="102"/>
        <v>PGAS</v>
      </c>
      <c r="J535" t="str">
        <f t="shared" si="103"/>
        <v>37,574.34 B</v>
      </c>
      <c r="K535" t="str">
        <f t="shared" si="104"/>
        <v>-0.001</v>
      </c>
      <c r="L535" s="9" t="str">
        <f t="shared" si="105"/>
        <v>267212301700</v>
      </c>
      <c r="M535" s="9" t="str">
        <f t="shared" si="106"/>
        <v>175822182.4</v>
      </c>
      <c r="P535" t="str">
        <f t="shared" si="108"/>
        <v>PGAS</v>
      </c>
      <c r="Q535" s="6">
        <f>IFERROR(INDEX('Final Yahoo'!$D$2:$D$1048576,MATCH(Stockbit!P535,'Final Yahoo'!$B$2:$B$1048576,0)),"NA")</f>
        <v>1525</v>
      </c>
      <c r="R535" s="10">
        <f t="shared" si="109"/>
        <v>37.574339999999999</v>
      </c>
      <c r="S535" s="23">
        <f t="shared" si="110"/>
        <v>-1E-3</v>
      </c>
      <c r="T535" s="8">
        <f t="shared" si="111"/>
        <v>267212301700</v>
      </c>
      <c r="U535" s="28">
        <f t="shared" si="112"/>
        <v>175822182.40000001</v>
      </c>
      <c r="V535" s="29" t="str">
        <f t="shared" si="113"/>
        <v>UpperBigCap</v>
      </c>
    </row>
    <row r="536" spans="2:22" x14ac:dyDescent="0.25">
      <c r="B536">
        <f t="shared" si="107"/>
        <v>534</v>
      </c>
      <c r="C536" t="s">
        <v>2956</v>
      </c>
      <c r="D536" t="s">
        <v>3774</v>
      </c>
      <c r="E536" t="s">
        <v>3209</v>
      </c>
      <c r="F536" s="1">
        <v>100003300</v>
      </c>
      <c r="G536" s="1">
        <v>1114720</v>
      </c>
      <c r="I536" t="str">
        <f t="shared" si="102"/>
        <v>PGJO</v>
      </c>
      <c r="J536" t="str">
        <f t="shared" si="103"/>
        <v>63.70 B</v>
      </c>
      <c r="K536" t="str">
        <f t="shared" si="104"/>
        <v>-</v>
      </c>
      <c r="L536" s="9" t="str">
        <f t="shared" si="105"/>
        <v>100003300</v>
      </c>
      <c r="M536" s="9" t="str">
        <f t="shared" si="106"/>
        <v>1114720</v>
      </c>
      <c r="P536" t="str">
        <f t="shared" si="108"/>
        <v>PGJO</v>
      </c>
      <c r="Q536" s="6">
        <f>IFERROR(INDEX('Final Yahoo'!$D$2:$D$1048576,MATCH(Stockbit!P536,'Final Yahoo'!$B$2:$B$1048576,0)),"NA")</f>
        <v>83</v>
      </c>
      <c r="R536" s="10">
        <f t="shared" si="109"/>
        <v>6.3700000000000007E-2</v>
      </c>
      <c r="S536" s="23" t="str">
        <f t="shared" si="110"/>
        <v>NA</v>
      </c>
      <c r="T536" s="8">
        <f t="shared" si="111"/>
        <v>100003300</v>
      </c>
      <c r="U536" s="28">
        <f t="shared" si="112"/>
        <v>1114720</v>
      </c>
      <c r="V536" s="29" t="str">
        <f t="shared" si="113"/>
        <v>LowerSmallCap</v>
      </c>
    </row>
    <row r="537" spans="2:22" x14ac:dyDescent="0.25">
      <c r="B537">
        <f t="shared" si="107"/>
        <v>535</v>
      </c>
      <c r="C537" t="s">
        <v>2957</v>
      </c>
      <c r="D537" t="s">
        <v>3775</v>
      </c>
      <c r="E537" s="2">
        <v>-0.161</v>
      </c>
      <c r="F537" s="1">
        <v>120549280</v>
      </c>
      <c r="G537" s="1">
        <v>456540</v>
      </c>
      <c r="I537" t="str">
        <f t="shared" si="102"/>
        <v>PGLI</v>
      </c>
      <c r="J537" t="str">
        <f t="shared" si="103"/>
        <v>113.22 B</v>
      </c>
      <c r="K537" t="str">
        <f t="shared" si="104"/>
        <v>-0.161</v>
      </c>
      <c r="L537" s="9" t="str">
        <f t="shared" si="105"/>
        <v>120549280</v>
      </c>
      <c r="M537" s="9" t="str">
        <f t="shared" si="106"/>
        <v>456540</v>
      </c>
      <c r="P537" t="str">
        <f t="shared" si="108"/>
        <v>PGLI</v>
      </c>
      <c r="Q537" s="6">
        <f>IFERROR(INDEX('Final Yahoo'!$D$2:$D$1048576,MATCH(Stockbit!P537,'Final Yahoo'!$B$2:$B$1048576,0)),"NA")</f>
        <v>195</v>
      </c>
      <c r="R537" s="10">
        <f t="shared" si="109"/>
        <v>0.11322</v>
      </c>
      <c r="S537" s="23">
        <f t="shared" si="110"/>
        <v>-0.161</v>
      </c>
      <c r="T537" s="8">
        <f t="shared" si="111"/>
        <v>120549280</v>
      </c>
      <c r="U537" s="28">
        <f t="shared" si="112"/>
        <v>456540</v>
      </c>
      <c r="V537" s="29" t="str">
        <f t="shared" si="113"/>
        <v>LowerSmallCap</v>
      </c>
    </row>
    <row r="538" spans="2:22" x14ac:dyDescent="0.25">
      <c r="B538">
        <f t="shared" si="107"/>
        <v>536</v>
      </c>
      <c r="C538" t="s">
        <v>2958</v>
      </c>
      <c r="D538" t="s">
        <v>3776</v>
      </c>
      <c r="E538" t="s">
        <v>3209</v>
      </c>
      <c r="F538" s="1">
        <v>7157480</v>
      </c>
      <c r="G538" s="1">
        <v>22880</v>
      </c>
      <c r="I538" t="str">
        <f t="shared" si="102"/>
        <v>PGUN</v>
      </c>
      <c r="J538" t="str">
        <f t="shared" si="103"/>
        <v>1,529.50 B</v>
      </c>
      <c r="K538" t="str">
        <f t="shared" si="104"/>
        <v>-</v>
      </c>
      <c r="L538" s="9" t="str">
        <f t="shared" si="105"/>
        <v>7157480</v>
      </c>
      <c r="M538" s="9" t="str">
        <f t="shared" si="106"/>
        <v>22880</v>
      </c>
      <c r="P538" t="str">
        <f t="shared" si="108"/>
        <v>PGUN</v>
      </c>
      <c r="Q538" s="6">
        <f>IFERROR(INDEX('Final Yahoo'!$D$2:$D$1048576,MATCH(Stockbit!P538,'Final Yahoo'!$B$2:$B$1048576,0)),"NA")</f>
        <v>308</v>
      </c>
      <c r="R538" s="10">
        <f t="shared" si="109"/>
        <v>1.5295000000000001</v>
      </c>
      <c r="S538" s="23" t="str">
        <f t="shared" si="110"/>
        <v>NA</v>
      </c>
      <c r="T538" s="8">
        <f t="shared" si="111"/>
        <v>7157480</v>
      </c>
      <c r="U538" s="28">
        <f t="shared" si="112"/>
        <v>22880</v>
      </c>
      <c r="V538" s="29" t="str">
        <f t="shared" si="113"/>
        <v>UpperSmallCap</v>
      </c>
    </row>
    <row r="539" spans="2:22" x14ac:dyDescent="0.25">
      <c r="B539">
        <f t="shared" si="107"/>
        <v>537</v>
      </c>
      <c r="C539" t="s">
        <v>2959</v>
      </c>
      <c r="D539" t="s">
        <v>3777</v>
      </c>
      <c r="E539" s="2">
        <v>-0.255</v>
      </c>
      <c r="F539" s="1">
        <v>27988600</v>
      </c>
      <c r="G539" s="1">
        <v>266820</v>
      </c>
      <c r="I539" t="str">
        <f t="shared" si="102"/>
        <v>PICO</v>
      </c>
      <c r="J539" t="str">
        <f t="shared" si="103"/>
        <v>60.25 B</v>
      </c>
      <c r="K539" t="str">
        <f t="shared" si="104"/>
        <v>-0.255</v>
      </c>
      <c r="L539" s="9" t="str">
        <f t="shared" si="105"/>
        <v>27988600</v>
      </c>
      <c r="M539" s="9" t="str">
        <f t="shared" si="106"/>
        <v>266820</v>
      </c>
      <c r="P539" t="str">
        <f t="shared" si="108"/>
        <v>PICO</v>
      </c>
      <c r="Q539" s="6">
        <f>IFERROR(INDEX('Final Yahoo'!$D$2:$D$1048576,MATCH(Stockbit!P539,'Final Yahoo'!$B$2:$B$1048576,0)),"NA")</f>
        <v>113</v>
      </c>
      <c r="R539" s="10">
        <f t="shared" si="109"/>
        <v>6.0249999999999998E-2</v>
      </c>
      <c r="S539" s="23">
        <f t="shared" si="110"/>
        <v>-0.255</v>
      </c>
      <c r="T539" s="8">
        <f t="shared" si="111"/>
        <v>27988600</v>
      </c>
      <c r="U539" s="28">
        <f t="shared" si="112"/>
        <v>266820</v>
      </c>
      <c r="V539" s="29" t="str">
        <f t="shared" si="113"/>
        <v>LowerSmallCap</v>
      </c>
    </row>
    <row r="540" spans="2:22" x14ac:dyDescent="0.25">
      <c r="B540">
        <f t="shared" si="107"/>
        <v>538</v>
      </c>
      <c r="C540" t="s">
        <v>2960</v>
      </c>
      <c r="D540" t="s">
        <v>3778</v>
      </c>
      <c r="E540" s="2">
        <v>-0.30599999999999999</v>
      </c>
      <c r="F540" s="1">
        <v>550452900</v>
      </c>
      <c r="G540" s="1">
        <v>888800</v>
      </c>
      <c r="I540" t="str">
        <f t="shared" si="102"/>
        <v>PJAA</v>
      </c>
      <c r="J540" t="str">
        <f t="shared" si="103"/>
        <v>984.00 B</v>
      </c>
      <c r="K540" t="str">
        <f t="shared" si="104"/>
        <v>-0.306</v>
      </c>
      <c r="L540" s="9" t="str">
        <f t="shared" si="105"/>
        <v>550452900</v>
      </c>
      <c r="M540" s="9" t="str">
        <f t="shared" si="106"/>
        <v>888800</v>
      </c>
      <c r="P540" t="str">
        <f t="shared" si="108"/>
        <v>PJAA</v>
      </c>
      <c r="Q540" s="6">
        <f>IFERROR(INDEX('Final Yahoo'!$D$2:$D$1048576,MATCH(Stockbit!P540,'Final Yahoo'!$B$2:$B$1048576,0)),"NA")</f>
        <v>595</v>
      </c>
      <c r="R540" s="10">
        <f t="shared" si="109"/>
        <v>0.98399999999999999</v>
      </c>
      <c r="S540" s="23">
        <f t="shared" si="110"/>
        <v>-0.30599999999999999</v>
      </c>
      <c r="T540" s="8">
        <f t="shared" si="111"/>
        <v>550452900</v>
      </c>
      <c r="U540" s="28">
        <f t="shared" si="112"/>
        <v>888800</v>
      </c>
      <c r="V540" s="29" t="str">
        <f t="shared" si="113"/>
        <v>LowerSmallCap</v>
      </c>
    </row>
    <row r="541" spans="2:22" x14ac:dyDescent="0.25">
      <c r="B541">
        <f t="shared" si="107"/>
        <v>539</v>
      </c>
      <c r="C541" t="s">
        <v>2961</v>
      </c>
      <c r="D541" t="s">
        <v>3779</v>
      </c>
      <c r="E541" s="2">
        <v>0.159</v>
      </c>
      <c r="F541" s="1">
        <v>2128083640</v>
      </c>
      <c r="G541" s="1">
        <v>15600200</v>
      </c>
      <c r="I541" t="str">
        <f t="shared" si="102"/>
        <v>PKPK</v>
      </c>
      <c r="J541" t="str">
        <f t="shared" si="103"/>
        <v>81.00 B</v>
      </c>
      <c r="K541" t="str">
        <f t="shared" si="104"/>
        <v>0.159</v>
      </c>
      <c r="L541" s="9" t="str">
        <f t="shared" si="105"/>
        <v>2128083640</v>
      </c>
      <c r="M541" s="9" t="str">
        <f t="shared" si="106"/>
        <v>15600200</v>
      </c>
      <c r="P541" t="str">
        <f t="shared" si="108"/>
        <v>PKPK</v>
      </c>
      <c r="Q541" s="6">
        <f>IFERROR(INDEX('Final Yahoo'!$D$2:$D$1048576,MATCH(Stockbit!P541,'Final Yahoo'!$B$2:$B$1048576,0)),"NA")</f>
        <v>135</v>
      </c>
      <c r="R541" s="10">
        <f t="shared" si="109"/>
        <v>8.1000000000000003E-2</v>
      </c>
      <c r="S541" s="23">
        <f t="shared" si="110"/>
        <v>0.159</v>
      </c>
      <c r="T541" s="8">
        <f t="shared" si="111"/>
        <v>2128083640</v>
      </c>
      <c r="U541" s="28">
        <f t="shared" si="112"/>
        <v>15600200</v>
      </c>
      <c r="V541" s="29" t="str">
        <f t="shared" si="113"/>
        <v>LowerSmallCap</v>
      </c>
    </row>
    <row r="542" spans="2:22" x14ac:dyDescent="0.25">
      <c r="B542">
        <f t="shared" si="107"/>
        <v>540</v>
      </c>
      <c r="C542" t="s">
        <v>2962</v>
      </c>
      <c r="D542" t="s">
        <v>3780</v>
      </c>
      <c r="E542" t="s">
        <v>3209</v>
      </c>
      <c r="F542" s="1">
        <v>1046289300</v>
      </c>
      <c r="G542" s="1">
        <v>27316920</v>
      </c>
      <c r="I542" t="str">
        <f t="shared" si="102"/>
        <v>PLAN</v>
      </c>
      <c r="J542" t="str">
        <f t="shared" si="103"/>
        <v>34.82 B</v>
      </c>
      <c r="K542" t="str">
        <f t="shared" si="104"/>
        <v>-</v>
      </c>
      <c r="L542" s="9" t="str">
        <f t="shared" si="105"/>
        <v>1046289300</v>
      </c>
      <c r="M542" s="9" t="str">
        <f t="shared" si="106"/>
        <v>27316920</v>
      </c>
      <c r="P542" t="str">
        <f t="shared" si="108"/>
        <v>PLAN</v>
      </c>
      <c r="Q542" s="6">
        <f>IFERROR(INDEX('Final Yahoo'!$D$2:$D$1048576,MATCH(Stockbit!P542,'Final Yahoo'!$B$2:$B$1048576,0)),"NA")</f>
        <v>37</v>
      </c>
      <c r="R542" s="10">
        <f t="shared" si="109"/>
        <v>3.4820000000000004E-2</v>
      </c>
      <c r="S542" s="23" t="str">
        <f t="shared" si="110"/>
        <v>NA</v>
      </c>
      <c r="T542" s="8">
        <f t="shared" si="111"/>
        <v>1046289300</v>
      </c>
      <c r="U542" s="28">
        <f t="shared" si="112"/>
        <v>27316920</v>
      </c>
      <c r="V542" s="29" t="str">
        <f t="shared" si="113"/>
        <v>LowerSmallCap</v>
      </c>
    </row>
    <row r="543" spans="2:22" x14ac:dyDescent="0.25">
      <c r="B543">
        <f t="shared" si="107"/>
        <v>541</v>
      </c>
      <c r="C543" t="s">
        <v>3781</v>
      </c>
      <c r="D543" t="s">
        <v>3782</v>
      </c>
      <c r="E543" s="2">
        <v>-0.39800000000000002</v>
      </c>
      <c r="F543" s="1">
        <v>10000</v>
      </c>
      <c r="G543">
        <v>0</v>
      </c>
      <c r="I543" t="str">
        <f t="shared" si="102"/>
        <v>PLAS</v>
      </c>
      <c r="J543" t="str">
        <f t="shared" si="103"/>
        <v>59.21 B</v>
      </c>
      <c r="K543" t="str">
        <f t="shared" si="104"/>
        <v>-0.398</v>
      </c>
      <c r="L543" s="9" t="str">
        <f t="shared" si="105"/>
        <v>10000</v>
      </c>
      <c r="M543" s="9" t="str">
        <f t="shared" si="106"/>
        <v>0</v>
      </c>
      <c r="P543" t="str">
        <f t="shared" si="108"/>
        <v>PLAS</v>
      </c>
      <c r="Q543" s="6" t="str">
        <f>IFERROR(INDEX('Final Yahoo'!$D$2:$D$1048576,MATCH(Stockbit!P543,'Final Yahoo'!$B$2:$B$1048576,0)),"NA")</f>
        <v>NA</v>
      </c>
      <c r="R543" s="10">
        <f t="shared" si="109"/>
        <v>5.9209999999999999E-2</v>
      </c>
      <c r="S543" s="23">
        <f t="shared" si="110"/>
        <v>-0.39800000000000002</v>
      </c>
      <c r="T543" s="8">
        <f t="shared" si="111"/>
        <v>10000</v>
      </c>
      <c r="U543" s="28">
        <f t="shared" si="112"/>
        <v>0</v>
      </c>
      <c r="V543" s="29" t="str">
        <f t="shared" si="113"/>
        <v>LowerSmallCap</v>
      </c>
    </row>
    <row r="544" spans="2:22" x14ac:dyDescent="0.25">
      <c r="B544">
        <f t="shared" si="107"/>
        <v>542</v>
      </c>
      <c r="C544" t="s">
        <v>3783</v>
      </c>
      <c r="D544" t="s">
        <v>3784</v>
      </c>
      <c r="E544" s="2">
        <v>-0.16800000000000001</v>
      </c>
      <c r="F544" s="1">
        <v>147000</v>
      </c>
      <c r="G544">
        <v>0</v>
      </c>
      <c r="I544" t="str">
        <f t="shared" si="102"/>
        <v>PLIN</v>
      </c>
      <c r="J544" t="str">
        <f t="shared" si="103"/>
        <v>8,697.50 B</v>
      </c>
      <c r="K544" t="str">
        <f t="shared" si="104"/>
        <v>-0.168</v>
      </c>
      <c r="L544" s="9" t="str">
        <f t="shared" si="105"/>
        <v>147000</v>
      </c>
      <c r="M544" s="9" t="str">
        <f t="shared" si="106"/>
        <v>0</v>
      </c>
      <c r="P544" t="str">
        <f t="shared" si="108"/>
        <v>PLIN</v>
      </c>
      <c r="Q544" s="6" t="str">
        <f>IFERROR(INDEX('Final Yahoo'!$D$2:$D$1048576,MATCH(Stockbit!P544,'Final Yahoo'!$B$2:$B$1048576,0)),"NA")</f>
        <v>NA</v>
      </c>
      <c r="R544" s="10">
        <f t="shared" si="109"/>
        <v>8.6974999999999998</v>
      </c>
      <c r="S544" s="23">
        <f t="shared" si="110"/>
        <v>-0.16800000000000001</v>
      </c>
      <c r="T544" s="8">
        <f t="shared" si="111"/>
        <v>147000</v>
      </c>
      <c r="U544" s="28">
        <f t="shared" si="112"/>
        <v>0</v>
      </c>
      <c r="V544" s="29" t="str">
        <f t="shared" si="113"/>
        <v>UpperMidCap</v>
      </c>
    </row>
    <row r="545" spans="2:22" x14ac:dyDescent="0.25">
      <c r="B545">
        <f t="shared" si="107"/>
        <v>543</v>
      </c>
      <c r="C545" t="s">
        <v>2963</v>
      </c>
      <c r="D545" t="s">
        <v>3785</v>
      </c>
      <c r="E545" t="s">
        <v>3209</v>
      </c>
      <c r="F545" s="1">
        <v>9304860</v>
      </c>
      <c r="G545" s="1">
        <v>74060</v>
      </c>
      <c r="I545" t="str">
        <f t="shared" si="102"/>
        <v>PMJS</v>
      </c>
      <c r="J545" t="str">
        <f t="shared" si="103"/>
        <v>1,733.21 B</v>
      </c>
      <c r="K545" t="str">
        <f t="shared" si="104"/>
        <v>-</v>
      </c>
      <c r="L545" s="9" t="str">
        <f t="shared" si="105"/>
        <v>9304860</v>
      </c>
      <c r="M545" s="9" t="str">
        <f t="shared" si="106"/>
        <v>74060</v>
      </c>
      <c r="P545" t="str">
        <f t="shared" si="108"/>
        <v>PMJS</v>
      </c>
      <c r="Q545" s="6">
        <f>IFERROR(INDEX('Final Yahoo'!$D$2:$D$1048576,MATCH(Stockbit!P545,'Final Yahoo'!$B$2:$B$1048576,0)),"NA")</f>
        <v>124</v>
      </c>
      <c r="R545" s="10">
        <f t="shared" si="109"/>
        <v>1.7332100000000001</v>
      </c>
      <c r="S545" s="23" t="str">
        <f t="shared" si="110"/>
        <v>NA</v>
      </c>
      <c r="T545" s="8">
        <f t="shared" si="111"/>
        <v>9304860</v>
      </c>
      <c r="U545" s="28">
        <f t="shared" si="112"/>
        <v>74060</v>
      </c>
      <c r="V545" s="29" t="str">
        <f t="shared" si="113"/>
        <v>UpperSmallCap</v>
      </c>
    </row>
    <row r="546" spans="2:22" x14ac:dyDescent="0.25">
      <c r="B546">
        <f t="shared" si="107"/>
        <v>544</v>
      </c>
      <c r="C546" t="s">
        <v>2964</v>
      </c>
      <c r="D546" t="s">
        <v>3786</v>
      </c>
      <c r="E546" s="2">
        <v>0.11600000000000001</v>
      </c>
      <c r="F546" s="1">
        <v>14045404560</v>
      </c>
      <c r="G546" s="1">
        <v>31215760.800000001</v>
      </c>
      <c r="I546" t="str">
        <f t="shared" si="102"/>
        <v>PMMP</v>
      </c>
      <c r="J546" t="str">
        <f t="shared" si="103"/>
        <v>1,091.79 B</v>
      </c>
      <c r="K546" t="str">
        <f t="shared" si="104"/>
        <v>0.116</v>
      </c>
      <c r="L546" s="9" t="str">
        <f t="shared" si="105"/>
        <v>14045404560</v>
      </c>
      <c r="M546" s="9" t="str">
        <f t="shared" si="106"/>
        <v>31215760.8</v>
      </c>
      <c r="P546" t="str">
        <f t="shared" si="108"/>
        <v>PMMP</v>
      </c>
      <c r="Q546" s="6">
        <f>IFERROR(INDEX('Final Yahoo'!$D$2:$D$1048576,MATCH(Stockbit!P546,'Final Yahoo'!$B$2:$B$1048576,0)),"NA")</f>
        <v>436</v>
      </c>
      <c r="R546" s="10">
        <f t="shared" si="109"/>
        <v>1.09179</v>
      </c>
      <c r="S546" s="23">
        <f t="shared" si="110"/>
        <v>0.11600000000000001</v>
      </c>
      <c r="T546" s="8">
        <f t="shared" si="111"/>
        <v>14045404560</v>
      </c>
      <c r="U546" s="28">
        <f t="shared" si="112"/>
        <v>31215760.800000001</v>
      </c>
      <c r="V546" s="29" t="str">
        <f t="shared" si="113"/>
        <v>UpperSmallCap</v>
      </c>
    </row>
    <row r="547" spans="2:22" x14ac:dyDescent="0.25">
      <c r="B547">
        <f t="shared" si="107"/>
        <v>545</v>
      </c>
      <c r="C547" t="s">
        <v>2965</v>
      </c>
      <c r="D547" t="s">
        <v>3787</v>
      </c>
      <c r="E547" s="2">
        <v>-2.5000000000000001E-2</v>
      </c>
      <c r="F547" s="1">
        <v>13228276000</v>
      </c>
      <c r="G547" s="1">
        <v>16015160</v>
      </c>
      <c r="I547" t="str">
        <f t="shared" si="102"/>
        <v>PNBN</v>
      </c>
      <c r="J547" t="str">
        <f t="shared" si="103"/>
        <v>19,872.31 B</v>
      </c>
      <c r="K547" t="str">
        <f t="shared" si="104"/>
        <v>-0.025</v>
      </c>
      <c r="L547" s="9" t="str">
        <f t="shared" si="105"/>
        <v>13228276000</v>
      </c>
      <c r="M547" s="9" t="str">
        <f t="shared" si="106"/>
        <v>16015160</v>
      </c>
      <c r="P547" t="str">
        <f t="shared" si="108"/>
        <v>PNBN</v>
      </c>
      <c r="Q547" s="6">
        <f>IFERROR(INDEX('Final Yahoo'!$D$2:$D$1048576,MATCH(Stockbit!P547,'Final Yahoo'!$B$2:$B$1048576,0)),"NA")</f>
        <v>820</v>
      </c>
      <c r="R547" s="10">
        <f t="shared" si="109"/>
        <v>19.872310000000002</v>
      </c>
      <c r="S547" s="23">
        <f t="shared" si="110"/>
        <v>-2.5000000000000001E-2</v>
      </c>
      <c r="T547" s="8">
        <f t="shared" si="111"/>
        <v>13228276000</v>
      </c>
      <c r="U547" s="28">
        <f t="shared" si="112"/>
        <v>16015160</v>
      </c>
      <c r="V547" s="29" t="str">
        <f t="shared" si="113"/>
        <v>LowerBigCap</v>
      </c>
    </row>
    <row r="548" spans="2:22" x14ac:dyDescent="0.25">
      <c r="B548">
        <f t="shared" si="107"/>
        <v>546</v>
      </c>
      <c r="C548" t="s">
        <v>2966</v>
      </c>
      <c r="D548" t="s">
        <v>3788</v>
      </c>
      <c r="E548" s="2">
        <v>-3.4000000000000002E-2</v>
      </c>
      <c r="F548" s="1">
        <v>3429437800</v>
      </c>
      <c r="G548" s="1">
        <v>38999220</v>
      </c>
      <c r="I548" t="str">
        <f t="shared" si="102"/>
        <v>PNBS</v>
      </c>
      <c r="J548" t="str">
        <f t="shared" si="103"/>
        <v>3,376.79 B</v>
      </c>
      <c r="K548" t="str">
        <f t="shared" si="104"/>
        <v>-0.034</v>
      </c>
      <c r="L548" s="9" t="str">
        <f t="shared" si="105"/>
        <v>3429437800</v>
      </c>
      <c r="M548" s="9" t="str">
        <f t="shared" si="106"/>
        <v>38999220</v>
      </c>
      <c r="P548" t="str">
        <f t="shared" si="108"/>
        <v>PNBS</v>
      </c>
      <c r="Q548" s="6" t="str">
        <f>IFERROR(INDEX('Final Yahoo'!$D$2:$D$1048576,MATCH(Stockbit!P548,'Final Yahoo'!$B$2:$B$1048576,0)),"NA")</f>
        <v>NA</v>
      </c>
      <c r="R548" s="10">
        <f t="shared" si="109"/>
        <v>3.3767900000000002</v>
      </c>
      <c r="S548" s="23">
        <f t="shared" si="110"/>
        <v>-3.4000000000000002E-2</v>
      </c>
      <c r="T548" s="8">
        <f t="shared" si="111"/>
        <v>3429437800</v>
      </c>
      <c r="U548" s="28">
        <f t="shared" si="112"/>
        <v>38999220</v>
      </c>
      <c r="V548" s="29" t="str">
        <f t="shared" si="113"/>
        <v>LowerMidCap</v>
      </c>
    </row>
    <row r="549" spans="2:22" x14ac:dyDescent="0.25">
      <c r="B549">
        <f t="shared" si="107"/>
        <v>547</v>
      </c>
      <c r="C549" t="s">
        <v>2967</v>
      </c>
      <c r="D549" t="s">
        <v>3789</v>
      </c>
      <c r="E549" t="s">
        <v>3209</v>
      </c>
      <c r="F549" s="1">
        <v>2818500</v>
      </c>
      <c r="G549" s="1">
        <v>1880</v>
      </c>
      <c r="I549" t="str">
        <f t="shared" si="102"/>
        <v>PNGO</v>
      </c>
      <c r="J549" t="str">
        <f t="shared" si="103"/>
        <v>1,164.06 B</v>
      </c>
      <c r="K549" t="str">
        <f t="shared" si="104"/>
        <v>-</v>
      </c>
      <c r="L549" s="9" t="str">
        <f t="shared" si="105"/>
        <v>2818500</v>
      </c>
      <c r="M549" s="9" t="str">
        <f t="shared" si="106"/>
        <v>1880</v>
      </c>
      <c r="P549" t="str">
        <f t="shared" si="108"/>
        <v>PNGO</v>
      </c>
      <c r="Q549" s="6">
        <f>IFERROR(INDEX('Final Yahoo'!$D$2:$D$1048576,MATCH(Stockbit!P549,'Final Yahoo'!$B$2:$B$1048576,0)),"NA")</f>
        <v>1500</v>
      </c>
      <c r="R549" s="10">
        <f t="shared" si="109"/>
        <v>1.1640599999999999</v>
      </c>
      <c r="S549" s="23" t="str">
        <f t="shared" si="110"/>
        <v>NA</v>
      </c>
      <c r="T549" s="8">
        <f t="shared" si="111"/>
        <v>2818500</v>
      </c>
      <c r="U549" s="28">
        <f t="shared" si="112"/>
        <v>1880</v>
      </c>
      <c r="V549" s="29" t="str">
        <f t="shared" si="113"/>
        <v>UpperSmallCap</v>
      </c>
    </row>
    <row r="550" spans="2:22" x14ac:dyDescent="0.25">
      <c r="B550">
        <f t="shared" si="107"/>
        <v>548</v>
      </c>
      <c r="C550" t="s">
        <v>2968</v>
      </c>
      <c r="D550" t="s">
        <v>3790</v>
      </c>
      <c r="E550" s="2">
        <v>-0.17899999999999999</v>
      </c>
      <c r="F550" s="1">
        <v>1941315000</v>
      </c>
      <c r="G550" s="1">
        <v>2752920</v>
      </c>
      <c r="I550" t="str">
        <f t="shared" si="102"/>
        <v>PNIN</v>
      </c>
      <c r="J550" t="str">
        <f t="shared" si="103"/>
        <v>2,847.83 B</v>
      </c>
      <c r="K550" t="str">
        <f t="shared" si="104"/>
        <v>-0.179</v>
      </c>
      <c r="L550" s="9" t="str">
        <f t="shared" si="105"/>
        <v>1941315000</v>
      </c>
      <c r="M550" s="9" t="str">
        <f t="shared" si="106"/>
        <v>2752920</v>
      </c>
      <c r="P550" t="str">
        <f t="shared" si="108"/>
        <v>PNIN</v>
      </c>
      <c r="Q550" s="6" t="str">
        <f>IFERROR(INDEX('Final Yahoo'!$D$2:$D$1048576,MATCH(Stockbit!P550,'Final Yahoo'!$B$2:$B$1048576,0)),"NA")</f>
        <v>NA</v>
      </c>
      <c r="R550" s="10">
        <f t="shared" si="109"/>
        <v>2.8478300000000001</v>
      </c>
      <c r="S550" s="23">
        <f t="shared" si="110"/>
        <v>-0.17899999999999999</v>
      </c>
      <c r="T550" s="8">
        <f t="shared" si="111"/>
        <v>1941315000</v>
      </c>
      <c r="U550" s="28">
        <f t="shared" si="112"/>
        <v>2752920</v>
      </c>
      <c r="V550" s="29" t="str">
        <f t="shared" si="113"/>
        <v>LowerMidCap</v>
      </c>
    </row>
    <row r="551" spans="2:22" x14ac:dyDescent="0.25">
      <c r="B551">
        <f t="shared" si="107"/>
        <v>549</v>
      </c>
      <c r="C551" t="s">
        <v>2969</v>
      </c>
      <c r="D551" t="s">
        <v>3791</v>
      </c>
      <c r="E551" s="2">
        <v>-0.16900000000000001</v>
      </c>
      <c r="F551" s="1">
        <v>13882198060</v>
      </c>
      <c r="G551" s="1">
        <v>73021160</v>
      </c>
      <c r="I551" t="str">
        <f t="shared" si="102"/>
        <v>PNLF</v>
      </c>
      <c r="J551" t="str">
        <f t="shared" si="103"/>
        <v>6,020.15 B</v>
      </c>
      <c r="K551" t="str">
        <f t="shared" si="104"/>
        <v>-0.169</v>
      </c>
      <c r="L551" s="9" t="str">
        <f t="shared" si="105"/>
        <v>13882198060</v>
      </c>
      <c r="M551" s="9" t="str">
        <f t="shared" si="106"/>
        <v>73021160</v>
      </c>
      <c r="P551" t="str">
        <f t="shared" si="108"/>
        <v>PNLF</v>
      </c>
      <c r="Q551" s="6">
        <f>IFERROR(INDEX('Final Yahoo'!$D$2:$D$1048576,MATCH(Stockbit!P551,'Final Yahoo'!$B$2:$B$1048576,0)),"NA")</f>
        <v>185</v>
      </c>
      <c r="R551" s="10">
        <f t="shared" si="109"/>
        <v>6.0201499999999992</v>
      </c>
      <c r="S551" s="23">
        <f t="shared" si="110"/>
        <v>-0.16900000000000001</v>
      </c>
      <c r="T551" s="8">
        <f t="shared" si="111"/>
        <v>13882198060</v>
      </c>
      <c r="U551" s="28">
        <f t="shared" si="112"/>
        <v>73021160</v>
      </c>
      <c r="V551" s="29" t="str">
        <f t="shared" si="113"/>
        <v>UpperMidCap</v>
      </c>
    </row>
    <row r="552" spans="2:22" x14ac:dyDescent="0.25">
      <c r="B552">
        <f t="shared" si="107"/>
        <v>550</v>
      </c>
      <c r="C552" t="s">
        <v>2970</v>
      </c>
      <c r="D552" t="s">
        <v>3792</v>
      </c>
      <c r="E552" s="2">
        <v>-0.30099999999999999</v>
      </c>
      <c r="F552" s="1">
        <v>115147500</v>
      </c>
      <c r="G552" s="1">
        <v>139100</v>
      </c>
      <c r="I552" t="str">
        <f t="shared" si="102"/>
        <v>PNSE</v>
      </c>
      <c r="J552" t="str">
        <f t="shared" si="103"/>
        <v>586.39 B</v>
      </c>
      <c r="K552" t="str">
        <f t="shared" si="104"/>
        <v>-0.301</v>
      </c>
      <c r="L552" s="9" t="str">
        <f t="shared" si="105"/>
        <v>115147500</v>
      </c>
      <c r="M552" s="9" t="str">
        <f t="shared" si="106"/>
        <v>139100</v>
      </c>
      <c r="P552" t="str">
        <f t="shared" si="108"/>
        <v>PNSE</v>
      </c>
      <c r="Q552" s="6">
        <f>IFERROR(INDEX('Final Yahoo'!$D$2:$D$1048576,MATCH(Stockbit!P552,'Final Yahoo'!$B$2:$B$1048576,0)),"NA")</f>
        <v>640</v>
      </c>
      <c r="R552" s="10">
        <f t="shared" si="109"/>
        <v>0.58638999999999997</v>
      </c>
      <c r="S552" s="23">
        <f t="shared" si="110"/>
        <v>-0.30099999999999999</v>
      </c>
      <c r="T552" s="8">
        <f t="shared" si="111"/>
        <v>115147500</v>
      </c>
      <c r="U552" s="28">
        <f t="shared" si="112"/>
        <v>139100</v>
      </c>
      <c r="V552" s="29" t="str">
        <f t="shared" si="113"/>
        <v>LowerSmallCap</v>
      </c>
    </row>
    <row r="553" spans="2:22" x14ac:dyDescent="0.25">
      <c r="B553">
        <f t="shared" si="107"/>
        <v>551</v>
      </c>
      <c r="C553" t="s">
        <v>2971</v>
      </c>
      <c r="D553" t="s">
        <v>3793</v>
      </c>
      <c r="E553" s="2">
        <v>-7.3999999999999996E-2</v>
      </c>
      <c r="F553" s="1">
        <v>28127800</v>
      </c>
      <c r="G553" s="1">
        <v>177820</v>
      </c>
      <c r="I553" t="str">
        <f t="shared" si="102"/>
        <v>POLA</v>
      </c>
      <c r="J553" t="str">
        <f t="shared" si="103"/>
        <v>529.23 B</v>
      </c>
      <c r="K553" t="str">
        <f t="shared" si="104"/>
        <v>-0.074</v>
      </c>
      <c r="L553" s="9" t="str">
        <f t="shared" si="105"/>
        <v>28127800</v>
      </c>
      <c r="M553" s="9" t="str">
        <f t="shared" si="106"/>
        <v>177820</v>
      </c>
      <c r="P553" t="str">
        <f t="shared" si="108"/>
        <v>POLA</v>
      </c>
      <c r="Q553" s="6">
        <f>IFERROR(INDEX('Final Yahoo'!$D$2:$D$1048576,MATCH(Stockbit!P553,'Final Yahoo'!$B$2:$B$1048576,0)),"NA")</f>
        <v>152</v>
      </c>
      <c r="R553" s="10">
        <f t="shared" si="109"/>
        <v>0.52922999999999998</v>
      </c>
      <c r="S553" s="23">
        <f t="shared" si="110"/>
        <v>-7.3999999999999996E-2</v>
      </c>
      <c r="T553" s="8">
        <f t="shared" si="111"/>
        <v>28127800</v>
      </c>
      <c r="U553" s="28">
        <f t="shared" si="112"/>
        <v>177820</v>
      </c>
      <c r="V553" s="29" t="str">
        <f t="shared" si="113"/>
        <v>LowerSmallCap</v>
      </c>
    </row>
    <row r="554" spans="2:22" x14ac:dyDescent="0.25">
      <c r="B554">
        <f t="shared" si="107"/>
        <v>552</v>
      </c>
      <c r="C554" t="s">
        <v>2972</v>
      </c>
      <c r="D554" t="s">
        <v>3794</v>
      </c>
      <c r="E554" t="s">
        <v>3209</v>
      </c>
      <c r="F554" s="1">
        <v>115428400</v>
      </c>
      <c r="G554" s="1">
        <v>86500</v>
      </c>
      <c r="I554" t="str">
        <f t="shared" si="102"/>
        <v>POLI</v>
      </c>
      <c r="J554" t="str">
        <f t="shared" si="103"/>
        <v>2,694.11 B</v>
      </c>
      <c r="K554" t="str">
        <f t="shared" si="104"/>
        <v>-</v>
      </c>
      <c r="L554" s="9" t="str">
        <f t="shared" si="105"/>
        <v>115428400</v>
      </c>
      <c r="M554" s="9" t="str">
        <f t="shared" si="106"/>
        <v>86500</v>
      </c>
      <c r="P554" t="str">
        <f t="shared" si="108"/>
        <v>POLI</v>
      </c>
      <c r="Q554" s="6" t="str">
        <f>IFERROR(INDEX('Final Yahoo'!$D$2:$D$1048576,MATCH(Stockbit!P554,'Final Yahoo'!$B$2:$B$1048576,0)),"NA")</f>
        <v>NA</v>
      </c>
      <c r="R554" s="10">
        <f t="shared" si="109"/>
        <v>2.6941100000000002</v>
      </c>
      <c r="S554" s="23" t="str">
        <f t="shared" si="110"/>
        <v>NA</v>
      </c>
      <c r="T554" s="8">
        <f t="shared" si="111"/>
        <v>115428400</v>
      </c>
      <c r="U554" s="28">
        <f t="shared" si="112"/>
        <v>86500</v>
      </c>
      <c r="V554" s="29" t="str">
        <f t="shared" si="113"/>
        <v>LowerMidCap</v>
      </c>
    </row>
    <row r="555" spans="2:22" x14ac:dyDescent="0.25">
      <c r="B555">
        <f t="shared" si="107"/>
        <v>553</v>
      </c>
      <c r="C555" t="s">
        <v>2973</v>
      </c>
      <c r="D555" t="s">
        <v>3795</v>
      </c>
      <c r="E555" s="2">
        <v>4.2999999999999997E-2</v>
      </c>
      <c r="F555" s="1">
        <v>24493127400</v>
      </c>
      <c r="G555" s="1">
        <v>7683580</v>
      </c>
      <c r="I555" t="str">
        <f t="shared" si="102"/>
        <v>POLL</v>
      </c>
      <c r="J555" t="str">
        <f t="shared" si="103"/>
        <v>26,952.99 B</v>
      </c>
      <c r="K555" t="str">
        <f t="shared" si="104"/>
        <v>0.043</v>
      </c>
      <c r="L555" s="9" t="str">
        <f t="shared" si="105"/>
        <v>24493127400</v>
      </c>
      <c r="M555" s="9" t="str">
        <f t="shared" si="106"/>
        <v>7683580</v>
      </c>
      <c r="P555" t="str">
        <f t="shared" si="108"/>
        <v>POLL</v>
      </c>
      <c r="Q555" s="6">
        <f>IFERROR(INDEX('Final Yahoo'!$D$2:$D$1048576,MATCH(Stockbit!P555,'Final Yahoo'!$B$2:$B$1048576,0)),"NA")</f>
        <v>3050</v>
      </c>
      <c r="R555" s="10">
        <f t="shared" si="109"/>
        <v>26.952990000000003</v>
      </c>
      <c r="S555" s="23">
        <f t="shared" si="110"/>
        <v>4.2999999999999997E-2</v>
      </c>
      <c r="T555" s="8">
        <f t="shared" si="111"/>
        <v>24493127400</v>
      </c>
      <c r="U555" s="28">
        <f t="shared" si="112"/>
        <v>7683580</v>
      </c>
      <c r="V555" s="29" t="str">
        <f t="shared" si="113"/>
        <v>LowerBigCap</v>
      </c>
    </row>
    <row r="556" spans="2:22" x14ac:dyDescent="0.25">
      <c r="B556">
        <f t="shared" si="107"/>
        <v>554</v>
      </c>
      <c r="C556" t="s">
        <v>2974</v>
      </c>
      <c r="D556" t="s">
        <v>3796</v>
      </c>
      <c r="E556" t="s">
        <v>3209</v>
      </c>
      <c r="F556" s="1">
        <v>150264240</v>
      </c>
      <c r="G556" s="1">
        <v>361260</v>
      </c>
      <c r="I556" t="str">
        <f t="shared" si="102"/>
        <v>POLU</v>
      </c>
      <c r="J556" t="str">
        <f t="shared" si="103"/>
        <v>273.00 B</v>
      </c>
      <c r="K556" t="str">
        <f t="shared" si="104"/>
        <v>-</v>
      </c>
      <c r="L556" s="9" t="str">
        <f t="shared" si="105"/>
        <v>150264240</v>
      </c>
      <c r="M556" s="9" t="str">
        <f t="shared" si="106"/>
        <v>361260</v>
      </c>
      <c r="P556" t="str">
        <f t="shared" si="108"/>
        <v>POLU</v>
      </c>
      <c r="Q556" s="6">
        <f>IFERROR(INDEX('Final Yahoo'!$D$2:$D$1048576,MATCH(Stockbit!P556,'Final Yahoo'!$B$2:$B$1048576,0)),"NA")</f>
        <v>262</v>
      </c>
      <c r="R556" s="10">
        <f t="shared" si="109"/>
        <v>0.27300000000000002</v>
      </c>
      <c r="S556" s="23" t="str">
        <f t="shared" si="110"/>
        <v>NA</v>
      </c>
      <c r="T556" s="8">
        <f t="shared" si="111"/>
        <v>150264240</v>
      </c>
      <c r="U556" s="28">
        <f t="shared" si="112"/>
        <v>361260</v>
      </c>
      <c r="V556" s="29" t="str">
        <f t="shared" si="113"/>
        <v>LowerSmallCap</v>
      </c>
    </row>
    <row r="557" spans="2:22" x14ac:dyDescent="0.25">
      <c r="B557">
        <f t="shared" si="107"/>
        <v>555</v>
      </c>
      <c r="C557" t="s">
        <v>2975</v>
      </c>
      <c r="D557" t="s">
        <v>3797</v>
      </c>
      <c r="E557" s="2">
        <v>-0.125</v>
      </c>
      <c r="F557" s="1">
        <v>19708240</v>
      </c>
      <c r="G557" s="1">
        <v>370980</v>
      </c>
      <c r="I557" t="str">
        <f t="shared" si="102"/>
        <v>POLY</v>
      </c>
      <c r="J557" t="str">
        <f t="shared" si="103"/>
        <v>134.77 B</v>
      </c>
      <c r="K557" t="str">
        <f t="shared" si="104"/>
        <v>-0.125</v>
      </c>
      <c r="L557" s="9" t="str">
        <f t="shared" si="105"/>
        <v>19708240</v>
      </c>
      <c r="M557" s="9" t="str">
        <f t="shared" si="106"/>
        <v>370980</v>
      </c>
      <c r="P557" t="str">
        <f t="shared" si="108"/>
        <v>POLY</v>
      </c>
      <c r="Q557" s="6">
        <f>IFERROR(INDEX('Final Yahoo'!$D$2:$D$1048576,MATCH(Stockbit!P557,'Final Yahoo'!$B$2:$B$1048576,0)),"NA")</f>
        <v>54</v>
      </c>
      <c r="R557" s="10">
        <f t="shared" si="109"/>
        <v>0.13477</v>
      </c>
      <c r="S557" s="23">
        <f t="shared" si="110"/>
        <v>-0.125</v>
      </c>
      <c r="T557" s="8">
        <f t="shared" si="111"/>
        <v>19708240</v>
      </c>
      <c r="U557" s="28">
        <f t="shared" si="112"/>
        <v>370980</v>
      </c>
      <c r="V557" s="29" t="str">
        <f t="shared" si="113"/>
        <v>LowerSmallCap</v>
      </c>
    </row>
    <row r="558" spans="2:22" x14ac:dyDescent="0.25">
      <c r="B558">
        <f t="shared" si="107"/>
        <v>556</v>
      </c>
      <c r="C558" t="s">
        <v>3798</v>
      </c>
      <c r="D558" t="s">
        <v>3799</v>
      </c>
      <c r="E558" s="2">
        <v>-0.45700000000000002</v>
      </c>
      <c r="F558" s="1">
        <v>154000</v>
      </c>
      <c r="G558">
        <v>0</v>
      </c>
      <c r="I558" t="str">
        <f t="shared" si="102"/>
        <v>POOL</v>
      </c>
      <c r="J558" t="str">
        <f t="shared" si="103"/>
        <v>117.07 B</v>
      </c>
      <c r="K558" t="str">
        <f t="shared" si="104"/>
        <v>-0.457</v>
      </c>
      <c r="L558" s="9" t="str">
        <f t="shared" si="105"/>
        <v>154000</v>
      </c>
      <c r="M558" s="9" t="str">
        <f t="shared" si="106"/>
        <v>0</v>
      </c>
      <c r="P558" t="str">
        <f t="shared" si="108"/>
        <v>POOL</v>
      </c>
      <c r="Q558" s="6" t="str">
        <f>IFERROR(INDEX('Final Yahoo'!$D$2:$D$1048576,MATCH(Stockbit!P558,'Final Yahoo'!$B$2:$B$1048576,0)),"NA")</f>
        <v>NA</v>
      </c>
      <c r="R558" s="10">
        <f t="shared" si="109"/>
        <v>0.11706999999999999</v>
      </c>
      <c r="S558" s="23">
        <f t="shared" si="110"/>
        <v>-0.45700000000000002</v>
      </c>
      <c r="T558" s="8">
        <f t="shared" si="111"/>
        <v>154000</v>
      </c>
      <c r="U558" s="28">
        <f t="shared" si="112"/>
        <v>0</v>
      </c>
      <c r="V558" s="29" t="str">
        <f t="shared" si="113"/>
        <v>LowerSmallCap</v>
      </c>
    </row>
    <row r="559" spans="2:22" x14ac:dyDescent="0.25">
      <c r="B559">
        <f t="shared" si="107"/>
        <v>557</v>
      </c>
      <c r="C559" t="s">
        <v>2976</v>
      </c>
      <c r="D559" t="s">
        <v>3800</v>
      </c>
      <c r="E559" s="2">
        <v>2.3E-2</v>
      </c>
      <c r="F559" s="1">
        <v>37865100</v>
      </c>
      <c r="G559" s="1">
        <v>55700</v>
      </c>
      <c r="I559" t="str">
        <f t="shared" si="102"/>
        <v>PORT</v>
      </c>
      <c r="J559" t="str">
        <f t="shared" si="103"/>
        <v>1,829.06 B</v>
      </c>
      <c r="K559" t="str">
        <f t="shared" si="104"/>
        <v>0.023</v>
      </c>
      <c r="L559" s="9" t="str">
        <f t="shared" si="105"/>
        <v>37865100</v>
      </c>
      <c r="M559" s="9" t="str">
        <f t="shared" si="106"/>
        <v>55700</v>
      </c>
      <c r="P559" t="str">
        <f t="shared" si="108"/>
        <v>PORT</v>
      </c>
      <c r="Q559" s="6">
        <f>IFERROR(INDEX('Final Yahoo'!$D$2:$D$1048576,MATCH(Stockbit!P559,'Final Yahoo'!$B$2:$B$1048576,0)),"NA")</f>
        <v>610</v>
      </c>
      <c r="R559" s="10">
        <f t="shared" si="109"/>
        <v>1.8290599999999999</v>
      </c>
      <c r="S559" s="23">
        <f t="shared" si="110"/>
        <v>2.3E-2</v>
      </c>
      <c r="T559" s="8">
        <f t="shared" si="111"/>
        <v>37865100</v>
      </c>
      <c r="U559" s="28">
        <f t="shared" si="112"/>
        <v>55700</v>
      </c>
      <c r="V559" s="29" t="str">
        <f t="shared" si="113"/>
        <v>UpperSmallCap</v>
      </c>
    </row>
    <row r="560" spans="2:22" x14ac:dyDescent="0.25">
      <c r="B560">
        <f t="shared" si="107"/>
        <v>558</v>
      </c>
      <c r="C560" t="s">
        <v>3801</v>
      </c>
      <c r="D560" t="s">
        <v>3802</v>
      </c>
      <c r="E560" t="s">
        <v>3209</v>
      </c>
      <c r="F560" s="1">
        <v>1057000</v>
      </c>
      <c r="G560">
        <v>0</v>
      </c>
      <c r="I560" t="str">
        <f t="shared" si="102"/>
        <v>POSA</v>
      </c>
      <c r="J560" t="str">
        <f t="shared" si="103"/>
        <v>419.44 B</v>
      </c>
      <c r="K560" t="str">
        <f t="shared" si="104"/>
        <v>-</v>
      </c>
      <c r="L560" s="9" t="str">
        <f t="shared" si="105"/>
        <v>1057000</v>
      </c>
      <c r="M560" s="9" t="str">
        <f t="shared" si="106"/>
        <v>0</v>
      </c>
      <c r="P560" t="str">
        <f t="shared" si="108"/>
        <v>POSA</v>
      </c>
      <c r="Q560" s="6" t="str">
        <f>IFERROR(INDEX('Final Yahoo'!$D$2:$D$1048576,MATCH(Stockbit!P560,'Final Yahoo'!$B$2:$B$1048576,0)),"NA")</f>
        <v>NA</v>
      </c>
      <c r="R560" s="10">
        <f t="shared" si="109"/>
        <v>0.41943999999999998</v>
      </c>
      <c r="S560" s="23" t="str">
        <f t="shared" si="110"/>
        <v>NA</v>
      </c>
      <c r="T560" s="8">
        <f t="shared" si="111"/>
        <v>1057000</v>
      </c>
      <c r="U560" s="28">
        <f t="shared" si="112"/>
        <v>0</v>
      </c>
      <c r="V560" s="29" t="str">
        <f t="shared" si="113"/>
        <v>LowerSmallCap</v>
      </c>
    </row>
    <row r="561" spans="2:22" x14ac:dyDescent="0.25">
      <c r="B561">
        <f t="shared" si="107"/>
        <v>559</v>
      </c>
      <c r="C561" t="s">
        <v>2977</v>
      </c>
      <c r="D561" t="s">
        <v>3803</v>
      </c>
      <c r="E561" s="2">
        <v>-5.5E-2</v>
      </c>
      <c r="F561" s="1">
        <v>6708387300</v>
      </c>
      <c r="G561" s="1">
        <v>10177060</v>
      </c>
      <c r="I561" t="str">
        <f t="shared" si="102"/>
        <v>POWR</v>
      </c>
      <c r="J561" t="str">
        <f t="shared" si="103"/>
        <v>10,456.65 B</v>
      </c>
      <c r="K561" t="str">
        <f t="shared" si="104"/>
        <v>-0.055</v>
      </c>
      <c r="L561" s="9" t="str">
        <f t="shared" si="105"/>
        <v>6708387300</v>
      </c>
      <c r="M561" s="9" t="str">
        <f t="shared" si="106"/>
        <v>10177060</v>
      </c>
      <c r="P561" t="str">
        <f t="shared" si="108"/>
        <v>POWR</v>
      </c>
      <c r="Q561" s="6">
        <f>IFERROR(INDEX('Final Yahoo'!$D$2:$D$1048576,MATCH(Stockbit!P561,'Final Yahoo'!$B$2:$B$1048576,0)),"NA")</f>
        <v>645</v>
      </c>
      <c r="R561" s="10">
        <f t="shared" si="109"/>
        <v>10.45665</v>
      </c>
      <c r="S561" s="23">
        <f t="shared" si="110"/>
        <v>-5.5E-2</v>
      </c>
      <c r="T561" s="8">
        <f t="shared" si="111"/>
        <v>6708387300</v>
      </c>
      <c r="U561" s="28">
        <f t="shared" si="112"/>
        <v>10177060</v>
      </c>
      <c r="V561" s="29" t="str">
        <f t="shared" si="113"/>
        <v>LowerBigCap</v>
      </c>
    </row>
    <row r="562" spans="2:22" x14ac:dyDescent="0.25">
      <c r="B562">
        <f t="shared" si="107"/>
        <v>560</v>
      </c>
      <c r="C562" t="s">
        <v>2978</v>
      </c>
      <c r="D562" t="s">
        <v>3804</v>
      </c>
      <c r="E562" t="s">
        <v>3209</v>
      </c>
      <c r="F562" s="1">
        <v>268993820</v>
      </c>
      <c r="G562" s="1">
        <v>2715660</v>
      </c>
      <c r="I562" t="str">
        <f t="shared" si="102"/>
        <v>PPGL</v>
      </c>
      <c r="J562" t="str">
        <f t="shared" si="103"/>
        <v>75.00 B</v>
      </c>
      <c r="K562" t="str">
        <f t="shared" si="104"/>
        <v>-</v>
      </c>
      <c r="L562" s="9" t="str">
        <f t="shared" si="105"/>
        <v>268993820</v>
      </c>
      <c r="M562" s="9" t="str">
        <f t="shared" si="106"/>
        <v>2715660</v>
      </c>
      <c r="P562" t="str">
        <f t="shared" si="108"/>
        <v>PPGL</v>
      </c>
      <c r="Q562" s="6">
        <f>IFERROR(INDEX('Final Yahoo'!$D$2:$D$1048576,MATCH(Stockbit!P562,'Final Yahoo'!$B$2:$B$1048576,0)),"NA")</f>
        <v>96</v>
      </c>
      <c r="R562" s="10">
        <f t="shared" si="109"/>
        <v>7.4999999999999997E-2</v>
      </c>
      <c r="S562" s="23" t="str">
        <f t="shared" si="110"/>
        <v>NA</v>
      </c>
      <c r="T562" s="8">
        <f t="shared" si="111"/>
        <v>268993820</v>
      </c>
      <c r="U562" s="28">
        <f t="shared" si="112"/>
        <v>2715660</v>
      </c>
      <c r="V562" s="29" t="str">
        <f t="shared" si="113"/>
        <v>LowerSmallCap</v>
      </c>
    </row>
    <row r="563" spans="2:22" x14ac:dyDescent="0.25">
      <c r="B563">
        <f t="shared" si="107"/>
        <v>561</v>
      </c>
      <c r="C563" t="s">
        <v>2979</v>
      </c>
      <c r="D563" t="s">
        <v>3805</v>
      </c>
      <c r="E563" s="2">
        <v>8.7999999999999995E-2</v>
      </c>
      <c r="F563" s="1">
        <v>7842942760</v>
      </c>
      <c r="G563" s="1">
        <v>32931780.800000001</v>
      </c>
      <c r="I563" t="str">
        <f t="shared" si="102"/>
        <v>PPRE</v>
      </c>
      <c r="J563" t="str">
        <f t="shared" si="103"/>
        <v>2,208.44 B</v>
      </c>
      <c r="K563" t="str">
        <f t="shared" si="104"/>
        <v>0.088</v>
      </c>
      <c r="L563" s="9" t="str">
        <f t="shared" si="105"/>
        <v>7842942760</v>
      </c>
      <c r="M563" s="9" t="str">
        <f t="shared" si="106"/>
        <v>32931780.8</v>
      </c>
      <c r="P563" t="str">
        <f t="shared" si="108"/>
        <v>PPRE</v>
      </c>
      <c r="Q563" s="6" t="str">
        <f>IFERROR(INDEX('Final Yahoo'!$D$2:$D$1048576,MATCH(Stockbit!P563,'Final Yahoo'!$B$2:$B$1048576,0)),"NA")</f>
        <v>NA</v>
      </c>
      <c r="R563" s="10">
        <f t="shared" si="109"/>
        <v>2.20844</v>
      </c>
      <c r="S563" s="23">
        <f t="shared" si="110"/>
        <v>8.7999999999999995E-2</v>
      </c>
      <c r="T563" s="8">
        <f t="shared" si="111"/>
        <v>7842942760</v>
      </c>
      <c r="U563" s="28">
        <f t="shared" si="112"/>
        <v>32931780.800000001</v>
      </c>
      <c r="V563" s="29" t="str">
        <f t="shared" si="113"/>
        <v>LowerMidCap</v>
      </c>
    </row>
    <row r="564" spans="2:22" x14ac:dyDescent="0.25">
      <c r="B564">
        <f t="shared" si="107"/>
        <v>562</v>
      </c>
      <c r="C564" t="s">
        <v>2980</v>
      </c>
      <c r="D564" t="s">
        <v>3806</v>
      </c>
      <c r="E564" s="2">
        <v>-8.5000000000000006E-2</v>
      </c>
      <c r="F564" s="1">
        <v>8187828260</v>
      </c>
      <c r="G564" s="1">
        <v>107520322.40000001</v>
      </c>
      <c r="I564" t="str">
        <f t="shared" si="102"/>
        <v>PPRO</v>
      </c>
      <c r="J564" t="str">
        <f t="shared" si="103"/>
        <v>4,502.32 B</v>
      </c>
      <c r="K564" t="str">
        <f t="shared" si="104"/>
        <v>-0.085</v>
      </c>
      <c r="L564" s="9" t="str">
        <f t="shared" si="105"/>
        <v>8187828260</v>
      </c>
      <c r="M564" s="9" t="str">
        <f t="shared" si="106"/>
        <v>107520322.4</v>
      </c>
      <c r="P564" t="str">
        <f t="shared" si="108"/>
        <v>PPRO</v>
      </c>
      <c r="Q564" s="6">
        <f>IFERROR(INDEX('Final Yahoo'!$D$2:$D$1048576,MATCH(Stockbit!P564,'Final Yahoo'!$B$2:$B$1048576,0)),"NA")</f>
        <v>76</v>
      </c>
      <c r="R564" s="10">
        <f t="shared" si="109"/>
        <v>4.5023200000000001</v>
      </c>
      <c r="S564" s="23">
        <f t="shared" si="110"/>
        <v>-8.5000000000000006E-2</v>
      </c>
      <c r="T564" s="8">
        <f t="shared" si="111"/>
        <v>8187828260</v>
      </c>
      <c r="U564" s="28">
        <f t="shared" si="112"/>
        <v>107520322.40000001</v>
      </c>
      <c r="V564" s="29" t="str">
        <f t="shared" si="113"/>
        <v>LowerMidCap</v>
      </c>
    </row>
    <row r="565" spans="2:22" x14ac:dyDescent="0.25">
      <c r="B565">
        <f t="shared" si="107"/>
        <v>563</v>
      </c>
      <c r="C565" t="s">
        <v>2981</v>
      </c>
      <c r="D565" t="s">
        <v>3807</v>
      </c>
      <c r="E565" s="2">
        <v>-4.8000000000000001E-2</v>
      </c>
      <c r="F565" s="1">
        <v>58577360</v>
      </c>
      <c r="G565" s="1">
        <v>246000</v>
      </c>
      <c r="I565" t="str">
        <f t="shared" si="102"/>
        <v>PRAS</v>
      </c>
      <c r="J565" t="str">
        <f t="shared" si="103"/>
        <v>165.45 B</v>
      </c>
      <c r="K565" t="str">
        <f t="shared" si="104"/>
        <v>-0.048</v>
      </c>
      <c r="L565" s="9" t="str">
        <f t="shared" si="105"/>
        <v>58577360</v>
      </c>
      <c r="M565" s="9" t="str">
        <f t="shared" si="106"/>
        <v>246000</v>
      </c>
      <c r="P565" t="str">
        <f t="shared" si="108"/>
        <v>PRAS</v>
      </c>
      <c r="Q565" s="6">
        <f>IFERROR(INDEX('Final Yahoo'!$D$2:$D$1048576,MATCH(Stockbit!P565,'Final Yahoo'!$B$2:$B$1048576,0)),"NA")</f>
        <v>238</v>
      </c>
      <c r="R565" s="10">
        <f t="shared" si="109"/>
        <v>0.16544999999999999</v>
      </c>
      <c r="S565" s="23">
        <f t="shared" si="110"/>
        <v>-4.8000000000000001E-2</v>
      </c>
      <c r="T565" s="8">
        <f t="shared" si="111"/>
        <v>58577360</v>
      </c>
      <c r="U565" s="28">
        <f t="shared" si="112"/>
        <v>246000</v>
      </c>
      <c r="V565" s="29" t="str">
        <f t="shared" si="113"/>
        <v>LowerSmallCap</v>
      </c>
    </row>
    <row r="566" spans="2:22" x14ac:dyDescent="0.25">
      <c r="B566">
        <f t="shared" si="107"/>
        <v>564</v>
      </c>
      <c r="C566" t="s">
        <v>2982</v>
      </c>
      <c r="D566" t="s">
        <v>3808</v>
      </c>
      <c r="E566" s="2">
        <v>8.5000000000000006E-2</v>
      </c>
      <c r="F566" s="1">
        <v>3830658000</v>
      </c>
      <c r="G566" s="1">
        <v>597260</v>
      </c>
      <c r="I566" t="str">
        <f t="shared" si="102"/>
        <v>PRDA</v>
      </c>
      <c r="J566" t="str">
        <f t="shared" si="103"/>
        <v>5,812.50 B</v>
      </c>
      <c r="K566" t="str">
        <f t="shared" si="104"/>
        <v>0.085</v>
      </c>
      <c r="L566" s="9" t="str">
        <f t="shared" si="105"/>
        <v>3830658000</v>
      </c>
      <c r="M566" s="9" t="str">
        <f t="shared" si="106"/>
        <v>597260</v>
      </c>
      <c r="P566" t="str">
        <f t="shared" si="108"/>
        <v>PRDA</v>
      </c>
      <c r="Q566" s="6">
        <f>IFERROR(INDEX('Final Yahoo'!$D$2:$D$1048576,MATCH(Stockbit!P566,'Final Yahoo'!$B$2:$B$1048576,0)),"NA")</f>
        <v>6375</v>
      </c>
      <c r="R566" s="10">
        <f t="shared" si="109"/>
        <v>5.8125</v>
      </c>
      <c r="S566" s="23">
        <f t="shared" si="110"/>
        <v>8.5000000000000006E-2</v>
      </c>
      <c r="T566" s="8">
        <f t="shared" si="111"/>
        <v>3830658000</v>
      </c>
      <c r="U566" s="28">
        <f t="shared" si="112"/>
        <v>597260</v>
      </c>
      <c r="V566" s="29" t="str">
        <f t="shared" si="113"/>
        <v>UpperMidCap</v>
      </c>
    </row>
    <row r="567" spans="2:22" x14ac:dyDescent="0.25">
      <c r="B567">
        <f t="shared" si="107"/>
        <v>565</v>
      </c>
      <c r="C567" t="s">
        <v>2983</v>
      </c>
      <c r="D567" t="s">
        <v>3809</v>
      </c>
      <c r="E567" s="2">
        <v>0.13600000000000001</v>
      </c>
      <c r="F567" s="1">
        <v>580449880</v>
      </c>
      <c r="G567" s="1">
        <v>1850120</v>
      </c>
      <c r="I567" t="str">
        <f t="shared" si="102"/>
        <v>PRIM</v>
      </c>
      <c r="J567" t="str">
        <f t="shared" si="103"/>
        <v>1,119.83 B</v>
      </c>
      <c r="K567" t="str">
        <f t="shared" si="104"/>
        <v>0.136</v>
      </c>
      <c r="L567" s="9" t="str">
        <f t="shared" si="105"/>
        <v>580449880</v>
      </c>
      <c r="M567" s="9" t="str">
        <f t="shared" si="106"/>
        <v>1850120</v>
      </c>
      <c r="P567" t="str">
        <f t="shared" si="108"/>
        <v>PRIM</v>
      </c>
      <c r="Q567" s="6">
        <f>IFERROR(INDEX('Final Yahoo'!$D$2:$D$1048576,MATCH(Stockbit!P567,'Final Yahoo'!$B$2:$B$1048576,0)),"NA")</f>
        <v>314</v>
      </c>
      <c r="R567" s="10">
        <f t="shared" si="109"/>
        <v>1.1198299999999999</v>
      </c>
      <c r="S567" s="23">
        <f t="shared" si="110"/>
        <v>0.13600000000000001</v>
      </c>
      <c r="T567" s="8">
        <f t="shared" si="111"/>
        <v>580449880</v>
      </c>
      <c r="U567" s="28">
        <f t="shared" si="112"/>
        <v>1850120</v>
      </c>
      <c r="V567" s="29" t="str">
        <f t="shared" si="113"/>
        <v>UpperSmallCap</v>
      </c>
    </row>
    <row r="568" spans="2:22" x14ac:dyDescent="0.25">
      <c r="B568">
        <f t="shared" si="107"/>
        <v>566</v>
      </c>
      <c r="C568" t="s">
        <v>2984</v>
      </c>
      <c r="D568" t="s">
        <v>3810</v>
      </c>
      <c r="E568" s="2">
        <v>0.05</v>
      </c>
      <c r="F568" s="1">
        <v>1688555440</v>
      </c>
      <c r="G568" s="1">
        <v>10224620</v>
      </c>
      <c r="I568" t="str">
        <f t="shared" si="102"/>
        <v>PSAB</v>
      </c>
      <c r="J568" t="str">
        <f t="shared" si="103"/>
        <v>4,233.60 B</v>
      </c>
      <c r="K568" t="str">
        <f t="shared" si="104"/>
        <v>0.05</v>
      </c>
      <c r="L568" s="9" t="str">
        <f t="shared" si="105"/>
        <v>1688555440</v>
      </c>
      <c r="M568" s="9" t="str">
        <f t="shared" si="106"/>
        <v>10224620</v>
      </c>
      <c r="P568" t="str">
        <f t="shared" si="108"/>
        <v>PSAB</v>
      </c>
      <c r="Q568" s="6">
        <f>IFERROR(INDEX('Final Yahoo'!$D$2:$D$1048576,MATCH(Stockbit!P568,'Final Yahoo'!$B$2:$B$1048576,0)),"NA")</f>
        <v>164</v>
      </c>
      <c r="R568" s="10">
        <f t="shared" si="109"/>
        <v>4.2336</v>
      </c>
      <c r="S568" s="23">
        <f t="shared" si="110"/>
        <v>0.05</v>
      </c>
      <c r="T568" s="8">
        <f t="shared" si="111"/>
        <v>1688555440</v>
      </c>
      <c r="U568" s="28">
        <f t="shared" si="112"/>
        <v>10224620</v>
      </c>
      <c r="V568" s="29" t="str">
        <f t="shared" si="113"/>
        <v>LowerMidCap</v>
      </c>
    </row>
    <row r="569" spans="2:22" x14ac:dyDescent="0.25">
      <c r="B569">
        <f t="shared" si="107"/>
        <v>567</v>
      </c>
      <c r="C569" t="s">
        <v>2985</v>
      </c>
      <c r="D569" t="s">
        <v>3811</v>
      </c>
      <c r="E569" s="2">
        <v>-0.13800000000000001</v>
      </c>
      <c r="F569" s="1">
        <v>6178820</v>
      </c>
      <c r="G569" s="1">
        <v>35480</v>
      </c>
      <c r="I569" t="str">
        <f t="shared" si="102"/>
        <v>PSDN</v>
      </c>
      <c r="J569" t="str">
        <f t="shared" si="103"/>
        <v>252.00 B</v>
      </c>
      <c r="K569" t="str">
        <f t="shared" si="104"/>
        <v>-0.138</v>
      </c>
      <c r="L569" s="9" t="str">
        <f t="shared" si="105"/>
        <v>6178820</v>
      </c>
      <c r="M569" s="9" t="str">
        <f t="shared" si="106"/>
        <v>35480</v>
      </c>
      <c r="P569" t="str">
        <f t="shared" si="108"/>
        <v>PSDN</v>
      </c>
      <c r="Q569" s="6">
        <f>IFERROR(INDEX('Final Yahoo'!$D$2:$D$1048576,MATCH(Stockbit!P569,'Final Yahoo'!$B$2:$B$1048576,0)),"NA")</f>
        <v>179</v>
      </c>
      <c r="R569" s="10">
        <f t="shared" si="109"/>
        <v>0.252</v>
      </c>
      <c r="S569" s="23">
        <f t="shared" si="110"/>
        <v>-0.13800000000000001</v>
      </c>
      <c r="T569" s="8">
        <f t="shared" si="111"/>
        <v>6178820</v>
      </c>
      <c r="U569" s="28">
        <f t="shared" si="112"/>
        <v>35480</v>
      </c>
      <c r="V569" s="29" t="str">
        <f t="shared" si="113"/>
        <v>LowerSmallCap</v>
      </c>
    </row>
    <row r="570" spans="2:22" x14ac:dyDescent="0.25">
      <c r="B570">
        <f t="shared" si="107"/>
        <v>568</v>
      </c>
      <c r="C570" t="s">
        <v>2986</v>
      </c>
      <c r="D570" t="s">
        <v>3812</v>
      </c>
      <c r="E570" t="s">
        <v>3209</v>
      </c>
      <c r="F570" s="1">
        <v>2910678280</v>
      </c>
      <c r="G570" s="1">
        <v>13301840</v>
      </c>
      <c r="I570" t="str">
        <f t="shared" si="102"/>
        <v>PSGO</v>
      </c>
      <c r="J570" t="str">
        <f t="shared" si="103"/>
        <v>4,147.00 B</v>
      </c>
      <c r="K570" t="str">
        <f t="shared" si="104"/>
        <v>-</v>
      </c>
      <c r="L570" s="9" t="str">
        <f t="shared" si="105"/>
        <v>2910678280</v>
      </c>
      <c r="M570" s="9" t="str">
        <f t="shared" si="106"/>
        <v>13301840</v>
      </c>
      <c r="P570" t="str">
        <f t="shared" si="108"/>
        <v>PSGO</v>
      </c>
      <c r="Q570" s="6" t="str">
        <f>IFERROR(INDEX('Final Yahoo'!$D$2:$D$1048576,MATCH(Stockbit!P570,'Final Yahoo'!$B$2:$B$1048576,0)),"NA")</f>
        <v>NA</v>
      </c>
      <c r="R570" s="10">
        <f t="shared" si="109"/>
        <v>4.1470000000000002</v>
      </c>
      <c r="S570" s="23" t="str">
        <f t="shared" si="110"/>
        <v>NA</v>
      </c>
      <c r="T570" s="8">
        <f t="shared" si="111"/>
        <v>2910678280</v>
      </c>
      <c r="U570" s="28">
        <f t="shared" si="112"/>
        <v>13301840</v>
      </c>
      <c r="V570" s="29" t="str">
        <f t="shared" si="113"/>
        <v>LowerMidCap</v>
      </c>
    </row>
    <row r="571" spans="2:22" x14ac:dyDescent="0.25">
      <c r="B571">
        <f t="shared" si="107"/>
        <v>569</v>
      </c>
      <c r="C571" t="s">
        <v>2987</v>
      </c>
      <c r="D571" t="s">
        <v>3813</v>
      </c>
      <c r="E571" s="2">
        <v>-0.14699999999999999</v>
      </c>
      <c r="F571" s="1">
        <v>1219000</v>
      </c>
      <c r="G571" s="1">
        <v>24380</v>
      </c>
      <c r="I571" t="str">
        <f t="shared" si="102"/>
        <v>PSKT</v>
      </c>
      <c r="J571" t="str">
        <f t="shared" si="103"/>
        <v>517.56 B</v>
      </c>
      <c r="K571" t="str">
        <f t="shared" si="104"/>
        <v>-0.147</v>
      </c>
      <c r="L571" s="9" t="str">
        <f t="shared" si="105"/>
        <v>1219000</v>
      </c>
      <c r="M571" s="9" t="str">
        <f t="shared" si="106"/>
        <v>24380</v>
      </c>
      <c r="P571" t="str">
        <f t="shared" si="108"/>
        <v>PSKT</v>
      </c>
      <c r="Q571" s="6">
        <f>IFERROR(INDEX('Final Yahoo'!$D$2:$D$1048576,MATCH(Stockbit!P571,'Final Yahoo'!$B$2:$B$1048576,0)),"NA")</f>
        <v>50</v>
      </c>
      <c r="R571" s="10">
        <f t="shared" si="109"/>
        <v>0.51755999999999991</v>
      </c>
      <c r="S571" s="23">
        <f t="shared" si="110"/>
        <v>-0.14699999999999999</v>
      </c>
      <c r="T571" s="8">
        <f t="shared" si="111"/>
        <v>1219000</v>
      </c>
      <c r="U571" s="28">
        <f t="shared" si="112"/>
        <v>24380</v>
      </c>
      <c r="V571" s="29" t="str">
        <f t="shared" si="113"/>
        <v>LowerSmallCap</v>
      </c>
    </row>
    <row r="572" spans="2:22" x14ac:dyDescent="0.25">
      <c r="B572">
        <f t="shared" si="107"/>
        <v>570</v>
      </c>
      <c r="C572" t="s">
        <v>2988</v>
      </c>
      <c r="D572" t="s">
        <v>3814</v>
      </c>
      <c r="E572" s="2">
        <v>0.127</v>
      </c>
      <c r="F572" s="1">
        <v>1199452920</v>
      </c>
      <c r="G572" s="1">
        <v>3689840</v>
      </c>
      <c r="I572" t="str">
        <f t="shared" si="102"/>
        <v>PSSI</v>
      </c>
      <c r="J572" t="str">
        <f t="shared" si="103"/>
        <v>1,787.63 B</v>
      </c>
      <c r="K572" t="str">
        <f t="shared" si="104"/>
        <v>0.127</v>
      </c>
      <c r="L572" s="9" t="str">
        <f t="shared" si="105"/>
        <v>1199452920</v>
      </c>
      <c r="M572" s="9" t="str">
        <f t="shared" si="106"/>
        <v>3689840</v>
      </c>
      <c r="P572" t="str">
        <f t="shared" si="108"/>
        <v>PSSI</v>
      </c>
      <c r="Q572" s="6">
        <f>IFERROR(INDEX('Final Yahoo'!$D$2:$D$1048576,MATCH(Stockbit!P572,'Final Yahoo'!$B$2:$B$1048576,0)),"NA")</f>
        <v>318</v>
      </c>
      <c r="R572" s="10">
        <f t="shared" si="109"/>
        <v>1.7876300000000001</v>
      </c>
      <c r="S572" s="23">
        <f t="shared" si="110"/>
        <v>0.127</v>
      </c>
      <c r="T572" s="8">
        <f t="shared" si="111"/>
        <v>1199452920</v>
      </c>
      <c r="U572" s="28">
        <f t="shared" si="112"/>
        <v>3689840</v>
      </c>
      <c r="V572" s="29" t="str">
        <f t="shared" si="113"/>
        <v>UpperSmallCap</v>
      </c>
    </row>
    <row r="573" spans="2:22" x14ac:dyDescent="0.25">
      <c r="B573">
        <f t="shared" si="107"/>
        <v>571</v>
      </c>
      <c r="C573" t="s">
        <v>2989</v>
      </c>
      <c r="D573" t="s">
        <v>3815</v>
      </c>
      <c r="E573" s="2">
        <v>-3.7999999999999999E-2</v>
      </c>
      <c r="F573" s="1">
        <v>154665071600</v>
      </c>
      <c r="G573" s="1">
        <v>56122999.200000003</v>
      </c>
      <c r="I573" t="str">
        <f t="shared" si="102"/>
        <v>PTBA</v>
      </c>
      <c r="J573" t="str">
        <f t="shared" si="103"/>
        <v>32,257.85 B</v>
      </c>
      <c r="K573" t="str">
        <f t="shared" si="104"/>
        <v>-0.038</v>
      </c>
      <c r="L573" s="9" t="str">
        <f t="shared" si="105"/>
        <v>154665071600</v>
      </c>
      <c r="M573" s="9" t="str">
        <f t="shared" si="106"/>
        <v>56122999.2</v>
      </c>
      <c r="P573" t="str">
        <f t="shared" si="108"/>
        <v>PTBA</v>
      </c>
      <c r="Q573" s="6">
        <f>IFERROR(INDEX('Final Yahoo'!$D$2:$D$1048576,MATCH(Stockbit!P573,'Final Yahoo'!$B$2:$B$1048576,0)),"NA")</f>
        <v>2830</v>
      </c>
      <c r="R573" s="10">
        <f t="shared" si="109"/>
        <v>32.257849999999998</v>
      </c>
      <c r="S573" s="23">
        <f t="shared" si="110"/>
        <v>-3.7999999999999999E-2</v>
      </c>
      <c r="T573" s="8">
        <f t="shared" si="111"/>
        <v>154665071600</v>
      </c>
      <c r="U573" s="28">
        <f t="shared" si="112"/>
        <v>56122999.200000003</v>
      </c>
      <c r="V573" s="29" t="str">
        <f t="shared" si="113"/>
        <v>UpperBigCap</v>
      </c>
    </row>
    <row r="574" spans="2:22" x14ac:dyDescent="0.25">
      <c r="B574">
        <f t="shared" si="107"/>
        <v>572</v>
      </c>
      <c r="C574" t="s">
        <v>2990</v>
      </c>
      <c r="D574" t="s">
        <v>3816</v>
      </c>
      <c r="E574" t="s">
        <v>3209</v>
      </c>
      <c r="F574" s="1">
        <v>2252568740</v>
      </c>
      <c r="G574" s="1">
        <v>11168640</v>
      </c>
      <c r="I574" t="str">
        <f t="shared" si="102"/>
        <v>PTDU</v>
      </c>
      <c r="J574" t="str">
        <f t="shared" si="103"/>
        <v>231.60 B</v>
      </c>
      <c r="K574" t="str">
        <f t="shared" si="104"/>
        <v>-</v>
      </c>
      <c r="L574" s="9" t="str">
        <f t="shared" si="105"/>
        <v>2252568740</v>
      </c>
      <c r="M574" s="9" t="str">
        <f t="shared" si="106"/>
        <v>11168640</v>
      </c>
      <c r="P574" t="str">
        <f t="shared" si="108"/>
        <v>PTDU</v>
      </c>
      <c r="Q574" s="6">
        <f>IFERROR(INDEX('Final Yahoo'!$D$2:$D$1048576,MATCH(Stockbit!P574,'Final Yahoo'!$B$2:$B$1048576,0)),"NA")</f>
        <v>194</v>
      </c>
      <c r="R574" s="10">
        <f t="shared" si="109"/>
        <v>0.2316</v>
      </c>
      <c r="S574" s="23" t="str">
        <f t="shared" si="110"/>
        <v>NA</v>
      </c>
      <c r="T574" s="8">
        <f t="shared" si="111"/>
        <v>2252568740</v>
      </c>
      <c r="U574" s="28">
        <f t="shared" si="112"/>
        <v>11168640</v>
      </c>
      <c r="V574" s="29" t="str">
        <f t="shared" si="113"/>
        <v>LowerSmallCap</v>
      </c>
    </row>
    <row r="575" spans="2:22" x14ac:dyDescent="0.25">
      <c r="B575">
        <f t="shared" si="107"/>
        <v>573</v>
      </c>
      <c r="C575" t="s">
        <v>2991</v>
      </c>
      <c r="D575" t="s">
        <v>3817</v>
      </c>
      <c r="E575" s="2">
        <v>4.5999999999999999E-2</v>
      </c>
      <c r="F575" s="1">
        <v>113334920</v>
      </c>
      <c r="G575" s="1">
        <v>241040</v>
      </c>
      <c r="I575" t="str">
        <f t="shared" si="102"/>
        <v>PTIS</v>
      </c>
      <c r="J575" t="str">
        <f t="shared" si="103"/>
        <v>234.37 B</v>
      </c>
      <c r="K575" t="str">
        <f t="shared" si="104"/>
        <v>0.046</v>
      </c>
      <c r="L575" s="9" t="str">
        <f t="shared" si="105"/>
        <v>113334920</v>
      </c>
      <c r="M575" s="9" t="str">
        <f t="shared" si="106"/>
        <v>241040</v>
      </c>
      <c r="P575" t="str">
        <f t="shared" si="108"/>
        <v>PTIS</v>
      </c>
      <c r="Q575" s="6">
        <f>IFERROR(INDEX('Final Yahoo'!$D$2:$D$1048576,MATCH(Stockbit!P575,'Final Yahoo'!$B$2:$B$1048576,0)),"NA")</f>
        <v>352</v>
      </c>
      <c r="R575" s="10">
        <f t="shared" si="109"/>
        <v>0.23436999999999999</v>
      </c>
      <c r="S575" s="23">
        <f t="shared" si="110"/>
        <v>4.5999999999999999E-2</v>
      </c>
      <c r="T575" s="8">
        <f t="shared" si="111"/>
        <v>113334920</v>
      </c>
      <c r="U575" s="28">
        <f t="shared" si="112"/>
        <v>241040</v>
      </c>
      <c r="V575" s="29" t="str">
        <f t="shared" si="113"/>
        <v>LowerSmallCap</v>
      </c>
    </row>
    <row r="576" spans="2:22" x14ac:dyDescent="0.25">
      <c r="B576">
        <f t="shared" si="107"/>
        <v>574</v>
      </c>
      <c r="C576" t="s">
        <v>2992</v>
      </c>
      <c r="D576" t="s">
        <v>3818</v>
      </c>
      <c r="E576" s="2">
        <v>-9.7000000000000003E-2</v>
      </c>
      <c r="F576" s="1">
        <v>61652121900</v>
      </c>
      <c r="G576" s="1">
        <v>47723660.799999997</v>
      </c>
      <c r="I576" t="str">
        <f t="shared" si="102"/>
        <v>PTPP</v>
      </c>
      <c r="J576" t="str">
        <f t="shared" si="103"/>
        <v>7,811.87 B</v>
      </c>
      <c r="K576" t="str">
        <f t="shared" si="104"/>
        <v>-0.097</v>
      </c>
      <c r="L576" s="9" t="str">
        <f t="shared" si="105"/>
        <v>61652121900</v>
      </c>
      <c r="M576" s="9" t="str">
        <f t="shared" si="106"/>
        <v>47723660.8</v>
      </c>
      <c r="P576" t="str">
        <f t="shared" si="108"/>
        <v>PTPP</v>
      </c>
      <c r="Q576" s="6">
        <f>IFERROR(INDEX('Final Yahoo'!$D$2:$D$1048576,MATCH(Stockbit!P576,'Final Yahoo'!$B$2:$B$1048576,0)),"NA")</f>
        <v>1330</v>
      </c>
      <c r="R576" s="10">
        <f t="shared" si="109"/>
        <v>7.8118699999999999</v>
      </c>
      <c r="S576" s="23">
        <f t="shared" si="110"/>
        <v>-9.7000000000000003E-2</v>
      </c>
      <c r="T576" s="8">
        <f t="shared" si="111"/>
        <v>61652121900</v>
      </c>
      <c r="U576" s="28">
        <f t="shared" si="112"/>
        <v>47723660.799999997</v>
      </c>
      <c r="V576" s="29" t="str">
        <f t="shared" si="113"/>
        <v>UpperMidCap</v>
      </c>
    </row>
    <row r="577" spans="2:22" x14ac:dyDescent="0.25">
      <c r="B577">
        <f t="shared" si="107"/>
        <v>575</v>
      </c>
      <c r="C577" t="s">
        <v>2993</v>
      </c>
      <c r="D577" t="s">
        <v>3819</v>
      </c>
      <c r="E577" t="s">
        <v>3209</v>
      </c>
      <c r="F577" s="1">
        <v>368158300</v>
      </c>
      <c r="G577" s="1">
        <v>405800</v>
      </c>
      <c r="I577" t="str">
        <f t="shared" si="102"/>
        <v>PTPW</v>
      </c>
      <c r="J577" t="str">
        <f t="shared" si="103"/>
        <v>764.02 B</v>
      </c>
      <c r="K577" t="str">
        <f t="shared" si="104"/>
        <v>-</v>
      </c>
      <c r="L577" s="9" t="str">
        <f t="shared" si="105"/>
        <v>368158300</v>
      </c>
      <c r="M577" s="9" t="str">
        <f t="shared" si="106"/>
        <v>405800</v>
      </c>
      <c r="P577" t="str">
        <f t="shared" si="108"/>
        <v>PTPW</v>
      </c>
      <c r="Q577" s="6">
        <f>IFERROR(INDEX('Final Yahoo'!$D$2:$D$1048576,MATCH(Stockbit!P577,'Final Yahoo'!$B$2:$B$1048576,0)),"NA")</f>
        <v>910</v>
      </c>
      <c r="R577" s="10">
        <f t="shared" si="109"/>
        <v>0.76402000000000003</v>
      </c>
      <c r="S577" s="23" t="str">
        <f t="shared" si="110"/>
        <v>NA</v>
      </c>
      <c r="T577" s="8">
        <f t="shared" si="111"/>
        <v>368158300</v>
      </c>
      <c r="U577" s="28">
        <f t="shared" si="112"/>
        <v>405800</v>
      </c>
      <c r="V577" s="29" t="str">
        <f t="shared" si="113"/>
        <v>LowerSmallCap</v>
      </c>
    </row>
    <row r="578" spans="2:22" x14ac:dyDescent="0.25">
      <c r="B578">
        <f t="shared" si="107"/>
        <v>576</v>
      </c>
      <c r="C578" t="s">
        <v>2994</v>
      </c>
      <c r="D578" t="s">
        <v>3820</v>
      </c>
      <c r="E578" s="2">
        <v>0.104</v>
      </c>
      <c r="F578" s="1">
        <v>3386766400</v>
      </c>
      <c r="G578" s="1">
        <v>1300820</v>
      </c>
      <c r="I578" t="str">
        <f t="shared" ref="I578:I641" si="114">TRIM(C578)</f>
        <v>PTRO</v>
      </c>
      <c r="J578" t="str">
        <f t="shared" ref="J578:J641" si="115">TRIM(D578)</f>
        <v>2,642.55 B</v>
      </c>
      <c r="K578" t="str">
        <f t="shared" ref="K578:K641" si="116">TRIM(E578)</f>
        <v>0.104</v>
      </c>
      <c r="L578" s="9" t="str">
        <f t="shared" ref="L578:L641" si="117">TRIM(F578)</f>
        <v>3386766400</v>
      </c>
      <c r="M578" s="9" t="str">
        <f t="shared" ref="M578:M641" si="118">TRIM(G578)</f>
        <v>1300820</v>
      </c>
      <c r="P578" t="str">
        <f t="shared" si="108"/>
        <v>PTRO</v>
      </c>
      <c r="Q578" s="6" t="str">
        <f>IFERROR(INDEX('Final Yahoo'!$D$2:$D$1048576,MATCH(Stockbit!P578,'Final Yahoo'!$B$2:$B$1048576,0)),"NA")</f>
        <v>NA</v>
      </c>
      <c r="R578" s="10">
        <f t="shared" si="109"/>
        <v>2.6425500000000004</v>
      </c>
      <c r="S578" s="23">
        <f t="shared" si="110"/>
        <v>0.104</v>
      </c>
      <c r="T578" s="8">
        <f t="shared" si="111"/>
        <v>3386766400</v>
      </c>
      <c r="U578" s="28">
        <f t="shared" si="112"/>
        <v>1300820</v>
      </c>
      <c r="V578" s="29" t="str">
        <f t="shared" si="113"/>
        <v>LowerMidCap</v>
      </c>
    </row>
    <row r="579" spans="2:22" x14ac:dyDescent="0.25">
      <c r="B579">
        <f t="shared" ref="B579:B642" si="119">ROW(B577)</f>
        <v>577</v>
      </c>
      <c r="C579" t="s">
        <v>2995</v>
      </c>
      <c r="D579" t="s">
        <v>3821</v>
      </c>
      <c r="E579" s="2">
        <v>0.20200000000000001</v>
      </c>
      <c r="F579" s="1">
        <v>376706360</v>
      </c>
      <c r="G579" s="1">
        <v>1425700</v>
      </c>
      <c r="I579" t="str">
        <f t="shared" si="114"/>
        <v>PTSN</v>
      </c>
      <c r="J579" t="str">
        <f t="shared" si="115"/>
        <v>1,424.24 B</v>
      </c>
      <c r="K579" t="str">
        <f t="shared" si="116"/>
        <v>0.202</v>
      </c>
      <c r="L579" s="9" t="str">
        <f t="shared" si="117"/>
        <v>376706360</v>
      </c>
      <c r="M579" s="9" t="str">
        <f t="shared" si="118"/>
        <v>1425700</v>
      </c>
      <c r="P579" t="str">
        <f t="shared" ref="P579:P642" si="120">I579</f>
        <v>PTSN</v>
      </c>
      <c r="Q579" s="6">
        <f>IFERROR(INDEX('Final Yahoo'!$D$2:$D$1048576,MATCH(Stockbit!P579,'Final Yahoo'!$B$2:$B$1048576,0)),"NA")</f>
        <v>262</v>
      </c>
      <c r="R579" s="10">
        <f t="shared" si="109"/>
        <v>1.42424</v>
      </c>
      <c r="S579" s="23">
        <f t="shared" si="110"/>
        <v>0.20200000000000001</v>
      </c>
      <c r="T579" s="8">
        <f t="shared" si="111"/>
        <v>376706360</v>
      </c>
      <c r="U579" s="28">
        <f t="shared" si="112"/>
        <v>1425700</v>
      </c>
      <c r="V579" s="29" t="str">
        <f t="shared" si="113"/>
        <v>UpperSmallCap</v>
      </c>
    </row>
    <row r="580" spans="2:22" x14ac:dyDescent="0.25">
      <c r="B580">
        <f t="shared" si="119"/>
        <v>578</v>
      </c>
      <c r="C580" t="s">
        <v>2996</v>
      </c>
      <c r="D580" t="s">
        <v>3822</v>
      </c>
      <c r="E580" s="2">
        <v>-0.114</v>
      </c>
      <c r="F580" s="1">
        <v>1366600</v>
      </c>
      <c r="G580">
        <v>320</v>
      </c>
      <c r="I580" t="str">
        <f t="shared" si="114"/>
        <v>PTSP</v>
      </c>
      <c r="J580" t="str">
        <f t="shared" si="115"/>
        <v>998.05 B</v>
      </c>
      <c r="K580" t="str">
        <f t="shared" si="116"/>
        <v>-0.114</v>
      </c>
      <c r="L580" s="9" t="str">
        <f t="shared" si="117"/>
        <v>1366600</v>
      </c>
      <c r="M580" s="9" t="str">
        <f t="shared" si="118"/>
        <v>320</v>
      </c>
      <c r="P580" t="str">
        <f t="shared" si="120"/>
        <v>PTSP</v>
      </c>
      <c r="Q580" s="6">
        <f>IFERROR(INDEX('Final Yahoo'!$D$2:$D$1048576,MATCH(Stockbit!P580,'Final Yahoo'!$B$2:$B$1048576,0)),"NA")</f>
        <v>4450</v>
      </c>
      <c r="R580" s="10">
        <f t="shared" ref="R580:R643" si="121">VALUE(LEFT(J580,LEN(J580)-2))/10^3</f>
        <v>0.99804999999999999</v>
      </c>
      <c r="S580" s="23">
        <f t="shared" ref="S580:S643" si="122">IFERROR(VALUE(K580),"NA")</f>
        <v>-0.114</v>
      </c>
      <c r="T580" s="8">
        <f t="shared" ref="T580:T643" si="123">IFERROR(VALUE(L580),"NA")</f>
        <v>1366600</v>
      </c>
      <c r="U580" s="28">
        <f t="shared" ref="U580:U643" si="124">IFERROR(VALUE(M580),"NA")</f>
        <v>320</v>
      </c>
      <c r="V580" s="29" t="str">
        <f t="shared" ref="V580:V643" si="125">IF(R580&gt;=$Y$5,$AE$5,IF(R580&gt;=$Y$6,$AE$6,IF(R580&gt;=$Y$7,$AE$7,IF(R580&gt;=$Y$8,$AE$8,IF(R580&gt;=$Y$9,$AE$9,$AE$10)))))</f>
        <v>LowerSmallCap</v>
      </c>
    </row>
    <row r="581" spans="2:22" x14ac:dyDescent="0.25">
      <c r="B581">
        <f t="shared" si="119"/>
        <v>579</v>
      </c>
      <c r="C581" t="s">
        <v>2997</v>
      </c>
      <c r="D581" t="s">
        <v>3823</v>
      </c>
      <c r="E581" s="2">
        <v>-0.25800000000000001</v>
      </c>
      <c r="F581" s="1">
        <v>578195360</v>
      </c>
      <c r="G581" s="1">
        <v>1322580</v>
      </c>
      <c r="I581" t="str">
        <f t="shared" si="114"/>
        <v>PUDP</v>
      </c>
      <c r="J581" t="str">
        <f t="shared" si="115"/>
        <v>135.78 B</v>
      </c>
      <c r="K581" t="str">
        <f t="shared" si="116"/>
        <v>-0.258</v>
      </c>
      <c r="L581" s="9" t="str">
        <f t="shared" si="117"/>
        <v>578195360</v>
      </c>
      <c r="M581" s="9" t="str">
        <f t="shared" si="118"/>
        <v>1322580</v>
      </c>
      <c r="P581" t="str">
        <f t="shared" si="120"/>
        <v>PUDP</v>
      </c>
      <c r="Q581" s="6">
        <f>IFERROR(INDEX('Final Yahoo'!$D$2:$D$1048576,MATCH(Stockbit!P581,'Final Yahoo'!$B$2:$B$1048576,0)),"NA")</f>
        <v>404</v>
      </c>
      <c r="R581" s="10">
        <f t="shared" si="121"/>
        <v>0.13578000000000001</v>
      </c>
      <c r="S581" s="23">
        <f t="shared" si="122"/>
        <v>-0.25800000000000001</v>
      </c>
      <c r="T581" s="8">
        <f t="shared" si="123"/>
        <v>578195360</v>
      </c>
      <c r="U581" s="28">
        <f t="shared" si="124"/>
        <v>1322580</v>
      </c>
      <c r="V581" s="29" t="str">
        <f t="shared" si="125"/>
        <v>LowerSmallCap</v>
      </c>
    </row>
    <row r="582" spans="2:22" x14ac:dyDescent="0.25">
      <c r="B582">
        <f t="shared" si="119"/>
        <v>580</v>
      </c>
      <c r="C582" t="s">
        <v>2998</v>
      </c>
      <c r="D582" t="s">
        <v>3824</v>
      </c>
      <c r="E582" t="s">
        <v>3209</v>
      </c>
      <c r="F582" s="1">
        <v>4729494000</v>
      </c>
      <c r="G582" s="1">
        <v>90576000</v>
      </c>
      <c r="I582" t="str">
        <f t="shared" si="114"/>
        <v>PURA</v>
      </c>
      <c r="J582" t="str">
        <f t="shared" si="115"/>
        <v>299.99 B</v>
      </c>
      <c r="K582" t="str">
        <f t="shared" si="116"/>
        <v>-</v>
      </c>
      <c r="L582" s="9" t="str">
        <f t="shared" si="117"/>
        <v>4729494000</v>
      </c>
      <c r="M582" s="9" t="str">
        <f t="shared" si="118"/>
        <v>90576000</v>
      </c>
      <c r="P582" t="str">
        <f t="shared" si="120"/>
        <v>PURA</v>
      </c>
      <c r="Q582" s="6">
        <f>IFERROR(INDEX('Final Yahoo'!$D$2:$D$1048576,MATCH(Stockbit!P582,'Final Yahoo'!$B$2:$B$1048576,0)),"NA")</f>
        <v>53</v>
      </c>
      <c r="R582" s="10">
        <f t="shared" si="121"/>
        <v>0.29999000000000003</v>
      </c>
      <c r="S582" s="23" t="str">
        <f t="shared" si="122"/>
        <v>NA</v>
      </c>
      <c r="T582" s="8">
        <f t="shared" si="123"/>
        <v>4729494000</v>
      </c>
      <c r="U582" s="28">
        <f t="shared" si="124"/>
        <v>90576000</v>
      </c>
      <c r="V582" s="29" t="str">
        <f t="shared" si="125"/>
        <v>LowerSmallCap</v>
      </c>
    </row>
    <row r="583" spans="2:22" x14ac:dyDescent="0.25">
      <c r="B583">
        <f t="shared" si="119"/>
        <v>581</v>
      </c>
      <c r="C583" t="s">
        <v>2999</v>
      </c>
      <c r="D583" t="s">
        <v>3825</v>
      </c>
      <c r="E583" t="s">
        <v>3209</v>
      </c>
      <c r="F583" s="1">
        <v>942467440</v>
      </c>
      <c r="G583" s="1">
        <v>9370460</v>
      </c>
      <c r="I583" t="str">
        <f t="shared" si="114"/>
        <v>PURE</v>
      </c>
      <c r="J583" t="str">
        <f t="shared" si="115"/>
        <v>136.48 B</v>
      </c>
      <c r="K583" t="str">
        <f t="shared" si="116"/>
        <v>-</v>
      </c>
      <c r="L583" s="9" t="str">
        <f t="shared" si="117"/>
        <v>942467440</v>
      </c>
      <c r="M583" s="9" t="str">
        <f t="shared" si="118"/>
        <v>9370460</v>
      </c>
      <c r="P583" t="str">
        <f t="shared" si="120"/>
        <v>PURE</v>
      </c>
      <c r="Q583" s="6">
        <f>IFERROR(INDEX('Final Yahoo'!$D$2:$D$1048576,MATCH(Stockbit!P583,'Final Yahoo'!$B$2:$B$1048576,0)),"NA")</f>
        <v>99</v>
      </c>
      <c r="R583" s="10">
        <f t="shared" si="121"/>
        <v>0.13647999999999999</v>
      </c>
      <c r="S583" s="23" t="str">
        <f t="shared" si="122"/>
        <v>NA</v>
      </c>
      <c r="T583" s="8">
        <f t="shared" si="123"/>
        <v>942467440</v>
      </c>
      <c r="U583" s="28">
        <f t="shared" si="124"/>
        <v>9370460</v>
      </c>
      <c r="V583" s="29" t="str">
        <f t="shared" si="125"/>
        <v>LowerSmallCap</v>
      </c>
    </row>
    <row r="584" spans="2:22" x14ac:dyDescent="0.25">
      <c r="B584">
        <f t="shared" si="119"/>
        <v>582</v>
      </c>
      <c r="C584" t="s">
        <v>3000</v>
      </c>
      <c r="D584" t="s">
        <v>3826</v>
      </c>
      <c r="E584" t="s">
        <v>3209</v>
      </c>
      <c r="F584" s="1">
        <v>703040</v>
      </c>
      <c r="G584" s="1">
        <v>2000</v>
      </c>
      <c r="I584" t="str">
        <f t="shared" si="114"/>
        <v>PURI</v>
      </c>
      <c r="J584" t="str">
        <f t="shared" si="115"/>
        <v>342.00 B</v>
      </c>
      <c r="K584" t="str">
        <f t="shared" si="116"/>
        <v>-</v>
      </c>
      <c r="L584" s="9" t="str">
        <f t="shared" si="117"/>
        <v>703040</v>
      </c>
      <c r="M584" s="9" t="str">
        <f t="shared" si="118"/>
        <v>2000</v>
      </c>
      <c r="P584" t="str">
        <f t="shared" si="120"/>
        <v>PURI</v>
      </c>
      <c r="Q584" s="6">
        <f>IFERROR(INDEX('Final Yahoo'!$D$2:$D$1048576,MATCH(Stockbit!P584,'Final Yahoo'!$B$2:$B$1048576,0)),"NA")</f>
        <v>380</v>
      </c>
      <c r="R584" s="10">
        <f t="shared" si="121"/>
        <v>0.34200000000000003</v>
      </c>
      <c r="S584" s="23" t="str">
        <f t="shared" si="122"/>
        <v>NA</v>
      </c>
      <c r="T584" s="8">
        <f t="shared" si="123"/>
        <v>703040</v>
      </c>
      <c r="U584" s="28">
        <f t="shared" si="124"/>
        <v>2000</v>
      </c>
      <c r="V584" s="29" t="str">
        <f t="shared" si="125"/>
        <v>LowerSmallCap</v>
      </c>
    </row>
    <row r="585" spans="2:22" x14ac:dyDescent="0.25">
      <c r="B585">
        <f t="shared" si="119"/>
        <v>583</v>
      </c>
      <c r="C585" t="s">
        <v>3001</v>
      </c>
      <c r="D585" t="s">
        <v>3827</v>
      </c>
      <c r="E585" s="2">
        <v>-0.114</v>
      </c>
      <c r="F585" s="1">
        <v>25391008300</v>
      </c>
      <c r="G585" s="1">
        <v>48377040</v>
      </c>
      <c r="I585" t="str">
        <f t="shared" si="114"/>
        <v>PWON</v>
      </c>
      <c r="J585" t="str">
        <f t="shared" si="115"/>
        <v>24,802.20 B</v>
      </c>
      <c r="K585" t="str">
        <f t="shared" si="116"/>
        <v>-0.114</v>
      </c>
      <c r="L585" s="9" t="str">
        <f t="shared" si="117"/>
        <v>25391008300</v>
      </c>
      <c r="M585" s="9" t="str">
        <f t="shared" si="118"/>
        <v>48377040</v>
      </c>
      <c r="P585" t="str">
        <f t="shared" si="120"/>
        <v>PWON</v>
      </c>
      <c r="Q585" s="6">
        <f>IFERROR(INDEX('Final Yahoo'!$D$2:$D$1048576,MATCH(Stockbit!P585,'Final Yahoo'!$B$2:$B$1048576,0)),"NA")</f>
        <v>530</v>
      </c>
      <c r="R585" s="10">
        <f t="shared" si="121"/>
        <v>24.802199999999999</v>
      </c>
      <c r="S585" s="23">
        <f t="shared" si="122"/>
        <v>-0.114</v>
      </c>
      <c r="T585" s="8">
        <f t="shared" si="123"/>
        <v>25391008300</v>
      </c>
      <c r="U585" s="28">
        <f t="shared" si="124"/>
        <v>48377040</v>
      </c>
      <c r="V585" s="29" t="str">
        <f t="shared" si="125"/>
        <v>LowerBigCap</v>
      </c>
    </row>
    <row r="586" spans="2:22" x14ac:dyDescent="0.25">
      <c r="B586">
        <f t="shared" si="119"/>
        <v>584</v>
      </c>
      <c r="C586" t="s">
        <v>3002</v>
      </c>
      <c r="D586" t="s">
        <v>3828</v>
      </c>
      <c r="E586" s="2">
        <v>7.4999999999999997E-2</v>
      </c>
      <c r="F586" s="1">
        <v>421303300</v>
      </c>
      <c r="G586" s="1">
        <v>403140</v>
      </c>
      <c r="I586" t="str">
        <f t="shared" si="114"/>
        <v>PYFA</v>
      </c>
      <c r="J586" t="str">
        <f t="shared" si="115"/>
        <v>577.89 B</v>
      </c>
      <c r="K586" t="str">
        <f t="shared" si="116"/>
        <v>0.075</v>
      </c>
      <c r="L586" s="9" t="str">
        <f t="shared" si="117"/>
        <v>421303300</v>
      </c>
      <c r="M586" s="9" t="str">
        <f t="shared" si="118"/>
        <v>403140</v>
      </c>
      <c r="P586" t="str">
        <f t="shared" si="120"/>
        <v>PYFA</v>
      </c>
      <c r="Q586" s="6">
        <f>IFERROR(INDEX('Final Yahoo'!$D$2:$D$1048576,MATCH(Stockbit!P586,'Final Yahoo'!$B$2:$B$1048576,0)),"NA")</f>
        <v>1070</v>
      </c>
      <c r="R586" s="10">
        <f t="shared" si="121"/>
        <v>0.57789000000000001</v>
      </c>
      <c r="S586" s="23">
        <f t="shared" si="122"/>
        <v>7.4999999999999997E-2</v>
      </c>
      <c r="T586" s="8">
        <f t="shared" si="123"/>
        <v>421303300</v>
      </c>
      <c r="U586" s="28">
        <f t="shared" si="124"/>
        <v>403140</v>
      </c>
      <c r="V586" s="29" t="str">
        <f t="shared" si="125"/>
        <v>LowerSmallCap</v>
      </c>
    </row>
    <row r="587" spans="2:22" x14ac:dyDescent="0.25">
      <c r="B587">
        <f t="shared" si="119"/>
        <v>585</v>
      </c>
      <c r="C587" t="s">
        <v>3003</v>
      </c>
      <c r="D587" t="s">
        <v>3829</v>
      </c>
      <c r="E587" s="2">
        <v>4.4999999999999998E-2</v>
      </c>
      <c r="F587" s="1">
        <v>861937400</v>
      </c>
      <c r="G587" s="1">
        <v>1194200</v>
      </c>
      <c r="I587" t="str">
        <f t="shared" si="114"/>
        <v>PZZA</v>
      </c>
      <c r="J587" t="str">
        <f t="shared" si="115"/>
        <v>2,160.64 B</v>
      </c>
      <c r="K587" t="str">
        <f t="shared" si="116"/>
        <v>0.045</v>
      </c>
      <c r="L587" s="9" t="str">
        <f t="shared" si="117"/>
        <v>861937400</v>
      </c>
      <c r="M587" s="9" t="str">
        <f t="shared" si="118"/>
        <v>1194200</v>
      </c>
      <c r="P587" t="str">
        <f t="shared" si="120"/>
        <v>PZZA</v>
      </c>
      <c r="Q587" s="6" t="str">
        <f>IFERROR(INDEX('Final Yahoo'!$D$2:$D$1048576,MATCH(Stockbit!P587,'Final Yahoo'!$B$2:$B$1048576,0)),"NA")</f>
        <v>NA</v>
      </c>
      <c r="R587" s="10">
        <f t="shared" si="121"/>
        <v>2.1606399999999999</v>
      </c>
      <c r="S587" s="23">
        <f t="shared" si="122"/>
        <v>4.4999999999999998E-2</v>
      </c>
      <c r="T587" s="8">
        <f t="shared" si="123"/>
        <v>861937400</v>
      </c>
      <c r="U587" s="28">
        <f t="shared" si="124"/>
        <v>1194200</v>
      </c>
      <c r="V587" s="29" t="str">
        <f t="shared" si="125"/>
        <v>LowerMidCap</v>
      </c>
    </row>
    <row r="588" spans="2:22" x14ac:dyDescent="0.25">
      <c r="B588">
        <f t="shared" si="119"/>
        <v>586</v>
      </c>
      <c r="C588" t="s">
        <v>3004</v>
      </c>
      <c r="D588" t="s">
        <v>3830</v>
      </c>
      <c r="E588" s="2">
        <v>-0.12</v>
      </c>
      <c r="F588" s="1">
        <v>3753420480</v>
      </c>
      <c r="G588" s="1">
        <v>16846420</v>
      </c>
      <c r="I588" t="str">
        <f t="shared" si="114"/>
        <v>RAJA</v>
      </c>
      <c r="J588" t="str">
        <f t="shared" si="115"/>
        <v>946.87 B</v>
      </c>
      <c r="K588" t="str">
        <f t="shared" si="116"/>
        <v>-0.12</v>
      </c>
      <c r="L588" s="9" t="str">
        <f t="shared" si="117"/>
        <v>3753420480</v>
      </c>
      <c r="M588" s="9" t="str">
        <f t="shared" si="118"/>
        <v>16846420</v>
      </c>
      <c r="P588" t="str">
        <f t="shared" si="120"/>
        <v>RAJA</v>
      </c>
      <c r="Q588" s="6">
        <f>IFERROR(INDEX('Final Yahoo'!$D$2:$D$1048576,MATCH(Stockbit!P588,'Final Yahoo'!$B$2:$B$1048576,0)),"NA")</f>
        <v>222</v>
      </c>
      <c r="R588" s="10">
        <f t="shared" si="121"/>
        <v>0.94686999999999999</v>
      </c>
      <c r="S588" s="23">
        <f t="shared" si="122"/>
        <v>-0.12</v>
      </c>
      <c r="T588" s="8">
        <f t="shared" si="123"/>
        <v>3753420480</v>
      </c>
      <c r="U588" s="28">
        <f t="shared" si="124"/>
        <v>16846420</v>
      </c>
      <c r="V588" s="29" t="str">
        <f t="shared" si="125"/>
        <v>LowerSmallCap</v>
      </c>
    </row>
    <row r="589" spans="2:22" x14ac:dyDescent="0.25">
      <c r="B589">
        <f t="shared" si="119"/>
        <v>587</v>
      </c>
      <c r="C589" t="s">
        <v>3005</v>
      </c>
      <c r="D589" t="s">
        <v>3831</v>
      </c>
      <c r="E589" s="2">
        <v>-0.23400000000000001</v>
      </c>
      <c r="F589" s="1">
        <v>6208673100</v>
      </c>
      <c r="G589" s="1">
        <v>8110100</v>
      </c>
      <c r="I589" t="str">
        <f t="shared" si="114"/>
        <v>RALS</v>
      </c>
      <c r="J589" t="str">
        <f t="shared" si="115"/>
        <v>5,428.44 B</v>
      </c>
      <c r="K589" t="str">
        <f t="shared" si="116"/>
        <v>-0.234</v>
      </c>
      <c r="L589" s="9" t="str">
        <f t="shared" si="117"/>
        <v>6208673100</v>
      </c>
      <c r="M589" s="9" t="str">
        <f t="shared" si="118"/>
        <v>8110100</v>
      </c>
      <c r="P589" t="str">
        <f t="shared" si="120"/>
        <v>RALS</v>
      </c>
      <c r="Q589" s="6">
        <f>IFERROR(INDEX('Final Yahoo'!$D$2:$D$1048576,MATCH(Stockbit!P589,'Final Yahoo'!$B$2:$B$1048576,0)),"NA")</f>
        <v>800</v>
      </c>
      <c r="R589" s="10">
        <f t="shared" si="121"/>
        <v>5.4284399999999993</v>
      </c>
      <c r="S589" s="23">
        <f t="shared" si="122"/>
        <v>-0.23400000000000001</v>
      </c>
      <c r="T589" s="8">
        <f t="shared" si="123"/>
        <v>6208673100</v>
      </c>
      <c r="U589" s="28">
        <f t="shared" si="124"/>
        <v>8110100</v>
      </c>
      <c r="V589" s="29" t="str">
        <f t="shared" si="125"/>
        <v>UpperMidCap</v>
      </c>
    </row>
    <row r="590" spans="2:22" x14ac:dyDescent="0.25">
      <c r="B590">
        <f t="shared" si="119"/>
        <v>588</v>
      </c>
      <c r="C590" t="s">
        <v>3006</v>
      </c>
      <c r="D590" t="s">
        <v>3832</v>
      </c>
      <c r="E590" s="2">
        <v>0.112</v>
      </c>
      <c r="F590" s="1">
        <v>4264934000</v>
      </c>
      <c r="G590" s="1">
        <v>1781620</v>
      </c>
      <c r="I590" t="str">
        <f t="shared" si="114"/>
        <v>RANC</v>
      </c>
      <c r="J590" t="str">
        <f t="shared" si="115"/>
        <v>3,754.77 B</v>
      </c>
      <c r="K590" t="str">
        <f t="shared" si="116"/>
        <v>0.112</v>
      </c>
      <c r="L590" s="9" t="str">
        <f t="shared" si="117"/>
        <v>4264934000</v>
      </c>
      <c r="M590" s="9" t="str">
        <f t="shared" si="118"/>
        <v>1781620</v>
      </c>
      <c r="P590" t="str">
        <f t="shared" si="120"/>
        <v>RANC</v>
      </c>
      <c r="Q590" s="6" t="str">
        <f>IFERROR(INDEX('Final Yahoo'!$D$2:$D$1048576,MATCH(Stockbit!P590,'Final Yahoo'!$B$2:$B$1048576,0)),"NA")</f>
        <v>NA</v>
      </c>
      <c r="R590" s="10">
        <f t="shared" si="121"/>
        <v>3.7547700000000002</v>
      </c>
      <c r="S590" s="23">
        <f t="shared" si="122"/>
        <v>0.112</v>
      </c>
      <c r="T590" s="8">
        <f t="shared" si="123"/>
        <v>4264934000</v>
      </c>
      <c r="U590" s="28">
        <f t="shared" si="124"/>
        <v>1781620</v>
      </c>
      <c r="V590" s="29" t="str">
        <f t="shared" si="125"/>
        <v>LowerMidCap</v>
      </c>
    </row>
    <row r="591" spans="2:22" x14ac:dyDescent="0.25">
      <c r="B591">
        <f t="shared" si="119"/>
        <v>589</v>
      </c>
      <c r="C591" t="s">
        <v>3007</v>
      </c>
      <c r="D591" t="s">
        <v>3833</v>
      </c>
      <c r="E591" s="2">
        <v>-0.29799999999999999</v>
      </c>
      <c r="F591" s="1">
        <v>6685000</v>
      </c>
      <c r="G591" s="1">
        <v>133700</v>
      </c>
      <c r="I591" t="str">
        <f t="shared" si="114"/>
        <v>RBMS</v>
      </c>
      <c r="J591" t="str">
        <f t="shared" si="115"/>
        <v>136.15 B</v>
      </c>
      <c r="K591" t="str">
        <f t="shared" si="116"/>
        <v>-0.298</v>
      </c>
      <c r="L591" s="9" t="str">
        <f t="shared" si="117"/>
        <v>6685000</v>
      </c>
      <c r="M591" s="9" t="str">
        <f t="shared" si="118"/>
        <v>133700</v>
      </c>
      <c r="P591" t="str">
        <f t="shared" si="120"/>
        <v>RBMS</v>
      </c>
      <c r="Q591" s="6">
        <f>IFERROR(INDEX('Final Yahoo'!$D$2:$D$1048576,MATCH(Stockbit!P591,'Final Yahoo'!$B$2:$B$1048576,0)),"NA")</f>
        <v>50</v>
      </c>
      <c r="R591" s="10">
        <f t="shared" si="121"/>
        <v>0.13614999999999999</v>
      </c>
      <c r="S591" s="23">
        <f t="shared" si="122"/>
        <v>-0.29799999999999999</v>
      </c>
      <c r="T591" s="8">
        <f t="shared" si="123"/>
        <v>6685000</v>
      </c>
      <c r="U591" s="28">
        <f t="shared" si="124"/>
        <v>133700</v>
      </c>
      <c r="V591" s="29" t="str">
        <f t="shared" si="125"/>
        <v>LowerSmallCap</v>
      </c>
    </row>
    <row r="592" spans="2:22" x14ac:dyDescent="0.25">
      <c r="B592">
        <f t="shared" si="119"/>
        <v>590</v>
      </c>
      <c r="C592" t="s">
        <v>3008</v>
      </c>
      <c r="D592" t="s">
        <v>3834</v>
      </c>
      <c r="E592" s="2">
        <v>4.0000000000000001E-3</v>
      </c>
      <c r="F592" s="1">
        <v>223037000</v>
      </c>
      <c r="G592" s="1">
        <v>31860</v>
      </c>
      <c r="I592" t="str">
        <f t="shared" si="114"/>
        <v>RDTX</v>
      </c>
      <c r="J592" t="str">
        <f t="shared" si="115"/>
        <v>1,881.60 B</v>
      </c>
      <c r="K592" t="str">
        <f t="shared" si="116"/>
        <v>0.004</v>
      </c>
      <c r="L592" s="9" t="str">
        <f t="shared" si="117"/>
        <v>223037000</v>
      </c>
      <c r="M592" s="9" t="str">
        <f t="shared" si="118"/>
        <v>31860</v>
      </c>
      <c r="P592" t="str">
        <f t="shared" si="120"/>
        <v>RDTX</v>
      </c>
      <c r="Q592" s="6">
        <f>IFERROR(INDEX('Final Yahoo'!$D$2:$D$1048576,MATCH(Stockbit!P592,'Final Yahoo'!$B$2:$B$1048576,0)),"NA")</f>
        <v>6800</v>
      </c>
      <c r="R592" s="10">
        <f t="shared" si="121"/>
        <v>1.8815999999999999</v>
      </c>
      <c r="S592" s="23">
        <f t="shared" si="122"/>
        <v>4.0000000000000001E-3</v>
      </c>
      <c r="T592" s="8">
        <f t="shared" si="123"/>
        <v>223037000</v>
      </c>
      <c r="U592" s="28">
        <f t="shared" si="124"/>
        <v>31860</v>
      </c>
      <c r="V592" s="29" t="str">
        <f t="shared" si="125"/>
        <v>UpperSmallCap</v>
      </c>
    </row>
    <row r="593" spans="2:22" x14ac:dyDescent="0.25">
      <c r="B593">
        <f t="shared" si="119"/>
        <v>591</v>
      </c>
      <c r="C593" t="s">
        <v>3009</v>
      </c>
      <c r="D593" t="s">
        <v>3835</v>
      </c>
      <c r="E593" t="s">
        <v>3209</v>
      </c>
      <c r="F593" s="1">
        <v>14519645980</v>
      </c>
      <c r="G593" s="1">
        <v>141554159.19999999</v>
      </c>
      <c r="I593" t="str">
        <f t="shared" si="114"/>
        <v>REAL</v>
      </c>
      <c r="J593" t="str">
        <f t="shared" si="115"/>
        <v>656.73 B</v>
      </c>
      <c r="K593" t="str">
        <f t="shared" si="116"/>
        <v>-</v>
      </c>
      <c r="L593" s="9" t="str">
        <f t="shared" si="117"/>
        <v>14519645980</v>
      </c>
      <c r="M593" s="9" t="str">
        <f t="shared" si="118"/>
        <v>141554159.2</v>
      </c>
      <c r="P593" t="str">
        <f t="shared" si="120"/>
        <v>REAL</v>
      </c>
      <c r="Q593" s="6">
        <f>IFERROR(INDEX('Final Yahoo'!$D$2:$D$1048576,MATCH(Stockbit!P593,'Final Yahoo'!$B$2:$B$1048576,0)),"NA")</f>
        <v>105</v>
      </c>
      <c r="R593" s="10">
        <f t="shared" si="121"/>
        <v>0.65673000000000004</v>
      </c>
      <c r="S593" s="23" t="str">
        <f t="shared" si="122"/>
        <v>NA</v>
      </c>
      <c r="T593" s="8">
        <f t="shared" si="123"/>
        <v>14519645980</v>
      </c>
      <c r="U593" s="28">
        <f t="shared" si="124"/>
        <v>141554159.19999999</v>
      </c>
      <c r="V593" s="29" t="str">
        <f t="shared" si="125"/>
        <v>LowerSmallCap</v>
      </c>
    </row>
    <row r="594" spans="2:22" x14ac:dyDescent="0.25">
      <c r="B594">
        <f t="shared" si="119"/>
        <v>592</v>
      </c>
      <c r="C594" t="s">
        <v>3010</v>
      </c>
      <c r="D594" t="s">
        <v>3836</v>
      </c>
      <c r="E594" s="2">
        <v>-0.14399999999999999</v>
      </c>
      <c r="F594" s="1">
        <v>103800</v>
      </c>
      <c r="G594">
        <v>260</v>
      </c>
      <c r="I594" t="str">
        <f t="shared" si="114"/>
        <v>RELI</v>
      </c>
      <c r="J594" t="str">
        <f t="shared" si="115"/>
        <v>712.80 B</v>
      </c>
      <c r="K594" t="str">
        <f t="shared" si="116"/>
        <v>-0.144</v>
      </c>
      <c r="L594" s="9" t="str">
        <f t="shared" si="117"/>
        <v>103800</v>
      </c>
      <c r="M594" s="9" t="str">
        <f t="shared" si="118"/>
        <v>260</v>
      </c>
      <c r="P594" t="str">
        <f t="shared" si="120"/>
        <v>RELI</v>
      </c>
      <c r="Q594" s="6">
        <f>IFERROR(INDEX('Final Yahoo'!$D$2:$D$1048576,MATCH(Stockbit!P594,'Final Yahoo'!$B$2:$B$1048576,0)),"NA")</f>
        <v>398</v>
      </c>
      <c r="R594" s="10">
        <f t="shared" si="121"/>
        <v>0.71279999999999999</v>
      </c>
      <c r="S594" s="23">
        <f t="shared" si="122"/>
        <v>-0.14399999999999999</v>
      </c>
      <c r="T594" s="8">
        <f t="shared" si="123"/>
        <v>103800</v>
      </c>
      <c r="U594" s="28">
        <f t="shared" si="124"/>
        <v>260</v>
      </c>
      <c r="V594" s="29" t="str">
        <f t="shared" si="125"/>
        <v>LowerSmallCap</v>
      </c>
    </row>
    <row r="595" spans="2:22" x14ac:dyDescent="0.25">
      <c r="B595">
        <f t="shared" si="119"/>
        <v>593</v>
      </c>
      <c r="C595" t="s">
        <v>3011</v>
      </c>
      <c r="D595" t="s">
        <v>3837</v>
      </c>
      <c r="E595" s="2">
        <v>-7.0000000000000007E-2</v>
      </c>
      <c r="F595" s="1">
        <v>114965040</v>
      </c>
      <c r="G595" s="1">
        <v>1267620</v>
      </c>
      <c r="I595" t="str">
        <f t="shared" si="114"/>
        <v>RICY</v>
      </c>
      <c r="J595" t="str">
        <f t="shared" si="115"/>
        <v>59.04 B</v>
      </c>
      <c r="K595" t="str">
        <f t="shared" si="116"/>
        <v>-0.07</v>
      </c>
      <c r="L595" s="9" t="str">
        <f t="shared" si="117"/>
        <v>114965040</v>
      </c>
      <c r="M595" s="9" t="str">
        <f t="shared" si="118"/>
        <v>1267620</v>
      </c>
      <c r="P595" t="str">
        <f t="shared" si="120"/>
        <v>RICY</v>
      </c>
      <c r="Q595" s="6">
        <f>IFERROR(INDEX('Final Yahoo'!$D$2:$D$1048576,MATCH(Stockbit!P595,'Final Yahoo'!$B$2:$B$1048576,0)),"NA")</f>
        <v>91</v>
      </c>
      <c r="R595" s="10">
        <f t="shared" si="121"/>
        <v>5.9040000000000002E-2</v>
      </c>
      <c r="S595" s="23">
        <f t="shared" si="122"/>
        <v>-7.0000000000000007E-2</v>
      </c>
      <c r="T595" s="8">
        <f t="shared" si="123"/>
        <v>114965040</v>
      </c>
      <c r="U595" s="28">
        <f t="shared" si="124"/>
        <v>1267620</v>
      </c>
      <c r="V595" s="29" t="str">
        <f t="shared" si="125"/>
        <v>LowerSmallCap</v>
      </c>
    </row>
    <row r="596" spans="2:22" x14ac:dyDescent="0.25">
      <c r="B596">
        <f t="shared" si="119"/>
        <v>594</v>
      </c>
      <c r="C596" t="s">
        <v>3012</v>
      </c>
      <c r="D596" t="s">
        <v>3838</v>
      </c>
      <c r="E596" s="2">
        <v>7.3999999999999996E-2</v>
      </c>
      <c r="F596" s="1">
        <v>89278960</v>
      </c>
      <c r="G596" s="1">
        <v>319260</v>
      </c>
      <c r="I596" t="str">
        <f t="shared" si="114"/>
        <v>RIGS</v>
      </c>
      <c r="J596" t="str">
        <f t="shared" si="115"/>
        <v>172.99 B</v>
      </c>
      <c r="K596" t="str">
        <f t="shared" si="116"/>
        <v>0.074</v>
      </c>
      <c r="L596" s="9" t="str">
        <f t="shared" si="117"/>
        <v>89278960</v>
      </c>
      <c r="M596" s="9" t="str">
        <f t="shared" si="118"/>
        <v>319260</v>
      </c>
      <c r="P596" t="str">
        <f t="shared" si="120"/>
        <v>RIGS</v>
      </c>
      <c r="Q596" s="6">
        <f>IFERROR(INDEX('Final Yahoo'!$D$2:$D$1048576,MATCH(Stockbit!P596,'Final Yahoo'!$B$2:$B$1048576,0)),"NA")</f>
        <v>278</v>
      </c>
      <c r="R596" s="10">
        <f t="shared" si="121"/>
        <v>0.17299</v>
      </c>
      <c r="S596" s="23">
        <f t="shared" si="122"/>
        <v>7.3999999999999996E-2</v>
      </c>
      <c r="T596" s="8">
        <f t="shared" si="123"/>
        <v>89278960</v>
      </c>
      <c r="U596" s="28">
        <f t="shared" si="124"/>
        <v>319260</v>
      </c>
      <c r="V596" s="29" t="str">
        <f t="shared" si="125"/>
        <v>LowerSmallCap</v>
      </c>
    </row>
    <row r="597" spans="2:22" x14ac:dyDescent="0.25">
      <c r="B597">
        <f t="shared" si="119"/>
        <v>595</v>
      </c>
      <c r="C597" t="s">
        <v>3839</v>
      </c>
      <c r="D597" t="s">
        <v>3840</v>
      </c>
      <c r="E597" s="2">
        <v>16.254000000000001</v>
      </c>
      <c r="F597" s="1">
        <v>5000</v>
      </c>
      <c r="G597">
        <v>0</v>
      </c>
      <c r="I597" t="str">
        <f t="shared" si="114"/>
        <v>RIMO</v>
      </c>
      <c r="J597" t="str">
        <f t="shared" si="115"/>
        <v>2,254.03 B</v>
      </c>
      <c r="K597" t="str">
        <f t="shared" si="116"/>
        <v>16.254</v>
      </c>
      <c r="L597" s="9" t="str">
        <f t="shared" si="117"/>
        <v>5000</v>
      </c>
      <c r="M597" s="9" t="str">
        <f t="shared" si="118"/>
        <v>0</v>
      </c>
      <c r="P597" t="str">
        <f t="shared" si="120"/>
        <v>RIMO</v>
      </c>
      <c r="Q597" s="6" t="str">
        <f>IFERROR(INDEX('Final Yahoo'!$D$2:$D$1048576,MATCH(Stockbit!P597,'Final Yahoo'!$B$2:$B$1048576,0)),"NA")</f>
        <v>NA</v>
      </c>
      <c r="R597" s="10">
        <f t="shared" si="121"/>
        <v>2.2540300000000002</v>
      </c>
      <c r="S597" s="23">
        <f t="shared" si="122"/>
        <v>16.254000000000001</v>
      </c>
      <c r="T597" s="8">
        <f t="shared" si="123"/>
        <v>5000</v>
      </c>
      <c r="U597" s="28">
        <f t="shared" si="124"/>
        <v>0</v>
      </c>
      <c r="V597" s="29" t="str">
        <f t="shared" si="125"/>
        <v>LowerMidCap</v>
      </c>
    </row>
    <row r="598" spans="2:22" x14ac:dyDescent="0.25">
      <c r="B598">
        <f t="shared" si="119"/>
        <v>596</v>
      </c>
      <c r="C598" t="s">
        <v>3013</v>
      </c>
      <c r="D598" t="s">
        <v>3841</v>
      </c>
      <c r="E598" s="2">
        <v>-0.129</v>
      </c>
      <c r="F598" s="1">
        <v>120032480</v>
      </c>
      <c r="G598" s="1">
        <v>306060</v>
      </c>
      <c r="I598" t="str">
        <f t="shared" si="114"/>
        <v>RISE</v>
      </c>
      <c r="J598" t="str">
        <f t="shared" si="115"/>
        <v>3,920.30 B</v>
      </c>
      <c r="K598" t="str">
        <f t="shared" si="116"/>
        <v>-0.129</v>
      </c>
      <c r="L598" s="9" t="str">
        <f t="shared" si="117"/>
        <v>120032480</v>
      </c>
      <c r="M598" s="9" t="str">
        <f t="shared" si="118"/>
        <v>306060</v>
      </c>
      <c r="P598" t="str">
        <f t="shared" si="120"/>
        <v>RISE</v>
      </c>
      <c r="Q598" s="6" t="str">
        <f>IFERROR(INDEX('Final Yahoo'!$D$2:$D$1048576,MATCH(Stockbit!P598,'Final Yahoo'!$B$2:$B$1048576,0)),"NA")</f>
        <v>NA</v>
      </c>
      <c r="R598" s="10">
        <f t="shared" si="121"/>
        <v>3.9203000000000001</v>
      </c>
      <c r="S598" s="23">
        <f t="shared" si="122"/>
        <v>-0.129</v>
      </c>
      <c r="T598" s="8">
        <f t="shared" si="123"/>
        <v>120032480</v>
      </c>
      <c r="U598" s="28">
        <f t="shared" si="124"/>
        <v>306060</v>
      </c>
      <c r="V598" s="29" t="str">
        <f t="shared" si="125"/>
        <v>LowerMidCap</v>
      </c>
    </row>
    <row r="599" spans="2:22" x14ac:dyDescent="0.25">
      <c r="B599">
        <f t="shared" si="119"/>
        <v>597</v>
      </c>
      <c r="C599" t="s">
        <v>3014</v>
      </c>
      <c r="D599" t="s">
        <v>3842</v>
      </c>
      <c r="E599" s="2">
        <v>-0.11799999999999999</v>
      </c>
      <c r="F599" s="1">
        <v>40333280</v>
      </c>
      <c r="G599">
        <v>0</v>
      </c>
      <c r="I599" t="str">
        <f t="shared" si="114"/>
        <v>RMBA</v>
      </c>
      <c r="J599" t="str">
        <f t="shared" si="115"/>
        <v>11,138.75 B</v>
      </c>
      <c r="K599" t="str">
        <f t="shared" si="116"/>
        <v>-0.118</v>
      </c>
      <c r="L599" s="9" t="str">
        <f t="shared" si="117"/>
        <v>40333280</v>
      </c>
      <c r="M599" s="9" t="str">
        <f t="shared" si="118"/>
        <v>0</v>
      </c>
      <c r="P599" t="str">
        <f t="shared" si="120"/>
        <v>RMBA</v>
      </c>
      <c r="Q599" s="6" t="str">
        <f>IFERROR(INDEX('Final Yahoo'!$D$2:$D$1048576,MATCH(Stockbit!P599,'Final Yahoo'!$B$2:$B$1048576,0)),"NA")</f>
        <v>NA</v>
      </c>
      <c r="R599" s="10">
        <f t="shared" si="121"/>
        <v>11.13875</v>
      </c>
      <c r="S599" s="23">
        <f t="shared" si="122"/>
        <v>-0.11799999999999999</v>
      </c>
      <c r="T599" s="8">
        <f t="shared" si="123"/>
        <v>40333280</v>
      </c>
      <c r="U599" s="28">
        <f t="shared" si="124"/>
        <v>0</v>
      </c>
      <c r="V599" s="29" t="str">
        <f t="shared" si="125"/>
        <v>LowerBigCap</v>
      </c>
    </row>
    <row r="600" spans="2:22" x14ac:dyDescent="0.25">
      <c r="B600">
        <f t="shared" si="119"/>
        <v>598</v>
      </c>
      <c r="C600" t="s">
        <v>3015</v>
      </c>
      <c r="D600" t="s">
        <v>3843</v>
      </c>
      <c r="E600" t="s">
        <v>3209</v>
      </c>
      <c r="F600" s="1">
        <v>74568600</v>
      </c>
      <c r="G600" s="1">
        <v>92480</v>
      </c>
      <c r="I600" t="str">
        <f t="shared" si="114"/>
        <v>ROCK</v>
      </c>
      <c r="J600" t="str">
        <f t="shared" si="115"/>
        <v>1,155.32 B</v>
      </c>
      <c r="K600" t="str">
        <f t="shared" si="116"/>
        <v>-</v>
      </c>
      <c r="L600" s="9" t="str">
        <f t="shared" si="117"/>
        <v>74568600</v>
      </c>
      <c r="M600" s="9" t="str">
        <f t="shared" si="118"/>
        <v>92480</v>
      </c>
      <c r="P600" t="str">
        <f t="shared" si="120"/>
        <v>ROCK</v>
      </c>
      <c r="Q600" s="6">
        <f>IFERROR(INDEX('Final Yahoo'!$D$2:$D$1048576,MATCH(Stockbit!P600,'Final Yahoo'!$B$2:$B$1048576,0)),"NA")</f>
        <v>620</v>
      </c>
      <c r="R600" s="10">
        <f t="shared" si="121"/>
        <v>1.1553199999999999</v>
      </c>
      <c r="S600" s="23" t="str">
        <f t="shared" si="122"/>
        <v>NA</v>
      </c>
      <c r="T600" s="8">
        <f t="shared" si="123"/>
        <v>74568600</v>
      </c>
      <c r="U600" s="28">
        <f t="shared" si="124"/>
        <v>92480</v>
      </c>
      <c r="V600" s="29" t="str">
        <f t="shared" si="125"/>
        <v>UpperSmallCap</v>
      </c>
    </row>
    <row r="601" spans="2:22" x14ac:dyDescent="0.25">
      <c r="B601">
        <f t="shared" si="119"/>
        <v>599</v>
      </c>
      <c r="C601" t="s">
        <v>3016</v>
      </c>
      <c r="D601" t="s">
        <v>3844</v>
      </c>
      <c r="E601" s="2">
        <v>-0.27</v>
      </c>
      <c r="F601" s="1">
        <v>712608200</v>
      </c>
      <c r="G601" s="1">
        <v>6976040</v>
      </c>
      <c r="I601" t="str">
        <f t="shared" si="114"/>
        <v>RODA</v>
      </c>
      <c r="J601" t="str">
        <f t="shared" si="115"/>
        <v>1,372.80 B</v>
      </c>
      <c r="K601" t="str">
        <f t="shared" si="116"/>
        <v>-0.27</v>
      </c>
      <c r="L601" s="9" t="str">
        <f t="shared" si="117"/>
        <v>712608200</v>
      </c>
      <c r="M601" s="9" t="str">
        <f t="shared" si="118"/>
        <v>6976040</v>
      </c>
      <c r="P601" t="str">
        <f t="shared" si="120"/>
        <v>RODA</v>
      </c>
      <c r="Q601" s="6">
        <f>IFERROR(INDEX('Final Yahoo'!$D$2:$D$1048576,MATCH(Stockbit!P601,'Final Yahoo'!$B$2:$B$1048576,0)),"NA")</f>
        <v>103</v>
      </c>
      <c r="R601" s="10">
        <f t="shared" si="121"/>
        <v>1.3728</v>
      </c>
      <c r="S601" s="23">
        <f t="shared" si="122"/>
        <v>-0.27</v>
      </c>
      <c r="T601" s="8">
        <f t="shared" si="123"/>
        <v>712608200</v>
      </c>
      <c r="U601" s="28">
        <f t="shared" si="124"/>
        <v>6976040</v>
      </c>
      <c r="V601" s="29" t="str">
        <f t="shared" si="125"/>
        <v>UpperSmallCap</v>
      </c>
    </row>
    <row r="602" spans="2:22" x14ac:dyDescent="0.25">
      <c r="B602">
        <f t="shared" si="119"/>
        <v>600</v>
      </c>
      <c r="C602" t="s">
        <v>3017</v>
      </c>
      <c r="D602" t="s">
        <v>3845</v>
      </c>
      <c r="E602" t="s">
        <v>3209</v>
      </c>
      <c r="F602" s="1">
        <v>453380920</v>
      </c>
      <c r="G602" s="1">
        <v>1755960</v>
      </c>
      <c r="I602" t="str">
        <f t="shared" si="114"/>
        <v>RONY</v>
      </c>
      <c r="J602" t="str">
        <f t="shared" si="115"/>
        <v>292.50 B</v>
      </c>
      <c r="K602" t="str">
        <f t="shared" si="116"/>
        <v>-</v>
      </c>
      <c r="L602" s="9" t="str">
        <f t="shared" si="117"/>
        <v>453380920</v>
      </c>
      <c r="M602" s="9" t="str">
        <f t="shared" si="118"/>
        <v>1755960</v>
      </c>
      <c r="P602" t="str">
        <f t="shared" si="120"/>
        <v>RONY</v>
      </c>
      <c r="Q602" s="6">
        <f>IFERROR(INDEX('Final Yahoo'!$D$2:$D$1048576,MATCH(Stockbit!P602,'Final Yahoo'!$B$2:$B$1048576,0)),"NA")</f>
        <v>266</v>
      </c>
      <c r="R602" s="10">
        <f t="shared" si="121"/>
        <v>0.29249999999999998</v>
      </c>
      <c r="S602" s="23" t="str">
        <f t="shared" si="122"/>
        <v>NA</v>
      </c>
      <c r="T602" s="8">
        <f t="shared" si="123"/>
        <v>453380920</v>
      </c>
      <c r="U602" s="28">
        <f t="shared" si="124"/>
        <v>1755960</v>
      </c>
      <c r="V602" s="29" t="str">
        <f t="shared" si="125"/>
        <v>LowerSmallCap</v>
      </c>
    </row>
    <row r="603" spans="2:22" x14ac:dyDescent="0.25">
      <c r="B603">
        <f t="shared" si="119"/>
        <v>601</v>
      </c>
      <c r="C603" t="s">
        <v>3018</v>
      </c>
      <c r="D603" t="s">
        <v>3846</v>
      </c>
      <c r="E603" s="2">
        <v>8.7999999999999995E-2</v>
      </c>
      <c r="F603" s="1">
        <v>6921070100</v>
      </c>
      <c r="G603" s="1">
        <v>4972020</v>
      </c>
      <c r="I603" t="str">
        <f t="shared" si="114"/>
        <v>ROTI</v>
      </c>
      <c r="J603" t="str">
        <f t="shared" si="115"/>
        <v>8,289.90 B</v>
      </c>
      <c r="K603" t="str">
        <f t="shared" si="116"/>
        <v>0.088</v>
      </c>
      <c r="L603" s="9" t="str">
        <f t="shared" si="117"/>
        <v>6921070100</v>
      </c>
      <c r="M603" s="9" t="str">
        <f t="shared" si="118"/>
        <v>4972020</v>
      </c>
      <c r="P603" t="str">
        <f t="shared" si="120"/>
        <v>ROTI</v>
      </c>
      <c r="Q603" s="6">
        <f>IFERROR(INDEX('Final Yahoo'!$D$2:$D$1048576,MATCH(Stockbit!P603,'Final Yahoo'!$B$2:$B$1048576,0)),"NA")</f>
        <v>1305</v>
      </c>
      <c r="R603" s="10">
        <f t="shared" si="121"/>
        <v>8.2898999999999994</v>
      </c>
      <c r="S603" s="23">
        <f t="shared" si="122"/>
        <v>8.7999999999999995E-2</v>
      </c>
      <c r="T603" s="8">
        <f t="shared" si="123"/>
        <v>6921070100</v>
      </c>
      <c r="U603" s="28">
        <f t="shared" si="124"/>
        <v>4972020</v>
      </c>
      <c r="V603" s="29" t="str">
        <f t="shared" si="125"/>
        <v>UpperMidCap</v>
      </c>
    </row>
    <row r="604" spans="2:22" x14ac:dyDescent="0.25">
      <c r="B604">
        <f t="shared" si="119"/>
        <v>602</v>
      </c>
      <c r="C604" t="s">
        <v>3181</v>
      </c>
      <c r="D604" t="s">
        <v>3847</v>
      </c>
      <c r="E604" t="s">
        <v>3209</v>
      </c>
      <c r="F604" s="1">
        <v>417761400</v>
      </c>
      <c r="G604" s="1">
        <v>243240</v>
      </c>
      <c r="I604" t="str">
        <f t="shared" si="114"/>
        <v>RSGK</v>
      </c>
      <c r="J604" t="str">
        <f t="shared" si="115"/>
        <v>261.05 M</v>
      </c>
      <c r="K604" t="str">
        <f t="shared" si="116"/>
        <v>-</v>
      </c>
      <c r="L604" s="9" t="str">
        <f t="shared" si="117"/>
        <v>417761400</v>
      </c>
      <c r="M604" s="9" t="str">
        <f t="shared" si="118"/>
        <v>243240</v>
      </c>
      <c r="P604" t="str">
        <f t="shared" si="120"/>
        <v>RSGK</v>
      </c>
      <c r="Q604" s="6">
        <f>IFERROR(INDEX('Final Yahoo'!$D$2:$D$1048576,MATCH(Stockbit!P604,'Final Yahoo'!$B$2:$B$1048576,0)),"NA")</f>
        <v>1665</v>
      </c>
      <c r="R604" s="10">
        <f t="shared" si="121"/>
        <v>0.26105</v>
      </c>
      <c r="S604" s="23" t="str">
        <f t="shared" si="122"/>
        <v>NA</v>
      </c>
      <c r="T604" s="8">
        <f t="shared" si="123"/>
        <v>417761400</v>
      </c>
      <c r="U604" s="28">
        <f t="shared" si="124"/>
        <v>243240</v>
      </c>
      <c r="V604" s="29" t="str">
        <f t="shared" si="125"/>
        <v>LowerSmallCap</v>
      </c>
    </row>
    <row r="605" spans="2:22" x14ac:dyDescent="0.25">
      <c r="B605">
        <f t="shared" si="119"/>
        <v>603</v>
      </c>
      <c r="C605" t="s">
        <v>3019</v>
      </c>
      <c r="D605" t="s">
        <v>3848</v>
      </c>
      <c r="E605" s="2">
        <v>0.128</v>
      </c>
      <c r="F605" s="1">
        <v>47311480</v>
      </c>
      <c r="G605" s="1">
        <v>227340</v>
      </c>
      <c r="I605" t="str">
        <f t="shared" si="114"/>
        <v>RUIS</v>
      </c>
      <c r="J605" t="str">
        <f t="shared" si="115"/>
        <v>160.16 B</v>
      </c>
      <c r="K605" t="str">
        <f t="shared" si="116"/>
        <v>0.128</v>
      </c>
      <c r="L605" s="9" t="str">
        <f t="shared" si="117"/>
        <v>47311480</v>
      </c>
      <c r="M605" s="9" t="str">
        <f t="shared" si="118"/>
        <v>227340</v>
      </c>
      <c r="P605" t="str">
        <f t="shared" si="120"/>
        <v>RUIS</v>
      </c>
      <c r="Q605" s="6">
        <f>IFERROR(INDEX('Final Yahoo'!$D$2:$D$1048576,MATCH(Stockbit!P605,'Final Yahoo'!$B$2:$B$1048576,0)),"NA")</f>
        <v>204</v>
      </c>
      <c r="R605" s="10">
        <f t="shared" si="121"/>
        <v>0.16016</v>
      </c>
      <c r="S605" s="23">
        <f t="shared" si="122"/>
        <v>0.128</v>
      </c>
      <c r="T605" s="8">
        <f t="shared" si="123"/>
        <v>47311480</v>
      </c>
      <c r="U605" s="28">
        <f t="shared" si="124"/>
        <v>227340</v>
      </c>
      <c r="V605" s="29" t="str">
        <f t="shared" si="125"/>
        <v>LowerSmallCap</v>
      </c>
    </row>
    <row r="606" spans="2:22" x14ac:dyDescent="0.25">
      <c r="B606">
        <f t="shared" si="119"/>
        <v>604</v>
      </c>
      <c r="C606" t="s">
        <v>3182</v>
      </c>
      <c r="D606" t="s">
        <v>3849</v>
      </c>
      <c r="E606" t="s">
        <v>3209</v>
      </c>
      <c r="F606" s="1">
        <v>3236807840</v>
      </c>
      <c r="G606" s="1">
        <v>7328540</v>
      </c>
      <c r="I606" t="str">
        <f t="shared" si="114"/>
        <v>RUNS</v>
      </c>
      <c r="J606" t="str">
        <f t="shared" si="115"/>
        <v>415.06 B</v>
      </c>
      <c r="K606" t="str">
        <f t="shared" si="116"/>
        <v>-</v>
      </c>
      <c r="L606" s="9" t="str">
        <f t="shared" si="117"/>
        <v>3236807840</v>
      </c>
      <c r="M606" s="9" t="str">
        <f t="shared" si="118"/>
        <v>7328540</v>
      </c>
      <c r="P606" t="str">
        <f t="shared" si="120"/>
        <v>RUNS</v>
      </c>
      <c r="Q606" s="6">
        <f>IFERROR(INDEX('Final Yahoo'!$D$2:$D$1048576,MATCH(Stockbit!P606,'Final Yahoo'!$B$2:$B$1048576,0)),"NA")</f>
        <v>356</v>
      </c>
      <c r="R606" s="10">
        <f t="shared" si="121"/>
        <v>0.41505999999999998</v>
      </c>
      <c r="S606" s="23" t="str">
        <f t="shared" si="122"/>
        <v>NA</v>
      </c>
      <c r="T606" s="8">
        <f t="shared" si="123"/>
        <v>3236807840</v>
      </c>
      <c r="U606" s="28">
        <f t="shared" si="124"/>
        <v>7328540</v>
      </c>
      <c r="V606" s="29" t="str">
        <f t="shared" si="125"/>
        <v>LowerSmallCap</v>
      </c>
    </row>
    <row r="607" spans="2:22" x14ac:dyDescent="0.25">
      <c r="B607">
        <f t="shared" si="119"/>
        <v>605</v>
      </c>
      <c r="C607" t="s">
        <v>3020</v>
      </c>
      <c r="D607" t="s">
        <v>3850</v>
      </c>
      <c r="E607" t="s">
        <v>3209</v>
      </c>
      <c r="F607" s="1">
        <v>683135560</v>
      </c>
      <c r="G607" s="1">
        <v>2813480</v>
      </c>
      <c r="I607" t="str">
        <f t="shared" si="114"/>
        <v>SAFE</v>
      </c>
      <c r="J607" t="str">
        <f t="shared" si="115"/>
        <v>171.01 B</v>
      </c>
      <c r="K607" t="str">
        <f t="shared" si="116"/>
        <v>-</v>
      </c>
      <c r="L607" s="9" t="str">
        <f t="shared" si="117"/>
        <v>683135560</v>
      </c>
      <c r="M607" s="9" t="str">
        <f t="shared" si="118"/>
        <v>2813480</v>
      </c>
      <c r="P607" t="str">
        <f t="shared" si="120"/>
        <v>SAFE</v>
      </c>
      <c r="Q607" s="6">
        <f>IFERROR(INDEX('Final Yahoo'!$D$2:$D$1048576,MATCH(Stockbit!P607,'Final Yahoo'!$B$2:$B$1048576,0)),"NA")</f>
        <v>197</v>
      </c>
      <c r="R607" s="10">
        <f t="shared" si="121"/>
        <v>0.17101</v>
      </c>
      <c r="S607" s="23" t="str">
        <f t="shared" si="122"/>
        <v>NA</v>
      </c>
      <c r="T607" s="8">
        <f t="shared" si="123"/>
        <v>683135560</v>
      </c>
      <c r="U607" s="28">
        <f t="shared" si="124"/>
        <v>2813480</v>
      </c>
      <c r="V607" s="29" t="str">
        <f t="shared" si="125"/>
        <v>LowerSmallCap</v>
      </c>
    </row>
    <row r="608" spans="2:22" x14ac:dyDescent="0.25">
      <c r="B608">
        <f t="shared" si="119"/>
        <v>606</v>
      </c>
      <c r="C608" t="s">
        <v>3021</v>
      </c>
      <c r="D608" t="s">
        <v>3851</v>
      </c>
      <c r="E608" s="2">
        <v>-0.13200000000000001</v>
      </c>
      <c r="F608" s="1">
        <v>29290323640</v>
      </c>
      <c r="G608" s="1">
        <v>60367100.799999997</v>
      </c>
      <c r="I608" t="str">
        <f t="shared" si="114"/>
        <v>SAME</v>
      </c>
      <c r="J608" t="str">
        <f t="shared" si="115"/>
        <v>8,556.99 B</v>
      </c>
      <c r="K608" t="str">
        <f t="shared" si="116"/>
        <v>-0.132</v>
      </c>
      <c r="L608" s="9" t="str">
        <f t="shared" si="117"/>
        <v>29290323640</v>
      </c>
      <c r="M608" s="9" t="str">
        <f t="shared" si="118"/>
        <v>60367100.8</v>
      </c>
      <c r="P608" t="str">
        <f t="shared" si="120"/>
        <v>SAME</v>
      </c>
      <c r="Q608" s="6">
        <f>IFERROR(INDEX('Final Yahoo'!$D$2:$D$1048576,MATCH(Stockbit!P608,'Final Yahoo'!$B$2:$B$1048576,0)),"NA")</f>
        <v>450</v>
      </c>
      <c r="R608" s="10">
        <f t="shared" si="121"/>
        <v>8.556989999999999</v>
      </c>
      <c r="S608" s="23">
        <f t="shared" si="122"/>
        <v>-0.13200000000000001</v>
      </c>
      <c r="T608" s="8">
        <f t="shared" si="123"/>
        <v>29290323640</v>
      </c>
      <c r="U608" s="28">
        <f t="shared" si="124"/>
        <v>60367100.799999997</v>
      </c>
      <c r="V608" s="29" t="str">
        <f t="shared" si="125"/>
        <v>UpperMidCap</v>
      </c>
    </row>
    <row r="609" spans="2:22" x14ac:dyDescent="0.25">
      <c r="B609">
        <f t="shared" si="119"/>
        <v>607</v>
      </c>
      <c r="C609" t="s">
        <v>3852</v>
      </c>
      <c r="D609" t="s">
        <v>3853</v>
      </c>
      <c r="E609" t="s">
        <v>3209</v>
      </c>
      <c r="F609" s="1">
        <v>10302675600</v>
      </c>
      <c r="G609" s="1">
        <v>14313320</v>
      </c>
      <c r="I609" t="str">
        <f t="shared" si="114"/>
        <v>SAMF</v>
      </c>
      <c r="J609" t="str">
        <f t="shared" si="115"/>
        <v>4,176.88 B</v>
      </c>
      <c r="K609" t="str">
        <f t="shared" si="116"/>
        <v>-</v>
      </c>
      <c r="L609" s="9" t="str">
        <f t="shared" si="117"/>
        <v>10302675600</v>
      </c>
      <c r="M609" s="9" t="str">
        <f t="shared" si="118"/>
        <v>14313320</v>
      </c>
      <c r="P609" t="str">
        <f t="shared" si="120"/>
        <v>SAMF</v>
      </c>
      <c r="Q609" s="6" t="str">
        <f>IFERROR(INDEX('Final Yahoo'!$D$2:$D$1048576,MATCH(Stockbit!P609,'Final Yahoo'!$B$2:$B$1048576,0)),"NA")</f>
        <v>NA</v>
      </c>
      <c r="R609" s="10">
        <f t="shared" si="121"/>
        <v>4.1768799999999997</v>
      </c>
      <c r="S609" s="23" t="str">
        <f t="shared" si="122"/>
        <v>NA</v>
      </c>
      <c r="T609" s="8">
        <f t="shared" si="123"/>
        <v>10302675600</v>
      </c>
      <c r="U609" s="28">
        <f t="shared" si="124"/>
        <v>14313320</v>
      </c>
      <c r="V609" s="29" t="str">
        <f t="shared" si="125"/>
        <v>LowerMidCap</v>
      </c>
    </row>
    <row r="610" spans="2:22" x14ac:dyDescent="0.25">
      <c r="B610">
        <f t="shared" si="119"/>
        <v>608</v>
      </c>
      <c r="C610" t="s">
        <v>3022</v>
      </c>
      <c r="D610" t="s">
        <v>3854</v>
      </c>
      <c r="E610" s="2">
        <v>0.45</v>
      </c>
      <c r="F610" s="1">
        <v>4633300</v>
      </c>
      <c r="G610" s="1">
        <v>4360</v>
      </c>
      <c r="I610" t="str">
        <f t="shared" si="114"/>
        <v>SAPX</v>
      </c>
      <c r="J610" t="str">
        <f t="shared" si="115"/>
        <v>887.50 B</v>
      </c>
      <c r="K610" t="str">
        <f t="shared" si="116"/>
        <v>0.45</v>
      </c>
      <c r="L610" s="9" t="str">
        <f t="shared" si="117"/>
        <v>4633300</v>
      </c>
      <c r="M610" s="9" t="str">
        <f t="shared" si="118"/>
        <v>4360</v>
      </c>
      <c r="P610" t="str">
        <f t="shared" si="120"/>
        <v>SAPX</v>
      </c>
      <c r="Q610" s="6">
        <f>IFERROR(INDEX('Final Yahoo'!$D$2:$D$1048576,MATCH(Stockbit!P610,'Final Yahoo'!$B$2:$B$1048576,0)),"NA")</f>
        <v>1080</v>
      </c>
      <c r="R610" s="10">
        <f t="shared" si="121"/>
        <v>0.88749999999999996</v>
      </c>
      <c r="S610" s="23">
        <f t="shared" si="122"/>
        <v>0.45</v>
      </c>
      <c r="T610" s="8">
        <f t="shared" si="123"/>
        <v>4633300</v>
      </c>
      <c r="U610" s="28">
        <f t="shared" si="124"/>
        <v>4360</v>
      </c>
      <c r="V610" s="29" t="str">
        <f t="shared" si="125"/>
        <v>LowerSmallCap</v>
      </c>
    </row>
    <row r="611" spans="2:22" x14ac:dyDescent="0.25">
      <c r="B611">
        <f t="shared" si="119"/>
        <v>609</v>
      </c>
      <c r="C611" t="s">
        <v>3023</v>
      </c>
      <c r="D611" t="s">
        <v>3855</v>
      </c>
      <c r="E611" s="2">
        <v>-0.23499999999999999</v>
      </c>
      <c r="F611" s="1">
        <v>395076140</v>
      </c>
      <c r="G611" s="1">
        <v>5363900</v>
      </c>
      <c r="I611" t="str">
        <f t="shared" si="114"/>
        <v>SATU</v>
      </c>
      <c r="J611" t="str">
        <f t="shared" si="115"/>
        <v>104.50 B</v>
      </c>
      <c r="K611" t="str">
        <f t="shared" si="116"/>
        <v>-0.235</v>
      </c>
      <c r="L611" s="9" t="str">
        <f t="shared" si="117"/>
        <v>395076140</v>
      </c>
      <c r="M611" s="9" t="str">
        <f t="shared" si="118"/>
        <v>5363900</v>
      </c>
      <c r="P611" t="str">
        <f t="shared" si="120"/>
        <v>SATU</v>
      </c>
      <c r="Q611" s="6">
        <f>IFERROR(INDEX('Final Yahoo'!$D$2:$D$1048576,MATCH(Stockbit!P611,'Final Yahoo'!$B$2:$B$1048576,0)),"NA")</f>
        <v>75</v>
      </c>
      <c r="R611" s="10">
        <f t="shared" si="121"/>
        <v>0.1045</v>
      </c>
      <c r="S611" s="23">
        <f t="shared" si="122"/>
        <v>-0.23499999999999999</v>
      </c>
      <c r="T611" s="8">
        <f t="shared" si="123"/>
        <v>395076140</v>
      </c>
      <c r="U611" s="28">
        <f t="shared" si="124"/>
        <v>5363900</v>
      </c>
      <c r="V611" s="29" t="str">
        <f t="shared" si="125"/>
        <v>LowerSmallCap</v>
      </c>
    </row>
    <row r="612" spans="2:22" x14ac:dyDescent="0.25">
      <c r="B612">
        <f t="shared" si="119"/>
        <v>610</v>
      </c>
      <c r="C612" t="s">
        <v>3024</v>
      </c>
      <c r="D612" t="s">
        <v>3856</v>
      </c>
      <c r="E612" t="s">
        <v>3209</v>
      </c>
      <c r="F612" s="1">
        <v>464235000</v>
      </c>
      <c r="G612" s="1">
        <v>9284700</v>
      </c>
      <c r="I612" t="str">
        <f t="shared" si="114"/>
        <v>SBAT</v>
      </c>
      <c r="J612" t="str">
        <f t="shared" si="115"/>
        <v>107.45 B</v>
      </c>
      <c r="K612" t="str">
        <f t="shared" si="116"/>
        <v>-</v>
      </c>
      <c r="L612" s="9" t="str">
        <f t="shared" si="117"/>
        <v>464235000</v>
      </c>
      <c r="M612" s="9" t="str">
        <f t="shared" si="118"/>
        <v>9284700</v>
      </c>
      <c r="P612" t="str">
        <f t="shared" si="120"/>
        <v>SBAT</v>
      </c>
      <c r="Q612" s="6">
        <f>IFERROR(INDEX('Final Yahoo'!$D$2:$D$1048576,MATCH(Stockbit!P612,'Final Yahoo'!$B$2:$B$1048576,0)),"NA")</f>
        <v>50</v>
      </c>
      <c r="R612" s="10">
        <f t="shared" si="121"/>
        <v>0.10745</v>
      </c>
      <c r="S612" s="23" t="str">
        <f t="shared" si="122"/>
        <v>NA</v>
      </c>
      <c r="T612" s="8">
        <f t="shared" si="123"/>
        <v>464235000</v>
      </c>
      <c r="U612" s="28">
        <f t="shared" si="124"/>
        <v>9284700</v>
      </c>
      <c r="V612" s="29" t="str">
        <f t="shared" si="125"/>
        <v>LowerSmallCap</v>
      </c>
    </row>
    <row r="613" spans="2:22" x14ac:dyDescent="0.25">
      <c r="B613">
        <f t="shared" si="119"/>
        <v>611</v>
      </c>
      <c r="C613" t="s">
        <v>3183</v>
      </c>
      <c r="D613" t="s">
        <v>3857</v>
      </c>
      <c r="E613" t="s">
        <v>3209</v>
      </c>
      <c r="F613" s="1">
        <v>3545304480</v>
      </c>
      <c r="G613" s="1">
        <v>9215860</v>
      </c>
      <c r="I613" t="str">
        <f t="shared" si="114"/>
        <v>SBMA</v>
      </c>
      <c r="J613" t="str">
        <f t="shared" si="115"/>
        <v>21.71 M</v>
      </c>
      <c r="K613" t="str">
        <f t="shared" si="116"/>
        <v>-</v>
      </c>
      <c r="L613" s="9" t="str">
        <f t="shared" si="117"/>
        <v>3545304480</v>
      </c>
      <c r="M613" s="9" t="str">
        <f t="shared" si="118"/>
        <v>9215860</v>
      </c>
      <c r="P613" t="str">
        <f t="shared" si="120"/>
        <v>SBMA</v>
      </c>
      <c r="Q613" s="6">
        <f>IFERROR(INDEX('Final Yahoo'!$D$2:$D$1048576,MATCH(Stockbit!P613,'Final Yahoo'!$B$2:$B$1048576,0)),"NA")</f>
        <v>400</v>
      </c>
      <c r="R613" s="10">
        <f t="shared" si="121"/>
        <v>2.171E-2</v>
      </c>
      <c r="S613" s="23" t="str">
        <f t="shared" si="122"/>
        <v>NA</v>
      </c>
      <c r="T613" s="8">
        <f t="shared" si="123"/>
        <v>3545304480</v>
      </c>
      <c r="U613" s="28">
        <f t="shared" si="124"/>
        <v>9215860</v>
      </c>
      <c r="V613" s="29" t="str">
        <f t="shared" si="125"/>
        <v>LowerSmallCap</v>
      </c>
    </row>
    <row r="614" spans="2:22" x14ac:dyDescent="0.25">
      <c r="B614">
        <f t="shared" si="119"/>
        <v>612</v>
      </c>
      <c r="C614" t="s">
        <v>3858</v>
      </c>
      <c r="D614" t="s">
        <v>3859</v>
      </c>
      <c r="E614" s="2">
        <v>2.1999999999999999E-2</v>
      </c>
      <c r="F614">
        <v>0</v>
      </c>
      <c r="G614">
        <v>0</v>
      </c>
      <c r="I614" t="str">
        <f t="shared" si="114"/>
        <v>SCBD</v>
      </c>
      <c r="J614" t="str">
        <f t="shared" si="115"/>
        <v>8,969.65 B</v>
      </c>
      <c r="K614" t="str">
        <f t="shared" si="116"/>
        <v>0.022</v>
      </c>
      <c r="L614" s="9" t="str">
        <f t="shared" si="117"/>
        <v>0</v>
      </c>
      <c r="M614" s="9" t="str">
        <f t="shared" si="118"/>
        <v>0</v>
      </c>
      <c r="P614" t="str">
        <f t="shared" si="120"/>
        <v>SCBD</v>
      </c>
      <c r="Q614" s="6" t="str">
        <f>IFERROR(INDEX('Final Yahoo'!$D$2:$D$1048576,MATCH(Stockbit!P614,'Final Yahoo'!$B$2:$B$1048576,0)),"NA")</f>
        <v>NA</v>
      </c>
      <c r="R614" s="10">
        <f t="shared" si="121"/>
        <v>8.9696499999999997</v>
      </c>
      <c r="S614" s="23">
        <f t="shared" si="122"/>
        <v>2.1999999999999999E-2</v>
      </c>
      <c r="T614" s="8">
        <f t="shared" si="123"/>
        <v>0</v>
      </c>
      <c r="U614" s="28">
        <f t="shared" si="124"/>
        <v>0</v>
      </c>
      <c r="V614" s="29" t="str">
        <f t="shared" si="125"/>
        <v>UpperMidCap</v>
      </c>
    </row>
    <row r="615" spans="2:22" x14ac:dyDescent="0.25">
      <c r="B615">
        <f t="shared" si="119"/>
        <v>613</v>
      </c>
      <c r="C615" t="s">
        <v>3025</v>
      </c>
      <c r="D615" t="s">
        <v>3860</v>
      </c>
      <c r="E615" s="2">
        <v>1.2999999999999999E-2</v>
      </c>
      <c r="F615" s="1">
        <v>6905500</v>
      </c>
      <c r="G615">
        <v>660</v>
      </c>
      <c r="I615" t="str">
        <f t="shared" si="114"/>
        <v>SCCO</v>
      </c>
      <c r="J615" t="str">
        <f t="shared" si="115"/>
        <v>2,158.63 B</v>
      </c>
      <c r="K615" t="str">
        <f t="shared" si="116"/>
        <v>0.013</v>
      </c>
      <c r="L615" s="9" t="str">
        <f t="shared" si="117"/>
        <v>6905500</v>
      </c>
      <c r="M615" s="9" t="str">
        <f t="shared" si="118"/>
        <v>660</v>
      </c>
      <c r="P615" t="str">
        <f t="shared" si="120"/>
        <v>SCCO</v>
      </c>
      <c r="Q615" s="6" t="str">
        <f>IFERROR(INDEX('Final Yahoo'!$D$2:$D$1048576,MATCH(Stockbit!P615,'Final Yahoo'!$B$2:$B$1048576,0)),"NA")</f>
        <v>NA</v>
      </c>
      <c r="R615" s="10">
        <f t="shared" si="121"/>
        <v>2.15863</v>
      </c>
      <c r="S615" s="23">
        <f t="shared" si="122"/>
        <v>1.2999999999999999E-2</v>
      </c>
      <c r="T615" s="8">
        <f t="shared" si="123"/>
        <v>6905500</v>
      </c>
      <c r="U615" s="28">
        <f t="shared" si="124"/>
        <v>660</v>
      </c>
      <c r="V615" s="29" t="str">
        <f t="shared" si="125"/>
        <v>LowerMidCap</v>
      </c>
    </row>
    <row r="616" spans="2:22" x14ac:dyDescent="0.25">
      <c r="B616">
        <f t="shared" si="119"/>
        <v>614</v>
      </c>
      <c r="C616" t="s">
        <v>3026</v>
      </c>
      <c r="D616" t="s">
        <v>3861</v>
      </c>
      <c r="E616" s="2">
        <v>4.5999999999999999E-2</v>
      </c>
      <c r="F616" s="1">
        <v>56065815900</v>
      </c>
      <c r="G616" s="1">
        <v>27357320</v>
      </c>
      <c r="I616" t="str">
        <f t="shared" si="114"/>
        <v>SCMA</v>
      </c>
      <c r="J616" t="str">
        <f t="shared" si="115"/>
        <v>32,514.00 B</v>
      </c>
      <c r="K616" t="str">
        <f t="shared" si="116"/>
        <v>0.046</v>
      </c>
      <c r="L616" s="9" t="str">
        <f t="shared" si="117"/>
        <v>56065815900</v>
      </c>
      <c r="M616" s="9" t="str">
        <f t="shared" si="118"/>
        <v>27357320</v>
      </c>
      <c r="P616" t="str">
        <f t="shared" si="120"/>
        <v>SCMA</v>
      </c>
      <c r="Q616" s="6">
        <f>IFERROR(INDEX('Final Yahoo'!$D$2:$D$1048576,MATCH(Stockbit!P616,'Final Yahoo'!$B$2:$B$1048576,0)),"NA")</f>
        <v>1930</v>
      </c>
      <c r="R616" s="10">
        <f t="shared" si="121"/>
        <v>32.514000000000003</v>
      </c>
      <c r="S616" s="23">
        <f t="shared" si="122"/>
        <v>4.5999999999999999E-2</v>
      </c>
      <c r="T616" s="8">
        <f t="shared" si="123"/>
        <v>56065815900</v>
      </c>
      <c r="U616" s="28">
        <f t="shared" si="124"/>
        <v>27357320</v>
      </c>
      <c r="V616" s="29" t="str">
        <f t="shared" si="125"/>
        <v>UpperBigCap</v>
      </c>
    </row>
    <row r="617" spans="2:22" x14ac:dyDescent="0.25">
      <c r="B617">
        <f t="shared" si="119"/>
        <v>615</v>
      </c>
      <c r="C617" t="s">
        <v>3027</v>
      </c>
      <c r="D617" t="s">
        <v>3862</v>
      </c>
      <c r="E617" t="s">
        <v>3209</v>
      </c>
      <c r="F617" s="1">
        <v>288065920</v>
      </c>
      <c r="G617" s="1">
        <v>1265200</v>
      </c>
      <c r="I617" t="str">
        <f t="shared" si="114"/>
        <v>SCNP</v>
      </c>
      <c r="J617" t="str">
        <f t="shared" si="115"/>
        <v>555.00 B</v>
      </c>
      <c r="K617" t="str">
        <f t="shared" si="116"/>
        <v>-</v>
      </c>
      <c r="L617" s="9" t="str">
        <f t="shared" si="117"/>
        <v>288065920</v>
      </c>
      <c r="M617" s="9" t="str">
        <f t="shared" si="118"/>
        <v>1265200</v>
      </c>
      <c r="P617" t="str">
        <f t="shared" si="120"/>
        <v>SCNP</v>
      </c>
      <c r="Q617" s="6">
        <f>IFERROR(INDEX('Final Yahoo'!$D$2:$D$1048576,MATCH(Stockbit!P617,'Final Yahoo'!$B$2:$B$1048576,0)),"NA")</f>
        <v>236</v>
      </c>
      <c r="R617" s="10">
        <f t="shared" si="121"/>
        <v>0.55500000000000005</v>
      </c>
      <c r="S617" s="23" t="str">
        <f t="shared" si="122"/>
        <v>NA</v>
      </c>
      <c r="T617" s="8">
        <f t="shared" si="123"/>
        <v>288065920</v>
      </c>
      <c r="U617" s="28">
        <f t="shared" si="124"/>
        <v>1265200</v>
      </c>
      <c r="V617" s="29" t="str">
        <f t="shared" si="125"/>
        <v>LowerSmallCap</v>
      </c>
    </row>
    <row r="618" spans="2:22" x14ac:dyDescent="0.25">
      <c r="B618">
        <f t="shared" si="119"/>
        <v>616</v>
      </c>
      <c r="C618" t="s">
        <v>3863</v>
      </c>
      <c r="D618" t="s">
        <v>3864</v>
      </c>
      <c r="E618" s="2">
        <v>9.8000000000000004E-2</v>
      </c>
      <c r="F618">
        <v>0</v>
      </c>
      <c r="G618">
        <v>0</v>
      </c>
      <c r="I618" t="str">
        <f t="shared" si="114"/>
        <v>SCPI</v>
      </c>
      <c r="J618" t="str">
        <f t="shared" si="115"/>
        <v>104.40 B</v>
      </c>
      <c r="K618" t="str">
        <f t="shared" si="116"/>
        <v>0.098</v>
      </c>
      <c r="L618" s="9" t="str">
        <f t="shared" si="117"/>
        <v>0</v>
      </c>
      <c r="M618" s="9" t="str">
        <f t="shared" si="118"/>
        <v>0</v>
      </c>
      <c r="P618" t="str">
        <f t="shared" si="120"/>
        <v>SCPI</v>
      </c>
      <c r="Q618" s="6" t="str">
        <f>IFERROR(INDEX('Final Yahoo'!$D$2:$D$1048576,MATCH(Stockbit!P618,'Final Yahoo'!$B$2:$B$1048576,0)),"NA")</f>
        <v>NA</v>
      </c>
      <c r="R618" s="10">
        <f t="shared" si="121"/>
        <v>0.10440000000000001</v>
      </c>
      <c r="S618" s="23">
        <f t="shared" si="122"/>
        <v>9.8000000000000004E-2</v>
      </c>
      <c r="T618" s="8">
        <f t="shared" si="123"/>
        <v>0</v>
      </c>
      <c r="U618" s="28">
        <f t="shared" si="124"/>
        <v>0</v>
      </c>
      <c r="V618" s="29" t="str">
        <f t="shared" si="125"/>
        <v>LowerSmallCap</v>
      </c>
    </row>
    <row r="619" spans="2:22" x14ac:dyDescent="0.25">
      <c r="B619">
        <f t="shared" si="119"/>
        <v>617</v>
      </c>
      <c r="C619" t="s">
        <v>3028</v>
      </c>
      <c r="D619" t="s">
        <v>3865</v>
      </c>
      <c r="E619" s="2">
        <v>-4.7E-2</v>
      </c>
      <c r="F619" s="1">
        <v>63937460</v>
      </c>
      <c r="G619" s="1">
        <v>1277840</v>
      </c>
      <c r="I619" t="str">
        <f t="shared" si="114"/>
        <v>SDMU</v>
      </c>
      <c r="J619" t="str">
        <f t="shared" si="115"/>
        <v>56.76 B</v>
      </c>
      <c r="K619" t="str">
        <f t="shared" si="116"/>
        <v>-0.047</v>
      </c>
      <c r="L619" s="9" t="str">
        <f t="shared" si="117"/>
        <v>63937460</v>
      </c>
      <c r="M619" s="9" t="str">
        <f t="shared" si="118"/>
        <v>1277840</v>
      </c>
      <c r="P619" t="str">
        <f t="shared" si="120"/>
        <v>SDMU</v>
      </c>
      <c r="Q619" s="6">
        <f>IFERROR(INDEX('Final Yahoo'!$D$2:$D$1048576,MATCH(Stockbit!P619,'Final Yahoo'!$B$2:$B$1048576,0)),"NA")</f>
        <v>50</v>
      </c>
      <c r="R619" s="10">
        <f t="shared" si="121"/>
        <v>5.6759999999999998E-2</v>
      </c>
      <c r="S619" s="23">
        <f t="shared" si="122"/>
        <v>-4.7E-2</v>
      </c>
      <c r="T619" s="8">
        <f t="shared" si="123"/>
        <v>63937460</v>
      </c>
      <c r="U619" s="28">
        <f t="shared" si="124"/>
        <v>1277840</v>
      </c>
      <c r="V619" s="29" t="str">
        <f t="shared" si="125"/>
        <v>LowerSmallCap</v>
      </c>
    </row>
    <row r="620" spans="2:22" x14ac:dyDescent="0.25">
      <c r="B620">
        <f t="shared" si="119"/>
        <v>618</v>
      </c>
      <c r="C620" t="s">
        <v>3029</v>
      </c>
      <c r="D620" t="s">
        <v>3866</v>
      </c>
      <c r="E620" s="2">
        <v>7.8E-2</v>
      </c>
      <c r="F620" s="1">
        <v>24376280</v>
      </c>
      <c r="G620" s="1">
        <v>184520</v>
      </c>
      <c r="I620" t="str">
        <f t="shared" si="114"/>
        <v>SDPC</v>
      </c>
      <c r="J620" t="str">
        <f t="shared" si="115"/>
        <v>171.99 B</v>
      </c>
      <c r="K620" t="str">
        <f t="shared" si="116"/>
        <v>0.078</v>
      </c>
      <c r="L620" s="9" t="str">
        <f t="shared" si="117"/>
        <v>24376280</v>
      </c>
      <c r="M620" s="9" t="str">
        <f t="shared" si="118"/>
        <v>184520</v>
      </c>
      <c r="P620" t="str">
        <f t="shared" si="120"/>
        <v>SDPC</v>
      </c>
      <c r="Q620" s="6">
        <f>IFERROR(INDEX('Final Yahoo'!$D$2:$D$1048576,MATCH(Stockbit!P620,'Final Yahoo'!$B$2:$B$1048576,0)),"NA")</f>
        <v>132</v>
      </c>
      <c r="R620" s="10">
        <f t="shared" si="121"/>
        <v>0.17199</v>
      </c>
      <c r="S620" s="23">
        <f t="shared" si="122"/>
        <v>7.8E-2</v>
      </c>
      <c r="T620" s="8">
        <f t="shared" si="123"/>
        <v>24376280</v>
      </c>
      <c r="U620" s="28">
        <f t="shared" si="124"/>
        <v>184520</v>
      </c>
      <c r="V620" s="29" t="str">
        <f t="shared" si="125"/>
        <v>LowerSmallCap</v>
      </c>
    </row>
    <row r="621" spans="2:22" x14ac:dyDescent="0.25">
      <c r="B621">
        <f t="shared" si="119"/>
        <v>619</v>
      </c>
      <c r="C621" t="s">
        <v>3030</v>
      </c>
      <c r="D621" t="s">
        <v>3867</v>
      </c>
      <c r="E621" s="2">
        <v>6.8000000000000005E-2</v>
      </c>
      <c r="F621" s="1">
        <v>255350700</v>
      </c>
      <c r="G621" s="1">
        <v>395420</v>
      </c>
      <c r="I621" t="str">
        <f t="shared" si="114"/>
        <v>SDRA</v>
      </c>
      <c r="J621" t="str">
        <f t="shared" si="115"/>
        <v>5,569.44 B</v>
      </c>
      <c r="K621" t="str">
        <f t="shared" si="116"/>
        <v>0.068</v>
      </c>
      <c r="L621" s="9" t="str">
        <f t="shared" si="117"/>
        <v>255350700</v>
      </c>
      <c r="M621" s="9" t="str">
        <f t="shared" si="118"/>
        <v>395420</v>
      </c>
      <c r="P621" t="str">
        <f t="shared" si="120"/>
        <v>SDRA</v>
      </c>
      <c r="Q621" s="6">
        <f>IFERROR(INDEX('Final Yahoo'!$D$2:$D$1048576,MATCH(Stockbit!P621,'Final Yahoo'!$B$2:$B$1048576,0)),"NA")</f>
        <v>645</v>
      </c>
      <c r="R621" s="10">
        <f t="shared" si="121"/>
        <v>5.5694399999999993</v>
      </c>
      <c r="S621" s="23">
        <f t="shared" si="122"/>
        <v>6.8000000000000005E-2</v>
      </c>
      <c r="T621" s="8">
        <f t="shared" si="123"/>
        <v>255350700</v>
      </c>
      <c r="U621" s="28">
        <f t="shared" si="124"/>
        <v>395420</v>
      </c>
      <c r="V621" s="29" t="str">
        <f t="shared" si="125"/>
        <v>UpperMidCap</v>
      </c>
    </row>
    <row r="622" spans="2:22" x14ac:dyDescent="0.25">
      <c r="B622">
        <f t="shared" si="119"/>
        <v>620</v>
      </c>
      <c r="C622" t="s">
        <v>3031</v>
      </c>
      <c r="D622" t="s">
        <v>3868</v>
      </c>
      <c r="E622" t="s">
        <v>3209</v>
      </c>
      <c r="F622" s="1">
        <v>532418600</v>
      </c>
      <c r="G622" s="1">
        <v>358880</v>
      </c>
      <c r="I622" t="str">
        <f t="shared" si="114"/>
        <v>SFAN</v>
      </c>
      <c r="J622" t="str">
        <f t="shared" si="115"/>
        <v>2,019.50 B</v>
      </c>
      <c r="K622" t="str">
        <f t="shared" si="116"/>
        <v>-</v>
      </c>
      <c r="L622" s="9" t="str">
        <f t="shared" si="117"/>
        <v>532418600</v>
      </c>
      <c r="M622" s="9" t="str">
        <f t="shared" si="118"/>
        <v>358880</v>
      </c>
      <c r="P622" t="str">
        <f t="shared" si="120"/>
        <v>SFAN</v>
      </c>
      <c r="Q622" s="6" t="str">
        <f>IFERROR(INDEX('Final Yahoo'!$D$2:$D$1048576,MATCH(Stockbit!P622,'Final Yahoo'!$B$2:$B$1048576,0)),"NA")</f>
        <v>NA</v>
      </c>
      <c r="R622" s="10">
        <f t="shared" si="121"/>
        <v>2.0194999999999999</v>
      </c>
      <c r="S622" s="23" t="str">
        <f t="shared" si="122"/>
        <v>NA</v>
      </c>
      <c r="T622" s="8">
        <f t="shared" si="123"/>
        <v>532418600</v>
      </c>
      <c r="U622" s="28">
        <f t="shared" si="124"/>
        <v>358880</v>
      </c>
      <c r="V622" s="29" t="str">
        <f t="shared" si="125"/>
        <v>LowerMidCap</v>
      </c>
    </row>
    <row r="623" spans="2:22" x14ac:dyDescent="0.25">
      <c r="B623">
        <f t="shared" si="119"/>
        <v>621</v>
      </c>
      <c r="C623" t="s">
        <v>3032</v>
      </c>
      <c r="D623" t="s">
        <v>3869</v>
      </c>
      <c r="E623" t="s">
        <v>3209</v>
      </c>
      <c r="F623" s="1">
        <v>4467466100</v>
      </c>
      <c r="G623" s="1">
        <v>4455780</v>
      </c>
      <c r="I623" t="str">
        <f t="shared" si="114"/>
        <v>SGER</v>
      </c>
      <c r="J623" t="str">
        <f t="shared" si="115"/>
        <v>2,120.62 B</v>
      </c>
      <c r="K623" t="str">
        <f t="shared" si="116"/>
        <v>-</v>
      </c>
      <c r="L623" s="9" t="str">
        <f t="shared" si="117"/>
        <v>4467466100</v>
      </c>
      <c r="M623" s="9" t="str">
        <f t="shared" si="118"/>
        <v>4455780</v>
      </c>
      <c r="P623" t="str">
        <f t="shared" si="120"/>
        <v>SGER</v>
      </c>
      <c r="Q623" s="6">
        <f>IFERROR(INDEX('Final Yahoo'!$D$2:$D$1048576,MATCH(Stockbit!P623,'Final Yahoo'!$B$2:$B$1048576,0)),"NA")</f>
        <v>955</v>
      </c>
      <c r="R623" s="10">
        <f t="shared" si="121"/>
        <v>2.1206199999999997</v>
      </c>
      <c r="S623" s="23" t="str">
        <f t="shared" si="122"/>
        <v>NA</v>
      </c>
      <c r="T623" s="8">
        <f t="shared" si="123"/>
        <v>4467466100</v>
      </c>
      <c r="U623" s="28">
        <f t="shared" si="124"/>
        <v>4455780</v>
      </c>
      <c r="V623" s="29" t="str">
        <f t="shared" si="125"/>
        <v>LowerMidCap</v>
      </c>
    </row>
    <row r="624" spans="2:22" x14ac:dyDescent="0.25">
      <c r="B624">
        <f t="shared" si="119"/>
        <v>622</v>
      </c>
      <c r="C624" t="s">
        <v>3033</v>
      </c>
      <c r="D624" t="s">
        <v>3870</v>
      </c>
      <c r="E624" s="2">
        <v>-1.0999999999999999E-2</v>
      </c>
      <c r="F624" s="1">
        <v>2270651000</v>
      </c>
      <c r="G624" s="1">
        <v>934000</v>
      </c>
      <c r="I624" t="str">
        <f t="shared" si="114"/>
        <v>SGRO</v>
      </c>
      <c r="J624" t="str">
        <f t="shared" si="115"/>
        <v>4,517.10 B</v>
      </c>
      <c r="K624" t="str">
        <f t="shared" si="116"/>
        <v>-0.011</v>
      </c>
      <c r="L624" s="9" t="str">
        <f t="shared" si="117"/>
        <v>2270651000</v>
      </c>
      <c r="M624" s="9" t="str">
        <f t="shared" si="118"/>
        <v>934000</v>
      </c>
      <c r="P624" t="str">
        <f t="shared" si="120"/>
        <v>SGRO</v>
      </c>
      <c r="Q624" s="6" t="str">
        <f>IFERROR(INDEX('Final Yahoo'!$D$2:$D$1048576,MATCH(Stockbit!P624,'Final Yahoo'!$B$2:$B$1048576,0)),"NA")</f>
        <v>NA</v>
      </c>
      <c r="R624" s="10">
        <f t="shared" si="121"/>
        <v>4.5171000000000001</v>
      </c>
      <c r="S624" s="23">
        <f t="shared" si="122"/>
        <v>-1.0999999999999999E-2</v>
      </c>
      <c r="T624" s="8">
        <f t="shared" si="123"/>
        <v>2270651000</v>
      </c>
      <c r="U624" s="28">
        <f t="shared" si="124"/>
        <v>934000</v>
      </c>
      <c r="V624" s="29" t="str">
        <f t="shared" si="125"/>
        <v>LowerMidCap</v>
      </c>
    </row>
    <row r="625" spans="2:22" x14ac:dyDescent="0.25">
      <c r="B625">
        <f t="shared" si="119"/>
        <v>623</v>
      </c>
      <c r="C625" t="s">
        <v>3034</v>
      </c>
      <c r="D625" t="s">
        <v>3871</v>
      </c>
      <c r="E625" s="2">
        <v>-0.29699999999999999</v>
      </c>
      <c r="F625" s="1">
        <v>155763100</v>
      </c>
      <c r="G625" s="1">
        <v>123560</v>
      </c>
      <c r="I625" t="str">
        <f t="shared" si="114"/>
        <v>SHID</v>
      </c>
      <c r="J625" t="str">
        <f t="shared" si="115"/>
        <v>1,471.91 B</v>
      </c>
      <c r="K625" t="str">
        <f t="shared" si="116"/>
        <v>-0.297</v>
      </c>
      <c r="L625" s="9" t="str">
        <f t="shared" si="117"/>
        <v>155763100</v>
      </c>
      <c r="M625" s="9" t="str">
        <f t="shared" si="118"/>
        <v>123560</v>
      </c>
      <c r="P625" t="str">
        <f t="shared" si="120"/>
        <v>SHID</v>
      </c>
      <c r="Q625" s="6">
        <f>IFERROR(INDEX('Final Yahoo'!$D$2:$D$1048576,MATCH(Stockbit!P625,'Final Yahoo'!$B$2:$B$1048576,0)),"NA")</f>
        <v>1135</v>
      </c>
      <c r="R625" s="10">
        <f t="shared" si="121"/>
        <v>1.4719100000000001</v>
      </c>
      <c r="S625" s="23">
        <f t="shared" si="122"/>
        <v>-0.29699999999999999</v>
      </c>
      <c r="T625" s="8">
        <f t="shared" si="123"/>
        <v>155763100</v>
      </c>
      <c r="U625" s="28">
        <f t="shared" si="124"/>
        <v>123560</v>
      </c>
      <c r="V625" s="29" t="str">
        <f t="shared" si="125"/>
        <v>UpperSmallCap</v>
      </c>
    </row>
    <row r="626" spans="2:22" x14ac:dyDescent="0.25">
      <c r="B626">
        <f t="shared" si="119"/>
        <v>624</v>
      </c>
      <c r="C626" t="s">
        <v>3035</v>
      </c>
      <c r="D626" t="s">
        <v>3872</v>
      </c>
      <c r="E626" s="2">
        <v>0.23799999999999999</v>
      </c>
      <c r="F626" s="1">
        <v>1336960500</v>
      </c>
      <c r="G626" s="1">
        <v>1365100</v>
      </c>
      <c r="I626" t="str">
        <f t="shared" si="114"/>
        <v>SHIP</v>
      </c>
      <c r="J626" t="str">
        <f t="shared" si="115"/>
        <v>2,651.80 B</v>
      </c>
      <c r="K626" t="str">
        <f t="shared" si="116"/>
        <v>0.238</v>
      </c>
      <c r="L626" s="9" t="str">
        <f t="shared" si="117"/>
        <v>1336960500</v>
      </c>
      <c r="M626" s="9" t="str">
        <f t="shared" si="118"/>
        <v>1365100</v>
      </c>
      <c r="P626" t="str">
        <f t="shared" si="120"/>
        <v>SHIP</v>
      </c>
      <c r="Q626" s="6" t="str">
        <f>IFERROR(INDEX('Final Yahoo'!$D$2:$D$1048576,MATCH(Stockbit!P626,'Final Yahoo'!$B$2:$B$1048576,0)),"NA")</f>
        <v>NA</v>
      </c>
      <c r="R626" s="10">
        <f t="shared" si="121"/>
        <v>2.6518000000000002</v>
      </c>
      <c r="S626" s="23">
        <f t="shared" si="122"/>
        <v>0.23799999999999999</v>
      </c>
      <c r="T626" s="8">
        <f t="shared" si="123"/>
        <v>1336960500</v>
      </c>
      <c r="U626" s="28">
        <f t="shared" si="124"/>
        <v>1365100</v>
      </c>
      <c r="V626" s="29" t="str">
        <f t="shared" si="125"/>
        <v>LowerMidCap</v>
      </c>
    </row>
    <row r="627" spans="2:22" x14ac:dyDescent="0.25">
      <c r="B627">
        <f t="shared" si="119"/>
        <v>625</v>
      </c>
      <c r="C627" t="s">
        <v>3873</v>
      </c>
      <c r="D627" t="s">
        <v>3874</v>
      </c>
      <c r="E627" s="2">
        <v>-0.83899999999999997</v>
      </c>
      <c r="F627">
        <v>0</v>
      </c>
      <c r="G627">
        <v>0</v>
      </c>
      <c r="I627" t="str">
        <f t="shared" si="114"/>
        <v>SIAP</v>
      </c>
      <c r="J627" t="str">
        <f t="shared" si="115"/>
        <v>1,992.00 B</v>
      </c>
      <c r="K627" t="str">
        <f t="shared" si="116"/>
        <v>-0.839</v>
      </c>
      <c r="L627" s="9" t="str">
        <f t="shared" si="117"/>
        <v>0</v>
      </c>
      <c r="M627" s="9" t="str">
        <f t="shared" si="118"/>
        <v>0</v>
      </c>
      <c r="P627" t="str">
        <f t="shared" si="120"/>
        <v>SIAP</v>
      </c>
      <c r="Q627" s="6" t="str">
        <f>IFERROR(INDEX('Final Yahoo'!$D$2:$D$1048576,MATCH(Stockbit!P627,'Final Yahoo'!$B$2:$B$1048576,0)),"NA")</f>
        <v>NA</v>
      </c>
      <c r="R627" s="10">
        <f t="shared" si="121"/>
        <v>1.992</v>
      </c>
      <c r="S627" s="23">
        <f t="shared" si="122"/>
        <v>-0.83899999999999997</v>
      </c>
      <c r="T627" s="8">
        <f t="shared" si="123"/>
        <v>0</v>
      </c>
      <c r="U627" s="28">
        <f t="shared" si="124"/>
        <v>0</v>
      </c>
      <c r="V627" s="29" t="str">
        <f t="shared" si="125"/>
        <v>UpperSmallCap</v>
      </c>
    </row>
    <row r="628" spans="2:22" x14ac:dyDescent="0.25">
      <c r="B628">
        <f t="shared" si="119"/>
        <v>626</v>
      </c>
      <c r="C628" t="s">
        <v>3036</v>
      </c>
      <c r="D628" t="s">
        <v>3875</v>
      </c>
      <c r="E628" s="2">
        <v>0.09</v>
      </c>
      <c r="F628" s="1">
        <v>50684898500</v>
      </c>
      <c r="G628" s="1">
        <v>59690421.600000001</v>
      </c>
      <c r="I628" t="str">
        <f t="shared" si="114"/>
        <v>SIDO</v>
      </c>
      <c r="J628" t="str">
        <f t="shared" si="115"/>
        <v>26,700.00 B</v>
      </c>
      <c r="K628" t="str">
        <f t="shared" si="116"/>
        <v>0.09</v>
      </c>
      <c r="L628" s="9" t="str">
        <f t="shared" si="117"/>
        <v>50684898500</v>
      </c>
      <c r="M628" s="9" t="str">
        <f t="shared" si="118"/>
        <v>59690421.6</v>
      </c>
      <c r="P628" t="str">
        <f t="shared" si="120"/>
        <v>SIDO</v>
      </c>
      <c r="Q628" s="6">
        <f>IFERROR(INDEX('Final Yahoo'!$D$2:$D$1048576,MATCH(Stockbit!P628,'Final Yahoo'!$B$2:$B$1048576,0)),"NA")</f>
        <v>775</v>
      </c>
      <c r="R628" s="10">
        <f t="shared" si="121"/>
        <v>26.7</v>
      </c>
      <c r="S628" s="23">
        <f t="shared" si="122"/>
        <v>0.09</v>
      </c>
      <c r="T628" s="8">
        <f t="shared" si="123"/>
        <v>50684898500</v>
      </c>
      <c r="U628" s="28">
        <f t="shared" si="124"/>
        <v>59690421.600000001</v>
      </c>
      <c r="V628" s="29" t="str">
        <f t="shared" si="125"/>
        <v>LowerBigCap</v>
      </c>
    </row>
    <row r="629" spans="2:22" x14ac:dyDescent="0.25">
      <c r="B629">
        <f t="shared" si="119"/>
        <v>627</v>
      </c>
      <c r="C629" t="s">
        <v>3037</v>
      </c>
      <c r="D629" t="s">
        <v>3876</v>
      </c>
      <c r="E629" s="2">
        <v>6.7000000000000004E-2</v>
      </c>
      <c r="F629" s="1">
        <v>1502359000</v>
      </c>
      <c r="G629" s="1">
        <v>174020</v>
      </c>
      <c r="I629" t="str">
        <f t="shared" si="114"/>
        <v>SILO</v>
      </c>
      <c r="J629" t="str">
        <f t="shared" si="115"/>
        <v>14,062.87 B</v>
      </c>
      <c r="K629" t="str">
        <f t="shared" si="116"/>
        <v>0.067</v>
      </c>
      <c r="L629" s="9" t="str">
        <f t="shared" si="117"/>
        <v>1502359000</v>
      </c>
      <c r="M629" s="9" t="str">
        <f t="shared" si="118"/>
        <v>174020</v>
      </c>
      <c r="P629" t="str">
        <f t="shared" si="120"/>
        <v>SILO</v>
      </c>
      <c r="Q629" s="6">
        <f>IFERROR(INDEX('Final Yahoo'!$D$2:$D$1048576,MATCH(Stockbit!P629,'Final Yahoo'!$B$2:$B$1048576,0)),"NA")</f>
        <v>8800</v>
      </c>
      <c r="R629" s="10">
        <f t="shared" si="121"/>
        <v>14.06287</v>
      </c>
      <c r="S629" s="23">
        <f t="shared" si="122"/>
        <v>6.7000000000000004E-2</v>
      </c>
      <c r="T629" s="8">
        <f t="shared" si="123"/>
        <v>1502359000</v>
      </c>
      <c r="U629" s="28">
        <f t="shared" si="124"/>
        <v>174020</v>
      </c>
      <c r="V629" s="29" t="str">
        <f t="shared" si="125"/>
        <v>LowerBigCap</v>
      </c>
    </row>
    <row r="630" spans="2:22" x14ac:dyDescent="0.25">
      <c r="B630">
        <f t="shared" si="119"/>
        <v>628</v>
      </c>
      <c r="C630" t="s">
        <v>3877</v>
      </c>
      <c r="D630" t="s">
        <v>3878</v>
      </c>
      <c r="E630" t="s">
        <v>3209</v>
      </c>
      <c r="F630" s="1">
        <v>10000</v>
      </c>
      <c r="G630">
        <v>0</v>
      </c>
      <c r="I630" t="str">
        <f t="shared" si="114"/>
        <v>SIMA</v>
      </c>
      <c r="J630" t="str">
        <f t="shared" si="115"/>
        <v>22.13 B</v>
      </c>
      <c r="K630" t="str">
        <f t="shared" si="116"/>
        <v>-</v>
      </c>
      <c r="L630" s="9" t="str">
        <f t="shared" si="117"/>
        <v>10000</v>
      </c>
      <c r="M630" s="9" t="str">
        <f t="shared" si="118"/>
        <v>0</v>
      </c>
      <c r="P630" t="str">
        <f t="shared" si="120"/>
        <v>SIMA</v>
      </c>
      <c r="Q630" s="6" t="str">
        <f>IFERROR(INDEX('Final Yahoo'!$D$2:$D$1048576,MATCH(Stockbit!P630,'Final Yahoo'!$B$2:$B$1048576,0)),"NA")</f>
        <v>NA</v>
      </c>
      <c r="R630" s="10">
        <f t="shared" si="121"/>
        <v>2.213E-2</v>
      </c>
      <c r="S630" s="23" t="str">
        <f t="shared" si="122"/>
        <v>NA</v>
      </c>
      <c r="T630" s="8">
        <f t="shared" si="123"/>
        <v>10000</v>
      </c>
      <c r="U630" s="28">
        <f t="shared" si="124"/>
        <v>0</v>
      </c>
      <c r="V630" s="29" t="str">
        <f t="shared" si="125"/>
        <v>LowerSmallCap</v>
      </c>
    </row>
    <row r="631" spans="2:22" x14ac:dyDescent="0.25">
      <c r="B631">
        <f t="shared" si="119"/>
        <v>629</v>
      </c>
      <c r="C631" t="s">
        <v>3038</v>
      </c>
      <c r="D631" t="s">
        <v>3879</v>
      </c>
      <c r="E631" s="2">
        <v>-2.9000000000000001E-2</v>
      </c>
      <c r="F631" s="1">
        <v>4324282160</v>
      </c>
      <c r="G631" s="1">
        <v>8787440</v>
      </c>
      <c r="I631" t="str">
        <f t="shared" si="114"/>
        <v>SIMP</v>
      </c>
      <c r="J631" t="str">
        <f t="shared" si="115"/>
        <v>7,718.36 B</v>
      </c>
      <c r="K631" t="str">
        <f t="shared" si="116"/>
        <v>-0.029</v>
      </c>
      <c r="L631" s="9" t="str">
        <f t="shared" si="117"/>
        <v>4324282160</v>
      </c>
      <c r="M631" s="9" t="str">
        <f t="shared" si="118"/>
        <v>8787440</v>
      </c>
      <c r="P631" t="str">
        <f t="shared" si="120"/>
        <v>SIMP</v>
      </c>
      <c r="Q631" s="6">
        <f>IFERROR(INDEX('Final Yahoo'!$D$2:$D$1048576,MATCH(Stockbit!P631,'Final Yahoo'!$B$2:$B$1048576,0)),"NA")</f>
        <v>496</v>
      </c>
      <c r="R631" s="10">
        <f t="shared" si="121"/>
        <v>7.7183599999999997</v>
      </c>
      <c r="S631" s="23">
        <f t="shared" si="122"/>
        <v>-2.9000000000000001E-2</v>
      </c>
      <c r="T631" s="8">
        <f t="shared" si="123"/>
        <v>4324282160</v>
      </c>
      <c r="U631" s="28">
        <f t="shared" si="124"/>
        <v>8787440</v>
      </c>
      <c r="V631" s="29" t="str">
        <f t="shared" si="125"/>
        <v>UpperMidCap</v>
      </c>
    </row>
    <row r="632" spans="2:22" x14ac:dyDescent="0.25">
      <c r="B632">
        <f t="shared" si="119"/>
        <v>630</v>
      </c>
      <c r="C632" t="s">
        <v>3039</v>
      </c>
      <c r="D632" t="s">
        <v>3880</v>
      </c>
      <c r="E632" t="s">
        <v>3209</v>
      </c>
      <c r="F632" s="1">
        <v>590440</v>
      </c>
      <c r="G632" s="1">
        <v>2160</v>
      </c>
      <c r="I632" t="str">
        <f t="shared" si="114"/>
        <v>SINI</v>
      </c>
      <c r="J632" t="str">
        <f t="shared" si="115"/>
        <v>127.87 B</v>
      </c>
      <c r="K632" t="str">
        <f t="shared" si="116"/>
        <v>-</v>
      </c>
      <c r="L632" s="9" t="str">
        <f t="shared" si="117"/>
        <v>590440</v>
      </c>
      <c r="M632" s="9" t="str">
        <f t="shared" si="118"/>
        <v>2160</v>
      </c>
      <c r="P632" t="str">
        <f t="shared" si="120"/>
        <v>SINI</v>
      </c>
      <c r="Q632" s="6">
        <f>IFERROR(INDEX('Final Yahoo'!$D$2:$D$1048576,MATCH(Stockbit!P632,'Final Yahoo'!$B$2:$B$1048576,0)),"NA")</f>
        <v>268</v>
      </c>
      <c r="R632" s="10">
        <f t="shared" si="121"/>
        <v>0.12787000000000001</v>
      </c>
      <c r="S632" s="23" t="str">
        <f t="shared" si="122"/>
        <v>NA</v>
      </c>
      <c r="T632" s="8">
        <f t="shared" si="123"/>
        <v>590440</v>
      </c>
      <c r="U632" s="28">
        <f t="shared" si="124"/>
        <v>2160</v>
      </c>
      <c r="V632" s="29" t="str">
        <f t="shared" si="125"/>
        <v>LowerSmallCap</v>
      </c>
    </row>
    <row r="633" spans="2:22" x14ac:dyDescent="0.25">
      <c r="B633">
        <f t="shared" si="119"/>
        <v>631</v>
      </c>
      <c r="C633" t="s">
        <v>3040</v>
      </c>
      <c r="D633" t="s">
        <v>3881</v>
      </c>
      <c r="E633" s="2">
        <v>0.21</v>
      </c>
      <c r="F633" s="1">
        <v>113440600</v>
      </c>
      <c r="G633" s="1">
        <v>62380</v>
      </c>
      <c r="I633" t="str">
        <f t="shared" si="114"/>
        <v>SIPD</v>
      </c>
      <c r="J633" t="str">
        <f t="shared" si="115"/>
        <v>2,417.08 B</v>
      </c>
      <c r="K633" t="str">
        <f t="shared" si="116"/>
        <v>0.21</v>
      </c>
      <c r="L633" s="9" t="str">
        <f t="shared" si="117"/>
        <v>113440600</v>
      </c>
      <c r="M633" s="9" t="str">
        <f t="shared" si="118"/>
        <v>62380</v>
      </c>
      <c r="P633" t="str">
        <f t="shared" si="120"/>
        <v>SIPD</v>
      </c>
      <c r="Q633" s="6" t="str">
        <f>IFERROR(INDEX('Final Yahoo'!$D$2:$D$1048576,MATCH(Stockbit!P633,'Final Yahoo'!$B$2:$B$1048576,0)),"NA")</f>
        <v>NA</v>
      </c>
      <c r="R633" s="10">
        <f t="shared" si="121"/>
        <v>2.4170799999999999</v>
      </c>
      <c r="S633" s="23">
        <f t="shared" si="122"/>
        <v>0.21</v>
      </c>
      <c r="T633" s="8">
        <f t="shared" si="123"/>
        <v>113440600</v>
      </c>
      <c r="U633" s="28">
        <f t="shared" si="124"/>
        <v>62380</v>
      </c>
      <c r="V633" s="29" t="str">
        <f t="shared" si="125"/>
        <v>LowerMidCap</v>
      </c>
    </row>
    <row r="634" spans="2:22" x14ac:dyDescent="0.25">
      <c r="B634">
        <f t="shared" si="119"/>
        <v>632</v>
      </c>
      <c r="C634" t="s">
        <v>3041</v>
      </c>
      <c r="D634" t="s">
        <v>3882</v>
      </c>
      <c r="E634" s="2">
        <v>0.19800000000000001</v>
      </c>
      <c r="F634" s="1">
        <v>35489920</v>
      </c>
      <c r="G634" s="1">
        <v>84800</v>
      </c>
      <c r="I634" t="str">
        <f t="shared" si="114"/>
        <v>SKBM</v>
      </c>
      <c r="J634" t="str">
        <f t="shared" si="115"/>
        <v>1,020.76 B</v>
      </c>
      <c r="K634" t="str">
        <f t="shared" si="116"/>
        <v>0.198</v>
      </c>
      <c r="L634" s="9" t="str">
        <f t="shared" si="117"/>
        <v>35489920</v>
      </c>
      <c r="M634" s="9" t="str">
        <f t="shared" si="118"/>
        <v>84800</v>
      </c>
      <c r="P634" t="str">
        <f t="shared" si="120"/>
        <v>SKBM</v>
      </c>
      <c r="Q634" s="6">
        <f>IFERROR(INDEX('Final Yahoo'!$D$2:$D$1048576,MATCH(Stockbit!P634,'Final Yahoo'!$B$2:$B$1048576,0)),"NA")</f>
        <v>350</v>
      </c>
      <c r="R634" s="10">
        <f t="shared" si="121"/>
        <v>1.0207599999999999</v>
      </c>
      <c r="S634" s="23">
        <f t="shared" si="122"/>
        <v>0.19800000000000001</v>
      </c>
      <c r="T634" s="8">
        <f t="shared" si="123"/>
        <v>35489920</v>
      </c>
      <c r="U634" s="28">
        <f t="shared" si="124"/>
        <v>84800</v>
      </c>
      <c r="V634" s="29" t="str">
        <f t="shared" si="125"/>
        <v>UpperSmallCap</v>
      </c>
    </row>
    <row r="635" spans="2:22" x14ac:dyDescent="0.25">
      <c r="B635">
        <f t="shared" si="119"/>
        <v>633</v>
      </c>
      <c r="C635" t="s">
        <v>3042</v>
      </c>
      <c r="D635" t="s">
        <v>3883</v>
      </c>
      <c r="E635" s="2">
        <v>0.111</v>
      </c>
      <c r="F635" s="1">
        <v>11742400</v>
      </c>
      <c r="G635" s="1">
        <v>5080</v>
      </c>
      <c r="I635" t="str">
        <f t="shared" si="114"/>
        <v>SKLT</v>
      </c>
      <c r="J635" t="str">
        <f t="shared" si="115"/>
        <v>1,595.61 B</v>
      </c>
      <c r="K635" t="str">
        <f t="shared" si="116"/>
        <v>0.111</v>
      </c>
      <c r="L635" s="9" t="str">
        <f t="shared" si="117"/>
        <v>11742400</v>
      </c>
      <c r="M635" s="9" t="str">
        <f t="shared" si="118"/>
        <v>5080</v>
      </c>
      <c r="P635" t="str">
        <f t="shared" si="120"/>
        <v>SKLT</v>
      </c>
      <c r="Q635" s="6">
        <f>IFERROR(INDEX('Final Yahoo'!$D$2:$D$1048576,MATCH(Stockbit!P635,'Final Yahoo'!$B$2:$B$1048576,0)),"NA")</f>
        <v>2380</v>
      </c>
      <c r="R635" s="10">
        <f t="shared" si="121"/>
        <v>1.59561</v>
      </c>
      <c r="S635" s="23">
        <f t="shared" si="122"/>
        <v>0.111</v>
      </c>
      <c r="T635" s="8">
        <f t="shared" si="123"/>
        <v>11742400</v>
      </c>
      <c r="U635" s="28">
        <f t="shared" si="124"/>
        <v>5080</v>
      </c>
      <c r="V635" s="29" t="str">
        <f t="shared" si="125"/>
        <v>UpperSmallCap</v>
      </c>
    </row>
    <row r="636" spans="2:22" x14ac:dyDescent="0.25">
      <c r="B636">
        <f t="shared" si="119"/>
        <v>634</v>
      </c>
      <c r="C636" t="s">
        <v>3043</v>
      </c>
      <c r="D636" t="s">
        <v>3884</v>
      </c>
      <c r="E636" s="2">
        <v>1.9E-2</v>
      </c>
      <c r="F636" s="1">
        <v>1272870200</v>
      </c>
      <c r="G636" s="1">
        <v>1668460</v>
      </c>
      <c r="I636" t="str">
        <f t="shared" si="114"/>
        <v>SKRN</v>
      </c>
      <c r="J636" t="str">
        <f t="shared" si="115"/>
        <v>1,125.00 B</v>
      </c>
      <c r="K636" t="str">
        <f t="shared" si="116"/>
        <v>0.019</v>
      </c>
      <c r="L636" s="9" t="str">
        <f t="shared" si="117"/>
        <v>1272870200</v>
      </c>
      <c r="M636" s="9" t="str">
        <f t="shared" si="118"/>
        <v>1668460</v>
      </c>
      <c r="P636" t="str">
        <f t="shared" si="120"/>
        <v>SKRN</v>
      </c>
      <c r="Q636" s="6">
        <f>IFERROR(INDEX('Final Yahoo'!$D$2:$D$1048576,MATCH(Stockbit!P636,'Final Yahoo'!$B$2:$B$1048576,0)),"NA")</f>
        <v>730</v>
      </c>
      <c r="R636" s="10">
        <f t="shared" si="121"/>
        <v>1.125</v>
      </c>
      <c r="S636" s="23">
        <f t="shared" si="122"/>
        <v>1.9E-2</v>
      </c>
      <c r="T636" s="8">
        <f t="shared" si="123"/>
        <v>1272870200</v>
      </c>
      <c r="U636" s="28">
        <f t="shared" si="124"/>
        <v>1668460</v>
      </c>
      <c r="V636" s="29" t="str">
        <f t="shared" si="125"/>
        <v>UpperSmallCap</v>
      </c>
    </row>
    <row r="637" spans="2:22" x14ac:dyDescent="0.25">
      <c r="B637">
        <f t="shared" si="119"/>
        <v>635</v>
      </c>
      <c r="C637" t="s">
        <v>3885</v>
      </c>
      <c r="D637" t="s">
        <v>3886</v>
      </c>
      <c r="E637" t="s">
        <v>3209</v>
      </c>
      <c r="F637" s="1">
        <v>14077400</v>
      </c>
      <c r="G637">
        <v>0</v>
      </c>
      <c r="I637" t="str">
        <f t="shared" si="114"/>
        <v>SKYB</v>
      </c>
      <c r="J637" t="str">
        <f t="shared" si="115"/>
        <v>29.84 B</v>
      </c>
      <c r="K637" t="str">
        <f t="shared" si="116"/>
        <v>-</v>
      </c>
      <c r="L637" s="9" t="str">
        <f t="shared" si="117"/>
        <v>14077400</v>
      </c>
      <c r="M637" s="9" t="str">
        <f t="shared" si="118"/>
        <v>0</v>
      </c>
      <c r="P637" t="str">
        <f t="shared" si="120"/>
        <v>SKYB</v>
      </c>
      <c r="Q637" s="6" t="str">
        <f>IFERROR(INDEX('Final Yahoo'!$D$2:$D$1048576,MATCH(Stockbit!P637,'Final Yahoo'!$B$2:$B$1048576,0)),"NA")</f>
        <v>NA</v>
      </c>
      <c r="R637" s="10">
        <f t="shared" si="121"/>
        <v>2.9839999999999998E-2</v>
      </c>
      <c r="S637" s="23" t="str">
        <f t="shared" si="122"/>
        <v>NA</v>
      </c>
      <c r="T637" s="8">
        <f t="shared" si="123"/>
        <v>14077400</v>
      </c>
      <c r="U637" s="28">
        <f t="shared" si="124"/>
        <v>0</v>
      </c>
      <c r="V637" s="29" t="str">
        <f t="shared" si="125"/>
        <v>LowerSmallCap</v>
      </c>
    </row>
    <row r="638" spans="2:22" x14ac:dyDescent="0.25">
      <c r="B638">
        <f t="shared" si="119"/>
        <v>636</v>
      </c>
      <c r="C638" t="s">
        <v>3044</v>
      </c>
      <c r="D638" t="s">
        <v>3887</v>
      </c>
      <c r="E638" t="s">
        <v>3209</v>
      </c>
      <c r="F638" s="1">
        <v>5118049200</v>
      </c>
      <c r="G638" s="1">
        <v>2095060</v>
      </c>
      <c r="I638" t="str">
        <f t="shared" si="114"/>
        <v>SLIS</v>
      </c>
      <c r="J638" t="str">
        <f t="shared" si="115"/>
        <v>4,200.00 B</v>
      </c>
      <c r="K638" t="str">
        <f t="shared" si="116"/>
        <v>-</v>
      </c>
      <c r="L638" s="9" t="str">
        <f t="shared" si="117"/>
        <v>5118049200</v>
      </c>
      <c r="M638" s="9" t="str">
        <f t="shared" si="118"/>
        <v>2095060</v>
      </c>
      <c r="P638" t="str">
        <f t="shared" si="120"/>
        <v>SLIS</v>
      </c>
      <c r="Q638" s="6">
        <f>IFERROR(INDEX('Final Yahoo'!$D$2:$D$1048576,MATCH(Stockbit!P638,'Final Yahoo'!$B$2:$B$1048576,0)),"NA")</f>
        <v>2700</v>
      </c>
      <c r="R638" s="10">
        <f t="shared" si="121"/>
        <v>4.2</v>
      </c>
      <c r="S638" s="23" t="str">
        <f t="shared" si="122"/>
        <v>NA</v>
      </c>
      <c r="T638" s="8">
        <f t="shared" si="123"/>
        <v>5118049200</v>
      </c>
      <c r="U638" s="28">
        <f t="shared" si="124"/>
        <v>2095060</v>
      </c>
      <c r="V638" s="29" t="str">
        <f t="shared" si="125"/>
        <v>LowerMidCap</v>
      </c>
    </row>
    <row r="639" spans="2:22" x14ac:dyDescent="0.25">
      <c r="B639">
        <f t="shared" si="119"/>
        <v>637</v>
      </c>
      <c r="C639" t="s">
        <v>3045</v>
      </c>
      <c r="D639" t="s">
        <v>3888</v>
      </c>
      <c r="E639" s="2">
        <v>4.5999999999999999E-2</v>
      </c>
      <c r="F639" s="1">
        <v>88978000</v>
      </c>
      <c r="G639" s="1">
        <v>20300</v>
      </c>
      <c r="I639" t="str">
        <f t="shared" si="114"/>
        <v>SMAR</v>
      </c>
      <c r="J639" t="str">
        <f t="shared" si="115"/>
        <v>12,522.76 B</v>
      </c>
      <c r="K639" t="str">
        <f t="shared" si="116"/>
        <v>0.046</v>
      </c>
      <c r="L639" s="9" t="str">
        <f t="shared" si="117"/>
        <v>88978000</v>
      </c>
      <c r="M639" s="9" t="str">
        <f t="shared" si="118"/>
        <v>20300</v>
      </c>
      <c r="P639" t="str">
        <f t="shared" si="120"/>
        <v>SMAR</v>
      </c>
      <c r="Q639" s="6">
        <f>IFERROR(INDEX('Final Yahoo'!$D$2:$D$1048576,MATCH(Stockbit!P639,'Final Yahoo'!$B$2:$B$1048576,0)),"NA")</f>
        <v>4290</v>
      </c>
      <c r="R639" s="10">
        <f t="shared" si="121"/>
        <v>12.52276</v>
      </c>
      <c r="S639" s="23">
        <f t="shared" si="122"/>
        <v>4.5999999999999999E-2</v>
      </c>
      <c r="T639" s="8">
        <f t="shared" si="123"/>
        <v>88978000</v>
      </c>
      <c r="U639" s="28">
        <f t="shared" si="124"/>
        <v>20300</v>
      </c>
      <c r="V639" s="29" t="str">
        <f t="shared" si="125"/>
        <v>LowerBigCap</v>
      </c>
    </row>
    <row r="640" spans="2:22" x14ac:dyDescent="0.25">
      <c r="B640">
        <f t="shared" si="119"/>
        <v>638</v>
      </c>
      <c r="C640" t="s">
        <v>3046</v>
      </c>
      <c r="D640" t="s">
        <v>3889</v>
      </c>
      <c r="E640" s="2">
        <v>3.5000000000000003E-2</v>
      </c>
      <c r="F640" s="1">
        <v>10686433700</v>
      </c>
      <c r="G640" s="1">
        <v>13112540</v>
      </c>
      <c r="I640" t="str">
        <f t="shared" si="114"/>
        <v>SMBR</v>
      </c>
      <c r="J640" t="str">
        <f t="shared" si="115"/>
        <v>7,846.70 B</v>
      </c>
      <c r="K640" t="str">
        <f t="shared" si="116"/>
        <v>0.035</v>
      </c>
      <c r="L640" s="9" t="str">
        <f t="shared" si="117"/>
        <v>10686433700</v>
      </c>
      <c r="M640" s="9" t="str">
        <f t="shared" si="118"/>
        <v>13112540</v>
      </c>
      <c r="P640" t="str">
        <f t="shared" si="120"/>
        <v>SMBR</v>
      </c>
      <c r="Q640" s="6">
        <f>IFERROR(INDEX('Final Yahoo'!$D$2:$D$1048576,MATCH(Stockbit!P640,'Final Yahoo'!$B$2:$B$1048576,0)),"NA")</f>
        <v>830</v>
      </c>
      <c r="R640" s="10">
        <f t="shared" si="121"/>
        <v>7.8467000000000002</v>
      </c>
      <c r="S640" s="23">
        <f t="shared" si="122"/>
        <v>3.5000000000000003E-2</v>
      </c>
      <c r="T640" s="8">
        <f t="shared" si="123"/>
        <v>10686433700</v>
      </c>
      <c r="U640" s="28">
        <f t="shared" si="124"/>
        <v>13112540</v>
      </c>
      <c r="V640" s="29" t="str">
        <f t="shared" si="125"/>
        <v>UpperMidCap</v>
      </c>
    </row>
    <row r="641" spans="2:22" x14ac:dyDescent="0.25">
      <c r="B641">
        <f t="shared" si="119"/>
        <v>639</v>
      </c>
      <c r="C641" t="s">
        <v>3047</v>
      </c>
      <c r="D641" t="s">
        <v>3890</v>
      </c>
      <c r="E641" s="2">
        <v>2.5000000000000001E-2</v>
      </c>
      <c r="F641" s="1">
        <v>3603135200</v>
      </c>
      <c r="G641" s="1">
        <v>2027740</v>
      </c>
      <c r="I641" t="str">
        <f t="shared" si="114"/>
        <v>SMCB</v>
      </c>
      <c r="J641" t="str">
        <f t="shared" si="115"/>
        <v>15,689.58 B</v>
      </c>
      <c r="K641" t="str">
        <f t="shared" si="116"/>
        <v>0.025</v>
      </c>
      <c r="L641" s="9" t="str">
        <f t="shared" si="117"/>
        <v>3603135200</v>
      </c>
      <c r="M641" s="9" t="str">
        <f t="shared" si="118"/>
        <v>2027740</v>
      </c>
      <c r="P641" t="str">
        <f t="shared" si="120"/>
        <v>SMCB</v>
      </c>
      <c r="Q641" s="6">
        <f>IFERROR(INDEX('Final Yahoo'!$D$2:$D$1048576,MATCH(Stockbit!P641,'Final Yahoo'!$B$2:$B$1048576,0)),"NA")</f>
        <v>1780</v>
      </c>
      <c r="R641" s="10">
        <f t="shared" si="121"/>
        <v>15.689579999999999</v>
      </c>
      <c r="S641" s="23">
        <f t="shared" si="122"/>
        <v>2.5000000000000001E-2</v>
      </c>
      <c r="T641" s="8">
        <f t="shared" si="123"/>
        <v>3603135200</v>
      </c>
      <c r="U641" s="28">
        <f t="shared" si="124"/>
        <v>2027740</v>
      </c>
      <c r="V641" s="29" t="str">
        <f t="shared" si="125"/>
        <v>LowerBigCap</v>
      </c>
    </row>
    <row r="642" spans="2:22" x14ac:dyDescent="0.25">
      <c r="B642">
        <f t="shared" si="119"/>
        <v>640</v>
      </c>
      <c r="C642" t="s">
        <v>3048</v>
      </c>
      <c r="D642" t="s">
        <v>3891</v>
      </c>
      <c r="E642" s="2">
        <v>-6.2E-2</v>
      </c>
      <c r="F642" s="1">
        <v>67249860</v>
      </c>
      <c r="G642" s="1">
        <v>562040</v>
      </c>
      <c r="I642" t="str">
        <f t="shared" ref="I642:I705" si="126">TRIM(C642)</f>
        <v>SMDM</v>
      </c>
      <c r="J642" t="str">
        <f t="shared" ref="J642:J705" si="127">TRIM(D642)</f>
        <v>691.96 B</v>
      </c>
      <c r="K642" t="str">
        <f t="shared" ref="K642:K705" si="128">TRIM(E642)</f>
        <v>-0.062</v>
      </c>
      <c r="L642" s="9" t="str">
        <f t="shared" ref="L642:L705" si="129">TRIM(F642)</f>
        <v>67249860</v>
      </c>
      <c r="M642" s="9" t="str">
        <f t="shared" ref="M642:M705" si="130">TRIM(G642)</f>
        <v>562040</v>
      </c>
      <c r="P642" t="str">
        <f t="shared" si="120"/>
        <v>SMDM</v>
      </c>
      <c r="Q642" s="6">
        <f>IFERROR(INDEX('Final Yahoo'!$D$2:$D$1048576,MATCH(Stockbit!P642,'Final Yahoo'!$B$2:$B$1048576,0)),"NA")</f>
        <v>119</v>
      </c>
      <c r="R642" s="10">
        <f t="shared" si="121"/>
        <v>0.69196000000000002</v>
      </c>
      <c r="S642" s="23">
        <f t="shared" si="122"/>
        <v>-6.2E-2</v>
      </c>
      <c r="T642" s="8">
        <f t="shared" si="123"/>
        <v>67249860</v>
      </c>
      <c r="U642" s="28">
        <f t="shared" si="124"/>
        <v>562040</v>
      </c>
      <c r="V642" s="29" t="str">
        <f t="shared" si="125"/>
        <v>LowerSmallCap</v>
      </c>
    </row>
    <row r="643" spans="2:22" x14ac:dyDescent="0.25">
      <c r="B643">
        <f t="shared" ref="B643:B706" si="131">ROW(B641)</f>
        <v>641</v>
      </c>
      <c r="C643" t="s">
        <v>3049</v>
      </c>
      <c r="D643" t="s">
        <v>3892</v>
      </c>
      <c r="E643" s="2">
        <v>5.3999999999999999E-2</v>
      </c>
      <c r="F643" s="1">
        <v>6697672800</v>
      </c>
      <c r="G643" s="1">
        <v>9690520</v>
      </c>
      <c r="I643" t="str">
        <f t="shared" si="126"/>
        <v>SMDR</v>
      </c>
      <c r="J643" t="str">
        <f t="shared" si="127"/>
        <v>2,374.46 B</v>
      </c>
      <c r="K643" t="str">
        <f t="shared" si="128"/>
        <v>0.054</v>
      </c>
      <c r="L643" s="9" t="str">
        <f t="shared" si="129"/>
        <v>6697672800</v>
      </c>
      <c r="M643" s="9" t="str">
        <f t="shared" si="130"/>
        <v>9690520</v>
      </c>
      <c r="P643" t="str">
        <f t="shared" ref="P643:P706" si="132">I643</f>
        <v>SMDR</v>
      </c>
      <c r="Q643" s="6" t="str">
        <f>IFERROR(INDEX('Final Yahoo'!$D$2:$D$1048576,MATCH(Stockbit!P643,'Final Yahoo'!$B$2:$B$1048576,0)),"NA")</f>
        <v>NA</v>
      </c>
      <c r="R643" s="10">
        <f t="shared" si="121"/>
        <v>2.37446</v>
      </c>
      <c r="S643" s="23">
        <f t="shared" si="122"/>
        <v>5.3999999999999999E-2</v>
      </c>
      <c r="T643" s="8">
        <f t="shared" si="123"/>
        <v>6697672800</v>
      </c>
      <c r="U643" s="28">
        <f t="shared" si="124"/>
        <v>9690520</v>
      </c>
      <c r="V643" s="29" t="str">
        <f t="shared" si="125"/>
        <v>LowerMidCap</v>
      </c>
    </row>
    <row r="644" spans="2:22" x14ac:dyDescent="0.25">
      <c r="B644">
        <f t="shared" si="131"/>
        <v>642</v>
      </c>
      <c r="C644" t="s">
        <v>3050</v>
      </c>
      <c r="D644" t="s">
        <v>3893</v>
      </c>
      <c r="E644" s="2">
        <v>8.1000000000000003E-2</v>
      </c>
      <c r="F644" s="1">
        <v>125300825500</v>
      </c>
      <c r="G644" s="1">
        <v>14277980</v>
      </c>
      <c r="I644" t="str">
        <f t="shared" si="126"/>
        <v>SMGR</v>
      </c>
      <c r="J644" t="str">
        <f t="shared" si="127"/>
        <v>49,676.48 B</v>
      </c>
      <c r="K644" t="str">
        <f t="shared" si="128"/>
        <v>0.081</v>
      </c>
      <c r="L644" s="9" t="str">
        <f t="shared" si="129"/>
        <v>125300825500</v>
      </c>
      <c r="M644" s="9" t="str">
        <f t="shared" si="130"/>
        <v>14277980</v>
      </c>
      <c r="P644" t="str">
        <f t="shared" si="132"/>
        <v>SMGR</v>
      </c>
      <c r="Q644" s="6">
        <f>IFERROR(INDEX('Final Yahoo'!$D$2:$D$1048576,MATCH(Stockbit!P644,'Final Yahoo'!$B$2:$B$1048576,0)),"NA")</f>
        <v>8775</v>
      </c>
      <c r="R644" s="10">
        <f t="shared" ref="R644:R707" si="133">VALUE(LEFT(J644,LEN(J644)-2))/10^3</f>
        <v>49.676480000000005</v>
      </c>
      <c r="S644" s="23">
        <f t="shared" ref="S644:S707" si="134">IFERROR(VALUE(K644),"NA")</f>
        <v>8.1000000000000003E-2</v>
      </c>
      <c r="T644" s="8">
        <f t="shared" ref="T644:T707" si="135">IFERROR(VALUE(L644),"NA")</f>
        <v>125300825500</v>
      </c>
      <c r="U644" s="28">
        <f t="shared" ref="U644:U707" si="136">IFERROR(VALUE(M644),"NA")</f>
        <v>14277980</v>
      </c>
      <c r="V644" s="29" t="str">
        <f t="shared" ref="V644:V707" si="137">IF(R644&gt;=$Y$5,$AE$5,IF(R644&gt;=$Y$6,$AE$6,IF(R644&gt;=$Y$7,$AE$7,IF(R644&gt;=$Y$8,$AE$8,IF(R644&gt;=$Y$9,$AE$9,$AE$10)))))</f>
        <v>UpperBigCap</v>
      </c>
    </row>
    <row r="645" spans="2:22" x14ac:dyDescent="0.25">
      <c r="B645">
        <f t="shared" si="131"/>
        <v>643</v>
      </c>
      <c r="C645" t="s">
        <v>3051</v>
      </c>
      <c r="D645" t="s">
        <v>3894</v>
      </c>
      <c r="E645" t="s">
        <v>3209</v>
      </c>
      <c r="F645" s="1">
        <v>137315760</v>
      </c>
      <c r="G645" s="1">
        <v>446020</v>
      </c>
      <c r="I645" t="str">
        <f t="shared" si="126"/>
        <v>SMKL</v>
      </c>
      <c r="J645" t="str">
        <f t="shared" si="127"/>
        <v>1,006.40 B</v>
      </c>
      <c r="K645" t="str">
        <f t="shared" si="128"/>
        <v>-</v>
      </c>
      <c r="L645" s="9" t="str">
        <f t="shared" si="129"/>
        <v>137315760</v>
      </c>
      <c r="M645" s="9" t="str">
        <f t="shared" si="130"/>
        <v>446020</v>
      </c>
      <c r="P645" t="str">
        <f t="shared" si="132"/>
        <v>SMKL</v>
      </c>
      <c r="Q645" s="6">
        <f>IFERROR(INDEX('Final Yahoo'!$D$2:$D$1048576,MATCH(Stockbit!P645,'Final Yahoo'!$B$2:$B$1048576,0)),"NA")</f>
        <v>328</v>
      </c>
      <c r="R645" s="10">
        <f t="shared" si="133"/>
        <v>1.0064</v>
      </c>
      <c r="S645" s="23" t="str">
        <f t="shared" si="134"/>
        <v>NA</v>
      </c>
      <c r="T645" s="8">
        <f t="shared" si="135"/>
        <v>137315760</v>
      </c>
      <c r="U645" s="28">
        <f t="shared" si="136"/>
        <v>446020</v>
      </c>
      <c r="V645" s="29" t="str">
        <f t="shared" si="137"/>
        <v>UpperSmallCap</v>
      </c>
    </row>
    <row r="646" spans="2:22" x14ac:dyDescent="0.25">
      <c r="B646">
        <f t="shared" si="131"/>
        <v>644</v>
      </c>
      <c r="C646" t="s">
        <v>3052</v>
      </c>
      <c r="D646" t="s">
        <v>3895</v>
      </c>
      <c r="E646" s="2">
        <v>5.3999999999999999E-2</v>
      </c>
      <c r="F646" s="1">
        <v>21862500</v>
      </c>
      <c r="G646" s="1">
        <v>2000</v>
      </c>
      <c r="I646" t="str">
        <f t="shared" si="126"/>
        <v>SMMA</v>
      </c>
      <c r="J646" t="str">
        <f t="shared" si="127"/>
        <v>70,044.31 B</v>
      </c>
      <c r="K646" t="str">
        <f t="shared" si="128"/>
        <v>0.054</v>
      </c>
      <c r="L646" s="9" t="str">
        <f t="shared" si="129"/>
        <v>21862500</v>
      </c>
      <c r="M646" s="9" t="str">
        <f t="shared" si="130"/>
        <v>2000</v>
      </c>
      <c r="P646" t="str">
        <f t="shared" si="132"/>
        <v>SMMA</v>
      </c>
      <c r="Q646" s="6">
        <f>IFERROR(INDEX('Final Yahoo'!$D$2:$D$1048576,MATCH(Stockbit!P646,'Final Yahoo'!$B$2:$B$1048576,0)),"NA")</f>
        <v>10800</v>
      </c>
      <c r="R646" s="10">
        <f t="shared" si="133"/>
        <v>70.044309999999996</v>
      </c>
      <c r="S646" s="23">
        <f t="shared" si="134"/>
        <v>5.3999999999999999E-2</v>
      </c>
      <c r="T646" s="8">
        <f t="shared" si="135"/>
        <v>21862500</v>
      </c>
      <c r="U646" s="28">
        <f t="shared" si="136"/>
        <v>2000</v>
      </c>
      <c r="V646" s="29" t="str">
        <f t="shared" si="137"/>
        <v>UpperBigCap</v>
      </c>
    </row>
    <row r="647" spans="2:22" x14ac:dyDescent="0.25">
      <c r="B647">
        <f t="shared" si="131"/>
        <v>645</v>
      </c>
      <c r="C647" t="s">
        <v>3053</v>
      </c>
      <c r="D647" t="s">
        <v>3896</v>
      </c>
      <c r="E647" s="2">
        <v>0.53700000000000003</v>
      </c>
      <c r="F647" s="1">
        <v>15002872240</v>
      </c>
      <c r="G647" s="1">
        <v>70239181.599999994</v>
      </c>
      <c r="I647" t="str">
        <f t="shared" si="126"/>
        <v>SMMT</v>
      </c>
      <c r="J647" t="str">
        <f t="shared" si="127"/>
        <v>705.60 B</v>
      </c>
      <c r="K647" t="str">
        <f t="shared" si="128"/>
        <v>0.537</v>
      </c>
      <c r="L647" s="9" t="str">
        <f t="shared" si="129"/>
        <v>15002872240</v>
      </c>
      <c r="M647" s="9" t="str">
        <f t="shared" si="130"/>
        <v>70239181.6</v>
      </c>
      <c r="P647" t="str">
        <f t="shared" si="132"/>
        <v>SMMT</v>
      </c>
      <c r="Q647" s="6">
        <f>IFERROR(INDEX('Final Yahoo'!$D$2:$D$1048576,MATCH(Stockbit!P647,'Final Yahoo'!$B$2:$B$1048576,0)),"NA")</f>
        <v>194</v>
      </c>
      <c r="R647" s="10">
        <f t="shared" si="133"/>
        <v>0.7056</v>
      </c>
      <c r="S647" s="23">
        <f t="shared" si="134"/>
        <v>0.53700000000000003</v>
      </c>
      <c r="T647" s="8">
        <f t="shared" si="135"/>
        <v>15002872240</v>
      </c>
      <c r="U647" s="28">
        <f t="shared" si="136"/>
        <v>70239181.599999994</v>
      </c>
      <c r="V647" s="29" t="str">
        <f t="shared" si="137"/>
        <v>LowerSmallCap</v>
      </c>
    </row>
    <row r="648" spans="2:22" x14ac:dyDescent="0.25">
      <c r="B648">
        <f t="shared" si="131"/>
        <v>646</v>
      </c>
      <c r="C648" t="s">
        <v>3054</v>
      </c>
      <c r="D648" t="s">
        <v>3897</v>
      </c>
      <c r="E648" s="2">
        <v>-3.6999999999999998E-2</v>
      </c>
      <c r="F648" s="1">
        <v>36163280000</v>
      </c>
      <c r="G648" s="1">
        <v>38524260</v>
      </c>
      <c r="I648" t="str">
        <f t="shared" si="126"/>
        <v>SMRA</v>
      </c>
      <c r="J648" t="str">
        <f t="shared" si="127"/>
        <v>13,200.51 B</v>
      </c>
      <c r="K648" t="str">
        <f t="shared" si="128"/>
        <v>-0.037</v>
      </c>
      <c r="L648" s="9" t="str">
        <f t="shared" si="129"/>
        <v>36163280000</v>
      </c>
      <c r="M648" s="9" t="str">
        <f t="shared" si="130"/>
        <v>38524260</v>
      </c>
      <c r="P648" t="str">
        <f t="shared" si="132"/>
        <v>SMRA</v>
      </c>
      <c r="Q648" s="6">
        <f>IFERROR(INDEX('Final Yahoo'!$D$2:$D$1048576,MATCH(Stockbit!P648,'Final Yahoo'!$B$2:$B$1048576,0)),"NA")</f>
        <v>950</v>
      </c>
      <c r="R648" s="10">
        <f t="shared" si="133"/>
        <v>13.20051</v>
      </c>
      <c r="S648" s="23">
        <f t="shared" si="134"/>
        <v>-3.6999999999999998E-2</v>
      </c>
      <c r="T648" s="8">
        <f t="shared" si="135"/>
        <v>36163280000</v>
      </c>
      <c r="U648" s="28">
        <f t="shared" si="136"/>
        <v>38524260</v>
      </c>
      <c r="V648" s="29" t="str">
        <f t="shared" si="137"/>
        <v>LowerBigCap</v>
      </c>
    </row>
    <row r="649" spans="2:22" x14ac:dyDescent="0.25">
      <c r="B649">
        <f t="shared" si="131"/>
        <v>647</v>
      </c>
      <c r="C649" t="s">
        <v>3898</v>
      </c>
      <c r="D649" t="s">
        <v>3899</v>
      </c>
      <c r="E649" s="2">
        <v>-0.13100000000000001</v>
      </c>
      <c r="F649" s="1">
        <v>1153000</v>
      </c>
      <c r="G649">
        <v>0</v>
      </c>
      <c r="I649" t="str">
        <f t="shared" si="126"/>
        <v>SMRU</v>
      </c>
      <c r="J649" t="str">
        <f t="shared" si="127"/>
        <v>624.97 B</v>
      </c>
      <c r="K649" t="str">
        <f t="shared" si="128"/>
        <v>-0.131</v>
      </c>
      <c r="L649" s="9" t="str">
        <f t="shared" si="129"/>
        <v>1153000</v>
      </c>
      <c r="M649" s="9" t="str">
        <f t="shared" si="130"/>
        <v>0</v>
      </c>
      <c r="P649" t="str">
        <f t="shared" si="132"/>
        <v>SMRU</v>
      </c>
      <c r="Q649" s="6" t="str">
        <f>IFERROR(INDEX('Final Yahoo'!$D$2:$D$1048576,MATCH(Stockbit!P649,'Final Yahoo'!$B$2:$B$1048576,0)),"NA")</f>
        <v>NA</v>
      </c>
      <c r="R649" s="10">
        <f t="shared" si="133"/>
        <v>0.62497000000000003</v>
      </c>
      <c r="S649" s="23">
        <f t="shared" si="134"/>
        <v>-0.13100000000000001</v>
      </c>
      <c r="T649" s="8">
        <f t="shared" si="135"/>
        <v>1153000</v>
      </c>
      <c r="U649" s="28">
        <f t="shared" si="136"/>
        <v>0</v>
      </c>
      <c r="V649" s="29" t="str">
        <f t="shared" si="137"/>
        <v>LowerSmallCap</v>
      </c>
    </row>
    <row r="650" spans="2:22" x14ac:dyDescent="0.25">
      <c r="B650">
        <f t="shared" si="131"/>
        <v>648</v>
      </c>
      <c r="C650" t="s">
        <v>3055</v>
      </c>
      <c r="D650" t="s">
        <v>3900</v>
      </c>
      <c r="E650" s="2">
        <v>-1.0999999999999999E-2</v>
      </c>
      <c r="F650" s="1">
        <v>652785400</v>
      </c>
      <c r="G650" s="1">
        <v>415220</v>
      </c>
      <c r="I650" t="str">
        <f t="shared" si="126"/>
        <v>SMSM</v>
      </c>
      <c r="J650" t="str">
        <f t="shared" si="127"/>
        <v>9,213.88 B</v>
      </c>
      <c r="K650" t="str">
        <f t="shared" si="128"/>
        <v>-0.011</v>
      </c>
      <c r="L650" s="9" t="str">
        <f t="shared" si="129"/>
        <v>652785400</v>
      </c>
      <c r="M650" s="9" t="str">
        <f t="shared" si="130"/>
        <v>415220</v>
      </c>
      <c r="P650" t="str">
        <f t="shared" si="132"/>
        <v>SMSM</v>
      </c>
      <c r="Q650" s="6">
        <f>IFERROR(INDEX('Final Yahoo'!$D$2:$D$1048576,MATCH(Stockbit!P650,'Final Yahoo'!$B$2:$B$1048576,0)),"NA")</f>
        <v>1550</v>
      </c>
      <c r="R650" s="10">
        <f t="shared" si="133"/>
        <v>9.2138799999999996</v>
      </c>
      <c r="S650" s="23">
        <f t="shared" si="134"/>
        <v>-1.0999999999999999E-2</v>
      </c>
      <c r="T650" s="8">
        <f t="shared" si="135"/>
        <v>652785400</v>
      </c>
      <c r="U650" s="28">
        <f t="shared" si="136"/>
        <v>415220</v>
      </c>
      <c r="V650" s="29" t="str">
        <f t="shared" si="137"/>
        <v>UpperMidCap</v>
      </c>
    </row>
    <row r="651" spans="2:22" x14ac:dyDescent="0.25">
      <c r="B651">
        <f t="shared" si="131"/>
        <v>649</v>
      </c>
      <c r="C651" t="s">
        <v>3184</v>
      </c>
      <c r="D651" t="s">
        <v>3901</v>
      </c>
      <c r="E651" s="2">
        <v>-0.254</v>
      </c>
      <c r="F651" s="1">
        <v>1531616800</v>
      </c>
      <c r="G651" s="1">
        <v>1272920</v>
      </c>
      <c r="I651" t="str">
        <f t="shared" si="126"/>
        <v>SNLK</v>
      </c>
      <c r="J651" t="str">
        <f t="shared" si="127"/>
        <v>594.00 B</v>
      </c>
      <c r="K651" t="str">
        <f t="shared" si="128"/>
        <v>-0.254</v>
      </c>
      <c r="L651" s="9" t="str">
        <f t="shared" si="129"/>
        <v>1531616800</v>
      </c>
      <c r="M651" s="9" t="str">
        <f t="shared" si="130"/>
        <v>1272920</v>
      </c>
      <c r="P651" t="str">
        <f t="shared" si="132"/>
        <v>SNLK</v>
      </c>
      <c r="Q651" s="6">
        <f>IFERROR(INDEX('Final Yahoo'!$D$2:$D$1048576,MATCH(Stockbit!P651,'Final Yahoo'!$B$2:$B$1048576,0)),"NA")</f>
        <v>1120</v>
      </c>
      <c r="R651" s="10">
        <f t="shared" si="133"/>
        <v>0.59399999999999997</v>
      </c>
      <c r="S651" s="23">
        <f t="shared" si="134"/>
        <v>-0.254</v>
      </c>
      <c r="T651" s="8">
        <f t="shared" si="135"/>
        <v>1531616800</v>
      </c>
      <c r="U651" s="28">
        <f t="shared" si="136"/>
        <v>1272920</v>
      </c>
      <c r="V651" s="29" t="str">
        <f t="shared" si="137"/>
        <v>LowerSmallCap</v>
      </c>
    </row>
    <row r="652" spans="2:22" x14ac:dyDescent="0.25">
      <c r="B652">
        <f t="shared" si="131"/>
        <v>650</v>
      </c>
      <c r="C652" t="s">
        <v>3056</v>
      </c>
      <c r="D652" t="s">
        <v>3902</v>
      </c>
      <c r="E652" s="2">
        <v>-1.2999999999999999E-2</v>
      </c>
      <c r="F652" s="1">
        <v>4277654100</v>
      </c>
      <c r="G652" s="1">
        <v>20399100</v>
      </c>
      <c r="I652" t="str">
        <f t="shared" si="126"/>
        <v>SOCI</v>
      </c>
      <c r="J652" t="str">
        <f t="shared" si="127"/>
        <v>1,411.80 B</v>
      </c>
      <c r="K652" t="str">
        <f t="shared" si="128"/>
        <v>-0.013</v>
      </c>
      <c r="L652" s="9" t="str">
        <f t="shared" si="129"/>
        <v>4277654100</v>
      </c>
      <c r="M652" s="9" t="str">
        <f t="shared" si="130"/>
        <v>20399100</v>
      </c>
      <c r="P652" t="str">
        <f t="shared" si="132"/>
        <v>SOCI</v>
      </c>
      <c r="Q652" s="6">
        <f>IFERROR(INDEX('Final Yahoo'!$D$2:$D$1048576,MATCH(Stockbit!P652,'Final Yahoo'!$B$2:$B$1048576,0)),"NA")</f>
        <v>214</v>
      </c>
      <c r="R652" s="10">
        <f t="shared" si="133"/>
        <v>1.4117999999999999</v>
      </c>
      <c r="S652" s="23">
        <f t="shared" si="134"/>
        <v>-1.2999999999999999E-2</v>
      </c>
      <c r="T652" s="8">
        <f t="shared" si="135"/>
        <v>4277654100</v>
      </c>
      <c r="U652" s="28">
        <f t="shared" si="136"/>
        <v>20399100</v>
      </c>
      <c r="V652" s="29" t="str">
        <f t="shared" si="137"/>
        <v>UpperSmallCap</v>
      </c>
    </row>
    <row r="653" spans="2:22" x14ac:dyDescent="0.25">
      <c r="B653">
        <f t="shared" si="131"/>
        <v>651</v>
      </c>
      <c r="C653" t="s">
        <v>3057</v>
      </c>
      <c r="D653" t="s">
        <v>3903</v>
      </c>
      <c r="E653" t="s">
        <v>3209</v>
      </c>
      <c r="F653" s="1">
        <v>3954774780</v>
      </c>
      <c r="G653" s="1">
        <v>66124040.799999997</v>
      </c>
      <c r="I653" t="str">
        <f t="shared" si="126"/>
        <v>SOFA</v>
      </c>
      <c r="J653" t="str">
        <f t="shared" si="127"/>
        <v>92.60 B</v>
      </c>
      <c r="K653" t="str">
        <f t="shared" si="128"/>
        <v>-</v>
      </c>
      <c r="L653" s="9" t="str">
        <f t="shared" si="129"/>
        <v>3954774780</v>
      </c>
      <c r="M653" s="9" t="str">
        <f t="shared" si="130"/>
        <v>66124040.8</v>
      </c>
      <c r="P653" t="str">
        <f t="shared" si="132"/>
        <v>SOFA</v>
      </c>
      <c r="Q653" s="6">
        <f>IFERROR(INDEX('Final Yahoo'!$D$2:$D$1048576,MATCH(Stockbit!P653,'Final Yahoo'!$B$2:$B$1048576,0)),"NA")</f>
        <v>57</v>
      </c>
      <c r="R653" s="10">
        <f t="shared" si="133"/>
        <v>9.2599999999999988E-2</v>
      </c>
      <c r="S653" s="23" t="str">
        <f t="shared" si="134"/>
        <v>NA</v>
      </c>
      <c r="T653" s="8">
        <f t="shared" si="135"/>
        <v>3954774780</v>
      </c>
      <c r="U653" s="28">
        <f t="shared" si="136"/>
        <v>66124040.799999997</v>
      </c>
      <c r="V653" s="29" t="str">
        <f t="shared" si="137"/>
        <v>LowerSmallCap</v>
      </c>
    </row>
    <row r="654" spans="2:22" x14ac:dyDescent="0.25">
      <c r="B654">
        <f t="shared" si="131"/>
        <v>652</v>
      </c>
      <c r="C654" t="s">
        <v>3058</v>
      </c>
      <c r="D654" t="s">
        <v>3904</v>
      </c>
      <c r="E654" t="s">
        <v>3209</v>
      </c>
      <c r="F654" s="1">
        <v>20890000</v>
      </c>
      <c r="G654" s="1">
        <v>4100</v>
      </c>
      <c r="I654" t="str">
        <f t="shared" si="126"/>
        <v>SOHO</v>
      </c>
      <c r="J654" t="str">
        <f t="shared" si="127"/>
        <v>6,536.22 B</v>
      </c>
      <c r="K654" t="str">
        <f t="shared" si="128"/>
        <v>-</v>
      </c>
      <c r="L654" s="9" t="str">
        <f t="shared" si="129"/>
        <v>20890000</v>
      </c>
      <c r="M654" s="9" t="str">
        <f t="shared" si="130"/>
        <v>4100</v>
      </c>
      <c r="P654" t="str">
        <f t="shared" si="132"/>
        <v>SOHO</v>
      </c>
      <c r="Q654" s="6">
        <f>IFERROR(INDEX('Final Yahoo'!$D$2:$D$1048576,MATCH(Stockbit!P654,'Final Yahoo'!$B$2:$B$1048576,0)),"NA")</f>
        <v>5050</v>
      </c>
      <c r="R654" s="10">
        <f t="shared" si="133"/>
        <v>6.5362200000000001</v>
      </c>
      <c r="S654" s="23" t="str">
        <f t="shared" si="134"/>
        <v>NA</v>
      </c>
      <c r="T654" s="8">
        <f t="shared" si="135"/>
        <v>20890000</v>
      </c>
      <c r="U654" s="28">
        <f t="shared" si="136"/>
        <v>4100</v>
      </c>
      <c r="V654" s="29" t="str">
        <f t="shared" si="137"/>
        <v>UpperMidCap</v>
      </c>
    </row>
    <row r="655" spans="2:22" x14ac:dyDescent="0.25">
      <c r="B655">
        <f t="shared" si="131"/>
        <v>653</v>
      </c>
      <c r="C655" t="s">
        <v>3059</v>
      </c>
      <c r="D655" t="s">
        <v>3905</v>
      </c>
      <c r="E655" s="2">
        <v>-0.46300000000000002</v>
      </c>
      <c r="F655" s="1">
        <v>880000</v>
      </c>
      <c r="G655">
        <v>180</v>
      </c>
      <c r="I655" t="str">
        <f t="shared" si="126"/>
        <v>SONA</v>
      </c>
      <c r="J655" t="str">
        <f t="shared" si="127"/>
        <v>1,609.63 B</v>
      </c>
      <c r="K655" t="str">
        <f t="shared" si="128"/>
        <v>-0.463</v>
      </c>
      <c r="L655" s="9" t="str">
        <f t="shared" si="129"/>
        <v>880000</v>
      </c>
      <c r="M655" s="9" t="str">
        <f t="shared" si="130"/>
        <v>180</v>
      </c>
      <c r="P655" t="str">
        <f t="shared" si="132"/>
        <v>SONA</v>
      </c>
      <c r="Q655" s="6">
        <f>IFERROR(INDEX('Final Yahoo'!$D$2:$D$1048576,MATCH(Stockbit!P655,'Final Yahoo'!$B$2:$B$1048576,0)),"NA")</f>
        <v>4300</v>
      </c>
      <c r="R655" s="10">
        <f t="shared" si="133"/>
        <v>1.6096300000000001</v>
      </c>
      <c r="S655" s="23">
        <f t="shared" si="134"/>
        <v>-0.46300000000000002</v>
      </c>
      <c r="T655" s="8">
        <f t="shared" si="135"/>
        <v>880000</v>
      </c>
      <c r="U655" s="28">
        <f t="shared" si="136"/>
        <v>180</v>
      </c>
      <c r="V655" s="29" t="str">
        <f t="shared" si="137"/>
        <v>UpperSmallCap</v>
      </c>
    </row>
    <row r="656" spans="2:22" x14ac:dyDescent="0.25">
      <c r="B656">
        <f t="shared" si="131"/>
        <v>654</v>
      </c>
      <c r="C656" t="s">
        <v>3060</v>
      </c>
      <c r="D656" t="s">
        <v>3906</v>
      </c>
      <c r="E656" s="2">
        <v>0.14499999999999999</v>
      </c>
      <c r="F656" s="1">
        <v>45325080</v>
      </c>
      <c r="G656" s="1">
        <v>118600</v>
      </c>
      <c r="I656" t="str">
        <f t="shared" si="126"/>
        <v>SOSS</v>
      </c>
      <c r="J656" t="str">
        <f t="shared" si="127"/>
        <v>260.41 B</v>
      </c>
      <c r="K656" t="str">
        <f t="shared" si="128"/>
        <v>0.145</v>
      </c>
      <c r="L656" s="9" t="str">
        <f t="shared" si="129"/>
        <v>45325080</v>
      </c>
      <c r="M656" s="9" t="str">
        <f t="shared" si="130"/>
        <v>118600</v>
      </c>
      <c r="P656" t="str">
        <f t="shared" si="132"/>
        <v>SOSS</v>
      </c>
      <c r="Q656" s="6">
        <f>IFERROR(INDEX('Final Yahoo'!$D$2:$D$1048576,MATCH(Stockbit!P656,'Final Yahoo'!$B$2:$B$1048576,0)),"NA")</f>
        <v>380</v>
      </c>
      <c r="R656" s="10">
        <f t="shared" si="133"/>
        <v>0.26041000000000003</v>
      </c>
      <c r="S656" s="23">
        <f t="shared" si="134"/>
        <v>0.14499999999999999</v>
      </c>
      <c r="T656" s="8">
        <f t="shared" si="135"/>
        <v>45325080</v>
      </c>
      <c r="U656" s="28">
        <f t="shared" si="136"/>
        <v>118600</v>
      </c>
      <c r="V656" s="29" t="str">
        <f t="shared" si="137"/>
        <v>LowerSmallCap</v>
      </c>
    </row>
    <row r="657" spans="2:22" x14ac:dyDescent="0.25">
      <c r="B657">
        <f t="shared" si="131"/>
        <v>655</v>
      </c>
      <c r="C657" t="s">
        <v>3061</v>
      </c>
      <c r="D657" t="s">
        <v>3907</v>
      </c>
      <c r="E657" s="2">
        <v>-0.127</v>
      </c>
      <c r="F657" s="1">
        <v>5759200</v>
      </c>
      <c r="G657" s="1">
        <v>18500</v>
      </c>
      <c r="I657" t="str">
        <f t="shared" si="126"/>
        <v>SOTS</v>
      </c>
      <c r="J657" t="str">
        <f t="shared" si="127"/>
        <v>324.00 B</v>
      </c>
      <c r="K657" t="str">
        <f t="shared" si="128"/>
        <v>-0.127</v>
      </c>
      <c r="L657" s="9" t="str">
        <f t="shared" si="129"/>
        <v>5759200</v>
      </c>
      <c r="M657" s="9" t="str">
        <f t="shared" si="130"/>
        <v>18500</v>
      </c>
      <c r="P657" t="str">
        <f t="shared" si="132"/>
        <v>SOTS</v>
      </c>
      <c r="Q657" s="6" t="str">
        <f>IFERROR(INDEX('Final Yahoo'!$D$2:$D$1048576,MATCH(Stockbit!P657,'Final Yahoo'!$B$2:$B$1048576,0)),"NA")</f>
        <v>NA</v>
      </c>
      <c r="R657" s="10">
        <f t="shared" si="133"/>
        <v>0.32400000000000001</v>
      </c>
      <c r="S657" s="23">
        <f t="shared" si="134"/>
        <v>-0.127</v>
      </c>
      <c r="T657" s="8">
        <f t="shared" si="135"/>
        <v>5759200</v>
      </c>
      <c r="U657" s="28">
        <f t="shared" si="136"/>
        <v>18500</v>
      </c>
      <c r="V657" s="29" t="str">
        <f t="shared" si="137"/>
        <v>LowerSmallCap</v>
      </c>
    </row>
    <row r="658" spans="2:22" x14ac:dyDescent="0.25">
      <c r="B658">
        <f t="shared" si="131"/>
        <v>656</v>
      </c>
      <c r="C658" t="s">
        <v>3062</v>
      </c>
      <c r="D658" t="s">
        <v>3908</v>
      </c>
      <c r="E658" s="2">
        <v>8.9999999999999993E-3</v>
      </c>
      <c r="F658" s="1">
        <v>368160600</v>
      </c>
      <c r="G658" s="1">
        <v>1007120</v>
      </c>
      <c r="I658" t="str">
        <f t="shared" si="126"/>
        <v>SPMA</v>
      </c>
      <c r="J658" t="str">
        <f t="shared" si="127"/>
        <v>773.93 B</v>
      </c>
      <c r="K658" t="str">
        <f t="shared" si="128"/>
        <v>0.009</v>
      </c>
      <c r="L658" s="9" t="str">
        <f t="shared" si="129"/>
        <v>368160600</v>
      </c>
      <c r="M658" s="9" t="str">
        <f t="shared" si="130"/>
        <v>1007120</v>
      </c>
      <c r="P658" t="str">
        <f t="shared" si="132"/>
        <v>SPMA</v>
      </c>
      <c r="Q658" s="6">
        <f>IFERROR(INDEX('Final Yahoo'!$D$2:$D$1048576,MATCH(Stockbit!P658,'Final Yahoo'!$B$2:$B$1048576,0)),"NA")</f>
        <v>362</v>
      </c>
      <c r="R658" s="10">
        <f t="shared" si="133"/>
        <v>0.7739299999999999</v>
      </c>
      <c r="S658" s="23">
        <f t="shared" si="134"/>
        <v>8.9999999999999993E-3</v>
      </c>
      <c r="T658" s="8">
        <f t="shared" si="135"/>
        <v>368160600</v>
      </c>
      <c r="U658" s="28">
        <f t="shared" si="136"/>
        <v>1007120</v>
      </c>
      <c r="V658" s="29" t="str">
        <f t="shared" si="137"/>
        <v>LowerSmallCap</v>
      </c>
    </row>
    <row r="659" spans="2:22" x14ac:dyDescent="0.25">
      <c r="B659">
        <f t="shared" si="131"/>
        <v>657</v>
      </c>
      <c r="C659" t="s">
        <v>3063</v>
      </c>
      <c r="D659" t="s">
        <v>3909</v>
      </c>
      <c r="E659" s="2">
        <v>-3.6999999999999998E-2</v>
      </c>
      <c r="F659" s="1">
        <v>571188800</v>
      </c>
      <c r="G659" s="1">
        <v>908020</v>
      </c>
      <c r="I659" t="str">
        <f t="shared" si="126"/>
        <v>SPTO</v>
      </c>
      <c r="J659" t="str">
        <f t="shared" si="127"/>
        <v>1,701.00 B</v>
      </c>
      <c r="K659" t="str">
        <f t="shared" si="128"/>
        <v>-0.037</v>
      </c>
      <c r="L659" s="9" t="str">
        <f t="shared" si="129"/>
        <v>571188800</v>
      </c>
      <c r="M659" s="9" t="str">
        <f t="shared" si="130"/>
        <v>908020</v>
      </c>
      <c r="P659" t="str">
        <f t="shared" si="132"/>
        <v>SPTO</v>
      </c>
      <c r="Q659" s="6">
        <f>IFERROR(INDEX('Final Yahoo'!$D$2:$D$1048576,MATCH(Stockbit!P659,'Final Yahoo'!$B$2:$B$1048576,0)),"NA")</f>
        <v>610</v>
      </c>
      <c r="R659" s="10">
        <f t="shared" si="133"/>
        <v>1.7010000000000001</v>
      </c>
      <c r="S659" s="23">
        <f t="shared" si="134"/>
        <v>-3.6999999999999998E-2</v>
      </c>
      <c r="T659" s="8">
        <f t="shared" si="135"/>
        <v>571188800</v>
      </c>
      <c r="U659" s="28">
        <f t="shared" si="136"/>
        <v>908020</v>
      </c>
      <c r="V659" s="29" t="str">
        <f t="shared" si="137"/>
        <v>UpperSmallCap</v>
      </c>
    </row>
    <row r="660" spans="2:22" x14ac:dyDescent="0.25">
      <c r="B660">
        <f t="shared" si="131"/>
        <v>658</v>
      </c>
      <c r="C660" t="s">
        <v>3064</v>
      </c>
      <c r="D660" t="s">
        <v>3910</v>
      </c>
      <c r="E660" s="2">
        <v>0.157</v>
      </c>
      <c r="F660" s="1">
        <v>5585096060</v>
      </c>
      <c r="G660" s="1">
        <v>51309600</v>
      </c>
      <c r="I660" t="str">
        <f t="shared" si="126"/>
        <v>SQMI</v>
      </c>
      <c r="J660" t="str">
        <f t="shared" si="127"/>
        <v>1,615.91 B</v>
      </c>
      <c r="K660" t="str">
        <f t="shared" si="128"/>
        <v>0.157</v>
      </c>
      <c r="L660" s="9" t="str">
        <f t="shared" si="129"/>
        <v>5585096060</v>
      </c>
      <c r="M660" s="9" t="str">
        <f t="shared" si="130"/>
        <v>51309600</v>
      </c>
      <c r="P660" t="str">
        <f t="shared" si="132"/>
        <v>SQMI</v>
      </c>
      <c r="Q660" s="6">
        <f>IFERROR(INDEX('Final Yahoo'!$D$2:$D$1048576,MATCH(Stockbit!P660,'Final Yahoo'!$B$2:$B$1048576,0)),"NA")</f>
        <v>114</v>
      </c>
      <c r="R660" s="10">
        <f t="shared" si="133"/>
        <v>1.6159100000000002</v>
      </c>
      <c r="S660" s="23">
        <f t="shared" si="134"/>
        <v>0.157</v>
      </c>
      <c r="T660" s="8">
        <f t="shared" si="135"/>
        <v>5585096060</v>
      </c>
      <c r="U660" s="28">
        <f t="shared" si="136"/>
        <v>51309600</v>
      </c>
      <c r="V660" s="29" t="str">
        <f t="shared" si="137"/>
        <v>UpperSmallCap</v>
      </c>
    </row>
    <row r="661" spans="2:22" x14ac:dyDescent="0.25">
      <c r="B661">
        <f t="shared" si="131"/>
        <v>659</v>
      </c>
      <c r="C661" t="s">
        <v>3065</v>
      </c>
      <c r="D661" t="s">
        <v>3911</v>
      </c>
      <c r="E661" s="2">
        <v>0.26700000000000002</v>
      </c>
      <c r="F661" s="1">
        <v>971418200</v>
      </c>
      <c r="G661" s="1">
        <v>2942040</v>
      </c>
      <c r="I661" t="str">
        <f t="shared" si="126"/>
        <v>SRAJ</v>
      </c>
      <c r="J661" t="str">
        <f t="shared" si="127"/>
        <v>4,008.24 B</v>
      </c>
      <c r="K661" t="str">
        <f t="shared" si="128"/>
        <v>0.267</v>
      </c>
      <c r="L661" s="9" t="str">
        <f t="shared" si="129"/>
        <v>971418200</v>
      </c>
      <c r="M661" s="9" t="str">
        <f t="shared" si="130"/>
        <v>2942040</v>
      </c>
      <c r="P661" t="str">
        <f t="shared" si="132"/>
        <v>SRAJ</v>
      </c>
      <c r="Q661" s="6" t="str">
        <f>IFERROR(INDEX('Final Yahoo'!$D$2:$D$1048576,MATCH(Stockbit!P661,'Final Yahoo'!$B$2:$B$1048576,0)),"NA")</f>
        <v>NA</v>
      </c>
      <c r="R661" s="10">
        <f t="shared" si="133"/>
        <v>4.0082399999999998</v>
      </c>
      <c r="S661" s="23">
        <f t="shared" si="134"/>
        <v>0.26700000000000002</v>
      </c>
      <c r="T661" s="8">
        <f t="shared" si="135"/>
        <v>971418200</v>
      </c>
      <c r="U661" s="28">
        <f t="shared" si="136"/>
        <v>2942040</v>
      </c>
      <c r="V661" s="29" t="str">
        <f t="shared" si="137"/>
        <v>LowerMidCap</v>
      </c>
    </row>
    <row r="662" spans="2:22" x14ac:dyDescent="0.25">
      <c r="B662">
        <f t="shared" si="131"/>
        <v>660</v>
      </c>
      <c r="C662" t="s">
        <v>3066</v>
      </c>
      <c r="D662" t="s">
        <v>3912</v>
      </c>
      <c r="E662" s="2">
        <v>0.20100000000000001</v>
      </c>
      <c r="F662" s="1">
        <v>1954512820</v>
      </c>
      <c r="G662">
        <v>0</v>
      </c>
      <c r="I662" t="str">
        <f t="shared" si="126"/>
        <v>SRIL</v>
      </c>
      <c r="J662" t="str">
        <f t="shared" si="127"/>
        <v>2,986.02 B</v>
      </c>
      <c r="K662" t="str">
        <f t="shared" si="128"/>
        <v>0.201</v>
      </c>
      <c r="L662" s="9" t="str">
        <f t="shared" si="129"/>
        <v>1954512820</v>
      </c>
      <c r="M662" s="9" t="str">
        <f t="shared" si="130"/>
        <v>0</v>
      </c>
      <c r="P662" t="str">
        <f t="shared" si="132"/>
        <v>SRIL</v>
      </c>
      <c r="Q662" s="6" t="str">
        <f>IFERROR(INDEX('Final Yahoo'!$D$2:$D$1048576,MATCH(Stockbit!P662,'Final Yahoo'!$B$2:$B$1048576,0)),"NA")</f>
        <v>NA</v>
      </c>
      <c r="R662" s="10">
        <f t="shared" si="133"/>
        <v>2.9860199999999999</v>
      </c>
      <c r="S662" s="23">
        <f t="shared" si="134"/>
        <v>0.20100000000000001</v>
      </c>
      <c r="T662" s="8">
        <f t="shared" si="135"/>
        <v>1954512820</v>
      </c>
      <c r="U662" s="28">
        <f t="shared" si="136"/>
        <v>0</v>
      </c>
      <c r="V662" s="29" t="str">
        <f t="shared" si="137"/>
        <v>LowerMidCap</v>
      </c>
    </row>
    <row r="663" spans="2:22" x14ac:dyDescent="0.25">
      <c r="B663">
        <f t="shared" si="131"/>
        <v>661</v>
      </c>
      <c r="C663" t="s">
        <v>3067</v>
      </c>
      <c r="D663" t="s">
        <v>3913</v>
      </c>
      <c r="E663" s="2">
        <v>0.19500000000000001</v>
      </c>
      <c r="F663" s="1">
        <v>83714060</v>
      </c>
      <c r="G663" s="1">
        <v>1537480</v>
      </c>
      <c r="I663" t="str">
        <f t="shared" si="126"/>
        <v>SRSN</v>
      </c>
      <c r="J663" t="str">
        <f t="shared" si="127"/>
        <v>325.08 B</v>
      </c>
      <c r="K663" t="str">
        <f t="shared" si="128"/>
        <v>0.195</v>
      </c>
      <c r="L663" s="9" t="str">
        <f t="shared" si="129"/>
        <v>83714060</v>
      </c>
      <c r="M663" s="9" t="str">
        <f t="shared" si="130"/>
        <v>1537480</v>
      </c>
      <c r="P663" t="str">
        <f t="shared" si="132"/>
        <v>SRSN</v>
      </c>
      <c r="Q663" s="6">
        <f>IFERROR(INDEX('Final Yahoo'!$D$2:$D$1048576,MATCH(Stockbit!P663,'Final Yahoo'!$B$2:$B$1048576,0)),"NA")</f>
        <v>55</v>
      </c>
      <c r="R663" s="10">
        <f t="shared" si="133"/>
        <v>0.32507999999999998</v>
      </c>
      <c r="S663" s="23">
        <f t="shared" si="134"/>
        <v>0.19500000000000001</v>
      </c>
      <c r="T663" s="8">
        <f t="shared" si="135"/>
        <v>83714060</v>
      </c>
      <c r="U663" s="28">
        <f t="shared" si="136"/>
        <v>1537480</v>
      </c>
      <c r="V663" s="29" t="str">
        <f t="shared" si="137"/>
        <v>LowerSmallCap</v>
      </c>
    </row>
    <row r="664" spans="2:22" x14ac:dyDescent="0.25">
      <c r="B664">
        <f t="shared" si="131"/>
        <v>662</v>
      </c>
      <c r="C664" t="s">
        <v>3068</v>
      </c>
      <c r="D664" t="s">
        <v>3914</v>
      </c>
      <c r="E664" s="2">
        <v>0.58799999999999997</v>
      </c>
      <c r="F664" s="1">
        <v>42255188200</v>
      </c>
      <c r="G664" s="1">
        <v>17818360</v>
      </c>
      <c r="I664" t="str">
        <f t="shared" si="126"/>
        <v>SRTG</v>
      </c>
      <c r="J664" t="str">
        <f t="shared" si="127"/>
        <v>32,013.01 B</v>
      </c>
      <c r="K664" t="str">
        <f t="shared" si="128"/>
        <v>0.588</v>
      </c>
      <c r="L664" s="9" t="str">
        <f t="shared" si="129"/>
        <v>42255188200</v>
      </c>
      <c r="M664" s="9" t="str">
        <f t="shared" si="130"/>
        <v>17818360</v>
      </c>
      <c r="P664" t="str">
        <f t="shared" si="132"/>
        <v>SRTG</v>
      </c>
      <c r="Q664" s="6">
        <f>IFERROR(INDEX('Final Yahoo'!$D$2:$D$1048576,MATCH(Stockbit!P664,'Final Yahoo'!$B$2:$B$1048576,0)),"NA")</f>
        <v>2270</v>
      </c>
      <c r="R664" s="10">
        <f t="shared" si="133"/>
        <v>32.013010000000001</v>
      </c>
      <c r="S664" s="23">
        <f t="shared" si="134"/>
        <v>0.58799999999999997</v>
      </c>
      <c r="T664" s="8">
        <f t="shared" si="135"/>
        <v>42255188200</v>
      </c>
      <c r="U664" s="28">
        <f t="shared" si="136"/>
        <v>17818360</v>
      </c>
      <c r="V664" s="29" t="str">
        <f t="shared" si="137"/>
        <v>UpperBigCap</v>
      </c>
    </row>
    <row r="665" spans="2:22" x14ac:dyDescent="0.25">
      <c r="B665">
        <f t="shared" si="131"/>
        <v>663</v>
      </c>
      <c r="C665" t="s">
        <v>3069</v>
      </c>
      <c r="D665" t="s">
        <v>3915</v>
      </c>
      <c r="E665" s="2">
        <v>-3.4000000000000002E-2</v>
      </c>
      <c r="F665" s="1">
        <v>1796772000</v>
      </c>
      <c r="G665" s="1">
        <v>3681580</v>
      </c>
      <c r="I665" t="str">
        <f t="shared" si="126"/>
        <v>SSIA</v>
      </c>
      <c r="J665" t="str">
        <f t="shared" si="127"/>
        <v>2,305.57 B</v>
      </c>
      <c r="K665" t="str">
        <f t="shared" si="128"/>
        <v>-0.034</v>
      </c>
      <c r="L665" s="9" t="str">
        <f t="shared" si="129"/>
        <v>1796772000</v>
      </c>
      <c r="M665" s="9" t="str">
        <f t="shared" si="130"/>
        <v>3681580</v>
      </c>
      <c r="P665" t="str">
        <f t="shared" si="132"/>
        <v>SSIA</v>
      </c>
      <c r="Q665" s="6" t="str">
        <f>IFERROR(INDEX('Final Yahoo'!$D$2:$D$1048576,MATCH(Stockbit!P665,'Final Yahoo'!$B$2:$B$1048576,0)),"NA")</f>
        <v>NA</v>
      </c>
      <c r="R665" s="10">
        <f t="shared" si="133"/>
        <v>2.3055700000000003</v>
      </c>
      <c r="S665" s="23">
        <f t="shared" si="134"/>
        <v>-3.4000000000000002E-2</v>
      </c>
      <c r="T665" s="8">
        <f t="shared" si="135"/>
        <v>1796772000</v>
      </c>
      <c r="U665" s="28">
        <f t="shared" si="136"/>
        <v>3681580</v>
      </c>
      <c r="V665" s="29" t="str">
        <f t="shared" si="137"/>
        <v>LowerMidCap</v>
      </c>
    </row>
    <row r="666" spans="2:22" x14ac:dyDescent="0.25">
      <c r="B666">
        <f t="shared" si="131"/>
        <v>664</v>
      </c>
      <c r="C666" t="s">
        <v>3070</v>
      </c>
      <c r="D666" t="s">
        <v>3916</v>
      </c>
      <c r="E666" s="2">
        <v>7.3999999999999996E-2</v>
      </c>
      <c r="F666" s="1">
        <v>16256242500</v>
      </c>
      <c r="G666" s="1">
        <v>13963180</v>
      </c>
      <c r="I666" t="str">
        <f t="shared" si="126"/>
        <v>SSMS</v>
      </c>
      <c r="J666" t="str">
        <f t="shared" si="127"/>
        <v>11,001.38 B</v>
      </c>
      <c r="K666" t="str">
        <f t="shared" si="128"/>
        <v>0.074</v>
      </c>
      <c r="L666" s="9" t="str">
        <f t="shared" si="129"/>
        <v>16256242500</v>
      </c>
      <c r="M666" s="9" t="str">
        <f t="shared" si="130"/>
        <v>13963180</v>
      </c>
      <c r="P666" t="str">
        <f t="shared" si="132"/>
        <v>SSMS</v>
      </c>
      <c r="Q666" s="6">
        <f>IFERROR(INDEX('Final Yahoo'!$D$2:$D$1048576,MATCH(Stockbit!P666,'Final Yahoo'!$B$2:$B$1048576,0)),"NA")</f>
        <v>1120</v>
      </c>
      <c r="R666" s="10">
        <f t="shared" si="133"/>
        <v>11.001379999999999</v>
      </c>
      <c r="S666" s="23">
        <f t="shared" si="134"/>
        <v>7.3999999999999996E-2</v>
      </c>
      <c r="T666" s="8">
        <f t="shared" si="135"/>
        <v>16256242500</v>
      </c>
      <c r="U666" s="28">
        <f t="shared" si="136"/>
        <v>13963180</v>
      </c>
      <c r="V666" s="29" t="str">
        <f t="shared" si="137"/>
        <v>LowerBigCap</v>
      </c>
    </row>
    <row r="667" spans="2:22" x14ac:dyDescent="0.25">
      <c r="B667">
        <f t="shared" si="131"/>
        <v>665</v>
      </c>
      <c r="C667" t="s">
        <v>3071</v>
      </c>
      <c r="D667" t="s">
        <v>3917</v>
      </c>
      <c r="E667" s="2">
        <v>-0.13800000000000001</v>
      </c>
      <c r="F667" s="1">
        <v>14962500</v>
      </c>
      <c r="G667" s="1">
        <v>17180</v>
      </c>
      <c r="I667" t="str">
        <f t="shared" si="126"/>
        <v>SSTM</v>
      </c>
      <c r="J667" t="str">
        <f t="shared" si="127"/>
        <v>1,018.69 B</v>
      </c>
      <c r="K667" t="str">
        <f t="shared" si="128"/>
        <v>-0.138</v>
      </c>
      <c r="L667" s="9" t="str">
        <f t="shared" si="129"/>
        <v>14962500</v>
      </c>
      <c r="M667" s="9" t="str">
        <f t="shared" si="130"/>
        <v>17180</v>
      </c>
      <c r="P667" t="str">
        <f t="shared" si="132"/>
        <v>SSTM</v>
      </c>
      <c r="Q667" s="6">
        <f>IFERROR(INDEX('Final Yahoo'!$D$2:$D$1048576,MATCH(Stockbit!P667,'Final Yahoo'!$B$2:$B$1048576,0)),"NA")</f>
        <v>915</v>
      </c>
      <c r="R667" s="10">
        <f t="shared" si="133"/>
        <v>1.0186900000000001</v>
      </c>
      <c r="S667" s="23">
        <f t="shared" si="134"/>
        <v>-0.13800000000000001</v>
      </c>
      <c r="T667" s="8">
        <f t="shared" si="135"/>
        <v>14962500</v>
      </c>
      <c r="U667" s="28">
        <f t="shared" si="136"/>
        <v>17180</v>
      </c>
      <c r="V667" s="29" t="str">
        <f t="shared" si="137"/>
        <v>UpperSmallCap</v>
      </c>
    </row>
    <row r="668" spans="2:22" x14ac:dyDescent="0.25">
      <c r="B668">
        <f t="shared" si="131"/>
        <v>666</v>
      </c>
      <c r="C668" t="s">
        <v>3072</v>
      </c>
      <c r="D668" t="s">
        <v>3896</v>
      </c>
      <c r="E668" s="2">
        <v>-0.70499999999999996</v>
      </c>
      <c r="F668" s="1">
        <v>61132360</v>
      </c>
      <c r="G668" s="1">
        <v>407980</v>
      </c>
      <c r="I668" t="str">
        <f t="shared" si="126"/>
        <v>STAR</v>
      </c>
      <c r="J668" t="str">
        <f t="shared" si="127"/>
        <v>705.60 B</v>
      </c>
      <c r="K668" t="str">
        <f t="shared" si="128"/>
        <v>-0.705</v>
      </c>
      <c r="L668" s="9" t="str">
        <f t="shared" si="129"/>
        <v>61132360</v>
      </c>
      <c r="M668" s="9" t="str">
        <f t="shared" si="130"/>
        <v>407980</v>
      </c>
      <c r="P668" t="str">
        <f t="shared" si="132"/>
        <v>STAR</v>
      </c>
      <c r="Q668" s="6">
        <f>IFERROR(INDEX('Final Yahoo'!$D$2:$D$1048576,MATCH(Stockbit!P668,'Final Yahoo'!$B$2:$B$1048576,0)),"NA")</f>
        <v>147</v>
      </c>
      <c r="R668" s="10">
        <f t="shared" si="133"/>
        <v>0.7056</v>
      </c>
      <c r="S668" s="23">
        <f t="shared" si="134"/>
        <v>-0.70499999999999996</v>
      </c>
      <c r="T668" s="8">
        <f t="shared" si="135"/>
        <v>61132360</v>
      </c>
      <c r="U668" s="28">
        <f t="shared" si="136"/>
        <v>407980</v>
      </c>
      <c r="V668" s="29" t="str">
        <f t="shared" si="137"/>
        <v>LowerSmallCap</v>
      </c>
    </row>
    <row r="669" spans="2:22" x14ac:dyDescent="0.25">
      <c r="B669">
        <f t="shared" si="131"/>
        <v>667</v>
      </c>
      <c r="C669" t="s">
        <v>3073</v>
      </c>
      <c r="D669" t="s">
        <v>3918</v>
      </c>
      <c r="E669" s="2">
        <v>0.108</v>
      </c>
      <c r="F669" s="1">
        <v>8434000</v>
      </c>
      <c r="G669" s="1">
        <v>1200</v>
      </c>
      <c r="I669" t="str">
        <f t="shared" si="126"/>
        <v>STTP</v>
      </c>
      <c r="J669" t="str">
        <f t="shared" si="127"/>
        <v>9,268.25 B</v>
      </c>
      <c r="K669" t="str">
        <f t="shared" si="128"/>
        <v>0.108</v>
      </c>
      <c r="L669" s="9" t="str">
        <f t="shared" si="129"/>
        <v>8434000</v>
      </c>
      <c r="M669" s="9" t="str">
        <f t="shared" si="130"/>
        <v>1200</v>
      </c>
      <c r="P669" t="str">
        <f t="shared" si="132"/>
        <v>STTP</v>
      </c>
      <c r="Q669" s="6">
        <f>IFERROR(INDEX('Final Yahoo'!$D$2:$D$1048576,MATCH(Stockbit!P669,'Final Yahoo'!$B$2:$B$1048576,0)),"NA")</f>
        <v>6900</v>
      </c>
      <c r="R669" s="10">
        <f t="shared" si="133"/>
        <v>9.2682500000000001</v>
      </c>
      <c r="S669" s="23">
        <f t="shared" si="134"/>
        <v>0.108</v>
      </c>
      <c r="T669" s="8">
        <f t="shared" si="135"/>
        <v>8434000</v>
      </c>
      <c r="U669" s="28">
        <f t="shared" si="136"/>
        <v>1200</v>
      </c>
      <c r="V669" s="29" t="str">
        <f t="shared" si="137"/>
        <v>UpperMidCap</v>
      </c>
    </row>
    <row r="670" spans="2:22" x14ac:dyDescent="0.25">
      <c r="B670">
        <f t="shared" si="131"/>
        <v>668</v>
      </c>
      <c r="C670" t="s">
        <v>3919</v>
      </c>
      <c r="D670" t="s">
        <v>3920</v>
      </c>
      <c r="E670" s="2">
        <v>-0.45600000000000002</v>
      </c>
      <c r="F670" s="1">
        <v>22000</v>
      </c>
      <c r="G670">
        <v>0</v>
      </c>
      <c r="I670" t="str">
        <f t="shared" si="126"/>
        <v>SUGI</v>
      </c>
      <c r="J670" t="str">
        <f t="shared" si="127"/>
        <v>1,240.58 B</v>
      </c>
      <c r="K670" t="str">
        <f t="shared" si="128"/>
        <v>-0.456</v>
      </c>
      <c r="L670" s="9" t="str">
        <f t="shared" si="129"/>
        <v>22000</v>
      </c>
      <c r="M670" s="9" t="str">
        <f t="shared" si="130"/>
        <v>0</v>
      </c>
      <c r="P670" t="str">
        <f t="shared" si="132"/>
        <v>SUGI</v>
      </c>
      <c r="Q670" s="6" t="str">
        <f>IFERROR(INDEX('Final Yahoo'!$D$2:$D$1048576,MATCH(Stockbit!P670,'Final Yahoo'!$B$2:$B$1048576,0)),"NA")</f>
        <v>NA</v>
      </c>
      <c r="R670" s="10">
        <f t="shared" si="133"/>
        <v>1.24058</v>
      </c>
      <c r="S670" s="23">
        <f t="shared" si="134"/>
        <v>-0.45600000000000002</v>
      </c>
      <c r="T670" s="8">
        <f t="shared" si="135"/>
        <v>22000</v>
      </c>
      <c r="U670" s="28">
        <f t="shared" si="136"/>
        <v>0</v>
      </c>
      <c r="V670" s="29" t="str">
        <f t="shared" si="137"/>
        <v>UpperSmallCap</v>
      </c>
    </row>
    <row r="671" spans="2:22" x14ac:dyDescent="0.25">
      <c r="B671">
        <f t="shared" si="131"/>
        <v>669</v>
      </c>
      <c r="C671" t="s">
        <v>3074</v>
      </c>
      <c r="D671" t="s">
        <v>3921</v>
      </c>
      <c r="E671" s="2">
        <v>-6.5000000000000002E-2</v>
      </c>
      <c r="F671" s="1">
        <v>15434000</v>
      </c>
      <c r="G671" s="1">
        <v>308680</v>
      </c>
      <c r="I671" t="str">
        <f t="shared" si="126"/>
        <v>SULI</v>
      </c>
      <c r="J671" t="str">
        <f t="shared" si="127"/>
        <v>199.35 B</v>
      </c>
      <c r="K671" t="str">
        <f t="shared" si="128"/>
        <v>-0.065</v>
      </c>
      <c r="L671" s="9" t="str">
        <f t="shared" si="129"/>
        <v>15434000</v>
      </c>
      <c r="M671" s="9" t="str">
        <f t="shared" si="130"/>
        <v>308680</v>
      </c>
      <c r="P671" t="str">
        <f t="shared" si="132"/>
        <v>SULI</v>
      </c>
      <c r="Q671" s="6">
        <f>IFERROR(INDEX('Final Yahoo'!$D$2:$D$1048576,MATCH(Stockbit!P671,'Final Yahoo'!$B$2:$B$1048576,0)),"NA")</f>
        <v>50</v>
      </c>
      <c r="R671" s="10">
        <f t="shared" si="133"/>
        <v>0.19935</v>
      </c>
      <c r="S671" s="23">
        <f t="shared" si="134"/>
        <v>-6.5000000000000002E-2</v>
      </c>
      <c r="T671" s="8">
        <f t="shared" si="135"/>
        <v>15434000</v>
      </c>
      <c r="U671" s="28">
        <f t="shared" si="136"/>
        <v>308680</v>
      </c>
      <c r="V671" s="29" t="str">
        <f t="shared" si="137"/>
        <v>LowerSmallCap</v>
      </c>
    </row>
    <row r="672" spans="2:22" x14ac:dyDescent="0.25">
      <c r="B672">
        <f t="shared" si="131"/>
        <v>670</v>
      </c>
      <c r="C672" t="s">
        <v>3075</v>
      </c>
      <c r="D672" t="s">
        <v>3922</v>
      </c>
      <c r="E672" s="2">
        <v>2E-3</v>
      </c>
      <c r="F672" s="1">
        <v>166880000</v>
      </c>
      <c r="G672" s="1">
        <v>11240</v>
      </c>
      <c r="I672" t="str">
        <f t="shared" si="126"/>
        <v>SUPR</v>
      </c>
      <c r="J672" t="str">
        <f t="shared" si="127"/>
        <v>16,836.18 B</v>
      </c>
      <c r="K672" t="str">
        <f t="shared" si="128"/>
        <v>0.002</v>
      </c>
      <c r="L672" s="9" t="str">
        <f t="shared" si="129"/>
        <v>166880000</v>
      </c>
      <c r="M672" s="9" t="str">
        <f t="shared" si="130"/>
        <v>11240</v>
      </c>
      <c r="P672" t="str">
        <f t="shared" si="132"/>
        <v>SUPR</v>
      </c>
      <c r="Q672" s="6">
        <f>IFERROR(INDEX('Final Yahoo'!$D$2:$D$1048576,MATCH(Stockbit!P672,'Final Yahoo'!$B$2:$B$1048576,0)),"NA")</f>
        <v>14975</v>
      </c>
      <c r="R672" s="10">
        <f t="shared" si="133"/>
        <v>16.836179999999999</v>
      </c>
      <c r="S672" s="23">
        <f t="shared" si="134"/>
        <v>2E-3</v>
      </c>
      <c r="T672" s="8">
        <f t="shared" si="135"/>
        <v>166880000</v>
      </c>
      <c r="U672" s="28">
        <f t="shared" si="136"/>
        <v>11240</v>
      </c>
      <c r="V672" s="29" t="str">
        <f t="shared" si="137"/>
        <v>LowerBigCap</v>
      </c>
    </row>
    <row r="673" spans="2:22" x14ac:dyDescent="0.25">
      <c r="B673">
        <f t="shared" si="131"/>
        <v>671</v>
      </c>
      <c r="C673" t="s">
        <v>3076</v>
      </c>
      <c r="D673" t="s">
        <v>3923</v>
      </c>
      <c r="E673" s="2">
        <v>5.2999999999999999E-2</v>
      </c>
      <c r="F673" s="1">
        <v>536000</v>
      </c>
      <c r="G673">
        <v>280</v>
      </c>
      <c r="I673" t="str">
        <f t="shared" si="126"/>
        <v>SURE</v>
      </c>
      <c r="J673" t="str">
        <f t="shared" si="127"/>
        <v>2,995.15 B</v>
      </c>
      <c r="K673" t="str">
        <f t="shared" si="128"/>
        <v>0.053</v>
      </c>
      <c r="L673" s="9" t="str">
        <f t="shared" si="129"/>
        <v>536000</v>
      </c>
      <c r="M673" s="9" t="str">
        <f t="shared" si="130"/>
        <v>280</v>
      </c>
      <c r="P673" t="str">
        <f t="shared" si="132"/>
        <v>SURE</v>
      </c>
      <c r="Q673" s="6" t="str">
        <f>IFERROR(INDEX('Final Yahoo'!$D$2:$D$1048576,MATCH(Stockbit!P673,'Final Yahoo'!$B$2:$B$1048576,0)),"NA")</f>
        <v>NA</v>
      </c>
      <c r="R673" s="10">
        <f t="shared" si="133"/>
        <v>2.9951500000000002</v>
      </c>
      <c r="S673" s="23">
        <f t="shared" si="134"/>
        <v>5.2999999999999999E-2</v>
      </c>
      <c r="T673" s="8">
        <f t="shared" si="135"/>
        <v>536000</v>
      </c>
      <c r="U673" s="28">
        <f t="shared" si="136"/>
        <v>280</v>
      </c>
      <c r="V673" s="29" t="str">
        <f t="shared" si="137"/>
        <v>LowerMidCap</v>
      </c>
    </row>
    <row r="674" spans="2:22" x14ac:dyDescent="0.25">
      <c r="B674">
        <f t="shared" si="131"/>
        <v>672</v>
      </c>
      <c r="C674" t="s">
        <v>3077</v>
      </c>
      <c r="D674" t="s">
        <v>3924</v>
      </c>
      <c r="E674" s="2">
        <v>3.9E-2</v>
      </c>
      <c r="F674" s="1">
        <v>37889852820</v>
      </c>
      <c r="G674" s="1">
        <v>210496740.80000001</v>
      </c>
      <c r="I674" t="str">
        <f t="shared" si="126"/>
        <v>SWAT</v>
      </c>
      <c r="J674" t="str">
        <f t="shared" si="127"/>
        <v>634.03 B</v>
      </c>
      <c r="K674" t="str">
        <f t="shared" si="128"/>
        <v>0.039</v>
      </c>
      <c r="L674" s="9" t="str">
        <f t="shared" si="129"/>
        <v>37889852820</v>
      </c>
      <c r="M674" s="9" t="str">
        <f t="shared" si="130"/>
        <v>210496740.8</v>
      </c>
      <c r="P674" t="str">
        <f t="shared" si="132"/>
        <v>SWAT</v>
      </c>
      <c r="Q674" s="6">
        <f>IFERROR(INDEX('Final Yahoo'!$D$2:$D$1048576,MATCH(Stockbit!P674,'Final Yahoo'!$B$2:$B$1048576,0)),"NA")</f>
        <v>135</v>
      </c>
      <c r="R674" s="10">
        <f t="shared" si="133"/>
        <v>0.63402999999999998</v>
      </c>
      <c r="S674" s="23">
        <f t="shared" si="134"/>
        <v>3.9E-2</v>
      </c>
      <c r="T674" s="8">
        <f t="shared" si="135"/>
        <v>37889852820</v>
      </c>
      <c r="U674" s="28">
        <f t="shared" si="136"/>
        <v>210496740.80000001</v>
      </c>
      <c r="V674" s="29" t="str">
        <f t="shared" si="137"/>
        <v>LowerSmallCap</v>
      </c>
    </row>
    <row r="675" spans="2:22" x14ac:dyDescent="0.25">
      <c r="B675">
        <f t="shared" si="131"/>
        <v>673</v>
      </c>
      <c r="C675" t="s">
        <v>3078</v>
      </c>
      <c r="D675" t="s">
        <v>3925</v>
      </c>
      <c r="E675" s="2">
        <v>0.16500000000000001</v>
      </c>
      <c r="F675" s="1">
        <v>8543960</v>
      </c>
      <c r="G675" s="1">
        <v>25860</v>
      </c>
      <c r="I675" t="str">
        <f t="shared" si="126"/>
        <v>TALF</v>
      </c>
      <c r="J675" t="str">
        <f t="shared" si="127"/>
        <v>414.15 B</v>
      </c>
      <c r="K675" t="str">
        <f t="shared" si="128"/>
        <v>0.165</v>
      </c>
      <c r="L675" s="9" t="str">
        <f t="shared" si="129"/>
        <v>8543960</v>
      </c>
      <c r="M675" s="9" t="str">
        <f t="shared" si="130"/>
        <v>25860</v>
      </c>
      <c r="P675" t="str">
        <f t="shared" si="132"/>
        <v>TALF</v>
      </c>
      <c r="Q675" s="6">
        <f>IFERROR(INDEX('Final Yahoo'!$D$2:$D$1048576,MATCH(Stockbit!P675,'Final Yahoo'!$B$2:$B$1048576,0)),"NA")</f>
        <v>304</v>
      </c>
      <c r="R675" s="10">
        <f t="shared" si="133"/>
        <v>0.41414999999999996</v>
      </c>
      <c r="S675" s="23">
        <f t="shared" si="134"/>
        <v>0.16500000000000001</v>
      </c>
      <c r="T675" s="8">
        <f t="shared" si="135"/>
        <v>8543960</v>
      </c>
      <c r="U675" s="28">
        <f t="shared" si="136"/>
        <v>25860</v>
      </c>
      <c r="V675" s="29" t="str">
        <f t="shared" si="137"/>
        <v>LowerSmallCap</v>
      </c>
    </row>
    <row r="676" spans="2:22" x14ac:dyDescent="0.25">
      <c r="B676">
        <f t="shared" si="131"/>
        <v>674</v>
      </c>
      <c r="C676" t="s">
        <v>3079</v>
      </c>
      <c r="D676" t="s">
        <v>3926</v>
      </c>
      <c r="E676" t="s">
        <v>3209</v>
      </c>
      <c r="F676" s="1">
        <v>429842360</v>
      </c>
      <c r="G676" s="1">
        <v>7734960</v>
      </c>
      <c r="I676" t="str">
        <f t="shared" si="126"/>
        <v>TAMA</v>
      </c>
      <c r="J676" t="str">
        <f t="shared" si="127"/>
        <v>56.00 B</v>
      </c>
      <c r="K676" t="str">
        <f t="shared" si="128"/>
        <v>-</v>
      </c>
      <c r="L676" s="9" t="str">
        <f t="shared" si="129"/>
        <v>429842360</v>
      </c>
      <c r="M676" s="9" t="str">
        <f t="shared" si="130"/>
        <v>7734960</v>
      </c>
      <c r="P676" t="str">
        <f t="shared" si="132"/>
        <v>TAMA</v>
      </c>
      <c r="Q676" s="6">
        <f>IFERROR(INDEX('Final Yahoo'!$D$2:$D$1048576,MATCH(Stockbit!P676,'Final Yahoo'!$B$2:$B$1048576,0)),"NA")</f>
        <v>61</v>
      </c>
      <c r="R676" s="10">
        <f t="shared" si="133"/>
        <v>5.6000000000000001E-2</v>
      </c>
      <c r="S676" s="23" t="str">
        <f t="shared" si="134"/>
        <v>NA</v>
      </c>
      <c r="T676" s="8">
        <f t="shared" si="135"/>
        <v>429842360</v>
      </c>
      <c r="U676" s="28">
        <f t="shared" si="136"/>
        <v>7734960</v>
      </c>
      <c r="V676" s="29" t="str">
        <f t="shared" si="137"/>
        <v>LowerSmallCap</v>
      </c>
    </row>
    <row r="677" spans="2:22" x14ac:dyDescent="0.25">
      <c r="B677">
        <f t="shared" si="131"/>
        <v>675</v>
      </c>
      <c r="C677" t="s">
        <v>3080</v>
      </c>
      <c r="D677" t="s">
        <v>3927</v>
      </c>
      <c r="E677" s="2">
        <v>1.7000000000000001E-2</v>
      </c>
      <c r="F677" s="1">
        <v>20076000</v>
      </c>
      <c r="G677" s="1">
        <v>401520</v>
      </c>
      <c r="I677" t="str">
        <f t="shared" si="126"/>
        <v>TAMU</v>
      </c>
      <c r="J677" t="str">
        <f t="shared" si="127"/>
        <v>1,875.00 B</v>
      </c>
      <c r="K677" t="str">
        <f t="shared" si="128"/>
        <v>0.017</v>
      </c>
      <c r="L677" s="9" t="str">
        <f t="shared" si="129"/>
        <v>20076000</v>
      </c>
      <c r="M677" s="9" t="str">
        <f t="shared" si="130"/>
        <v>401520</v>
      </c>
      <c r="P677" t="str">
        <f t="shared" si="132"/>
        <v>TAMU</v>
      </c>
      <c r="Q677" s="6">
        <f>IFERROR(INDEX('Final Yahoo'!$D$2:$D$1048576,MATCH(Stockbit!P677,'Final Yahoo'!$B$2:$B$1048576,0)),"NA")</f>
        <v>50</v>
      </c>
      <c r="R677" s="10">
        <f t="shared" si="133"/>
        <v>1.875</v>
      </c>
      <c r="S677" s="23">
        <f t="shared" si="134"/>
        <v>1.7000000000000001E-2</v>
      </c>
      <c r="T677" s="8">
        <f t="shared" si="135"/>
        <v>20076000</v>
      </c>
      <c r="U677" s="28">
        <f t="shared" si="136"/>
        <v>401520</v>
      </c>
      <c r="V677" s="29" t="str">
        <f t="shared" si="137"/>
        <v>UpperSmallCap</v>
      </c>
    </row>
    <row r="678" spans="2:22" x14ac:dyDescent="0.25">
      <c r="B678">
        <f t="shared" si="131"/>
        <v>676</v>
      </c>
      <c r="C678" t="s">
        <v>3185</v>
      </c>
      <c r="D678" t="s">
        <v>3928</v>
      </c>
      <c r="E678" t="s">
        <v>3209</v>
      </c>
      <c r="F678" s="1">
        <v>32983984700</v>
      </c>
      <c r="G678" s="1">
        <v>47683580.799999997</v>
      </c>
      <c r="I678" t="str">
        <f t="shared" si="126"/>
        <v>TAPG</v>
      </c>
      <c r="J678" t="str">
        <f t="shared" si="127"/>
        <v>13,301.20 B</v>
      </c>
      <c r="K678" t="str">
        <f t="shared" si="128"/>
        <v>-</v>
      </c>
      <c r="L678" s="9" t="str">
        <f t="shared" si="129"/>
        <v>32983984700</v>
      </c>
      <c r="M678" s="9" t="str">
        <f t="shared" si="130"/>
        <v>47683580.8</v>
      </c>
      <c r="P678" t="str">
        <f t="shared" si="132"/>
        <v>TAPG</v>
      </c>
      <c r="Q678" s="6">
        <f>IFERROR(INDEX('Final Yahoo'!$D$2:$D$1048576,MATCH(Stockbit!P678,'Final Yahoo'!$B$2:$B$1048576,0)),"NA")</f>
        <v>735</v>
      </c>
      <c r="R678" s="10">
        <f t="shared" si="133"/>
        <v>13.301200000000001</v>
      </c>
      <c r="S678" s="23" t="str">
        <f t="shared" si="134"/>
        <v>NA</v>
      </c>
      <c r="T678" s="8">
        <f t="shared" si="135"/>
        <v>32983984700</v>
      </c>
      <c r="U678" s="28">
        <f t="shared" si="136"/>
        <v>47683580.799999997</v>
      </c>
      <c r="V678" s="29" t="str">
        <f t="shared" si="137"/>
        <v>LowerBigCap</v>
      </c>
    </row>
    <row r="679" spans="2:22" x14ac:dyDescent="0.25">
      <c r="B679">
        <f t="shared" si="131"/>
        <v>677</v>
      </c>
      <c r="C679" t="s">
        <v>3081</v>
      </c>
      <c r="D679" t="s">
        <v>3929</v>
      </c>
      <c r="E679" s="2">
        <v>-0.442</v>
      </c>
      <c r="F679" s="1">
        <v>6994000</v>
      </c>
      <c r="G679" s="1">
        <v>139880</v>
      </c>
      <c r="I679" t="str">
        <f t="shared" si="126"/>
        <v>TARA</v>
      </c>
      <c r="J679" t="str">
        <f t="shared" si="127"/>
        <v>503.48 B</v>
      </c>
      <c r="K679" t="str">
        <f t="shared" si="128"/>
        <v>-0.442</v>
      </c>
      <c r="L679" s="9" t="str">
        <f t="shared" si="129"/>
        <v>6994000</v>
      </c>
      <c r="M679" s="9" t="str">
        <f t="shared" si="130"/>
        <v>139880</v>
      </c>
      <c r="P679" t="str">
        <f t="shared" si="132"/>
        <v>TARA</v>
      </c>
      <c r="Q679" s="6">
        <f>IFERROR(INDEX('Final Yahoo'!$D$2:$D$1048576,MATCH(Stockbit!P679,'Final Yahoo'!$B$2:$B$1048576,0)),"NA")</f>
        <v>50</v>
      </c>
      <c r="R679" s="10">
        <f t="shared" si="133"/>
        <v>0.50348000000000004</v>
      </c>
      <c r="S679" s="23">
        <f t="shared" si="134"/>
        <v>-0.442</v>
      </c>
      <c r="T679" s="8">
        <f t="shared" si="135"/>
        <v>6994000</v>
      </c>
      <c r="U679" s="28">
        <f t="shared" si="136"/>
        <v>139880</v>
      </c>
      <c r="V679" s="29" t="str">
        <f t="shared" si="137"/>
        <v>LowerSmallCap</v>
      </c>
    </row>
    <row r="680" spans="2:22" x14ac:dyDescent="0.25">
      <c r="B680">
        <f t="shared" si="131"/>
        <v>678</v>
      </c>
      <c r="C680" t="s">
        <v>3082</v>
      </c>
      <c r="D680" t="s">
        <v>3930</v>
      </c>
      <c r="E680" s="2">
        <v>-0.58699999999999997</v>
      </c>
      <c r="F680" s="1">
        <v>2828000</v>
      </c>
      <c r="G680" s="1">
        <v>56560</v>
      </c>
      <c r="I680" t="str">
        <f t="shared" si="126"/>
        <v>TAXI</v>
      </c>
      <c r="J680" t="str">
        <f t="shared" si="127"/>
        <v>511.18 B</v>
      </c>
      <c r="K680" t="str">
        <f t="shared" si="128"/>
        <v>-0.587</v>
      </c>
      <c r="L680" s="9" t="str">
        <f t="shared" si="129"/>
        <v>2828000</v>
      </c>
      <c r="M680" s="9" t="str">
        <f t="shared" si="130"/>
        <v>56560</v>
      </c>
      <c r="P680" t="str">
        <f t="shared" si="132"/>
        <v>TAXI</v>
      </c>
      <c r="Q680" s="6">
        <f>IFERROR(INDEX('Final Yahoo'!$D$2:$D$1048576,MATCH(Stockbit!P680,'Final Yahoo'!$B$2:$B$1048576,0)),"NA")</f>
        <v>50</v>
      </c>
      <c r="R680" s="10">
        <f t="shared" si="133"/>
        <v>0.51117999999999997</v>
      </c>
      <c r="S680" s="23">
        <f t="shared" si="134"/>
        <v>-0.58699999999999997</v>
      </c>
      <c r="T680" s="8">
        <f t="shared" si="135"/>
        <v>2828000</v>
      </c>
      <c r="U680" s="28">
        <f t="shared" si="136"/>
        <v>56560</v>
      </c>
      <c r="V680" s="29" t="str">
        <f t="shared" si="137"/>
        <v>LowerSmallCap</v>
      </c>
    </row>
    <row r="681" spans="2:22" x14ac:dyDescent="0.25">
      <c r="B681">
        <f t="shared" si="131"/>
        <v>679</v>
      </c>
      <c r="C681" t="s">
        <v>3083</v>
      </c>
      <c r="D681" t="s">
        <v>3931</v>
      </c>
      <c r="E681" s="2">
        <v>9.8000000000000004E-2</v>
      </c>
      <c r="F681" s="1">
        <v>126991022000</v>
      </c>
      <c r="G681" s="1">
        <v>43932920</v>
      </c>
      <c r="I681" t="str">
        <f t="shared" si="126"/>
        <v>TBIG</v>
      </c>
      <c r="J681" t="str">
        <f t="shared" si="127"/>
        <v>64,799.02 B</v>
      </c>
      <c r="K681" t="str">
        <f t="shared" si="128"/>
        <v>0.098</v>
      </c>
      <c r="L681" s="9" t="str">
        <f t="shared" si="129"/>
        <v>126991022000</v>
      </c>
      <c r="M681" s="9" t="str">
        <f t="shared" si="130"/>
        <v>43932920</v>
      </c>
      <c r="P681" t="str">
        <f t="shared" si="132"/>
        <v>TBIG</v>
      </c>
      <c r="Q681" s="6">
        <f>IFERROR(INDEX('Final Yahoo'!$D$2:$D$1048576,MATCH(Stockbit!P681,'Final Yahoo'!$B$2:$B$1048576,0)),"NA")</f>
        <v>2890</v>
      </c>
      <c r="R681" s="10">
        <f t="shared" si="133"/>
        <v>64.799019999999999</v>
      </c>
      <c r="S681" s="23">
        <f t="shared" si="134"/>
        <v>9.8000000000000004E-2</v>
      </c>
      <c r="T681" s="8">
        <f t="shared" si="135"/>
        <v>126991022000</v>
      </c>
      <c r="U681" s="28">
        <f t="shared" si="136"/>
        <v>43932920</v>
      </c>
      <c r="V681" s="29" t="str">
        <f t="shared" si="137"/>
        <v>UpperBigCap</v>
      </c>
    </row>
    <row r="682" spans="2:22" x14ac:dyDescent="0.25">
      <c r="B682">
        <f t="shared" si="131"/>
        <v>680</v>
      </c>
      <c r="C682" t="s">
        <v>3084</v>
      </c>
      <c r="D682" t="s">
        <v>3932</v>
      </c>
      <c r="E682" s="2">
        <v>6.6000000000000003E-2</v>
      </c>
      <c r="F682" s="1">
        <v>1569829400</v>
      </c>
      <c r="G682" s="1">
        <v>1769780</v>
      </c>
      <c r="I682" t="str">
        <f t="shared" si="126"/>
        <v>TBLA</v>
      </c>
      <c r="J682" t="str">
        <f t="shared" si="127"/>
        <v>4,754.47 B</v>
      </c>
      <c r="K682" t="str">
        <f t="shared" si="128"/>
        <v>0.066</v>
      </c>
      <c r="L682" s="9" t="str">
        <f t="shared" si="129"/>
        <v>1569829400</v>
      </c>
      <c r="M682" s="9" t="str">
        <f t="shared" si="130"/>
        <v>1769780</v>
      </c>
      <c r="P682" t="str">
        <f t="shared" si="132"/>
        <v>TBLA</v>
      </c>
      <c r="Q682" s="6">
        <f>IFERROR(INDEX('Final Yahoo'!$D$2:$D$1048576,MATCH(Stockbit!P682,'Final Yahoo'!$B$2:$B$1048576,0)),"NA")</f>
        <v>895</v>
      </c>
      <c r="R682" s="10">
        <f t="shared" si="133"/>
        <v>4.7544700000000004</v>
      </c>
      <c r="S682" s="23">
        <f t="shared" si="134"/>
        <v>6.6000000000000003E-2</v>
      </c>
      <c r="T682" s="8">
        <f t="shared" si="135"/>
        <v>1569829400</v>
      </c>
      <c r="U682" s="28">
        <f t="shared" si="136"/>
        <v>1769780</v>
      </c>
      <c r="V682" s="29" t="str">
        <f t="shared" si="137"/>
        <v>LowerMidCap</v>
      </c>
    </row>
    <row r="683" spans="2:22" x14ac:dyDescent="0.25">
      <c r="B683">
        <f t="shared" si="131"/>
        <v>681</v>
      </c>
      <c r="C683" t="s">
        <v>3085</v>
      </c>
      <c r="D683" t="s">
        <v>3933</v>
      </c>
      <c r="E683" s="2">
        <v>-9.2999999999999999E-2</v>
      </c>
      <c r="F683" s="1">
        <v>43221100</v>
      </c>
      <c r="G683" s="1">
        <v>26780</v>
      </c>
      <c r="I683" t="str">
        <f t="shared" si="126"/>
        <v>TBMS</v>
      </c>
      <c r="J683" t="str">
        <f t="shared" si="127"/>
        <v>600.60 B</v>
      </c>
      <c r="K683" t="str">
        <f t="shared" si="128"/>
        <v>-0.093</v>
      </c>
      <c r="L683" s="9" t="str">
        <f t="shared" si="129"/>
        <v>43221100</v>
      </c>
      <c r="M683" s="9" t="str">
        <f t="shared" si="130"/>
        <v>26780</v>
      </c>
      <c r="P683" t="str">
        <f t="shared" si="132"/>
        <v>TBMS</v>
      </c>
      <c r="Q683" s="6">
        <f>IFERROR(INDEX('Final Yahoo'!$D$2:$D$1048576,MATCH(Stockbit!P683,'Final Yahoo'!$B$2:$B$1048576,0)),"NA")</f>
        <v>1640</v>
      </c>
      <c r="R683" s="10">
        <f t="shared" si="133"/>
        <v>0.60060000000000002</v>
      </c>
      <c r="S683" s="23">
        <f t="shared" si="134"/>
        <v>-9.2999999999999999E-2</v>
      </c>
      <c r="T683" s="8">
        <f t="shared" si="135"/>
        <v>43221100</v>
      </c>
      <c r="U683" s="28">
        <f t="shared" si="136"/>
        <v>26780</v>
      </c>
      <c r="V683" s="29" t="str">
        <f t="shared" si="137"/>
        <v>LowerSmallCap</v>
      </c>
    </row>
    <row r="684" spans="2:22" x14ac:dyDescent="0.25">
      <c r="B684">
        <f t="shared" si="131"/>
        <v>682</v>
      </c>
      <c r="C684" t="s">
        <v>3086</v>
      </c>
      <c r="D684" t="s">
        <v>3934</v>
      </c>
      <c r="E684" s="2">
        <v>-9.8000000000000004E-2</v>
      </c>
      <c r="F684" s="1">
        <v>49016000</v>
      </c>
      <c r="G684" s="1">
        <v>8140</v>
      </c>
      <c r="I684" t="str">
        <f t="shared" si="126"/>
        <v>TCID</v>
      </c>
      <c r="J684" t="str">
        <f t="shared" si="127"/>
        <v>1,176.24 B</v>
      </c>
      <c r="K684" t="str">
        <f t="shared" si="128"/>
        <v>-0.098</v>
      </c>
      <c r="L684" s="9" t="str">
        <f t="shared" si="129"/>
        <v>49016000</v>
      </c>
      <c r="M684" s="9" t="str">
        <f t="shared" si="130"/>
        <v>8140</v>
      </c>
      <c r="P684" t="str">
        <f t="shared" si="132"/>
        <v>TCID</v>
      </c>
      <c r="Q684" s="6">
        <f>IFERROR(INDEX('Final Yahoo'!$D$2:$D$1048576,MATCH(Stockbit!P684,'Final Yahoo'!$B$2:$B$1048576,0)),"NA")</f>
        <v>6025</v>
      </c>
      <c r="R684" s="10">
        <f t="shared" si="133"/>
        <v>1.17624</v>
      </c>
      <c r="S684" s="23">
        <f t="shared" si="134"/>
        <v>-9.8000000000000004E-2</v>
      </c>
      <c r="T684" s="8">
        <f t="shared" si="135"/>
        <v>49016000</v>
      </c>
      <c r="U684" s="28">
        <f t="shared" si="136"/>
        <v>8140</v>
      </c>
      <c r="V684" s="29" t="str">
        <f t="shared" si="137"/>
        <v>UpperSmallCap</v>
      </c>
    </row>
    <row r="685" spans="2:22" x14ac:dyDescent="0.25">
      <c r="B685">
        <f t="shared" si="131"/>
        <v>683</v>
      </c>
      <c r="C685" t="s">
        <v>3087</v>
      </c>
      <c r="D685" t="s">
        <v>3935</v>
      </c>
      <c r="E685" s="2">
        <v>2.5999999999999999E-2</v>
      </c>
      <c r="F685" s="1">
        <v>213163084000</v>
      </c>
      <c r="G685" s="1">
        <v>23710640</v>
      </c>
      <c r="I685" t="str">
        <f t="shared" si="126"/>
        <v>TCPI</v>
      </c>
      <c r="J685" t="str">
        <f t="shared" si="127"/>
        <v>44,250.00 B</v>
      </c>
      <c r="K685" t="str">
        <f t="shared" si="128"/>
        <v>0.026</v>
      </c>
      <c r="L685" s="9" t="str">
        <f t="shared" si="129"/>
        <v>213163084000</v>
      </c>
      <c r="M685" s="9" t="str">
        <f t="shared" si="130"/>
        <v>23710640</v>
      </c>
      <c r="P685" t="str">
        <f t="shared" si="132"/>
        <v>TCPI</v>
      </c>
      <c r="Q685" s="6">
        <f>IFERROR(INDEX('Final Yahoo'!$D$2:$D$1048576,MATCH(Stockbit!P685,'Final Yahoo'!$B$2:$B$1048576,0)),"NA")</f>
        <v>9350</v>
      </c>
      <c r="R685" s="10">
        <f t="shared" si="133"/>
        <v>44.25</v>
      </c>
      <c r="S685" s="23">
        <f t="shared" si="134"/>
        <v>2.5999999999999999E-2</v>
      </c>
      <c r="T685" s="8">
        <f t="shared" si="135"/>
        <v>213163084000</v>
      </c>
      <c r="U685" s="28">
        <f t="shared" si="136"/>
        <v>23710640</v>
      </c>
      <c r="V685" s="29" t="str">
        <f t="shared" si="137"/>
        <v>UpperBigCap</v>
      </c>
    </row>
    <row r="686" spans="2:22" x14ac:dyDescent="0.25">
      <c r="B686">
        <f t="shared" si="131"/>
        <v>684</v>
      </c>
      <c r="C686" t="s">
        <v>3936</v>
      </c>
      <c r="D686" t="s">
        <v>3937</v>
      </c>
      <c r="E686" t="s">
        <v>3209</v>
      </c>
      <c r="F686" s="1">
        <v>60539900</v>
      </c>
      <c r="G686">
        <v>0</v>
      </c>
      <c r="I686" t="str">
        <f t="shared" si="126"/>
        <v>TDPM</v>
      </c>
      <c r="J686" t="str">
        <f t="shared" si="127"/>
        <v>1,247.72 B</v>
      </c>
      <c r="K686" t="str">
        <f t="shared" si="128"/>
        <v>-</v>
      </c>
      <c r="L686" s="9" t="str">
        <f t="shared" si="129"/>
        <v>60539900</v>
      </c>
      <c r="M686" s="9" t="str">
        <f t="shared" si="130"/>
        <v>0</v>
      </c>
      <c r="P686" t="str">
        <f t="shared" si="132"/>
        <v>TDPM</v>
      </c>
      <c r="Q686" s="6" t="str">
        <f>IFERROR(INDEX('Final Yahoo'!$D$2:$D$1048576,MATCH(Stockbit!P686,'Final Yahoo'!$B$2:$B$1048576,0)),"NA")</f>
        <v>NA</v>
      </c>
      <c r="R686" s="10">
        <f t="shared" si="133"/>
        <v>1.2477199999999999</v>
      </c>
      <c r="S686" s="23" t="str">
        <f t="shared" si="134"/>
        <v>NA</v>
      </c>
      <c r="T686" s="8">
        <f t="shared" si="135"/>
        <v>60539900</v>
      </c>
      <c r="U686" s="28">
        <f t="shared" si="136"/>
        <v>0</v>
      </c>
      <c r="V686" s="29" t="str">
        <f t="shared" si="137"/>
        <v>UpperSmallCap</v>
      </c>
    </row>
    <row r="687" spans="2:22" x14ac:dyDescent="0.25">
      <c r="B687">
        <f t="shared" si="131"/>
        <v>685</v>
      </c>
      <c r="C687" t="s">
        <v>3088</v>
      </c>
      <c r="D687" t="s">
        <v>3938</v>
      </c>
      <c r="E687" t="s">
        <v>3209</v>
      </c>
      <c r="F687" s="1">
        <v>135812900</v>
      </c>
      <c r="G687" s="1">
        <v>198880</v>
      </c>
      <c r="I687" t="str">
        <f t="shared" si="126"/>
        <v>TEBE</v>
      </c>
      <c r="J687" t="str">
        <f t="shared" si="127"/>
        <v>848.10 B</v>
      </c>
      <c r="K687" t="str">
        <f t="shared" si="128"/>
        <v>-</v>
      </c>
      <c r="L687" s="9" t="str">
        <f t="shared" si="129"/>
        <v>135812900</v>
      </c>
      <c r="M687" s="9" t="str">
        <f t="shared" si="130"/>
        <v>198880</v>
      </c>
      <c r="P687" t="str">
        <f t="shared" si="132"/>
        <v>TEBE</v>
      </c>
      <c r="Q687" s="6">
        <f>IFERROR(INDEX('Final Yahoo'!$D$2:$D$1048576,MATCH(Stockbit!P687,'Final Yahoo'!$B$2:$B$1048576,0)),"NA")</f>
        <v>715</v>
      </c>
      <c r="R687" s="10">
        <f t="shared" si="133"/>
        <v>0.84810000000000008</v>
      </c>
      <c r="S687" s="23" t="str">
        <f t="shared" si="134"/>
        <v>NA</v>
      </c>
      <c r="T687" s="8">
        <f t="shared" si="135"/>
        <v>135812900</v>
      </c>
      <c r="U687" s="28">
        <f t="shared" si="136"/>
        <v>198880</v>
      </c>
      <c r="V687" s="29" t="str">
        <f t="shared" si="137"/>
        <v>LowerSmallCap</v>
      </c>
    </row>
    <row r="688" spans="2:22" x14ac:dyDescent="0.25">
      <c r="B688">
        <f t="shared" si="131"/>
        <v>686</v>
      </c>
      <c r="C688" t="s">
        <v>3089</v>
      </c>
      <c r="D688" t="s">
        <v>3939</v>
      </c>
      <c r="E688" t="s">
        <v>3209</v>
      </c>
      <c r="F688" s="1">
        <v>15605897500</v>
      </c>
      <c r="G688" s="1">
        <v>1951240</v>
      </c>
      <c r="I688" t="str">
        <f t="shared" si="126"/>
        <v>TECH</v>
      </c>
      <c r="J688" t="str">
        <f t="shared" si="127"/>
        <v>9,673.51 B</v>
      </c>
      <c r="K688" t="str">
        <f t="shared" si="128"/>
        <v>-</v>
      </c>
      <c r="L688" s="9" t="str">
        <f t="shared" si="129"/>
        <v>15605897500</v>
      </c>
      <c r="M688" s="9" t="str">
        <f t="shared" si="130"/>
        <v>1951240</v>
      </c>
      <c r="P688" t="str">
        <f t="shared" si="132"/>
        <v>TECH</v>
      </c>
      <c r="Q688" s="6">
        <f>IFERROR(INDEX('Final Yahoo'!$D$2:$D$1048576,MATCH(Stockbit!P688,'Final Yahoo'!$B$2:$B$1048576,0)),"NA")</f>
        <v>8200</v>
      </c>
      <c r="R688" s="10">
        <f t="shared" si="133"/>
        <v>9.6735100000000003</v>
      </c>
      <c r="S688" s="23" t="str">
        <f t="shared" si="134"/>
        <v>NA</v>
      </c>
      <c r="T688" s="8">
        <f t="shared" si="135"/>
        <v>15605897500</v>
      </c>
      <c r="U688" s="28">
        <f t="shared" si="136"/>
        <v>1951240</v>
      </c>
      <c r="V688" s="29" t="str">
        <f t="shared" si="137"/>
        <v>UpperMidCap</v>
      </c>
    </row>
    <row r="689" spans="2:22" x14ac:dyDescent="0.25">
      <c r="B689">
        <f t="shared" si="131"/>
        <v>687</v>
      </c>
      <c r="C689" t="s">
        <v>3940</v>
      </c>
      <c r="D689" t="s">
        <v>3941</v>
      </c>
      <c r="E689" s="2">
        <v>1.4E-2</v>
      </c>
      <c r="F689" s="1">
        <v>12249273440</v>
      </c>
      <c r="G689">
        <v>0</v>
      </c>
      <c r="I689" t="str">
        <f t="shared" si="126"/>
        <v>TELE</v>
      </c>
      <c r="J689" t="str">
        <f t="shared" si="127"/>
        <v>883.57 B</v>
      </c>
      <c r="K689" t="str">
        <f t="shared" si="128"/>
        <v>0.014</v>
      </c>
      <c r="L689" s="9" t="str">
        <f t="shared" si="129"/>
        <v>12249273440</v>
      </c>
      <c r="M689" s="9" t="str">
        <f t="shared" si="130"/>
        <v>0</v>
      </c>
      <c r="P689" t="str">
        <f t="shared" si="132"/>
        <v>TELE</v>
      </c>
      <c r="Q689" s="6" t="str">
        <f>IFERROR(INDEX('Final Yahoo'!$D$2:$D$1048576,MATCH(Stockbit!P689,'Final Yahoo'!$B$2:$B$1048576,0)),"NA")</f>
        <v>NA</v>
      </c>
      <c r="R689" s="10">
        <f t="shared" si="133"/>
        <v>0.88357000000000008</v>
      </c>
      <c r="S689" s="23">
        <f t="shared" si="134"/>
        <v>1.4E-2</v>
      </c>
      <c r="T689" s="8">
        <f t="shared" si="135"/>
        <v>12249273440</v>
      </c>
      <c r="U689" s="28">
        <f t="shared" si="136"/>
        <v>0</v>
      </c>
      <c r="V689" s="29" t="str">
        <f t="shared" si="137"/>
        <v>LowerSmallCap</v>
      </c>
    </row>
    <row r="690" spans="2:22" x14ac:dyDescent="0.25">
      <c r="B690">
        <f t="shared" si="131"/>
        <v>688</v>
      </c>
      <c r="C690" t="s">
        <v>3186</v>
      </c>
      <c r="D690" t="s">
        <v>3942</v>
      </c>
      <c r="E690" t="s">
        <v>3209</v>
      </c>
      <c r="F690" s="1">
        <v>895712400</v>
      </c>
      <c r="G690" s="1">
        <v>174360</v>
      </c>
      <c r="I690" t="str">
        <f t="shared" si="126"/>
        <v>TFAS</v>
      </c>
      <c r="J690" t="str">
        <f t="shared" si="127"/>
        <v>8,541.67 B</v>
      </c>
      <c r="K690" t="str">
        <f t="shared" si="128"/>
        <v>-</v>
      </c>
      <c r="L690" s="9" t="str">
        <f t="shared" si="129"/>
        <v>895712400</v>
      </c>
      <c r="M690" s="9" t="str">
        <f t="shared" si="130"/>
        <v>174360</v>
      </c>
      <c r="P690" t="str">
        <f t="shared" si="132"/>
        <v>TFAS</v>
      </c>
      <c r="Q690" s="6">
        <f>IFERROR(INDEX('Final Yahoo'!$D$2:$D$1048576,MATCH(Stockbit!P690,'Final Yahoo'!$B$2:$B$1048576,0)),"NA")</f>
        <v>5100</v>
      </c>
      <c r="R690" s="10">
        <f t="shared" si="133"/>
        <v>8.5416699999999999</v>
      </c>
      <c r="S690" s="23" t="str">
        <f t="shared" si="134"/>
        <v>NA</v>
      </c>
      <c r="T690" s="8">
        <f t="shared" si="135"/>
        <v>895712400</v>
      </c>
      <c r="U690" s="28">
        <f t="shared" si="136"/>
        <v>174360</v>
      </c>
      <c r="V690" s="29" t="str">
        <f t="shared" si="137"/>
        <v>UpperMidCap</v>
      </c>
    </row>
    <row r="691" spans="2:22" x14ac:dyDescent="0.25">
      <c r="B691">
        <f t="shared" si="131"/>
        <v>689</v>
      </c>
      <c r="C691" t="s">
        <v>3090</v>
      </c>
      <c r="D691" t="s">
        <v>3943</v>
      </c>
      <c r="E691" s="2">
        <v>-0.11</v>
      </c>
      <c r="F691" s="1">
        <v>5382400</v>
      </c>
      <c r="G691" s="1">
        <v>7560</v>
      </c>
      <c r="I691" t="str">
        <f t="shared" si="126"/>
        <v>TFCO</v>
      </c>
      <c r="J691" t="str">
        <f t="shared" si="127"/>
        <v>3,207.35 B</v>
      </c>
      <c r="K691" t="str">
        <f t="shared" si="128"/>
        <v>-0.11</v>
      </c>
      <c r="L691" s="9" t="str">
        <f t="shared" si="129"/>
        <v>5382400</v>
      </c>
      <c r="M691" s="9" t="str">
        <f t="shared" si="130"/>
        <v>7560</v>
      </c>
      <c r="P691" t="str">
        <f t="shared" si="132"/>
        <v>TFCO</v>
      </c>
      <c r="Q691" s="6" t="str">
        <f>IFERROR(INDEX('Final Yahoo'!$D$2:$D$1048576,MATCH(Stockbit!P691,'Final Yahoo'!$B$2:$B$1048576,0)),"NA")</f>
        <v>NA</v>
      </c>
      <c r="R691" s="10">
        <f t="shared" si="133"/>
        <v>3.2073499999999999</v>
      </c>
      <c r="S691" s="23">
        <f t="shared" si="134"/>
        <v>-0.11</v>
      </c>
      <c r="T691" s="8">
        <f t="shared" si="135"/>
        <v>5382400</v>
      </c>
      <c r="U691" s="28">
        <f t="shared" si="136"/>
        <v>7560</v>
      </c>
      <c r="V691" s="29" t="str">
        <f t="shared" si="137"/>
        <v>LowerMidCap</v>
      </c>
    </row>
    <row r="692" spans="2:22" x14ac:dyDescent="0.25">
      <c r="B692">
        <f t="shared" si="131"/>
        <v>690</v>
      </c>
      <c r="C692" t="s">
        <v>3091</v>
      </c>
      <c r="D692" t="s">
        <v>3944</v>
      </c>
      <c r="E692" s="2">
        <v>7.4999999999999997E-2</v>
      </c>
      <c r="F692" s="1">
        <v>32000500</v>
      </c>
      <c r="G692" s="1">
        <v>4500</v>
      </c>
      <c r="I692" t="str">
        <f t="shared" si="126"/>
        <v>TGKA</v>
      </c>
      <c r="J692" t="str">
        <f t="shared" si="127"/>
        <v>6,429.45 B</v>
      </c>
      <c r="K692" t="str">
        <f t="shared" si="128"/>
        <v>0.075</v>
      </c>
      <c r="L692" s="9" t="str">
        <f t="shared" si="129"/>
        <v>32000500</v>
      </c>
      <c r="M692" s="9" t="str">
        <f t="shared" si="130"/>
        <v>4500</v>
      </c>
      <c r="P692" t="str">
        <f t="shared" si="132"/>
        <v>TGKA</v>
      </c>
      <c r="Q692" s="6">
        <f>IFERROR(INDEX('Final Yahoo'!$D$2:$D$1048576,MATCH(Stockbit!P692,'Final Yahoo'!$B$2:$B$1048576,0)),"NA")</f>
        <v>7050</v>
      </c>
      <c r="R692" s="10">
        <f t="shared" si="133"/>
        <v>6.4294500000000001</v>
      </c>
      <c r="S692" s="23">
        <f t="shared" si="134"/>
        <v>7.4999999999999997E-2</v>
      </c>
      <c r="T692" s="8">
        <f t="shared" si="135"/>
        <v>32000500</v>
      </c>
      <c r="U692" s="28">
        <f t="shared" si="136"/>
        <v>4500</v>
      </c>
      <c r="V692" s="29" t="str">
        <f t="shared" si="137"/>
        <v>UpperMidCap</v>
      </c>
    </row>
    <row r="693" spans="2:22" x14ac:dyDescent="0.25">
      <c r="B693">
        <f t="shared" si="131"/>
        <v>691</v>
      </c>
      <c r="C693" t="s">
        <v>3092</v>
      </c>
      <c r="D693" t="s">
        <v>3945</v>
      </c>
      <c r="E693" s="2">
        <v>-0.311</v>
      </c>
      <c r="F693" s="1">
        <v>910538600</v>
      </c>
      <c r="G693" s="1">
        <v>10471180</v>
      </c>
      <c r="I693" t="str">
        <f t="shared" si="126"/>
        <v>TGRA</v>
      </c>
      <c r="J693" t="str">
        <f t="shared" si="127"/>
        <v>236.50 B</v>
      </c>
      <c r="K693" t="str">
        <f t="shared" si="128"/>
        <v>-0.311</v>
      </c>
      <c r="L693" s="9" t="str">
        <f t="shared" si="129"/>
        <v>910538600</v>
      </c>
      <c r="M693" s="9" t="str">
        <f t="shared" si="130"/>
        <v>10471180</v>
      </c>
      <c r="P693" t="str">
        <f t="shared" si="132"/>
        <v>TGRA</v>
      </c>
      <c r="Q693" s="6">
        <f>IFERROR(INDEX('Final Yahoo'!$D$2:$D$1048576,MATCH(Stockbit!P693,'Final Yahoo'!$B$2:$B$1048576,0)),"NA")</f>
        <v>86</v>
      </c>
      <c r="R693" s="10">
        <f t="shared" si="133"/>
        <v>0.23649999999999999</v>
      </c>
      <c r="S693" s="23">
        <f t="shared" si="134"/>
        <v>-0.311</v>
      </c>
      <c r="T693" s="8">
        <f t="shared" si="135"/>
        <v>910538600</v>
      </c>
      <c r="U693" s="28">
        <f t="shared" si="136"/>
        <v>10471180</v>
      </c>
      <c r="V693" s="29" t="str">
        <f t="shared" si="137"/>
        <v>LowerSmallCap</v>
      </c>
    </row>
    <row r="694" spans="2:22" x14ac:dyDescent="0.25">
      <c r="B694">
        <f t="shared" si="131"/>
        <v>692</v>
      </c>
      <c r="C694" t="s">
        <v>3093</v>
      </c>
      <c r="D694" t="s">
        <v>3946</v>
      </c>
      <c r="E694" s="2">
        <v>-0.08</v>
      </c>
      <c r="F694" s="1">
        <v>60046260</v>
      </c>
      <c r="G694" s="1">
        <v>117800</v>
      </c>
      <c r="I694" t="str">
        <f t="shared" si="126"/>
        <v>TIFA</v>
      </c>
      <c r="J694" t="str">
        <f t="shared" si="127"/>
        <v>2,220.13 B</v>
      </c>
      <c r="K694" t="str">
        <f t="shared" si="128"/>
        <v>-0.08</v>
      </c>
      <c r="L694" s="9" t="str">
        <f t="shared" si="129"/>
        <v>60046260</v>
      </c>
      <c r="M694" s="9" t="str">
        <f t="shared" si="130"/>
        <v>117800</v>
      </c>
      <c r="P694" t="str">
        <f t="shared" si="132"/>
        <v>TIFA</v>
      </c>
      <c r="Q694" s="6">
        <f>IFERROR(INDEX('Final Yahoo'!$D$2:$D$1048576,MATCH(Stockbit!P694,'Final Yahoo'!$B$2:$B$1048576,0)),"NA")</f>
        <v>520</v>
      </c>
      <c r="R694" s="10">
        <f t="shared" si="133"/>
        <v>2.2201300000000002</v>
      </c>
      <c r="S694" s="23">
        <f t="shared" si="134"/>
        <v>-0.08</v>
      </c>
      <c r="T694" s="8">
        <f t="shared" si="135"/>
        <v>60046260</v>
      </c>
      <c r="U694" s="28">
        <f t="shared" si="136"/>
        <v>117800</v>
      </c>
      <c r="V694" s="29" t="str">
        <f t="shared" si="137"/>
        <v>LowerMidCap</v>
      </c>
    </row>
    <row r="695" spans="2:22" x14ac:dyDescent="0.25">
      <c r="B695">
        <f t="shared" si="131"/>
        <v>693</v>
      </c>
      <c r="C695" t="s">
        <v>3094</v>
      </c>
      <c r="D695" t="s">
        <v>3947</v>
      </c>
      <c r="E695" s="2">
        <v>0.182</v>
      </c>
      <c r="F695" s="1">
        <v>115403381500</v>
      </c>
      <c r="G695" s="1">
        <v>67977841.599999994</v>
      </c>
      <c r="I695" t="str">
        <f t="shared" si="126"/>
        <v>TINS</v>
      </c>
      <c r="J695" t="str">
        <f t="shared" si="127"/>
        <v>12,102.60 B</v>
      </c>
      <c r="K695" t="str">
        <f t="shared" si="128"/>
        <v>0.182</v>
      </c>
      <c r="L695" s="9" t="str">
        <f t="shared" si="129"/>
        <v>115403381500</v>
      </c>
      <c r="M695" s="9" t="str">
        <f t="shared" si="130"/>
        <v>67977841.6</v>
      </c>
      <c r="P695" t="str">
        <f t="shared" si="132"/>
        <v>TINS</v>
      </c>
      <c r="Q695" s="6">
        <f>IFERROR(INDEX('Final Yahoo'!$D$2:$D$1048576,MATCH(Stockbit!P695,'Final Yahoo'!$B$2:$B$1048576,0)),"NA")</f>
        <v>1720</v>
      </c>
      <c r="R695" s="10">
        <f t="shared" si="133"/>
        <v>12.102600000000001</v>
      </c>
      <c r="S695" s="23">
        <f t="shared" si="134"/>
        <v>0.182</v>
      </c>
      <c r="T695" s="8">
        <f t="shared" si="135"/>
        <v>115403381500</v>
      </c>
      <c r="U695" s="28">
        <f t="shared" si="136"/>
        <v>67977841.599999994</v>
      </c>
      <c r="V695" s="29" t="str">
        <f t="shared" si="137"/>
        <v>LowerBigCap</v>
      </c>
    </row>
    <row r="696" spans="2:22" x14ac:dyDescent="0.25">
      <c r="B696">
        <f t="shared" si="131"/>
        <v>694</v>
      </c>
      <c r="C696" t="s">
        <v>3095</v>
      </c>
      <c r="D696" t="s">
        <v>3948</v>
      </c>
      <c r="E696" s="2">
        <v>1.0999999999999999E-2</v>
      </c>
      <c r="F696" s="1">
        <v>6894720</v>
      </c>
      <c r="G696" s="1">
        <v>20760</v>
      </c>
      <c r="I696" t="str">
        <f t="shared" si="126"/>
        <v>TIRA</v>
      </c>
      <c r="J696" t="str">
        <f t="shared" si="127"/>
        <v>198.74 B</v>
      </c>
      <c r="K696" t="str">
        <f t="shared" si="128"/>
        <v>0.011</v>
      </c>
      <c r="L696" s="9" t="str">
        <f t="shared" si="129"/>
        <v>6894720</v>
      </c>
      <c r="M696" s="9" t="str">
        <f t="shared" si="130"/>
        <v>20760</v>
      </c>
      <c r="P696" t="str">
        <f t="shared" si="132"/>
        <v>TIRA</v>
      </c>
      <c r="Q696" s="6">
        <f>IFERROR(INDEX('Final Yahoo'!$D$2:$D$1048576,MATCH(Stockbit!P696,'Final Yahoo'!$B$2:$B$1048576,0)),"NA")</f>
        <v>348</v>
      </c>
      <c r="R696" s="10">
        <f t="shared" si="133"/>
        <v>0.19874</v>
      </c>
      <c r="S696" s="23">
        <f t="shared" si="134"/>
        <v>1.0999999999999999E-2</v>
      </c>
      <c r="T696" s="8">
        <f t="shared" si="135"/>
        <v>6894720</v>
      </c>
      <c r="U696" s="28">
        <f t="shared" si="136"/>
        <v>20760</v>
      </c>
      <c r="V696" s="29" t="str">
        <f t="shared" si="137"/>
        <v>LowerSmallCap</v>
      </c>
    </row>
    <row r="697" spans="2:22" x14ac:dyDescent="0.25">
      <c r="B697">
        <f t="shared" si="131"/>
        <v>695</v>
      </c>
      <c r="C697" t="s">
        <v>3096</v>
      </c>
      <c r="D697" t="s">
        <v>3949</v>
      </c>
      <c r="E697" s="2">
        <v>-0.40300000000000002</v>
      </c>
      <c r="F697" s="1">
        <v>299900200</v>
      </c>
      <c r="G697" s="1">
        <v>5404300</v>
      </c>
      <c r="I697" t="str">
        <f t="shared" si="126"/>
        <v>TIRT</v>
      </c>
      <c r="J697" t="str">
        <f t="shared" si="127"/>
        <v>53.62 B</v>
      </c>
      <c r="K697" t="str">
        <f t="shared" si="128"/>
        <v>-0.403</v>
      </c>
      <c r="L697" s="9" t="str">
        <f t="shared" si="129"/>
        <v>299900200</v>
      </c>
      <c r="M697" s="9" t="str">
        <f t="shared" si="130"/>
        <v>5404300</v>
      </c>
      <c r="P697" t="str">
        <f t="shared" si="132"/>
        <v>TIRT</v>
      </c>
      <c r="Q697" s="6">
        <f>IFERROR(INDEX('Final Yahoo'!$D$2:$D$1048576,MATCH(Stockbit!P697,'Final Yahoo'!$B$2:$B$1048576,0)),"NA")</f>
        <v>52</v>
      </c>
      <c r="R697" s="10">
        <f t="shared" si="133"/>
        <v>5.3619999999999994E-2</v>
      </c>
      <c r="S697" s="23">
        <f t="shared" si="134"/>
        <v>-0.40300000000000002</v>
      </c>
      <c r="T697" s="8">
        <f t="shared" si="135"/>
        <v>299900200</v>
      </c>
      <c r="U697" s="28">
        <f t="shared" si="136"/>
        <v>5404300</v>
      </c>
      <c r="V697" s="29" t="str">
        <f t="shared" si="137"/>
        <v>LowerSmallCap</v>
      </c>
    </row>
    <row r="698" spans="2:22" x14ac:dyDescent="0.25">
      <c r="B698">
        <f t="shared" si="131"/>
        <v>696</v>
      </c>
      <c r="C698" t="s">
        <v>3950</v>
      </c>
      <c r="D698" t="s">
        <v>3951</v>
      </c>
      <c r="E698" s="2">
        <v>1.0390999999999999</v>
      </c>
      <c r="F698">
        <v>0</v>
      </c>
      <c r="G698">
        <v>0</v>
      </c>
      <c r="I698" t="str">
        <f t="shared" si="126"/>
        <v>TKGA</v>
      </c>
      <c r="J698" t="str">
        <f t="shared" si="127"/>
        <v>1,821.60 B</v>
      </c>
      <c r="K698" t="str">
        <f t="shared" si="128"/>
        <v>1.0391</v>
      </c>
      <c r="L698" s="9" t="str">
        <f t="shared" si="129"/>
        <v>0</v>
      </c>
      <c r="M698" s="9" t="str">
        <f t="shared" si="130"/>
        <v>0</v>
      </c>
      <c r="P698" t="str">
        <f t="shared" si="132"/>
        <v>TKGA</v>
      </c>
      <c r="Q698" s="6" t="str">
        <f>IFERROR(INDEX('Final Yahoo'!$D$2:$D$1048576,MATCH(Stockbit!P698,'Final Yahoo'!$B$2:$B$1048576,0)),"NA")</f>
        <v>NA</v>
      </c>
      <c r="R698" s="10">
        <f t="shared" si="133"/>
        <v>1.8215999999999999</v>
      </c>
      <c r="S698" s="23">
        <f t="shared" si="134"/>
        <v>1.0390999999999999</v>
      </c>
      <c r="T698" s="8">
        <f t="shared" si="135"/>
        <v>0</v>
      </c>
      <c r="U698" s="28">
        <f t="shared" si="136"/>
        <v>0</v>
      </c>
      <c r="V698" s="29" t="str">
        <f t="shared" si="137"/>
        <v>UpperSmallCap</v>
      </c>
    </row>
    <row r="699" spans="2:22" x14ac:dyDescent="0.25">
      <c r="B699">
        <f t="shared" si="131"/>
        <v>697</v>
      </c>
      <c r="C699" t="s">
        <v>3097</v>
      </c>
      <c r="D699" t="s">
        <v>3952</v>
      </c>
      <c r="E699" s="2">
        <v>-4.2000000000000003E-2</v>
      </c>
      <c r="F699" s="1">
        <v>59595029000</v>
      </c>
      <c r="G699" s="1">
        <v>6861000</v>
      </c>
      <c r="I699" t="str">
        <f t="shared" si="126"/>
        <v>TKIM</v>
      </c>
      <c r="J699" t="str">
        <f t="shared" si="127"/>
        <v>26,773.72 B</v>
      </c>
      <c r="K699" t="str">
        <f t="shared" si="128"/>
        <v>-0.042</v>
      </c>
      <c r="L699" s="9" t="str">
        <f t="shared" si="129"/>
        <v>59595029000</v>
      </c>
      <c r="M699" s="9" t="str">
        <f t="shared" si="130"/>
        <v>6861000</v>
      </c>
      <c r="P699" t="str">
        <f t="shared" si="132"/>
        <v>TKIM</v>
      </c>
      <c r="Q699" s="6">
        <f>IFERROR(INDEX('Final Yahoo'!$D$2:$D$1048576,MATCH(Stockbit!P699,'Final Yahoo'!$B$2:$B$1048576,0)),"NA")</f>
        <v>8500</v>
      </c>
      <c r="R699" s="10">
        <f t="shared" si="133"/>
        <v>26.773720000000001</v>
      </c>
      <c r="S699" s="23">
        <f t="shared" si="134"/>
        <v>-4.2000000000000003E-2</v>
      </c>
      <c r="T699" s="8">
        <f t="shared" si="135"/>
        <v>59595029000</v>
      </c>
      <c r="U699" s="28">
        <f t="shared" si="136"/>
        <v>6861000</v>
      </c>
      <c r="V699" s="29" t="str">
        <f t="shared" si="137"/>
        <v>LowerBigCap</v>
      </c>
    </row>
    <row r="700" spans="2:22" x14ac:dyDescent="0.25">
      <c r="B700">
        <f t="shared" si="131"/>
        <v>698</v>
      </c>
      <c r="C700" t="s">
        <v>3098</v>
      </c>
      <c r="D700" t="s">
        <v>3953</v>
      </c>
      <c r="E700" s="2">
        <v>2.1000000000000001E-2</v>
      </c>
      <c r="F700" s="1">
        <v>326084292000</v>
      </c>
      <c r="G700" s="1">
        <v>85444581.599999994</v>
      </c>
      <c r="I700" t="str">
        <f t="shared" si="126"/>
        <v>TLKM</v>
      </c>
      <c r="J700" t="str">
        <f t="shared" si="127"/>
        <v>376,436.42 B</v>
      </c>
      <c r="K700" t="str">
        <f t="shared" si="128"/>
        <v>0.021</v>
      </c>
      <c r="L700" s="9" t="str">
        <f t="shared" si="129"/>
        <v>326084292000</v>
      </c>
      <c r="M700" s="9" t="str">
        <f t="shared" si="130"/>
        <v>85444581.6</v>
      </c>
      <c r="P700" t="str">
        <f t="shared" si="132"/>
        <v>TLKM</v>
      </c>
      <c r="Q700" s="6">
        <f>IFERROR(INDEX('Final Yahoo'!$D$2:$D$1048576,MATCH(Stockbit!P700,'Final Yahoo'!$B$2:$B$1048576,0)),"NA")</f>
        <v>3810</v>
      </c>
      <c r="R700" s="10">
        <f t="shared" si="133"/>
        <v>376.43642</v>
      </c>
      <c r="S700" s="23">
        <f t="shared" si="134"/>
        <v>2.1000000000000001E-2</v>
      </c>
      <c r="T700" s="8">
        <f t="shared" si="135"/>
        <v>326084292000</v>
      </c>
      <c r="U700" s="28">
        <f t="shared" si="136"/>
        <v>85444581.599999994</v>
      </c>
      <c r="V700" s="29" t="str">
        <f t="shared" si="137"/>
        <v>UpperBigCap</v>
      </c>
    </row>
    <row r="701" spans="2:22" x14ac:dyDescent="0.25">
      <c r="B701">
        <f t="shared" si="131"/>
        <v>699</v>
      </c>
      <c r="C701" t="s">
        <v>3099</v>
      </c>
      <c r="D701" t="s">
        <v>3954</v>
      </c>
      <c r="E701" s="2">
        <v>0.10100000000000001</v>
      </c>
      <c r="F701" s="1">
        <v>3358254880</v>
      </c>
      <c r="G701" s="1">
        <v>10490660</v>
      </c>
      <c r="I701" t="str">
        <f t="shared" si="126"/>
        <v>TMAS</v>
      </c>
      <c r="J701" t="str">
        <f t="shared" si="127"/>
        <v>1,780.01 B</v>
      </c>
      <c r="K701" t="str">
        <f t="shared" si="128"/>
        <v>0.101</v>
      </c>
      <c r="L701" s="9" t="str">
        <f t="shared" si="129"/>
        <v>3358254880</v>
      </c>
      <c r="M701" s="9" t="str">
        <f t="shared" si="130"/>
        <v>10490660</v>
      </c>
      <c r="P701" t="str">
        <f t="shared" si="132"/>
        <v>TMAS</v>
      </c>
      <c r="Q701" s="6">
        <f>IFERROR(INDEX('Final Yahoo'!$D$2:$D$1048576,MATCH(Stockbit!P701,'Final Yahoo'!$B$2:$B$1048576,0)),"NA")</f>
        <v>312</v>
      </c>
      <c r="R701" s="10">
        <f t="shared" si="133"/>
        <v>1.7800100000000001</v>
      </c>
      <c r="S701" s="23">
        <f t="shared" si="134"/>
        <v>0.10100000000000001</v>
      </c>
      <c r="T701" s="8">
        <f t="shared" si="135"/>
        <v>3358254880</v>
      </c>
      <c r="U701" s="28">
        <f t="shared" si="136"/>
        <v>10490660</v>
      </c>
      <c r="V701" s="29" t="str">
        <f t="shared" si="137"/>
        <v>UpperSmallCap</v>
      </c>
    </row>
    <row r="702" spans="2:22" x14ac:dyDescent="0.25">
      <c r="B702">
        <f t="shared" si="131"/>
        <v>700</v>
      </c>
      <c r="C702" t="s">
        <v>3955</v>
      </c>
      <c r="D702" t="s">
        <v>3956</v>
      </c>
      <c r="E702" s="2">
        <v>-0.23300000000000001</v>
      </c>
      <c r="F702">
        <v>0</v>
      </c>
      <c r="G702">
        <v>0</v>
      </c>
      <c r="I702" t="str">
        <f t="shared" si="126"/>
        <v>TMPI</v>
      </c>
      <c r="J702" t="str">
        <f t="shared" si="127"/>
        <v>275.10 B</v>
      </c>
      <c r="K702" t="str">
        <f t="shared" si="128"/>
        <v>-0.233</v>
      </c>
      <c r="L702" s="9" t="str">
        <f t="shared" si="129"/>
        <v>0</v>
      </c>
      <c r="M702" s="9" t="str">
        <f t="shared" si="130"/>
        <v>0</v>
      </c>
      <c r="P702" t="str">
        <f t="shared" si="132"/>
        <v>TMPI</v>
      </c>
      <c r="Q702" s="6" t="str">
        <f>IFERROR(INDEX('Final Yahoo'!$D$2:$D$1048576,MATCH(Stockbit!P702,'Final Yahoo'!$B$2:$B$1048576,0)),"NA")</f>
        <v>NA</v>
      </c>
      <c r="R702" s="10">
        <f t="shared" si="133"/>
        <v>0.27510000000000001</v>
      </c>
      <c r="S702" s="23">
        <f t="shared" si="134"/>
        <v>-0.23300000000000001</v>
      </c>
      <c r="T702" s="8">
        <f t="shared" si="135"/>
        <v>0</v>
      </c>
      <c r="U702" s="28">
        <f t="shared" si="136"/>
        <v>0</v>
      </c>
      <c r="V702" s="29" t="str">
        <f t="shared" si="137"/>
        <v>LowerSmallCap</v>
      </c>
    </row>
    <row r="703" spans="2:22" x14ac:dyDescent="0.25">
      <c r="B703">
        <f t="shared" si="131"/>
        <v>701</v>
      </c>
      <c r="C703" t="s">
        <v>3100</v>
      </c>
      <c r="D703" t="s">
        <v>3957</v>
      </c>
      <c r="E703" s="2">
        <v>-0.126</v>
      </c>
      <c r="F703" s="1">
        <v>5787840</v>
      </c>
      <c r="G703" s="1">
        <v>41240</v>
      </c>
      <c r="I703" t="str">
        <f t="shared" si="126"/>
        <v>TMPO</v>
      </c>
      <c r="J703" t="str">
        <f t="shared" si="127"/>
        <v>146.05 B</v>
      </c>
      <c r="K703" t="str">
        <f t="shared" si="128"/>
        <v>-0.126</v>
      </c>
      <c r="L703" s="9" t="str">
        <f t="shared" si="129"/>
        <v>5787840</v>
      </c>
      <c r="M703" s="9" t="str">
        <f t="shared" si="130"/>
        <v>41240</v>
      </c>
      <c r="P703" t="str">
        <f t="shared" si="132"/>
        <v>TMPO</v>
      </c>
      <c r="Q703" s="6">
        <f>IFERROR(INDEX('Final Yahoo'!$D$2:$D$1048576,MATCH(Stockbit!P703,'Final Yahoo'!$B$2:$B$1048576,0)),"NA")</f>
        <v>139</v>
      </c>
      <c r="R703" s="10">
        <f t="shared" si="133"/>
        <v>0.14605000000000001</v>
      </c>
      <c r="S703" s="23">
        <f t="shared" si="134"/>
        <v>-0.126</v>
      </c>
      <c r="T703" s="8">
        <f t="shared" si="135"/>
        <v>5787840</v>
      </c>
      <c r="U703" s="28">
        <f t="shared" si="136"/>
        <v>41240</v>
      </c>
      <c r="V703" s="29" t="str">
        <f t="shared" si="137"/>
        <v>LowerSmallCap</v>
      </c>
    </row>
    <row r="704" spans="2:22" x14ac:dyDescent="0.25">
      <c r="B704">
        <f t="shared" si="131"/>
        <v>702</v>
      </c>
      <c r="C704" t="s">
        <v>3101</v>
      </c>
      <c r="D704" t="s">
        <v>3958</v>
      </c>
      <c r="E704" s="2">
        <v>9.9000000000000005E-2</v>
      </c>
      <c r="F704" s="1">
        <v>715963000</v>
      </c>
      <c r="G704" s="1">
        <v>910640</v>
      </c>
      <c r="I704" t="str">
        <f t="shared" si="126"/>
        <v>TNCA</v>
      </c>
      <c r="J704" t="str">
        <f t="shared" si="127"/>
        <v>320.45 B</v>
      </c>
      <c r="K704" t="str">
        <f t="shared" si="128"/>
        <v>0.099</v>
      </c>
      <c r="L704" s="9" t="str">
        <f t="shared" si="129"/>
        <v>715963000</v>
      </c>
      <c r="M704" s="9" t="str">
        <f t="shared" si="130"/>
        <v>910640</v>
      </c>
      <c r="P704" t="str">
        <f t="shared" si="132"/>
        <v>TNCA</v>
      </c>
      <c r="Q704" s="6">
        <f>IFERROR(INDEX('Final Yahoo'!$D$2:$D$1048576,MATCH(Stockbit!P704,'Final Yahoo'!$B$2:$B$1048576,0)),"NA")</f>
        <v>765</v>
      </c>
      <c r="R704" s="10">
        <f t="shared" si="133"/>
        <v>0.32045000000000001</v>
      </c>
      <c r="S704" s="23">
        <f t="shared" si="134"/>
        <v>9.9000000000000005E-2</v>
      </c>
      <c r="T704" s="8">
        <f t="shared" si="135"/>
        <v>715963000</v>
      </c>
      <c r="U704" s="28">
        <f t="shared" si="136"/>
        <v>910640</v>
      </c>
      <c r="V704" s="29" t="str">
        <f t="shared" si="137"/>
        <v>LowerSmallCap</v>
      </c>
    </row>
    <row r="705" spans="2:22" x14ac:dyDescent="0.25">
      <c r="B705">
        <f t="shared" si="131"/>
        <v>703</v>
      </c>
      <c r="C705" t="s">
        <v>3102</v>
      </c>
      <c r="D705" t="s">
        <v>3959</v>
      </c>
      <c r="E705" s="2">
        <v>3.1E-2</v>
      </c>
      <c r="F705" s="1">
        <v>493505600</v>
      </c>
      <c r="G705" s="1">
        <v>905400</v>
      </c>
      <c r="I705" t="str">
        <f t="shared" si="126"/>
        <v>TOBA</v>
      </c>
      <c r="J705" t="str">
        <f t="shared" si="127"/>
        <v>4,427.48 B</v>
      </c>
      <c r="K705" t="str">
        <f t="shared" si="128"/>
        <v>0.031</v>
      </c>
      <c r="L705" s="9" t="str">
        <f t="shared" si="129"/>
        <v>493505600</v>
      </c>
      <c r="M705" s="9" t="str">
        <f t="shared" si="130"/>
        <v>905400</v>
      </c>
      <c r="P705" t="str">
        <f t="shared" si="132"/>
        <v>TOBA</v>
      </c>
      <c r="Q705" s="6">
        <f>IFERROR(INDEX('Final Yahoo'!$D$2:$D$1048576,MATCH(Stockbit!P705,'Final Yahoo'!$B$2:$B$1048576,0)),"NA")</f>
        <v>565</v>
      </c>
      <c r="R705" s="10">
        <f t="shared" si="133"/>
        <v>4.4274799999999992</v>
      </c>
      <c r="S705" s="23">
        <f t="shared" si="134"/>
        <v>3.1E-2</v>
      </c>
      <c r="T705" s="8">
        <f t="shared" si="135"/>
        <v>493505600</v>
      </c>
      <c r="U705" s="28">
        <f t="shared" si="136"/>
        <v>905400</v>
      </c>
      <c r="V705" s="29" t="str">
        <f t="shared" si="137"/>
        <v>LowerMidCap</v>
      </c>
    </row>
    <row r="706" spans="2:22" x14ac:dyDescent="0.25">
      <c r="B706">
        <f t="shared" si="131"/>
        <v>704</v>
      </c>
      <c r="C706" t="s">
        <v>3103</v>
      </c>
      <c r="D706" t="s">
        <v>3960</v>
      </c>
      <c r="E706" s="2">
        <v>-0.48099999999999998</v>
      </c>
      <c r="F706" s="1">
        <v>88709000</v>
      </c>
      <c r="G706" s="1">
        <v>1774180</v>
      </c>
      <c r="I706" t="str">
        <f t="shared" ref="I706:I766" si="138">TRIM(C706)</f>
        <v>TOPS</v>
      </c>
      <c r="J706" t="str">
        <f t="shared" ref="J706:J766" si="139">TRIM(D706)</f>
        <v>1,666.50 B</v>
      </c>
      <c r="K706" t="str">
        <f t="shared" ref="K706:K766" si="140">TRIM(E706)</f>
        <v>-0.481</v>
      </c>
      <c r="L706" s="9" t="str">
        <f t="shared" ref="L706:L766" si="141">TRIM(F706)</f>
        <v>88709000</v>
      </c>
      <c r="M706" s="9" t="str">
        <f t="shared" ref="M706:M766" si="142">TRIM(G706)</f>
        <v>1774180</v>
      </c>
      <c r="P706" t="str">
        <f t="shared" si="132"/>
        <v>TOPS</v>
      </c>
      <c r="Q706" s="6">
        <f>IFERROR(INDEX('Final Yahoo'!$D$2:$D$1048576,MATCH(Stockbit!P706,'Final Yahoo'!$B$2:$B$1048576,0)),"NA")</f>
        <v>50</v>
      </c>
      <c r="R706" s="10">
        <f t="shared" si="133"/>
        <v>1.6665000000000001</v>
      </c>
      <c r="S706" s="23">
        <f t="shared" si="134"/>
        <v>-0.48099999999999998</v>
      </c>
      <c r="T706" s="8">
        <f t="shared" si="135"/>
        <v>88709000</v>
      </c>
      <c r="U706" s="28">
        <f t="shared" si="136"/>
        <v>1774180</v>
      </c>
      <c r="V706" s="29" t="str">
        <f t="shared" si="137"/>
        <v>UpperSmallCap</v>
      </c>
    </row>
    <row r="707" spans="2:22" x14ac:dyDescent="0.25">
      <c r="B707">
        <f t="shared" ref="B707:B766" si="143">ROW(B705)</f>
        <v>705</v>
      </c>
      <c r="C707" t="s">
        <v>3104</v>
      </c>
      <c r="D707" t="s">
        <v>3961</v>
      </c>
      <c r="E707" s="2">
        <v>-7.9000000000000001E-2</v>
      </c>
      <c r="F707" s="1">
        <v>500786960</v>
      </c>
      <c r="G707" s="1">
        <v>1530200</v>
      </c>
      <c r="I707" t="str">
        <f t="shared" si="138"/>
        <v>TOTL</v>
      </c>
      <c r="J707" t="str">
        <f t="shared" si="139"/>
        <v>1,104.84 B</v>
      </c>
      <c r="K707" t="str">
        <f t="shared" si="140"/>
        <v>-0.079</v>
      </c>
      <c r="L707" s="9" t="str">
        <f t="shared" si="141"/>
        <v>500786960</v>
      </c>
      <c r="M707" s="9" t="str">
        <f t="shared" si="142"/>
        <v>1530200</v>
      </c>
      <c r="P707" t="str">
        <f t="shared" ref="P707:P766" si="144">I707</f>
        <v>TOTL</v>
      </c>
      <c r="Q707" s="6">
        <f>IFERROR(INDEX('Final Yahoo'!$D$2:$D$1048576,MATCH(Stockbit!P707,'Final Yahoo'!$B$2:$B$1048576,0)),"NA")</f>
        <v>328</v>
      </c>
      <c r="R707" s="10">
        <f t="shared" si="133"/>
        <v>1.1048399999999998</v>
      </c>
      <c r="S707" s="23">
        <f t="shared" si="134"/>
        <v>-7.9000000000000001E-2</v>
      </c>
      <c r="T707" s="8">
        <f t="shared" si="135"/>
        <v>500786960</v>
      </c>
      <c r="U707" s="28">
        <f t="shared" si="136"/>
        <v>1530200</v>
      </c>
      <c r="V707" s="29" t="str">
        <f t="shared" si="137"/>
        <v>UpperSmallCap</v>
      </c>
    </row>
    <row r="708" spans="2:22" x14ac:dyDescent="0.25">
      <c r="B708">
        <f t="shared" si="143"/>
        <v>706</v>
      </c>
      <c r="C708" t="s">
        <v>3105</v>
      </c>
      <c r="D708" t="s">
        <v>3962</v>
      </c>
      <c r="E708" s="2">
        <v>-9.2999999999999999E-2</v>
      </c>
      <c r="F708" s="1">
        <v>124446760</v>
      </c>
      <c r="G708" s="1">
        <v>587660</v>
      </c>
      <c r="I708" t="str">
        <f t="shared" si="138"/>
        <v>TOTO</v>
      </c>
      <c r="J708" t="str">
        <f t="shared" si="139"/>
        <v>2,352.96 B</v>
      </c>
      <c r="K708" t="str">
        <f t="shared" si="140"/>
        <v>-0.093</v>
      </c>
      <c r="L708" s="9" t="str">
        <f t="shared" si="141"/>
        <v>124446760</v>
      </c>
      <c r="M708" s="9" t="str">
        <f t="shared" si="142"/>
        <v>587660</v>
      </c>
      <c r="P708" t="str">
        <f t="shared" si="144"/>
        <v>TOTO</v>
      </c>
      <c r="Q708" s="6" t="str">
        <f>IFERROR(INDEX('Final Yahoo'!$D$2:$D$1048576,MATCH(Stockbit!P708,'Final Yahoo'!$B$2:$B$1048576,0)),"NA")</f>
        <v>NA</v>
      </c>
      <c r="R708" s="10">
        <f t="shared" ref="R708:R766" si="145">VALUE(LEFT(J708,LEN(J708)-2))/10^3</f>
        <v>2.3529599999999999</v>
      </c>
      <c r="S708" s="23">
        <f t="shared" ref="S708:S766" si="146">IFERROR(VALUE(K708),"NA")</f>
        <v>-9.2999999999999999E-2</v>
      </c>
      <c r="T708" s="8">
        <f t="shared" ref="T708:T766" si="147">IFERROR(VALUE(L708),"NA")</f>
        <v>124446760</v>
      </c>
      <c r="U708" s="28">
        <f t="shared" ref="U708:U766" si="148">IFERROR(VALUE(M708),"NA")</f>
        <v>587660</v>
      </c>
      <c r="V708" s="29" t="str">
        <f t="shared" ref="V708:V766" si="149">IF(R708&gt;=$Y$5,$AE$5,IF(R708&gt;=$Y$6,$AE$6,IF(R708&gt;=$Y$7,$AE$7,IF(R708&gt;=$Y$8,$AE$8,IF(R708&gt;=$Y$9,$AE$9,$AE$10)))))</f>
        <v>LowerMidCap</v>
      </c>
    </row>
    <row r="709" spans="2:22" x14ac:dyDescent="0.25">
      <c r="B709">
        <f t="shared" si="143"/>
        <v>707</v>
      </c>
      <c r="C709" t="s">
        <v>3106</v>
      </c>
      <c r="D709" t="s">
        <v>3963</v>
      </c>
      <c r="E709" s="2">
        <v>0.11700000000000001</v>
      </c>
      <c r="F709" s="1">
        <v>173859085800</v>
      </c>
      <c r="G709" s="1">
        <v>146784219.19999999</v>
      </c>
      <c r="I709" t="str">
        <f t="shared" si="138"/>
        <v>TOWR</v>
      </c>
      <c r="J709" t="str">
        <f t="shared" si="139"/>
        <v>60,197.26 B</v>
      </c>
      <c r="K709" t="str">
        <f t="shared" si="140"/>
        <v>0.117</v>
      </c>
      <c r="L709" s="9" t="str">
        <f t="shared" si="141"/>
        <v>173859085800</v>
      </c>
      <c r="M709" s="9" t="str">
        <f t="shared" si="142"/>
        <v>146784219.2</v>
      </c>
      <c r="P709" t="str">
        <f t="shared" si="144"/>
        <v>TOWR</v>
      </c>
      <c r="Q709" s="6">
        <f>IFERROR(INDEX('Final Yahoo'!$D$2:$D$1048576,MATCH(Stockbit!P709,'Final Yahoo'!$B$2:$B$1048576,0)),"NA")</f>
        <v>1205</v>
      </c>
      <c r="R709" s="10">
        <f t="shared" si="145"/>
        <v>60.19726</v>
      </c>
      <c r="S709" s="23">
        <f t="shared" si="146"/>
        <v>0.11700000000000001</v>
      </c>
      <c r="T709" s="8">
        <f t="shared" si="147"/>
        <v>173859085800</v>
      </c>
      <c r="U709" s="28">
        <f t="shared" si="148"/>
        <v>146784219.19999999</v>
      </c>
      <c r="V709" s="29" t="str">
        <f t="shared" si="149"/>
        <v>UpperBigCap</v>
      </c>
    </row>
    <row r="710" spans="2:22" x14ac:dyDescent="0.25">
      <c r="B710">
        <f t="shared" si="143"/>
        <v>708</v>
      </c>
      <c r="C710" t="s">
        <v>3107</v>
      </c>
      <c r="D710" t="s">
        <v>3964</v>
      </c>
      <c r="E710" t="s">
        <v>3209</v>
      </c>
      <c r="F710" s="1">
        <v>14507507640</v>
      </c>
      <c r="G710" s="1">
        <v>78652637.599999994</v>
      </c>
      <c r="I710" t="str">
        <f t="shared" si="138"/>
        <v>TOYS</v>
      </c>
      <c r="J710" t="str">
        <f t="shared" si="139"/>
        <v>274.09 B</v>
      </c>
      <c r="K710" t="str">
        <f t="shared" si="140"/>
        <v>-</v>
      </c>
      <c r="L710" s="9" t="str">
        <f t="shared" si="141"/>
        <v>14507507640</v>
      </c>
      <c r="M710" s="9" t="str">
        <f t="shared" si="142"/>
        <v>78652637.6</v>
      </c>
      <c r="P710" t="str">
        <f t="shared" si="144"/>
        <v>TOYS</v>
      </c>
      <c r="Q710" s="6">
        <f>IFERROR(INDEX('Final Yahoo'!$D$2:$D$1048576,MATCH(Stockbit!P710,'Final Yahoo'!$B$2:$B$1048576,0)),"NA")</f>
        <v>171</v>
      </c>
      <c r="R710" s="10">
        <f t="shared" si="145"/>
        <v>0.27409</v>
      </c>
      <c r="S710" s="23" t="str">
        <f t="shared" si="146"/>
        <v>NA</v>
      </c>
      <c r="T710" s="8">
        <f t="shared" si="147"/>
        <v>14507507640</v>
      </c>
      <c r="U710" s="28">
        <f t="shared" si="148"/>
        <v>78652637.599999994</v>
      </c>
      <c r="V710" s="29" t="str">
        <f t="shared" si="149"/>
        <v>LowerSmallCap</v>
      </c>
    </row>
    <row r="711" spans="2:22" x14ac:dyDescent="0.25">
      <c r="B711">
        <f t="shared" si="143"/>
        <v>709</v>
      </c>
      <c r="C711" t="s">
        <v>3108</v>
      </c>
      <c r="D711" t="s">
        <v>3965</v>
      </c>
      <c r="E711" s="2">
        <v>-8.5000000000000006E-2</v>
      </c>
      <c r="F711" s="1">
        <v>44865596000</v>
      </c>
      <c r="G711" s="1">
        <v>6058680</v>
      </c>
      <c r="I711" t="str">
        <f t="shared" si="138"/>
        <v>TPIA</v>
      </c>
      <c r="J711" t="str">
        <f t="shared" si="139"/>
        <v>164,917.26 B</v>
      </c>
      <c r="K711" t="str">
        <f t="shared" si="140"/>
        <v>-0.085</v>
      </c>
      <c r="L711" s="9" t="str">
        <f t="shared" si="141"/>
        <v>44865596000</v>
      </c>
      <c r="M711" s="9" t="str">
        <f t="shared" si="142"/>
        <v>6058680</v>
      </c>
      <c r="P711" t="str">
        <f t="shared" si="144"/>
        <v>TPIA</v>
      </c>
      <c r="Q711" s="6">
        <f>IFERROR(INDEX('Final Yahoo'!$D$2:$D$1048576,MATCH(Stockbit!P711,'Final Yahoo'!$B$2:$B$1048576,0)),"NA")</f>
        <v>7150</v>
      </c>
      <c r="R711" s="10">
        <f t="shared" si="145"/>
        <v>164.91726</v>
      </c>
      <c r="S711" s="23">
        <f t="shared" si="146"/>
        <v>-8.5000000000000006E-2</v>
      </c>
      <c r="T711" s="8">
        <f t="shared" si="147"/>
        <v>44865596000</v>
      </c>
      <c r="U711" s="28">
        <f t="shared" si="148"/>
        <v>6058680</v>
      </c>
      <c r="V711" s="29" t="str">
        <f t="shared" si="149"/>
        <v>UpperBigCap</v>
      </c>
    </row>
    <row r="712" spans="2:22" x14ac:dyDescent="0.25">
      <c r="B712">
        <f t="shared" si="143"/>
        <v>710</v>
      </c>
      <c r="C712" t="s">
        <v>3109</v>
      </c>
      <c r="D712" t="s">
        <v>3966</v>
      </c>
      <c r="E712" s="2">
        <v>2.7E-2</v>
      </c>
      <c r="F712" s="1">
        <v>389835400</v>
      </c>
      <c r="G712" s="1">
        <v>845120</v>
      </c>
      <c r="I712" t="str">
        <f t="shared" si="138"/>
        <v>TPMA</v>
      </c>
      <c r="J712" t="str">
        <f t="shared" si="139"/>
        <v>1,158.65 B</v>
      </c>
      <c r="K712" t="str">
        <f t="shared" si="140"/>
        <v>0.027</v>
      </c>
      <c r="L712" s="9" t="str">
        <f t="shared" si="141"/>
        <v>389835400</v>
      </c>
      <c r="M712" s="9" t="str">
        <f t="shared" si="142"/>
        <v>845120</v>
      </c>
      <c r="P712" t="str">
        <f t="shared" si="144"/>
        <v>TPMA</v>
      </c>
      <c r="Q712" s="6">
        <f>IFERROR(INDEX('Final Yahoo'!$D$2:$D$1048576,MATCH(Stockbit!P712,'Final Yahoo'!$B$2:$B$1048576,0)),"NA")</f>
        <v>488</v>
      </c>
      <c r="R712" s="10">
        <f t="shared" si="145"/>
        <v>1.1586500000000002</v>
      </c>
      <c r="S712" s="23">
        <f t="shared" si="146"/>
        <v>2.7E-2</v>
      </c>
      <c r="T712" s="8">
        <f t="shared" si="147"/>
        <v>389835400</v>
      </c>
      <c r="U712" s="28">
        <f t="shared" si="148"/>
        <v>845120</v>
      </c>
      <c r="V712" s="29" t="str">
        <f t="shared" si="149"/>
        <v>UpperSmallCap</v>
      </c>
    </row>
    <row r="713" spans="2:22" x14ac:dyDescent="0.25">
      <c r="B713">
        <f t="shared" si="143"/>
        <v>711</v>
      </c>
      <c r="C713" t="s">
        <v>3967</v>
      </c>
      <c r="D713" t="s">
        <v>3968</v>
      </c>
      <c r="E713" s="2">
        <v>0.95599999999999996</v>
      </c>
      <c r="F713" s="1">
        <v>1008000</v>
      </c>
      <c r="G713">
        <v>0</v>
      </c>
      <c r="I713" t="str">
        <f t="shared" si="138"/>
        <v>TRAM</v>
      </c>
      <c r="J713" t="str">
        <f t="shared" si="139"/>
        <v>2,482.18 B</v>
      </c>
      <c r="K713" t="str">
        <f t="shared" si="140"/>
        <v>0.956</v>
      </c>
      <c r="L713" s="9" t="str">
        <f t="shared" si="141"/>
        <v>1008000</v>
      </c>
      <c r="M713" s="9" t="str">
        <f t="shared" si="142"/>
        <v>0</v>
      </c>
      <c r="P713" t="str">
        <f t="shared" si="144"/>
        <v>TRAM</v>
      </c>
      <c r="Q713" s="6" t="str">
        <f>IFERROR(INDEX('Final Yahoo'!$D$2:$D$1048576,MATCH(Stockbit!P713,'Final Yahoo'!$B$2:$B$1048576,0)),"NA")</f>
        <v>NA</v>
      </c>
      <c r="R713" s="10">
        <f t="shared" si="145"/>
        <v>2.4821800000000001</v>
      </c>
      <c r="S713" s="23">
        <f t="shared" si="146"/>
        <v>0.95599999999999996</v>
      </c>
      <c r="T713" s="8">
        <f t="shared" si="147"/>
        <v>1008000</v>
      </c>
      <c r="U713" s="28">
        <f t="shared" si="148"/>
        <v>0</v>
      </c>
      <c r="V713" s="29" t="str">
        <f t="shared" si="149"/>
        <v>LowerMidCap</v>
      </c>
    </row>
    <row r="714" spans="2:22" x14ac:dyDescent="0.25">
      <c r="B714">
        <f t="shared" si="143"/>
        <v>712</v>
      </c>
      <c r="C714" t="s">
        <v>3969</v>
      </c>
      <c r="D714" t="s">
        <v>3970</v>
      </c>
      <c r="E714" s="2">
        <v>-0.23599999999999999</v>
      </c>
      <c r="F714" s="1">
        <v>30941980</v>
      </c>
      <c r="G714">
        <v>0</v>
      </c>
      <c r="I714" t="str">
        <f t="shared" si="138"/>
        <v>TRIL</v>
      </c>
      <c r="J714" t="str">
        <f t="shared" si="139"/>
        <v>60.00 B</v>
      </c>
      <c r="K714" t="str">
        <f t="shared" si="140"/>
        <v>-0.236</v>
      </c>
      <c r="L714" s="9" t="str">
        <f t="shared" si="141"/>
        <v>30941980</v>
      </c>
      <c r="M714" s="9" t="str">
        <f t="shared" si="142"/>
        <v>0</v>
      </c>
      <c r="P714" t="str">
        <f t="shared" si="144"/>
        <v>TRIL</v>
      </c>
      <c r="Q714" s="6" t="str">
        <f>IFERROR(INDEX('Final Yahoo'!$D$2:$D$1048576,MATCH(Stockbit!P714,'Final Yahoo'!$B$2:$B$1048576,0)),"NA")</f>
        <v>NA</v>
      </c>
      <c r="R714" s="10">
        <f t="shared" si="145"/>
        <v>0.06</v>
      </c>
      <c r="S714" s="23">
        <f t="shared" si="146"/>
        <v>-0.23599999999999999</v>
      </c>
      <c r="T714" s="8">
        <f t="shared" si="147"/>
        <v>30941980</v>
      </c>
      <c r="U714" s="28">
        <f t="shared" si="148"/>
        <v>0</v>
      </c>
      <c r="V714" s="29" t="str">
        <f t="shared" si="149"/>
        <v>LowerSmallCap</v>
      </c>
    </row>
    <row r="715" spans="2:22" x14ac:dyDescent="0.25">
      <c r="B715">
        <f t="shared" si="143"/>
        <v>713</v>
      </c>
      <c r="C715" t="s">
        <v>3110</v>
      </c>
      <c r="D715" t="s">
        <v>3971</v>
      </c>
      <c r="E715" s="2">
        <v>1.7000000000000001E-2</v>
      </c>
      <c r="F715" s="1">
        <v>36936210520</v>
      </c>
      <c r="G715" s="1">
        <v>92784942.400000006</v>
      </c>
      <c r="I715" t="str">
        <f t="shared" si="138"/>
        <v>TRIM</v>
      </c>
      <c r="J715" t="str">
        <f t="shared" si="139"/>
        <v>2,786.85 B</v>
      </c>
      <c r="K715" t="str">
        <f t="shared" si="140"/>
        <v>0.017</v>
      </c>
      <c r="L715" s="9" t="str">
        <f t="shared" si="141"/>
        <v>36936210520</v>
      </c>
      <c r="M715" s="9" t="str">
        <f t="shared" si="142"/>
        <v>92784942.4</v>
      </c>
      <c r="P715" t="str">
        <f t="shared" si="144"/>
        <v>TRIM</v>
      </c>
      <c r="Q715" s="6" t="str">
        <f>IFERROR(INDEX('Final Yahoo'!$D$2:$D$1048576,MATCH(Stockbit!P715,'Final Yahoo'!$B$2:$B$1048576,0)),"NA")</f>
        <v>NA</v>
      </c>
      <c r="R715" s="10">
        <f t="shared" si="145"/>
        <v>2.7868499999999998</v>
      </c>
      <c r="S715" s="23">
        <f t="shared" si="146"/>
        <v>1.7000000000000001E-2</v>
      </c>
      <c r="T715" s="8">
        <f t="shared" si="147"/>
        <v>36936210520</v>
      </c>
      <c r="U715" s="28">
        <f t="shared" si="148"/>
        <v>92784942.400000006</v>
      </c>
      <c r="V715" s="29" t="str">
        <f t="shared" si="149"/>
        <v>LowerMidCap</v>
      </c>
    </row>
    <row r="716" spans="2:22" x14ac:dyDescent="0.25">
      <c r="B716">
        <f t="shared" si="143"/>
        <v>714</v>
      </c>
      <c r="C716" t="s">
        <v>3111</v>
      </c>
      <c r="D716" t="s">
        <v>3972</v>
      </c>
      <c r="E716" t="s">
        <v>3209</v>
      </c>
      <c r="F716" s="1">
        <v>1627436240</v>
      </c>
      <c r="G716" s="1">
        <v>6725860</v>
      </c>
      <c r="I716" t="str">
        <f t="shared" si="138"/>
        <v>TRIN</v>
      </c>
      <c r="J716" t="str">
        <f t="shared" si="139"/>
        <v>1,067.09 B</v>
      </c>
      <c r="K716" t="str">
        <f t="shared" si="140"/>
        <v>-</v>
      </c>
      <c r="L716" s="9" t="str">
        <f t="shared" si="141"/>
        <v>1627436240</v>
      </c>
      <c r="M716" s="9" t="str">
        <f t="shared" si="142"/>
        <v>6725860</v>
      </c>
      <c r="P716" t="str">
        <f t="shared" si="144"/>
        <v>TRIN</v>
      </c>
      <c r="Q716" s="6">
        <f>IFERROR(INDEX('Final Yahoo'!$D$2:$D$1048576,MATCH(Stockbit!P716,'Final Yahoo'!$B$2:$B$1048576,0)),"NA")</f>
        <v>226</v>
      </c>
      <c r="R716" s="10">
        <f t="shared" si="145"/>
        <v>1.0670899999999999</v>
      </c>
      <c r="S716" s="23" t="str">
        <f t="shared" si="146"/>
        <v>NA</v>
      </c>
      <c r="T716" s="8">
        <f t="shared" si="147"/>
        <v>1627436240</v>
      </c>
      <c r="U716" s="28">
        <f t="shared" si="148"/>
        <v>6725860</v>
      </c>
      <c r="V716" s="29" t="str">
        <f t="shared" si="149"/>
        <v>UpperSmallCap</v>
      </c>
    </row>
    <row r="717" spans="2:22" x14ac:dyDescent="0.25">
      <c r="B717">
        <f t="shared" si="143"/>
        <v>715</v>
      </c>
      <c r="C717" t="s">
        <v>3973</v>
      </c>
      <c r="D717" t="s">
        <v>3974</v>
      </c>
      <c r="E717" s="2">
        <v>-0.375</v>
      </c>
      <c r="F717" s="1">
        <v>226709960</v>
      </c>
      <c r="G717">
        <v>0</v>
      </c>
      <c r="I717" t="str">
        <f t="shared" si="138"/>
        <v>TRIO</v>
      </c>
      <c r="J717" t="str">
        <f t="shared" si="139"/>
        <v>11,079.19 B</v>
      </c>
      <c r="K717" t="str">
        <f t="shared" si="140"/>
        <v>-0.375</v>
      </c>
      <c r="L717" s="9" t="str">
        <f t="shared" si="141"/>
        <v>226709960</v>
      </c>
      <c r="M717" s="9" t="str">
        <f t="shared" si="142"/>
        <v>0</v>
      </c>
      <c r="P717" t="str">
        <f t="shared" si="144"/>
        <v>TRIO</v>
      </c>
      <c r="Q717" s="6" t="str">
        <f>IFERROR(INDEX('Final Yahoo'!$D$2:$D$1048576,MATCH(Stockbit!P717,'Final Yahoo'!$B$2:$B$1048576,0)),"NA")</f>
        <v>NA</v>
      </c>
      <c r="R717" s="10">
        <f t="shared" si="145"/>
        <v>11.079190000000001</v>
      </c>
      <c r="S717" s="23">
        <f t="shared" si="146"/>
        <v>-0.375</v>
      </c>
      <c r="T717" s="8">
        <f t="shared" si="147"/>
        <v>226709960</v>
      </c>
      <c r="U717" s="28">
        <f t="shared" si="148"/>
        <v>0</v>
      </c>
      <c r="V717" s="29" t="str">
        <f t="shared" si="149"/>
        <v>LowerBigCap</v>
      </c>
    </row>
    <row r="718" spans="2:22" x14ac:dyDescent="0.25">
      <c r="B718">
        <f t="shared" si="143"/>
        <v>716</v>
      </c>
      <c r="C718" t="s">
        <v>3112</v>
      </c>
      <c r="D718" t="s">
        <v>3975</v>
      </c>
      <c r="E718" s="2">
        <v>0.13800000000000001</v>
      </c>
      <c r="F718" s="1">
        <v>978845960</v>
      </c>
      <c r="G718" s="1">
        <v>5732140</v>
      </c>
      <c r="I718" t="str">
        <f t="shared" si="138"/>
        <v>TRIS</v>
      </c>
      <c r="J718" t="str">
        <f t="shared" si="139"/>
        <v>543.47 B</v>
      </c>
      <c r="K718" t="str">
        <f t="shared" si="140"/>
        <v>0.138</v>
      </c>
      <c r="L718" s="9" t="str">
        <f t="shared" si="141"/>
        <v>978845960</v>
      </c>
      <c r="M718" s="9" t="str">
        <f t="shared" si="142"/>
        <v>5732140</v>
      </c>
      <c r="P718" t="str">
        <f t="shared" si="144"/>
        <v>TRIS</v>
      </c>
      <c r="Q718" s="6">
        <f>IFERROR(INDEX('Final Yahoo'!$D$2:$D$1048576,MATCH(Stockbit!P718,'Final Yahoo'!$B$2:$B$1048576,0)),"NA")</f>
        <v>133</v>
      </c>
      <c r="R718" s="10">
        <f t="shared" si="145"/>
        <v>0.54347000000000001</v>
      </c>
      <c r="S718" s="23">
        <f t="shared" si="146"/>
        <v>0.13800000000000001</v>
      </c>
      <c r="T718" s="8">
        <f t="shared" si="147"/>
        <v>978845960</v>
      </c>
      <c r="U718" s="28">
        <f t="shared" si="148"/>
        <v>5732140</v>
      </c>
      <c r="V718" s="29" t="str">
        <f t="shared" si="149"/>
        <v>LowerSmallCap</v>
      </c>
    </row>
    <row r="719" spans="2:22" x14ac:dyDescent="0.25">
      <c r="B719">
        <f t="shared" si="143"/>
        <v>717</v>
      </c>
      <c r="C719" t="s">
        <v>3113</v>
      </c>
      <c r="D719" t="s">
        <v>3976</v>
      </c>
      <c r="E719" t="s">
        <v>3209</v>
      </c>
      <c r="F719" s="1">
        <v>2739036120</v>
      </c>
      <c r="G719" s="1">
        <v>10492500</v>
      </c>
      <c r="I719" t="str">
        <f t="shared" si="138"/>
        <v>TRJA</v>
      </c>
      <c r="J719" t="str">
        <f t="shared" si="139"/>
        <v>398.69 B</v>
      </c>
      <c r="K719" t="str">
        <f t="shared" si="140"/>
        <v>-</v>
      </c>
      <c r="L719" s="9" t="str">
        <f t="shared" si="141"/>
        <v>2739036120</v>
      </c>
      <c r="M719" s="9" t="str">
        <f t="shared" si="142"/>
        <v>10492500</v>
      </c>
      <c r="P719" t="str">
        <f t="shared" si="144"/>
        <v>TRJA</v>
      </c>
      <c r="Q719" s="6">
        <f>IFERROR(INDEX('Final Yahoo'!$D$2:$D$1048576,MATCH(Stockbit!P719,'Final Yahoo'!$B$2:$B$1048576,0)),"NA")</f>
        <v>252</v>
      </c>
      <c r="R719" s="10">
        <f t="shared" si="145"/>
        <v>0.39868999999999999</v>
      </c>
      <c r="S719" s="23" t="str">
        <f t="shared" si="146"/>
        <v>NA</v>
      </c>
      <c r="T719" s="8">
        <f t="shared" si="147"/>
        <v>2739036120</v>
      </c>
      <c r="U719" s="28">
        <f t="shared" si="148"/>
        <v>10492500</v>
      </c>
      <c r="V719" s="29" t="str">
        <f t="shared" si="149"/>
        <v>LowerSmallCap</v>
      </c>
    </row>
    <row r="720" spans="2:22" x14ac:dyDescent="0.25">
      <c r="B720">
        <f t="shared" si="143"/>
        <v>718</v>
      </c>
      <c r="C720" t="s">
        <v>3114</v>
      </c>
      <c r="D720" t="s">
        <v>3977</v>
      </c>
      <c r="E720" s="2">
        <v>8.3000000000000004E-2</v>
      </c>
      <c r="F720" s="1">
        <v>14963500</v>
      </c>
      <c r="G720" s="1">
        <v>25600</v>
      </c>
      <c r="I720" t="str">
        <f t="shared" si="138"/>
        <v>TRST</v>
      </c>
      <c r="J720" t="str">
        <f t="shared" si="139"/>
        <v>1,684.80 B</v>
      </c>
      <c r="K720" t="str">
        <f t="shared" si="140"/>
        <v>0.083</v>
      </c>
      <c r="L720" s="9" t="str">
        <f t="shared" si="141"/>
        <v>14963500</v>
      </c>
      <c r="M720" s="9" t="str">
        <f t="shared" si="142"/>
        <v>25600</v>
      </c>
      <c r="P720" t="str">
        <f t="shared" si="144"/>
        <v>TRST</v>
      </c>
      <c r="Q720" s="6">
        <f>IFERROR(INDEX('Final Yahoo'!$D$2:$D$1048576,MATCH(Stockbit!P720,'Final Yahoo'!$B$2:$B$1048576,0)),"NA")</f>
        <v>585</v>
      </c>
      <c r="R720" s="10">
        <f t="shared" si="145"/>
        <v>1.6847999999999999</v>
      </c>
      <c r="S720" s="23">
        <f t="shared" si="146"/>
        <v>8.3000000000000004E-2</v>
      </c>
      <c r="T720" s="8">
        <f t="shared" si="147"/>
        <v>14963500</v>
      </c>
      <c r="U720" s="28">
        <f t="shared" si="148"/>
        <v>25600</v>
      </c>
      <c r="V720" s="29" t="str">
        <f t="shared" si="149"/>
        <v>UpperSmallCap</v>
      </c>
    </row>
    <row r="721" spans="2:22" x14ac:dyDescent="0.25">
      <c r="B721">
        <f t="shared" si="143"/>
        <v>719</v>
      </c>
      <c r="C721" t="s">
        <v>3187</v>
      </c>
      <c r="D721" t="s">
        <v>3978</v>
      </c>
      <c r="E721" t="s">
        <v>3209</v>
      </c>
      <c r="F721" s="1">
        <v>60212267180</v>
      </c>
      <c r="G721" s="1">
        <v>308078438.39999998</v>
      </c>
      <c r="I721" t="str">
        <f t="shared" si="138"/>
        <v>TRUE</v>
      </c>
      <c r="J721" t="str">
        <f t="shared" si="139"/>
        <v>944.72 B</v>
      </c>
      <c r="K721" t="str">
        <f t="shared" si="140"/>
        <v>-</v>
      </c>
      <c r="L721" s="9" t="str">
        <f t="shared" si="141"/>
        <v>60212267180</v>
      </c>
      <c r="M721" s="9" t="str">
        <f t="shared" si="142"/>
        <v>308078438.4</v>
      </c>
      <c r="P721" t="str">
        <f t="shared" si="144"/>
        <v>TRUE</v>
      </c>
      <c r="Q721" s="6">
        <f>IFERROR(INDEX('Final Yahoo'!$D$2:$D$1048576,MATCH(Stockbit!P721,'Final Yahoo'!$B$2:$B$1048576,0)),"NA")</f>
        <v>230</v>
      </c>
      <c r="R721" s="10">
        <f t="shared" si="145"/>
        <v>0.94472</v>
      </c>
      <c r="S721" s="23" t="str">
        <f t="shared" si="146"/>
        <v>NA</v>
      </c>
      <c r="T721" s="8">
        <f t="shared" si="147"/>
        <v>60212267180</v>
      </c>
      <c r="U721" s="28">
        <f t="shared" si="148"/>
        <v>308078438.39999998</v>
      </c>
      <c r="V721" s="29" t="str">
        <f t="shared" si="149"/>
        <v>LowerSmallCap</v>
      </c>
    </row>
    <row r="722" spans="2:22" x14ac:dyDescent="0.25">
      <c r="B722">
        <f t="shared" si="143"/>
        <v>720</v>
      </c>
      <c r="C722" t="s">
        <v>3115</v>
      </c>
      <c r="D722" t="s">
        <v>3979</v>
      </c>
      <c r="E722" s="2">
        <v>6.2E-2</v>
      </c>
      <c r="F722" s="1">
        <v>8392765920</v>
      </c>
      <c r="G722" s="1">
        <v>49211239.200000003</v>
      </c>
      <c r="I722" t="str">
        <f t="shared" si="138"/>
        <v>TRUK</v>
      </c>
      <c r="J722" t="str">
        <f t="shared" si="139"/>
        <v>72.65 B</v>
      </c>
      <c r="K722" t="str">
        <f t="shared" si="140"/>
        <v>0.062</v>
      </c>
      <c r="L722" s="9" t="str">
        <f t="shared" si="141"/>
        <v>8392765920</v>
      </c>
      <c r="M722" s="9" t="str">
        <f t="shared" si="142"/>
        <v>49211239.2</v>
      </c>
      <c r="P722" t="str">
        <f t="shared" si="144"/>
        <v>TRUK</v>
      </c>
      <c r="Q722" s="6">
        <f>IFERROR(INDEX('Final Yahoo'!$D$2:$D$1048576,MATCH(Stockbit!P722,'Final Yahoo'!$B$2:$B$1048576,0)),"NA")</f>
        <v>174</v>
      </c>
      <c r="R722" s="10">
        <f t="shared" si="145"/>
        <v>7.2650000000000006E-2</v>
      </c>
      <c r="S722" s="23">
        <f t="shared" si="146"/>
        <v>6.2E-2</v>
      </c>
      <c r="T722" s="8">
        <f t="shared" si="147"/>
        <v>8392765920</v>
      </c>
      <c r="U722" s="28">
        <f t="shared" si="148"/>
        <v>49211239.200000003</v>
      </c>
      <c r="V722" s="29" t="str">
        <f t="shared" si="149"/>
        <v>LowerSmallCap</v>
      </c>
    </row>
    <row r="723" spans="2:22" x14ac:dyDescent="0.25">
      <c r="B723">
        <f t="shared" si="143"/>
        <v>721</v>
      </c>
      <c r="C723" t="s">
        <v>3116</v>
      </c>
      <c r="D723" t="s">
        <v>3980</v>
      </c>
      <c r="E723" s="2">
        <v>9.4E-2</v>
      </c>
      <c r="F723" s="1">
        <v>10007120</v>
      </c>
      <c r="G723" s="1">
        <v>27640</v>
      </c>
      <c r="I723" t="str">
        <f t="shared" si="138"/>
        <v>TRUS</v>
      </c>
      <c r="J723" t="str">
        <f t="shared" si="139"/>
        <v>273.60 B</v>
      </c>
      <c r="K723" t="str">
        <f t="shared" si="140"/>
        <v>0.094</v>
      </c>
      <c r="L723" s="9" t="str">
        <f t="shared" si="141"/>
        <v>10007120</v>
      </c>
      <c r="M723" s="9" t="str">
        <f t="shared" si="142"/>
        <v>27640</v>
      </c>
      <c r="P723" t="str">
        <f t="shared" si="144"/>
        <v>TRUS</v>
      </c>
      <c r="Q723" s="6">
        <f>IFERROR(INDEX('Final Yahoo'!$D$2:$D$1048576,MATCH(Stockbit!P723,'Final Yahoo'!$B$2:$B$1048576,0)),"NA")</f>
        <v>342</v>
      </c>
      <c r="R723" s="10">
        <f t="shared" si="145"/>
        <v>0.27360000000000001</v>
      </c>
      <c r="S723" s="23">
        <f t="shared" si="146"/>
        <v>9.4E-2</v>
      </c>
      <c r="T723" s="8">
        <f t="shared" si="147"/>
        <v>10007120</v>
      </c>
      <c r="U723" s="28">
        <f t="shared" si="148"/>
        <v>27640</v>
      </c>
      <c r="V723" s="29" t="str">
        <f t="shared" si="149"/>
        <v>LowerSmallCap</v>
      </c>
    </row>
    <row r="724" spans="2:22" x14ac:dyDescent="0.25">
      <c r="B724">
        <f t="shared" si="143"/>
        <v>722</v>
      </c>
      <c r="C724" t="s">
        <v>3117</v>
      </c>
      <c r="D724" t="s">
        <v>3981</v>
      </c>
      <c r="E724" s="2">
        <v>4.7E-2</v>
      </c>
      <c r="F724" s="1">
        <v>2319013300</v>
      </c>
      <c r="G724" s="1">
        <v>1560980</v>
      </c>
      <c r="I724" t="str">
        <f t="shared" si="138"/>
        <v>TSPC</v>
      </c>
      <c r="J724" t="str">
        <f t="shared" si="139"/>
        <v>6,682.50 B</v>
      </c>
      <c r="K724" t="str">
        <f t="shared" si="140"/>
        <v>0.047</v>
      </c>
      <c r="L724" s="9" t="str">
        <f t="shared" si="141"/>
        <v>2319013300</v>
      </c>
      <c r="M724" s="9" t="str">
        <f t="shared" si="142"/>
        <v>1560980</v>
      </c>
      <c r="P724" t="str">
        <f t="shared" si="144"/>
        <v>TSPC</v>
      </c>
      <c r="Q724" s="6">
        <f>IFERROR(INDEX('Final Yahoo'!$D$2:$D$1048576,MATCH(Stockbit!P724,'Final Yahoo'!$B$2:$B$1048576,0)),"NA")</f>
        <v>1445</v>
      </c>
      <c r="R724" s="10">
        <f t="shared" si="145"/>
        <v>6.6825000000000001</v>
      </c>
      <c r="S724" s="23">
        <f t="shared" si="146"/>
        <v>4.7E-2</v>
      </c>
      <c r="T724" s="8">
        <f t="shared" si="147"/>
        <v>2319013300</v>
      </c>
      <c r="U724" s="28">
        <f t="shared" si="148"/>
        <v>1560980</v>
      </c>
      <c r="V724" s="29" t="str">
        <f t="shared" si="149"/>
        <v>UpperMidCap</v>
      </c>
    </row>
    <row r="725" spans="2:22" x14ac:dyDescent="0.25">
      <c r="B725">
        <f t="shared" si="143"/>
        <v>723</v>
      </c>
      <c r="C725" t="s">
        <v>3118</v>
      </c>
      <c r="D725" t="s">
        <v>3982</v>
      </c>
      <c r="E725" s="2">
        <v>-3.0000000000000001E-3</v>
      </c>
      <c r="F725" s="1">
        <v>941860800</v>
      </c>
      <c r="G725" s="1">
        <v>491940</v>
      </c>
      <c r="I725" t="str">
        <f t="shared" si="138"/>
        <v>TUGU</v>
      </c>
      <c r="J725" t="str">
        <f t="shared" si="139"/>
        <v>3,555.56 B</v>
      </c>
      <c r="K725" t="str">
        <f t="shared" si="140"/>
        <v>-0.003</v>
      </c>
      <c r="L725" s="9" t="str">
        <f t="shared" si="141"/>
        <v>941860800</v>
      </c>
      <c r="M725" s="9" t="str">
        <f t="shared" si="142"/>
        <v>491940</v>
      </c>
      <c r="P725" t="str">
        <f t="shared" si="144"/>
        <v>TUGU</v>
      </c>
      <c r="Q725" s="6" t="str">
        <f>IFERROR(INDEX('Final Yahoo'!$D$2:$D$1048576,MATCH(Stockbit!P725,'Final Yahoo'!$B$2:$B$1048576,0)),"NA")</f>
        <v>NA</v>
      </c>
      <c r="R725" s="10">
        <f t="shared" si="145"/>
        <v>3.5555599999999998</v>
      </c>
      <c r="S725" s="23">
        <f t="shared" si="146"/>
        <v>-3.0000000000000001E-3</v>
      </c>
      <c r="T725" s="8">
        <f t="shared" si="147"/>
        <v>941860800</v>
      </c>
      <c r="U725" s="28">
        <f t="shared" si="148"/>
        <v>491940</v>
      </c>
      <c r="V725" s="29" t="str">
        <f t="shared" si="149"/>
        <v>LowerMidCap</v>
      </c>
    </row>
    <row r="726" spans="2:22" x14ac:dyDescent="0.25">
      <c r="B726">
        <f t="shared" si="143"/>
        <v>724</v>
      </c>
      <c r="C726" t="s">
        <v>3119</v>
      </c>
      <c r="D726" t="s">
        <v>3983</v>
      </c>
      <c r="E726" s="2">
        <v>-0.13600000000000001</v>
      </c>
      <c r="F726" s="1">
        <v>61851900</v>
      </c>
      <c r="G726" s="1">
        <v>46540</v>
      </c>
      <c r="I726" t="str">
        <f t="shared" si="138"/>
        <v>TURI</v>
      </c>
      <c r="J726" t="str">
        <f t="shared" si="139"/>
        <v>7,058.70 B</v>
      </c>
      <c r="K726" t="str">
        <f t="shared" si="140"/>
        <v>-0.136</v>
      </c>
      <c r="L726" s="9" t="str">
        <f t="shared" si="141"/>
        <v>61851900</v>
      </c>
      <c r="M726" s="9" t="str">
        <f t="shared" si="142"/>
        <v>46540</v>
      </c>
      <c r="P726" t="str">
        <f t="shared" si="144"/>
        <v>TURI</v>
      </c>
      <c r="Q726" s="6">
        <f>IFERROR(INDEX('Final Yahoo'!$D$2:$D$1048576,MATCH(Stockbit!P726,'Final Yahoo'!$B$2:$B$1048576,0)),"NA")</f>
        <v>1380</v>
      </c>
      <c r="R726" s="10">
        <f t="shared" si="145"/>
        <v>7.0587</v>
      </c>
      <c r="S726" s="23">
        <f t="shared" si="146"/>
        <v>-0.13600000000000001</v>
      </c>
      <c r="T726" s="8">
        <f t="shared" si="147"/>
        <v>61851900</v>
      </c>
      <c r="U726" s="28">
        <f t="shared" si="148"/>
        <v>46540</v>
      </c>
      <c r="V726" s="29" t="str">
        <f t="shared" si="149"/>
        <v>UpperMidCap</v>
      </c>
    </row>
    <row r="727" spans="2:22" x14ac:dyDescent="0.25">
      <c r="B727">
        <f t="shared" si="143"/>
        <v>725</v>
      </c>
      <c r="C727" t="s">
        <v>3120</v>
      </c>
      <c r="D727" t="s">
        <v>3984</v>
      </c>
      <c r="E727" t="s">
        <v>3209</v>
      </c>
      <c r="F727" s="1">
        <v>12977400</v>
      </c>
      <c r="G727" s="1">
        <v>11120</v>
      </c>
      <c r="I727" t="str">
        <f t="shared" si="138"/>
        <v>UANG</v>
      </c>
      <c r="J727" t="str">
        <f t="shared" si="139"/>
        <v>1,427.80 B</v>
      </c>
      <c r="K727" t="str">
        <f t="shared" si="140"/>
        <v>-</v>
      </c>
      <c r="L727" s="9" t="str">
        <f t="shared" si="141"/>
        <v>12977400</v>
      </c>
      <c r="M727" s="9" t="str">
        <f t="shared" si="142"/>
        <v>11120</v>
      </c>
      <c r="P727" t="str">
        <f t="shared" si="144"/>
        <v>UANG</v>
      </c>
      <c r="Q727" s="6">
        <f>IFERROR(INDEX('Final Yahoo'!$D$2:$D$1048576,MATCH(Stockbit!P727,'Final Yahoo'!$B$2:$B$1048576,0)),"NA")</f>
        <v>1120</v>
      </c>
      <c r="R727" s="10">
        <f t="shared" si="145"/>
        <v>1.4278</v>
      </c>
      <c r="S727" s="23" t="str">
        <f t="shared" si="146"/>
        <v>NA</v>
      </c>
      <c r="T727" s="8">
        <f t="shared" si="147"/>
        <v>12977400</v>
      </c>
      <c r="U727" s="28">
        <f t="shared" si="148"/>
        <v>11120</v>
      </c>
      <c r="V727" s="29" t="str">
        <f t="shared" si="149"/>
        <v>UpperSmallCap</v>
      </c>
    </row>
    <row r="728" spans="2:22" x14ac:dyDescent="0.25">
      <c r="B728">
        <f t="shared" si="143"/>
        <v>726</v>
      </c>
      <c r="C728" t="s">
        <v>3121</v>
      </c>
      <c r="D728" t="s">
        <v>3985</v>
      </c>
      <c r="E728" t="s">
        <v>3209</v>
      </c>
      <c r="F728" s="1">
        <v>888222900</v>
      </c>
      <c r="G728" s="1">
        <v>559280</v>
      </c>
      <c r="I728" t="str">
        <f t="shared" si="138"/>
        <v>UCID</v>
      </c>
      <c r="J728" t="str">
        <f t="shared" si="139"/>
        <v>6,484.25 B</v>
      </c>
      <c r="K728" t="str">
        <f t="shared" si="140"/>
        <v>-</v>
      </c>
      <c r="L728" s="9" t="str">
        <f t="shared" si="141"/>
        <v>888222900</v>
      </c>
      <c r="M728" s="9" t="str">
        <f t="shared" si="142"/>
        <v>559280</v>
      </c>
      <c r="P728" t="str">
        <f t="shared" si="144"/>
        <v>UCID</v>
      </c>
      <c r="Q728" s="6">
        <f>IFERROR(INDEX('Final Yahoo'!$D$2:$D$1048576,MATCH(Stockbit!P728,'Final Yahoo'!$B$2:$B$1048576,0)),"NA")</f>
        <v>1585</v>
      </c>
      <c r="R728" s="10">
        <f t="shared" si="145"/>
        <v>6.4842500000000003</v>
      </c>
      <c r="S728" s="23" t="str">
        <f t="shared" si="146"/>
        <v>NA</v>
      </c>
      <c r="T728" s="8">
        <f t="shared" si="147"/>
        <v>888222900</v>
      </c>
      <c r="U728" s="28">
        <f t="shared" si="148"/>
        <v>559280</v>
      </c>
      <c r="V728" s="29" t="str">
        <f t="shared" si="149"/>
        <v>UpperMidCap</v>
      </c>
    </row>
    <row r="729" spans="2:22" x14ac:dyDescent="0.25">
      <c r="B729">
        <f t="shared" si="143"/>
        <v>727</v>
      </c>
      <c r="C729" t="s">
        <v>3188</v>
      </c>
      <c r="D729" t="s">
        <v>3986</v>
      </c>
      <c r="E729" s="2">
        <v>9.6000000000000002E-2</v>
      </c>
      <c r="F729" s="1">
        <v>491140100</v>
      </c>
      <c r="G729" s="1">
        <v>681000</v>
      </c>
      <c r="I729" t="str">
        <f t="shared" si="138"/>
        <v>UFOE</v>
      </c>
      <c r="J729" t="str">
        <f t="shared" si="139"/>
        <v>1,635.56 B</v>
      </c>
      <c r="K729" t="str">
        <f t="shared" si="140"/>
        <v>0.096</v>
      </c>
      <c r="L729" s="9" t="str">
        <f t="shared" si="141"/>
        <v>491140100</v>
      </c>
      <c r="M729" s="9" t="str">
        <f t="shared" si="142"/>
        <v>681000</v>
      </c>
      <c r="P729" t="str">
        <f t="shared" si="144"/>
        <v>UFOE</v>
      </c>
      <c r="Q729" s="6">
        <f>IFERROR(INDEX('Final Yahoo'!$D$2:$D$1048576,MATCH(Stockbit!P729,'Final Yahoo'!$B$2:$B$1048576,0)),"NA")</f>
        <v>705</v>
      </c>
      <c r="R729" s="10">
        <f t="shared" si="145"/>
        <v>1.6355599999999999</v>
      </c>
      <c r="S729" s="23">
        <f t="shared" si="146"/>
        <v>9.6000000000000002E-2</v>
      </c>
      <c r="T729" s="8">
        <f t="shared" si="147"/>
        <v>491140100</v>
      </c>
      <c r="U729" s="28">
        <f t="shared" si="148"/>
        <v>681000</v>
      </c>
      <c r="V729" s="29" t="str">
        <f t="shared" si="149"/>
        <v>UpperSmallCap</v>
      </c>
    </row>
    <row r="730" spans="2:22" x14ac:dyDescent="0.25">
      <c r="B730">
        <f t="shared" si="143"/>
        <v>728</v>
      </c>
      <c r="C730" t="s">
        <v>3122</v>
      </c>
      <c r="D730" t="s">
        <v>3987</v>
      </c>
      <c r="E730" s="2">
        <v>6.9000000000000006E-2</v>
      </c>
      <c r="F730" s="1">
        <v>1138273500</v>
      </c>
      <c r="G730" s="1">
        <v>709640</v>
      </c>
      <c r="I730" t="str">
        <f t="shared" si="138"/>
        <v>ULTJ</v>
      </c>
      <c r="J730" t="str">
        <f t="shared" si="139"/>
        <v>19,063.32 B</v>
      </c>
      <c r="K730" t="str">
        <f t="shared" si="140"/>
        <v>0.069</v>
      </c>
      <c r="L730" s="9" t="str">
        <f t="shared" si="141"/>
        <v>1138273500</v>
      </c>
      <c r="M730" s="9" t="str">
        <f t="shared" si="142"/>
        <v>709640</v>
      </c>
      <c r="P730" t="str">
        <f t="shared" si="144"/>
        <v>ULTJ</v>
      </c>
      <c r="Q730" s="6">
        <f>IFERROR(INDEX('Final Yahoo'!$D$2:$D$1048576,MATCH(Stockbit!P730,'Final Yahoo'!$B$2:$B$1048576,0)),"NA")</f>
        <v>1560</v>
      </c>
      <c r="R730" s="10">
        <f t="shared" si="145"/>
        <v>19.063320000000001</v>
      </c>
      <c r="S730" s="23">
        <f t="shared" si="146"/>
        <v>6.9000000000000006E-2</v>
      </c>
      <c r="T730" s="8">
        <f t="shared" si="147"/>
        <v>1138273500</v>
      </c>
      <c r="U730" s="28">
        <f t="shared" si="148"/>
        <v>709640</v>
      </c>
      <c r="V730" s="29" t="str">
        <f t="shared" si="149"/>
        <v>LowerBigCap</v>
      </c>
    </row>
    <row r="731" spans="2:22" x14ac:dyDescent="0.25">
      <c r="B731">
        <f t="shared" si="143"/>
        <v>729</v>
      </c>
      <c r="C731" t="s">
        <v>3123</v>
      </c>
      <c r="D731" t="s">
        <v>3988</v>
      </c>
      <c r="E731" s="2">
        <v>1.2999999999999999E-2</v>
      </c>
      <c r="F731" s="1">
        <v>22183500</v>
      </c>
      <c r="G731" s="1">
        <v>2500</v>
      </c>
      <c r="I731" t="str">
        <f t="shared" si="138"/>
        <v>UNIC</v>
      </c>
      <c r="J731" t="str">
        <f t="shared" si="139"/>
        <v>3,382.90 B</v>
      </c>
      <c r="K731" t="str">
        <f t="shared" si="140"/>
        <v>0.013</v>
      </c>
      <c r="L731" s="9" t="str">
        <f t="shared" si="141"/>
        <v>22183500</v>
      </c>
      <c r="M731" s="9" t="str">
        <f t="shared" si="142"/>
        <v>2500</v>
      </c>
      <c r="P731" t="str">
        <f t="shared" si="144"/>
        <v>UNIC</v>
      </c>
      <c r="Q731" s="6" t="str">
        <f>IFERROR(INDEX('Final Yahoo'!$D$2:$D$1048576,MATCH(Stockbit!P731,'Final Yahoo'!$B$2:$B$1048576,0)),"NA")</f>
        <v>NA</v>
      </c>
      <c r="R731" s="10">
        <f t="shared" si="145"/>
        <v>3.3829000000000002</v>
      </c>
      <c r="S731" s="23">
        <f t="shared" si="146"/>
        <v>1.2999999999999999E-2</v>
      </c>
      <c r="T731" s="8">
        <f t="shared" si="147"/>
        <v>22183500</v>
      </c>
      <c r="U731" s="28">
        <f t="shared" si="148"/>
        <v>2500</v>
      </c>
      <c r="V731" s="29" t="str">
        <f t="shared" si="149"/>
        <v>LowerMidCap</v>
      </c>
    </row>
    <row r="732" spans="2:22" x14ac:dyDescent="0.25">
      <c r="B732">
        <f t="shared" si="143"/>
        <v>730</v>
      </c>
      <c r="C732" t="s">
        <v>3189</v>
      </c>
      <c r="D732" t="s">
        <v>3989</v>
      </c>
      <c r="E732" t="s">
        <v>3209</v>
      </c>
      <c r="F732" s="1">
        <v>400060000</v>
      </c>
      <c r="G732" s="1">
        <v>4343880</v>
      </c>
      <c r="I732" t="str">
        <f t="shared" si="138"/>
        <v>UNIQ</v>
      </c>
      <c r="J732" t="str">
        <f t="shared" si="139"/>
        <v>232.50 B</v>
      </c>
      <c r="K732" t="str">
        <f t="shared" si="140"/>
        <v>-</v>
      </c>
      <c r="L732" s="9" t="str">
        <f t="shared" si="141"/>
        <v>400060000</v>
      </c>
      <c r="M732" s="9" t="str">
        <f t="shared" si="142"/>
        <v>4343880</v>
      </c>
      <c r="P732" t="str">
        <f t="shared" si="144"/>
        <v>UNIQ</v>
      </c>
      <c r="Q732" s="6">
        <f>IFERROR(INDEX('Final Yahoo'!$D$2:$D$1048576,MATCH(Stockbit!P732,'Final Yahoo'!$B$2:$B$1048576,0)),"NA")</f>
        <v>93</v>
      </c>
      <c r="R732" s="10">
        <f t="shared" si="145"/>
        <v>0.23250000000000001</v>
      </c>
      <c r="S732" s="23" t="str">
        <f t="shared" si="146"/>
        <v>NA</v>
      </c>
      <c r="T732" s="8">
        <f t="shared" si="147"/>
        <v>400060000</v>
      </c>
      <c r="U732" s="28">
        <f t="shared" si="148"/>
        <v>4343880</v>
      </c>
      <c r="V732" s="29" t="str">
        <f t="shared" si="149"/>
        <v>LowerSmallCap</v>
      </c>
    </row>
    <row r="733" spans="2:22" x14ac:dyDescent="0.25">
      <c r="B733">
        <f t="shared" si="143"/>
        <v>731</v>
      </c>
      <c r="C733" t="s">
        <v>3990</v>
      </c>
      <c r="D733" t="s">
        <v>3991</v>
      </c>
      <c r="E733" s="2">
        <v>1.2999999999999999E-2</v>
      </c>
      <c r="F733">
        <v>0</v>
      </c>
      <c r="G733">
        <v>0</v>
      </c>
      <c r="I733" t="str">
        <f t="shared" si="138"/>
        <v>UNIT</v>
      </c>
      <c r="J733" t="str">
        <f t="shared" si="139"/>
        <v>23.83 B</v>
      </c>
      <c r="K733" t="str">
        <f t="shared" si="140"/>
        <v>0.013</v>
      </c>
      <c r="L733" s="9" t="str">
        <f t="shared" si="141"/>
        <v>0</v>
      </c>
      <c r="M733" s="9" t="str">
        <f t="shared" si="142"/>
        <v>0</v>
      </c>
      <c r="P733" t="str">
        <f t="shared" si="144"/>
        <v>UNIT</v>
      </c>
      <c r="Q733" s="6" t="str">
        <f>IFERROR(INDEX('Final Yahoo'!$D$2:$D$1048576,MATCH(Stockbit!P733,'Final Yahoo'!$B$2:$B$1048576,0)),"NA")</f>
        <v>NA</v>
      </c>
      <c r="R733" s="10">
        <f t="shared" si="145"/>
        <v>2.3829999999999997E-2</v>
      </c>
      <c r="S733" s="23">
        <f t="shared" si="146"/>
        <v>1.2999999999999999E-2</v>
      </c>
      <c r="T733" s="8">
        <f t="shared" si="147"/>
        <v>0</v>
      </c>
      <c r="U733" s="28">
        <f t="shared" si="148"/>
        <v>0</v>
      </c>
      <c r="V733" s="29" t="str">
        <f t="shared" si="149"/>
        <v>LowerSmallCap</v>
      </c>
    </row>
    <row r="734" spans="2:22" x14ac:dyDescent="0.25">
      <c r="B734">
        <f t="shared" si="143"/>
        <v>732</v>
      </c>
      <c r="C734" t="s">
        <v>3124</v>
      </c>
      <c r="D734" t="s">
        <v>3992</v>
      </c>
      <c r="E734" s="2">
        <v>0.185</v>
      </c>
      <c r="F734" s="1">
        <v>51476060</v>
      </c>
      <c r="G734" s="1">
        <v>420760</v>
      </c>
      <c r="I734" t="str">
        <f t="shared" si="138"/>
        <v>UNSP</v>
      </c>
      <c r="J734" t="str">
        <f t="shared" si="139"/>
        <v>300.02 B</v>
      </c>
      <c r="K734" t="str">
        <f t="shared" si="140"/>
        <v>0.185</v>
      </c>
      <c r="L734" s="9" t="str">
        <f t="shared" si="141"/>
        <v>51476060</v>
      </c>
      <c r="M734" s="9" t="str">
        <f t="shared" si="142"/>
        <v>420760</v>
      </c>
      <c r="P734" t="str">
        <f t="shared" si="144"/>
        <v>UNSP</v>
      </c>
      <c r="Q734" s="6">
        <f>IFERROR(INDEX('Final Yahoo'!$D$2:$D$1048576,MATCH(Stockbit!P734,'Final Yahoo'!$B$2:$B$1048576,0)),"NA")</f>
        <v>120</v>
      </c>
      <c r="R734" s="10">
        <f t="shared" si="145"/>
        <v>0.30002000000000001</v>
      </c>
      <c r="S734" s="23">
        <f t="shared" si="146"/>
        <v>0.185</v>
      </c>
      <c r="T734" s="8">
        <f t="shared" si="147"/>
        <v>51476060</v>
      </c>
      <c r="U734" s="28">
        <f t="shared" si="148"/>
        <v>420760</v>
      </c>
      <c r="V734" s="29" t="str">
        <f t="shared" si="149"/>
        <v>LowerSmallCap</v>
      </c>
    </row>
    <row r="735" spans="2:22" x14ac:dyDescent="0.25">
      <c r="B735">
        <f t="shared" si="143"/>
        <v>733</v>
      </c>
      <c r="C735" t="s">
        <v>3125</v>
      </c>
      <c r="D735" t="s">
        <v>3993</v>
      </c>
      <c r="E735" s="2">
        <v>-2.1999999999999999E-2</v>
      </c>
      <c r="F735" s="1">
        <v>180417919000</v>
      </c>
      <c r="G735" s="1">
        <v>7238400</v>
      </c>
      <c r="I735" t="str">
        <f t="shared" si="138"/>
        <v>UNTR</v>
      </c>
      <c r="J735" t="str">
        <f t="shared" si="139"/>
        <v>91,388.31 B</v>
      </c>
      <c r="K735" t="str">
        <f t="shared" si="140"/>
        <v>-0.022</v>
      </c>
      <c r="L735" s="9" t="str">
        <f t="shared" si="141"/>
        <v>180417919000</v>
      </c>
      <c r="M735" s="9" t="str">
        <f t="shared" si="142"/>
        <v>7238400</v>
      </c>
      <c r="P735" t="str">
        <f t="shared" si="144"/>
        <v>UNTR</v>
      </c>
      <c r="Q735" s="6">
        <f>IFERROR(INDEX('Final Yahoo'!$D$2:$D$1048576,MATCH(Stockbit!P735,'Final Yahoo'!$B$2:$B$1048576,0)),"NA")</f>
        <v>25500</v>
      </c>
      <c r="R735" s="10">
        <f t="shared" si="145"/>
        <v>91.388310000000004</v>
      </c>
      <c r="S735" s="23">
        <f t="shared" si="146"/>
        <v>-2.1999999999999999E-2</v>
      </c>
      <c r="T735" s="8">
        <f t="shared" si="147"/>
        <v>180417919000</v>
      </c>
      <c r="U735" s="28">
        <f t="shared" si="148"/>
        <v>7238400</v>
      </c>
      <c r="V735" s="29" t="str">
        <f t="shared" si="149"/>
        <v>UpperBigCap</v>
      </c>
    </row>
    <row r="736" spans="2:22" x14ac:dyDescent="0.25">
      <c r="B736">
        <f t="shared" si="143"/>
        <v>734</v>
      </c>
      <c r="C736" t="s">
        <v>3126</v>
      </c>
      <c r="D736" t="s">
        <v>3994</v>
      </c>
      <c r="E736" s="2">
        <v>1.4E-2</v>
      </c>
      <c r="F736" s="1">
        <v>243395060700</v>
      </c>
      <c r="G736" s="1">
        <v>49552579.200000003</v>
      </c>
      <c r="I736" t="str">
        <f t="shared" si="138"/>
        <v>UNVR</v>
      </c>
      <c r="J736" t="str">
        <f t="shared" si="139"/>
        <v>177,016.00 B</v>
      </c>
      <c r="K736" t="str">
        <f t="shared" si="140"/>
        <v>0.014</v>
      </c>
      <c r="L736" s="9" t="str">
        <f t="shared" si="141"/>
        <v>243395060700</v>
      </c>
      <c r="M736" s="9" t="str">
        <f t="shared" si="142"/>
        <v>49552579.2</v>
      </c>
      <c r="P736" t="str">
        <f t="shared" si="144"/>
        <v>UNVR</v>
      </c>
      <c r="Q736" s="6">
        <f>IFERROR(INDEX('Final Yahoo'!$D$2:$D$1048576,MATCH(Stockbit!P736,'Final Yahoo'!$B$2:$B$1048576,0)),"NA")</f>
        <v>5225</v>
      </c>
      <c r="R736" s="10">
        <f t="shared" si="145"/>
        <v>177.01599999999999</v>
      </c>
      <c r="S736" s="23">
        <f t="shared" si="146"/>
        <v>1.4E-2</v>
      </c>
      <c r="T736" s="8">
        <f t="shared" si="147"/>
        <v>243395060700</v>
      </c>
      <c r="U736" s="28">
        <f t="shared" si="148"/>
        <v>49552579.200000003</v>
      </c>
      <c r="V736" s="29" t="str">
        <f t="shared" si="149"/>
        <v>UpperBigCap</v>
      </c>
    </row>
    <row r="737" spans="2:22" x14ac:dyDescent="0.25">
      <c r="B737">
        <f t="shared" si="143"/>
        <v>735</v>
      </c>
      <c r="C737" t="s">
        <v>3127</v>
      </c>
      <c r="D737" t="s">
        <v>3995</v>
      </c>
      <c r="E737" s="2">
        <v>0.52200000000000002</v>
      </c>
      <c r="F737" s="1">
        <v>654107200</v>
      </c>
      <c r="G737" s="1">
        <v>748920</v>
      </c>
      <c r="I737" t="str">
        <f t="shared" si="138"/>
        <v>URBN</v>
      </c>
      <c r="J737" t="str">
        <f t="shared" si="139"/>
        <v>2,731.14 B</v>
      </c>
      <c r="K737" t="str">
        <f t="shared" si="140"/>
        <v>0.522</v>
      </c>
      <c r="L737" s="9" t="str">
        <f t="shared" si="141"/>
        <v>654107200</v>
      </c>
      <c r="M737" s="9" t="str">
        <f t="shared" si="142"/>
        <v>748920</v>
      </c>
      <c r="P737" t="str">
        <f t="shared" si="144"/>
        <v>URBN</v>
      </c>
      <c r="Q737" s="6" t="str">
        <f>IFERROR(INDEX('Final Yahoo'!$D$2:$D$1048576,MATCH(Stockbit!P737,'Final Yahoo'!$B$2:$B$1048576,0)),"NA")</f>
        <v>NA</v>
      </c>
      <c r="R737" s="10">
        <f t="shared" si="145"/>
        <v>2.7311399999999999</v>
      </c>
      <c r="S737" s="23">
        <f t="shared" si="146"/>
        <v>0.52200000000000002</v>
      </c>
      <c r="T737" s="8">
        <f t="shared" si="147"/>
        <v>654107200</v>
      </c>
      <c r="U737" s="28">
        <f t="shared" si="148"/>
        <v>748920</v>
      </c>
      <c r="V737" s="29" t="str">
        <f t="shared" si="149"/>
        <v>LowerMidCap</v>
      </c>
    </row>
    <row r="738" spans="2:22" x14ac:dyDescent="0.25">
      <c r="B738">
        <f t="shared" si="143"/>
        <v>736</v>
      </c>
      <c r="C738" t="s">
        <v>3190</v>
      </c>
      <c r="D738" t="s">
        <v>3996</v>
      </c>
      <c r="E738" t="s">
        <v>3209</v>
      </c>
      <c r="F738" s="1">
        <v>7858072100</v>
      </c>
      <c r="G738" s="1">
        <v>14451580</v>
      </c>
      <c r="I738" t="str">
        <f t="shared" si="138"/>
        <v>UVCR</v>
      </c>
      <c r="J738" t="str">
        <f t="shared" si="139"/>
        <v>1,190.00 B</v>
      </c>
      <c r="K738" t="str">
        <f t="shared" si="140"/>
        <v>-</v>
      </c>
      <c r="L738" s="9" t="str">
        <f t="shared" si="141"/>
        <v>7858072100</v>
      </c>
      <c r="M738" s="9" t="str">
        <f t="shared" si="142"/>
        <v>14451580</v>
      </c>
      <c r="P738" t="str">
        <f t="shared" si="144"/>
        <v>UVCR</v>
      </c>
      <c r="Q738" s="6">
        <f>IFERROR(INDEX('Final Yahoo'!$D$2:$D$1048576,MATCH(Stockbit!P738,'Final Yahoo'!$B$2:$B$1048576,0)),"NA")</f>
        <v>565</v>
      </c>
      <c r="R738" s="10">
        <f t="shared" si="145"/>
        <v>1.19</v>
      </c>
      <c r="S738" s="23" t="str">
        <f t="shared" si="146"/>
        <v>NA</v>
      </c>
      <c r="T738" s="8">
        <f t="shared" si="147"/>
        <v>7858072100</v>
      </c>
      <c r="U738" s="28">
        <f t="shared" si="148"/>
        <v>14451580</v>
      </c>
      <c r="V738" s="29" t="str">
        <f t="shared" si="149"/>
        <v>UpperSmallCap</v>
      </c>
    </row>
    <row r="739" spans="2:22" x14ac:dyDescent="0.25">
      <c r="B739">
        <f t="shared" si="143"/>
        <v>737</v>
      </c>
      <c r="C739" t="s">
        <v>3128</v>
      </c>
      <c r="D739" t="s">
        <v>3997</v>
      </c>
      <c r="E739" s="2">
        <v>0.25900000000000001</v>
      </c>
      <c r="F739" s="1">
        <v>1657249600</v>
      </c>
      <c r="G739" s="1">
        <v>3909060</v>
      </c>
      <c r="I739" t="str">
        <f t="shared" si="138"/>
        <v>VICI</v>
      </c>
      <c r="J739" t="str">
        <f t="shared" si="139"/>
        <v>2,964.94 B</v>
      </c>
      <c r="K739" t="str">
        <f t="shared" si="140"/>
        <v>0.259</v>
      </c>
      <c r="L739" s="9" t="str">
        <f t="shared" si="141"/>
        <v>1657249600</v>
      </c>
      <c r="M739" s="9" t="str">
        <f t="shared" si="142"/>
        <v>3909060</v>
      </c>
      <c r="P739" t="str">
        <f t="shared" si="144"/>
        <v>VICI</v>
      </c>
      <c r="Q739" s="6" t="str">
        <f>IFERROR(INDEX('Final Yahoo'!$D$2:$D$1048576,MATCH(Stockbit!P739,'Final Yahoo'!$B$2:$B$1048576,0)),"NA")</f>
        <v>NA</v>
      </c>
      <c r="R739" s="10">
        <f t="shared" si="145"/>
        <v>2.9649399999999999</v>
      </c>
      <c r="S739" s="23">
        <f t="shared" si="146"/>
        <v>0.25900000000000001</v>
      </c>
      <c r="T739" s="8">
        <f t="shared" si="147"/>
        <v>1657249600</v>
      </c>
      <c r="U739" s="28">
        <f t="shared" si="148"/>
        <v>3909060</v>
      </c>
      <c r="V739" s="29" t="str">
        <f t="shared" si="149"/>
        <v>LowerMidCap</v>
      </c>
    </row>
    <row r="740" spans="2:22" x14ac:dyDescent="0.25">
      <c r="B740">
        <f t="shared" si="143"/>
        <v>738</v>
      </c>
      <c r="C740" t="s">
        <v>3129</v>
      </c>
      <c r="D740" t="s">
        <v>3998</v>
      </c>
      <c r="E740" s="2">
        <v>-5.1999999999999998E-2</v>
      </c>
      <c r="F740" s="1">
        <v>3049761780</v>
      </c>
      <c r="G740" s="1">
        <v>16845080.800000001</v>
      </c>
      <c r="I740" t="str">
        <f t="shared" si="138"/>
        <v>VICO</v>
      </c>
      <c r="J740" t="str">
        <f t="shared" si="139"/>
        <v>1,436.56 B</v>
      </c>
      <c r="K740" t="str">
        <f t="shared" si="140"/>
        <v>-0.052</v>
      </c>
      <c r="L740" s="9" t="str">
        <f t="shared" si="141"/>
        <v>3049761780</v>
      </c>
      <c r="M740" s="9" t="str">
        <f t="shared" si="142"/>
        <v>16845080.8</v>
      </c>
      <c r="P740" t="str">
        <f t="shared" si="144"/>
        <v>VICO</v>
      </c>
      <c r="Q740" s="6">
        <f>IFERROR(INDEX('Final Yahoo'!$D$2:$D$1048576,MATCH(Stockbit!P740,'Final Yahoo'!$B$2:$B$1048576,0)),"NA")</f>
        <v>159</v>
      </c>
      <c r="R740" s="10">
        <f t="shared" si="145"/>
        <v>1.4365599999999998</v>
      </c>
      <c r="S740" s="23">
        <f t="shared" si="146"/>
        <v>-5.1999999999999998E-2</v>
      </c>
      <c r="T740" s="8">
        <f t="shared" si="147"/>
        <v>3049761780</v>
      </c>
      <c r="U740" s="28">
        <f t="shared" si="148"/>
        <v>16845080.800000001</v>
      </c>
      <c r="V740" s="29" t="str">
        <f t="shared" si="149"/>
        <v>UpperSmallCap</v>
      </c>
    </row>
    <row r="741" spans="2:22" x14ac:dyDescent="0.25">
      <c r="B741">
        <f t="shared" si="143"/>
        <v>739</v>
      </c>
      <c r="C741" t="s">
        <v>3130</v>
      </c>
      <c r="D741" t="s">
        <v>3999</v>
      </c>
      <c r="E741" s="2">
        <v>-6.6000000000000003E-2</v>
      </c>
      <c r="F741" s="1">
        <v>194828620</v>
      </c>
      <c r="G741" s="1">
        <v>1800260</v>
      </c>
      <c r="I741" t="str">
        <f t="shared" si="138"/>
        <v>VINS</v>
      </c>
      <c r="J741" t="str">
        <f t="shared" si="139"/>
        <v>148.98 B</v>
      </c>
      <c r="K741" t="str">
        <f t="shared" si="140"/>
        <v>-0.066</v>
      </c>
      <c r="L741" s="9" t="str">
        <f t="shared" si="141"/>
        <v>194828620</v>
      </c>
      <c r="M741" s="9" t="str">
        <f t="shared" si="142"/>
        <v>1800260</v>
      </c>
      <c r="P741" t="str">
        <f t="shared" si="144"/>
        <v>VINS</v>
      </c>
      <c r="Q741" s="6">
        <f>IFERROR(INDEX('Final Yahoo'!$D$2:$D$1048576,MATCH(Stockbit!P741,'Final Yahoo'!$B$2:$B$1048576,0)),"NA")</f>
        <v>111</v>
      </c>
      <c r="R741" s="10">
        <f t="shared" si="145"/>
        <v>0.14898</v>
      </c>
      <c r="S741" s="23">
        <f t="shared" si="146"/>
        <v>-6.6000000000000003E-2</v>
      </c>
      <c r="T741" s="8">
        <f t="shared" si="147"/>
        <v>194828620</v>
      </c>
      <c r="U741" s="28">
        <f t="shared" si="148"/>
        <v>1800260</v>
      </c>
      <c r="V741" s="29" t="str">
        <f t="shared" si="149"/>
        <v>LowerSmallCap</v>
      </c>
    </row>
    <row r="742" spans="2:22" x14ac:dyDescent="0.25">
      <c r="B742">
        <f t="shared" si="143"/>
        <v>740</v>
      </c>
      <c r="C742" t="s">
        <v>3131</v>
      </c>
      <c r="D742" t="s">
        <v>4000</v>
      </c>
      <c r="E742" s="2">
        <v>-0.129</v>
      </c>
      <c r="F742" s="1">
        <v>588084640</v>
      </c>
      <c r="G742" s="1">
        <v>11754760</v>
      </c>
      <c r="I742" t="str">
        <f t="shared" si="138"/>
        <v>VIVA</v>
      </c>
      <c r="J742" t="str">
        <f t="shared" si="139"/>
        <v>823.21 B</v>
      </c>
      <c r="K742" t="str">
        <f t="shared" si="140"/>
        <v>-0.129</v>
      </c>
      <c r="L742" s="9" t="str">
        <f t="shared" si="141"/>
        <v>588084640</v>
      </c>
      <c r="M742" s="9" t="str">
        <f t="shared" si="142"/>
        <v>11754760</v>
      </c>
      <c r="P742" t="str">
        <f t="shared" si="144"/>
        <v>VIVA</v>
      </c>
      <c r="Q742" s="6">
        <f>IFERROR(INDEX('Final Yahoo'!$D$2:$D$1048576,MATCH(Stockbit!P742,'Final Yahoo'!$B$2:$B$1048576,0)),"NA")</f>
        <v>50</v>
      </c>
      <c r="R742" s="10">
        <f t="shared" si="145"/>
        <v>0.82321</v>
      </c>
      <c r="S742" s="23">
        <f t="shared" si="146"/>
        <v>-0.129</v>
      </c>
      <c r="T742" s="8">
        <f t="shared" si="147"/>
        <v>588084640</v>
      </c>
      <c r="U742" s="28">
        <f t="shared" si="148"/>
        <v>11754760</v>
      </c>
      <c r="V742" s="29" t="str">
        <f t="shared" si="149"/>
        <v>LowerSmallCap</v>
      </c>
    </row>
    <row r="743" spans="2:22" x14ac:dyDescent="0.25">
      <c r="B743">
        <f t="shared" si="143"/>
        <v>741</v>
      </c>
      <c r="C743" t="s">
        <v>3132</v>
      </c>
      <c r="D743" t="s">
        <v>4001</v>
      </c>
      <c r="E743" s="2">
        <v>-6.7000000000000004E-2</v>
      </c>
      <c r="F743" s="1">
        <v>9441720</v>
      </c>
      <c r="G743" s="1">
        <v>50600</v>
      </c>
      <c r="I743" t="str">
        <f t="shared" si="138"/>
        <v>VOKS</v>
      </c>
      <c r="J743" t="str">
        <f t="shared" si="139"/>
        <v>760.48 B</v>
      </c>
      <c r="K743" t="str">
        <f t="shared" si="140"/>
        <v>-0.067</v>
      </c>
      <c r="L743" s="9" t="str">
        <f t="shared" si="141"/>
        <v>9441720</v>
      </c>
      <c r="M743" s="9" t="str">
        <f t="shared" si="142"/>
        <v>50600</v>
      </c>
      <c r="P743" t="str">
        <f t="shared" si="144"/>
        <v>VOKS</v>
      </c>
      <c r="Q743" s="6">
        <f>IFERROR(INDEX('Final Yahoo'!$D$2:$D$1048576,MATCH(Stockbit!P743,'Final Yahoo'!$B$2:$B$1048576,0)),"NA")</f>
        <v>185</v>
      </c>
      <c r="R743" s="10">
        <f t="shared" si="145"/>
        <v>0.76048000000000004</v>
      </c>
      <c r="S743" s="23">
        <f t="shared" si="146"/>
        <v>-6.7000000000000004E-2</v>
      </c>
      <c r="T743" s="8">
        <f t="shared" si="147"/>
        <v>9441720</v>
      </c>
      <c r="U743" s="28">
        <f t="shared" si="148"/>
        <v>50600</v>
      </c>
      <c r="V743" s="29" t="str">
        <f t="shared" si="149"/>
        <v>LowerSmallCap</v>
      </c>
    </row>
    <row r="744" spans="2:22" x14ac:dyDescent="0.25">
      <c r="B744">
        <f t="shared" si="143"/>
        <v>742</v>
      </c>
      <c r="C744" t="s">
        <v>3133</v>
      </c>
      <c r="D744" t="s">
        <v>4002</v>
      </c>
      <c r="E744" s="2">
        <v>-2.3E-2</v>
      </c>
      <c r="F744" s="1">
        <v>807103960</v>
      </c>
      <c r="G744" s="1">
        <v>4312040</v>
      </c>
      <c r="I744" t="str">
        <f t="shared" si="138"/>
        <v>VRNA</v>
      </c>
      <c r="J744" t="str">
        <f t="shared" si="139"/>
        <v>983.91 B</v>
      </c>
      <c r="K744" t="str">
        <f t="shared" si="140"/>
        <v>-0.023</v>
      </c>
      <c r="L744" s="9" t="str">
        <f t="shared" si="141"/>
        <v>807103960</v>
      </c>
      <c r="M744" s="9" t="str">
        <f t="shared" si="142"/>
        <v>4312040</v>
      </c>
      <c r="P744" t="str">
        <f t="shared" si="144"/>
        <v>VRNA</v>
      </c>
      <c r="Q744" s="6">
        <f>IFERROR(INDEX('Final Yahoo'!$D$2:$D$1048576,MATCH(Stockbit!P744,'Final Yahoo'!$B$2:$B$1048576,0)),"NA")</f>
        <v>141</v>
      </c>
      <c r="R744" s="10">
        <f t="shared" si="145"/>
        <v>0.98390999999999995</v>
      </c>
      <c r="S744" s="23">
        <f t="shared" si="146"/>
        <v>-2.3E-2</v>
      </c>
      <c r="T744" s="8">
        <f t="shared" si="147"/>
        <v>807103960</v>
      </c>
      <c r="U744" s="28">
        <f t="shared" si="148"/>
        <v>4312040</v>
      </c>
      <c r="V744" s="29" t="str">
        <f t="shared" si="149"/>
        <v>LowerSmallCap</v>
      </c>
    </row>
    <row r="745" spans="2:22" x14ac:dyDescent="0.25">
      <c r="B745">
        <f t="shared" si="143"/>
        <v>743</v>
      </c>
      <c r="C745" t="s">
        <v>3134</v>
      </c>
      <c r="D745" t="s">
        <v>4003</v>
      </c>
      <c r="E745" s="2">
        <v>-6.0000000000000001E-3</v>
      </c>
      <c r="F745" s="1">
        <v>255534020</v>
      </c>
      <c r="G745" s="1">
        <v>3366720</v>
      </c>
      <c r="I745" t="str">
        <f t="shared" si="138"/>
        <v>WAPO</v>
      </c>
      <c r="J745" t="str">
        <f t="shared" si="139"/>
        <v>86.86 B</v>
      </c>
      <c r="K745" t="str">
        <f t="shared" si="140"/>
        <v>-0.006</v>
      </c>
      <c r="L745" s="9" t="str">
        <f t="shared" si="141"/>
        <v>255534020</v>
      </c>
      <c r="M745" s="9" t="str">
        <f t="shared" si="142"/>
        <v>3366720</v>
      </c>
      <c r="P745" t="str">
        <f t="shared" si="144"/>
        <v>WAPO</v>
      </c>
      <c r="Q745" s="6">
        <f>IFERROR(INDEX('Final Yahoo'!$D$2:$D$1048576,MATCH(Stockbit!P745,'Final Yahoo'!$B$2:$B$1048576,0)),"NA")</f>
        <v>75</v>
      </c>
      <c r="R745" s="10">
        <f t="shared" si="145"/>
        <v>8.6859999999999993E-2</v>
      </c>
      <c r="S745" s="23">
        <f t="shared" si="146"/>
        <v>-6.0000000000000001E-3</v>
      </c>
      <c r="T745" s="8">
        <f t="shared" si="147"/>
        <v>255534020</v>
      </c>
      <c r="U745" s="28">
        <f t="shared" si="148"/>
        <v>3366720</v>
      </c>
      <c r="V745" s="29" t="str">
        <f t="shared" si="149"/>
        <v>LowerSmallCap</v>
      </c>
    </row>
    <row r="746" spans="2:22" x14ac:dyDescent="0.25">
      <c r="B746">
        <f t="shared" si="143"/>
        <v>744</v>
      </c>
      <c r="C746" t="s">
        <v>3135</v>
      </c>
      <c r="D746" t="s">
        <v>4004</v>
      </c>
      <c r="E746" s="2">
        <v>-0.10299999999999999</v>
      </c>
      <c r="F746" s="1">
        <v>4629497940</v>
      </c>
      <c r="G746" s="1">
        <v>22670280</v>
      </c>
      <c r="I746" t="str">
        <f t="shared" si="138"/>
        <v>WEGE</v>
      </c>
      <c r="J746" t="str">
        <f t="shared" si="139"/>
        <v>1,895.26 B</v>
      </c>
      <c r="K746" t="str">
        <f t="shared" si="140"/>
        <v>-0.103</v>
      </c>
      <c r="L746" s="9" t="str">
        <f t="shared" si="141"/>
        <v>4629497940</v>
      </c>
      <c r="M746" s="9" t="str">
        <f t="shared" si="142"/>
        <v>22670280</v>
      </c>
      <c r="P746" t="str">
        <f t="shared" si="144"/>
        <v>WEGE</v>
      </c>
      <c r="Q746" s="6" t="str">
        <f>IFERROR(INDEX('Final Yahoo'!$D$2:$D$1048576,MATCH(Stockbit!P746,'Final Yahoo'!$B$2:$B$1048576,0)),"NA")</f>
        <v>NA</v>
      </c>
      <c r="R746" s="10">
        <f t="shared" si="145"/>
        <v>1.8952599999999999</v>
      </c>
      <c r="S746" s="23">
        <f t="shared" si="146"/>
        <v>-0.10299999999999999</v>
      </c>
      <c r="T746" s="8">
        <f t="shared" si="147"/>
        <v>4629497940</v>
      </c>
      <c r="U746" s="28">
        <f t="shared" si="148"/>
        <v>22670280</v>
      </c>
      <c r="V746" s="29" t="str">
        <f t="shared" si="149"/>
        <v>UpperSmallCap</v>
      </c>
    </row>
    <row r="747" spans="2:22" x14ac:dyDescent="0.25">
      <c r="B747">
        <f t="shared" si="143"/>
        <v>745</v>
      </c>
      <c r="C747" t="s">
        <v>3136</v>
      </c>
      <c r="D747" t="s">
        <v>4005</v>
      </c>
      <c r="E747" s="2">
        <v>-0.20100000000000001</v>
      </c>
      <c r="F747" s="1">
        <v>9592048160</v>
      </c>
      <c r="G747" s="1">
        <v>41596240.799999997</v>
      </c>
      <c r="I747" t="str">
        <f t="shared" si="138"/>
        <v>WEHA</v>
      </c>
      <c r="J747" t="str">
        <f t="shared" si="139"/>
        <v>195.01 B</v>
      </c>
      <c r="K747" t="str">
        <f t="shared" si="140"/>
        <v>-0.201</v>
      </c>
      <c r="L747" s="9" t="str">
        <f t="shared" si="141"/>
        <v>9592048160</v>
      </c>
      <c r="M747" s="9" t="str">
        <f t="shared" si="142"/>
        <v>41596240.8</v>
      </c>
      <c r="P747" t="str">
        <f t="shared" si="144"/>
        <v>WEHA</v>
      </c>
      <c r="Q747" s="6">
        <f>IFERROR(INDEX('Final Yahoo'!$D$2:$D$1048576,MATCH(Stockbit!P747,'Final Yahoo'!$B$2:$B$1048576,0)),"NA")</f>
        <v>210</v>
      </c>
      <c r="R747" s="10">
        <f t="shared" si="145"/>
        <v>0.19500999999999999</v>
      </c>
      <c r="S747" s="23">
        <f t="shared" si="146"/>
        <v>-0.20100000000000001</v>
      </c>
      <c r="T747" s="8">
        <f t="shared" si="147"/>
        <v>9592048160</v>
      </c>
      <c r="U747" s="28">
        <f t="shared" si="148"/>
        <v>41596240.799999997</v>
      </c>
      <c r="V747" s="29" t="str">
        <f t="shared" si="149"/>
        <v>LowerSmallCap</v>
      </c>
    </row>
    <row r="748" spans="2:22" x14ac:dyDescent="0.25">
      <c r="B748">
        <f t="shared" si="143"/>
        <v>746</v>
      </c>
      <c r="C748" t="s">
        <v>3137</v>
      </c>
      <c r="D748" t="s">
        <v>4006</v>
      </c>
      <c r="E748" s="2">
        <v>0.46100000000000002</v>
      </c>
      <c r="F748" s="1">
        <v>1963800</v>
      </c>
      <c r="G748" s="1">
        <v>4520</v>
      </c>
      <c r="I748" t="str">
        <f t="shared" si="138"/>
        <v>WICO</v>
      </c>
      <c r="J748" t="str">
        <f t="shared" si="139"/>
        <v>545.65 B</v>
      </c>
      <c r="K748" t="str">
        <f t="shared" si="140"/>
        <v>0.461</v>
      </c>
      <c r="L748" s="9" t="str">
        <f t="shared" si="141"/>
        <v>1963800</v>
      </c>
      <c r="M748" s="9" t="str">
        <f t="shared" si="142"/>
        <v>4520</v>
      </c>
      <c r="P748" t="str">
        <f t="shared" si="144"/>
        <v>WICO</v>
      </c>
      <c r="Q748" s="6">
        <f>IFERROR(INDEX('Final Yahoo'!$D$2:$D$1048576,MATCH(Stockbit!P748,'Final Yahoo'!$B$2:$B$1048576,0)),"NA")</f>
        <v>412</v>
      </c>
      <c r="R748" s="10">
        <f t="shared" si="145"/>
        <v>0.54564999999999997</v>
      </c>
      <c r="S748" s="23">
        <f t="shared" si="146"/>
        <v>0.46100000000000002</v>
      </c>
      <c r="T748" s="8">
        <f t="shared" si="147"/>
        <v>1963800</v>
      </c>
      <c r="U748" s="28">
        <f t="shared" si="148"/>
        <v>4520</v>
      </c>
      <c r="V748" s="29" t="str">
        <f t="shared" si="149"/>
        <v>LowerSmallCap</v>
      </c>
    </row>
    <row r="749" spans="2:22" x14ac:dyDescent="0.25">
      <c r="B749">
        <f t="shared" si="143"/>
        <v>747</v>
      </c>
      <c r="C749" t="s">
        <v>3138</v>
      </c>
      <c r="D749" t="s">
        <v>4007</v>
      </c>
      <c r="E749" s="2">
        <v>1.173</v>
      </c>
      <c r="F749" s="1">
        <v>29505771700</v>
      </c>
      <c r="G749" s="1">
        <v>44090640</v>
      </c>
      <c r="I749" t="str">
        <f t="shared" si="138"/>
        <v>WIFI</v>
      </c>
      <c r="J749" t="str">
        <f t="shared" si="139"/>
        <v>1,314.28 B</v>
      </c>
      <c r="K749" t="str">
        <f t="shared" si="140"/>
        <v>1.173</v>
      </c>
      <c r="L749" s="9" t="str">
        <f t="shared" si="141"/>
        <v>29505771700</v>
      </c>
      <c r="M749" s="9" t="str">
        <f t="shared" si="142"/>
        <v>44090640</v>
      </c>
      <c r="P749" t="str">
        <f t="shared" si="144"/>
        <v>WIFI</v>
      </c>
      <c r="Q749" s="6">
        <f>IFERROR(INDEX('Final Yahoo'!$D$2:$D$1048576,MATCH(Stockbit!P749,'Final Yahoo'!$B$2:$B$1048576,0)),"NA")</f>
        <v>670</v>
      </c>
      <c r="R749" s="10">
        <f t="shared" si="145"/>
        <v>1.3142799999999999</v>
      </c>
      <c r="S749" s="23">
        <f t="shared" si="146"/>
        <v>1.173</v>
      </c>
      <c r="T749" s="8">
        <f t="shared" si="147"/>
        <v>29505771700</v>
      </c>
      <c r="U749" s="28">
        <f t="shared" si="148"/>
        <v>44090640</v>
      </c>
      <c r="V749" s="29" t="str">
        <f t="shared" si="149"/>
        <v>UpperSmallCap</v>
      </c>
    </row>
    <row r="750" spans="2:22" x14ac:dyDescent="0.25">
      <c r="B750">
        <f t="shared" si="143"/>
        <v>748</v>
      </c>
      <c r="C750" t="s">
        <v>3139</v>
      </c>
      <c r="D750" t="s">
        <v>4008</v>
      </c>
      <c r="E750" s="2">
        <v>0.105</v>
      </c>
      <c r="F750" s="1">
        <v>3209861700</v>
      </c>
      <c r="G750" s="1">
        <v>6038360</v>
      </c>
      <c r="I750" t="str">
        <f t="shared" si="138"/>
        <v>WIIM</v>
      </c>
      <c r="J750" t="str">
        <f t="shared" si="139"/>
        <v>1,102.43 B</v>
      </c>
      <c r="K750" t="str">
        <f t="shared" si="140"/>
        <v>0.105</v>
      </c>
      <c r="L750" s="9" t="str">
        <f t="shared" si="141"/>
        <v>3209861700</v>
      </c>
      <c r="M750" s="9" t="str">
        <f t="shared" si="142"/>
        <v>6038360</v>
      </c>
      <c r="P750" t="str">
        <f t="shared" si="144"/>
        <v>WIIM</v>
      </c>
      <c r="Q750" s="6">
        <f>IFERROR(INDEX('Final Yahoo'!$D$2:$D$1048576,MATCH(Stockbit!P750,'Final Yahoo'!$B$2:$B$1048576,0)),"NA")</f>
        <v>525</v>
      </c>
      <c r="R750" s="10">
        <f t="shared" si="145"/>
        <v>1.10243</v>
      </c>
      <c r="S750" s="23">
        <f t="shared" si="146"/>
        <v>0.105</v>
      </c>
      <c r="T750" s="8">
        <f t="shared" si="147"/>
        <v>3209861700</v>
      </c>
      <c r="U750" s="28">
        <f t="shared" si="148"/>
        <v>6038360</v>
      </c>
      <c r="V750" s="29" t="str">
        <f t="shared" si="149"/>
        <v>UpperSmallCap</v>
      </c>
    </row>
    <row r="751" spans="2:22" x14ac:dyDescent="0.25">
      <c r="B751">
        <f t="shared" si="143"/>
        <v>749</v>
      </c>
      <c r="C751" t="s">
        <v>3140</v>
      </c>
      <c r="D751" t="s">
        <v>4009</v>
      </c>
      <c r="E751" s="2">
        <v>-0.14199999999999999</v>
      </c>
      <c r="F751" s="1">
        <v>75724412700</v>
      </c>
      <c r="G751" s="1">
        <v>55493240</v>
      </c>
      <c r="I751" t="str">
        <f t="shared" si="138"/>
        <v>WIKA</v>
      </c>
      <c r="J751" t="str">
        <f t="shared" si="139"/>
        <v>11,705.79 B</v>
      </c>
      <c r="K751" t="str">
        <f t="shared" si="140"/>
        <v>-0.142</v>
      </c>
      <c r="L751" s="9" t="str">
        <f t="shared" si="141"/>
        <v>75724412700</v>
      </c>
      <c r="M751" s="9" t="str">
        <f t="shared" si="142"/>
        <v>55493240</v>
      </c>
      <c r="P751" t="str">
        <f t="shared" si="144"/>
        <v>WIKA</v>
      </c>
      <c r="Q751" s="6">
        <f>IFERROR(INDEX('Final Yahoo'!$D$2:$D$1048576,MATCH(Stockbit!P751,'Final Yahoo'!$B$2:$B$1048576,0)),"NA")</f>
        <v>1440</v>
      </c>
      <c r="R751" s="10">
        <f t="shared" si="145"/>
        <v>11.70579</v>
      </c>
      <c r="S751" s="23">
        <f t="shared" si="146"/>
        <v>-0.14199999999999999</v>
      </c>
      <c r="T751" s="8">
        <f t="shared" si="147"/>
        <v>75724412700</v>
      </c>
      <c r="U751" s="28">
        <f t="shared" si="148"/>
        <v>55493240</v>
      </c>
      <c r="V751" s="29" t="str">
        <f t="shared" si="149"/>
        <v>LowerBigCap</v>
      </c>
    </row>
    <row r="752" spans="2:22" x14ac:dyDescent="0.25">
      <c r="B752">
        <f t="shared" si="143"/>
        <v>750</v>
      </c>
      <c r="C752" t="s">
        <v>3141</v>
      </c>
      <c r="D752" t="s">
        <v>4010</v>
      </c>
      <c r="E752" s="2">
        <v>-0.104</v>
      </c>
      <c r="F752" s="1">
        <v>9531351720</v>
      </c>
      <c r="G752" s="1">
        <v>61570480</v>
      </c>
      <c r="I752" t="str">
        <f t="shared" si="138"/>
        <v>WINS</v>
      </c>
      <c r="J752" t="str">
        <f t="shared" si="139"/>
        <v>641.30 B</v>
      </c>
      <c r="K752" t="str">
        <f t="shared" si="140"/>
        <v>-0.104</v>
      </c>
      <c r="L752" s="9" t="str">
        <f t="shared" si="141"/>
        <v>9531351720</v>
      </c>
      <c r="M752" s="9" t="str">
        <f t="shared" si="142"/>
        <v>61570480</v>
      </c>
      <c r="P752" t="str">
        <f t="shared" si="144"/>
        <v>WINS</v>
      </c>
      <c r="Q752" s="6">
        <f>IFERROR(INDEX('Final Yahoo'!$D$2:$D$1048576,MATCH(Stockbit!P752,'Final Yahoo'!$B$2:$B$1048576,0)),"NA")</f>
        <v>159</v>
      </c>
      <c r="R752" s="10">
        <f t="shared" si="145"/>
        <v>0.64129999999999998</v>
      </c>
      <c r="S752" s="23">
        <f t="shared" si="146"/>
        <v>-0.104</v>
      </c>
      <c r="T752" s="8">
        <f t="shared" si="147"/>
        <v>9531351720</v>
      </c>
      <c r="U752" s="28">
        <f t="shared" si="148"/>
        <v>61570480</v>
      </c>
      <c r="V752" s="29" t="str">
        <f t="shared" si="149"/>
        <v>LowerSmallCap</v>
      </c>
    </row>
    <row r="753" spans="2:22" x14ac:dyDescent="0.25">
      <c r="B753">
        <f t="shared" si="143"/>
        <v>751</v>
      </c>
      <c r="C753" t="s">
        <v>4011</v>
      </c>
      <c r="D753" t="s">
        <v>4012</v>
      </c>
      <c r="E753" t="s">
        <v>3209</v>
      </c>
      <c r="F753" s="1">
        <v>7051529980</v>
      </c>
      <c r="G753" s="1">
        <v>38615880</v>
      </c>
      <c r="I753" t="str">
        <f t="shared" si="138"/>
        <v>WMUU</v>
      </c>
      <c r="J753" t="str">
        <f t="shared" si="139"/>
        <v>2,277.65 B</v>
      </c>
      <c r="K753" t="str">
        <f t="shared" si="140"/>
        <v>-</v>
      </c>
      <c r="L753" s="9" t="str">
        <f t="shared" si="141"/>
        <v>7051529980</v>
      </c>
      <c r="M753" s="9" t="str">
        <f t="shared" si="142"/>
        <v>38615880</v>
      </c>
      <c r="P753" t="str">
        <f t="shared" si="144"/>
        <v>WMUU</v>
      </c>
      <c r="Q753" s="6" t="str">
        <f>IFERROR(INDEX('Final Yahoo'!$D$2:$D$1048576,MATCH(Stockbit!P753,'Final Yahoo'!$B$2:$B$1048576,0)),"NA")</f>
        <v>NA</v>
      </c>
      <c r="R753" s="10">
        <f t="shared" si="145"/>
        <v>2.27765</v>
      </c>
      <c r="S753" s="23" t="str">
        <f t="shared" si="146"/>
        <v>NA</v>
      </c>
      <c r="T753" s="8">
        <f t="shared" si="147"/>
        <v>7051529980</v>
      </c>
      <c r="U753" s="28">
        <f t="shared" si="148"/>
        <v>38615880</v>
      </c>
      <c r="V753" s="29" t="str">
        <f t="shared" si="149"/>
        <v>LowerMidCap</v>
      </c>
    </row>
    <row r="754" spans="2:22" x14ac:dyDescent="0.25">
      <c r="B754">
        <f t="shared" si="143"/>
        <v>752</v>
      </c>
      <c r="C754" t="s">
        <v>3142</v>
      </c>
      <c r="D754" t="s">
        <v>4013</v>
      </c>
      <c r="E754" s="2">
        <v>-2.4E-2</v>
      </c>
      <c r="F754" s="1">
        <v>72022960</v>
      </c>
      <c r="G754" s="1">
        <v>304100</v>
      </c>
      <c r="I754" t="str">
        <f t="shared" si="138"/>
        <v>WOMF</v>
      </c>
      <c r="J754" t="str">
        <f t="shared" si="139"/>
        <v>821.63 B</v>
      </c>
      <c r="K754" t="str">
        <f t="shared" si="140"/>
        <v>-0.024</v>
      </c>
      <c r="L754" s="9" t="str">
        <f t="shared" si="141"/>
        <v>72022960</v>
      </c>
      <c r="M754" s="9" t="str">
        <f t="shared" si="142"/>
        <v>304100</v>
      </c>
      <c r="P754" t="str">
        <f t="shared" si="144"/>
        <v>WOMF</v>
      </c>
      <c r="Q754" s="6">
        <f>IFERROR(INDEX('Final Yahoo'!$D$2:$D$1048576,MATCH(Stockbit!P754,'Final Yahoo'!$B$2:$B$1048576,0)),"NA")</f>
        <v>236</v>
      </c>
      <c r="R754" s="10">
        <f t="shared" si="145"/>
        <v>0.82162999999999997</v>
      </c>
      <c r="S754" s="23">
        <f t="shared" si="146"/>
        <v>-2.4E-2</v>
      </c>
      <c r="T754" s="8">
        <f t="shared" si="147"/>
        <v>72022960</v>
      </c>
      <c r="U754" s="28">
        <f t="shared" si="148"/>
        <v>304100</v>
      </c>
      <c r="V754" s="29" t="str">
        <f t="shared" si="149"/>
        <v>LowerSmallCap</v>
      </c>
    </row>
    <row r="755" spans="2:22" x14ac:dyDescent="0.25">
      <c r="B755">
        <f t="shared" si="143"/>
        <v>753</v>
      </c>
      <c r="C755" t="s">
        <v>3143</v>
      </c>
      <c r="D755" t="s">
        <v>4014</v>
      </c>
      <c r="E755" s="2">
        <v>0.19600000000000001</v>
      </c>
      <c r="F755" s="1">
        <v>27052384000</v>
      </c>
      <c r="G755" s="1">
        <v>37042680.799999997</v>
      </c>
      <c r="I755" t="str">
        <f t="shared" si="138"/>
        <v>WOOD</v>
      </c>
      <c r="J755" t="str">
        <f t="shared" si="139"/>
        <v>5,058.19 B</v>
      </c>
      <c r="K755" t="str">
        <f t="shared" si="140"/>
        <v>0.196</v>
      </c>
      <c r="L755" s="9" t="str">
        <f t="shared" si="141"/>
        <v>27052384000</v>
      </c>
      <c r="M755" s="9" t="str">
        <f t="shared" si="142"/>
        <v>37042680.8</v>
      </c>
      <c r="P755" t="str">
        <f t="shared" si="144"/>
        <v>WOOD</v>
      </c>
      <c r="Q755" s="6">
        <f>IFERROR(INDEX('Final Yahoo'!$D$2:$D$1048576,MATCH(Stockbit!P755,'Final Yahoo'!$B$2:$B$1048576,0)),"NA")</f>
        <v>700</v>
      </c>
      <c r="R755" s="10">
        <f t="shared" si="145"/>
        <v>5.0581899999999997</v>
      </c>
      <c r="S755" s="23">
        <f t="shared" si="146"/>
        <v>0.19600000000000001</v>
      </c>
      <c r="T755" s="8">
        <f t="shared" si="147"/>
        <v>27052384000</v>
      </c>
      <c r="U755" s="28">
        <f t="shared" si="148"/>
        <v>37042680.799999997</v>
      </c>
      <c r="V755" s="29" t="str">
        <f t="shared" si="149"/>
        <v>UpperMidCap</v>
      </c>
    </row>
    <row r="756" spans="2:22" x14ac:dyDescent="0.25">
      <c r="B756">
        <f t="shared" si="143"/>
        <v>754</v>
      </c>
      <c r="C756" t="s">
        <v>3144</v>
      </c>
      <c r="D756" t="s">
        <v>4015</v>
      </c>
      <c r="E756" t="s">
        <v>3209</v>
      </c>
      <c r="F756" s="1">
        <v>921091080</v>
      </c>
      <c r="G756" s="1">
        <v>18311720</v>
      </c>
      <c r="I756" t="str">
        <f t="shared" si="138"/>
        <v>WOWS</v>
      </c>
      <c r="J756" t="str">
        <f t="shared" si="139"/>
        <v>123.79 B</v>
      </c>
      <c r="K756" t="str">
        <f t="shared" si="140"/>
        <v>-</v>
      </c>
      <c r="L756" s="9" t="str">
        <f t="shared" si="141"/>
        <v>921091080</v>
      </c>
      <c r="M756" s="9" t="str">
        <f t="shared" si="142"/>
        <v>18311720</v>
      </c>
      <c r="P756" t="str">
        <f t="shared" si="144"/>
        <v>WOWS</v>
      </c>
      <c r="Q756" s="6">
        <f>IFERROR(INDEX('Final Yahoo'!$D$2:$D$1048576,MATCH(Stockbit!P756,'Final Yahoo'!$B$2:$B$1048576,0)),"NA")</f>
        <v>50</v>
      </c>
      <c r="R756" s="10">
        <f t="shared" si="145"/>
        <v>0.12379000000000001</v>
      </c>
      <c r="S756" s="23" t="str">
        <f t="shared" si="146"/>
        <v>NA</v>
      </c>
      <c r="T756" s="8">
        <f t="shared" si="147"/>
        <v>921091080</v>
      </c>
      <c r="U756" s="28">
        <f t="shared" si="148"/>
        <v>18311720</v>
      </c>
      <c r="V756" s="29" t="str">
        <f t="shared" si="149"/>
        <v>LowerSmallCap</v>
      </c>
    </row>
    <row r="757" spans="2:22" x14ac:dyDescent="0.25">
      <c r="B757">
        <f t="shared" si="143"/>
        <v>755</v>
      </c>
      <c r="C757" t="s">
        <v>3145</v>
      </c>
      <c r="D757" t="s">
        <v>4016</v>
      </c>
      <c r="E757" s="2">
        <v>-0.32200000000000001</v>
      </c>
      <c r="F757" s="1">
        <v>10223633680</v>
      </c>
      <c r="G757" s="1">
        <v>60606740.799999997</v>
      </c>
      <c r="I757" t="str">
        <f t="shared" si="138"/>
        <v>WSBP</v>
      </c>
      <c r="J757" t="str">
        <f t="shared" si="139"/>
        <v>4,217.79 B</v>
      </c>
      <c r="K757" t="str">
        <f t="shared" si="140"/>
        <v>-0.322</v>
      </c>
      <c r="L757" s="9" t="str">
        <f t="shared" si="141"/>
        <v>10223633680</v>
      </c>
      <c r="M757" s="9" t="str">
        <f t="shared" si="142"/>
        <v>60606740.8</v>
      </c>
      <c r="P757" t="str">
        <f t="shared" si="144"/>
        <v>WSBP</v>
      </c>
      <c r="Q757" s="6" t="str">
        <f>IFERROR(INDEX('Final Yahoo'!$D$2:$D$1048576,MATCH(Stockbit!P757,'Final Yahoo'!$B$2:$B$1048576,0)),"NA")</f>
        <v>NA</v>
      </c>
      <c r="R757" s="10">
        <f t="shared" si="145"/>
        <v>4.2177899999999999</v>
      </c>
      <c r="S757" s="23">
        <f t="shared" si="146"/>
        <v>-0.32200000000000001</v>
      </c>
      <c r="T757" s="8">
        <f t="shared" si="147"/>
        <v>10223633680</v>
      </c>
      <c r="U757" s="28">
        <f t="shared" si="148"/>
        <v>60606740.799999997</v>
      </c>
      <c r="V757" s="29" t="str">
        <f t="shared" si="149"/>
        <v>LowerMidCap</v>
      </c>
    </row>
    <row r="758" spans="2:22" x14ac:dyDescent="0.25">
      <c r="B758">
        <f t="shared" si="143"/>
        <v>756</v>
      </c>
      <c r="C758" t="s">
        <v>3146</v>
      </c>
      <c r="D758" t="s">
        <v>4017</v>
      </c>
      <c r="E758" s="2">
        <v>-0.28999999999999998</v>
      </c>
      <c r="F758" s="1">
        <v>55816702000</v>
      </c>
      <c r="G758" s="1">
        <v>56031440</v>
      </c>
      <c r="I758" t="str">
        <f t="shared" si="138"/>
        <v>WSKT</v>
      </c>
      <c r="J758" t="str">
        <f t="shared" si="139"/>
        <v>12,759.47 B</v>
      </c>
      <c r="K758" t="str">
        <f t="shared" si="140"/>
        <v>-0.29</v>
      </c>
      <c r="L758" s="9" t="str">
        <f t="shared" si="141"/>
        <v>55816702000</v>
      </c>
      <c r="M758" s="9" t="str">
        <f t="shared" si="142"/>
        <v>56031440</v>
      </c>
      <c r="P758" t="str">
        <f t="shared" si="144"/>
        <v>WSKT</v>
      </c>
      <c r="Q758" s="6">
        <f>IFERROR(INDEX('Final Yahoo'!$D$2:$D$1048576,MATCH(Stockbit!P758,'Final Yahoo'!$B$2:$B$1048576,0)),"NA")</f>
        <v>1035</v>
      </c>
      <c r="R758" s="10">
        <f t="shared" si="145"/>
        <v>12.759469999999999</v>
      </c>
      <c r="S758" s="23">
        <f t="shared" si="146"/>
        <v>-0.28999999999999998</v>
      </c>
      <c r="T758" s="8">
        <f t="shared" si="147"/>
        <v>55816702000</v>
      </c>
      <c r="U758" s="28">
        <f t="shared" si="148"/>
        <v>56031440</v>
      </c>
      <c r="V758" s="29" t="str">
        <f t="shared" si="149"/>
        <v>LowerBigCap</v>
      </c>
    </row>
    <row r="759" spans="2:22" x14ac:dyDescent="0.25">
      <c r="B759">
        <f t="shared" si="143"/>
        <v>757</v>
      </c>
      <c r="C759" t="s">
        <v>3147</v>
      </c>
      <c r="D759" t="s">
        <v>4018</v>
      </c>
      <c r="E759" s="2">
        <v>-3.5999999999999997E-2</v>
      </c>
      <c r="F759" s="1">
        <v>6601949880</v>
      </c>
      <c r="G759" s="1">
        <v>22603700</v>
      </c>
      <c r="I759" t="str">
        <f t="shared" si="138"/>
        <v>WTON</v>
      </c>
      <c r="J759" t="str">
        <f t="shared" si="139"/>
        <v>2,457.76 B</v>
      </c>
      <c r="K759" t="str">
        <f t="shared" si="140"/>
        <v>-0.036</v>
      </c>
      <c r="L759" s="9" t="str">
        <f t="shared" si="141"/>
        <v>6601949880</v>
      </c>
      <c r="M759" s="9" t="str">
        <f t="shared" si="142"/>
        <v>22603700</v>
      </c>
      <c r="P759" t="str">
        <f t="shared" si="144"/>
        <v>WTON</v>
      </c>
      <c r="Q759" s="6" t="str">
        <f>IFERROR(INDEX('Final Yahoo'!$D$2:$D$1048576,MATCH(Stockbit!P759,'Final Yahoo'!$B$2:$B$1048576,0)),"NA")</f>
        <v>NA</v>
      </c>
      <c r="R759" s="10">
        <f t="shared" si="145"/>
        <v>2.4577600000000004</v>
      </c>
      <c r="S759" s="23">
        <f t="shared" si="146"/>
        <v>-3.5999999999999997E-2</v>
      </c>
      <c r="T759" s="8">
        <f t="shared" si="147"/>
        <v>6601949880</v>
      </c>
      <c r="U759" s="28">
        <f t="shared" si="148"/>
        <v>22603700</v>
      </c>
      <c r="V759" s="29" t="str">
        <f t="shared" si="149"/>
        <v>LowerMidCap</v>
      </c>
    </row>
    <row r="760" spans="2:22" x14ac:dyDescent="0.25">
      <c r="B760">
        <f t="shared" si="143"/>
        <v>758</v>
      </c>
      <c r="C760" t="s">
        <v>3148</v>
      </c>
      <c r="D760" t="s">
        <v>4019</v>
      </c>
      <c r="E760" s="2">
        <v>-0.33400000000000002</v>
      </c>
      <c r="F760" s="1">
        <v>9513940760</v>
      </c>
      <c r="G760" s="1">
        <v>22749000</v>
      </c>
      <c r="I760" t="str">
        <f t="shared" si="138"/>
        <v>YELO</v>
      </c>
      <c r="J760" t="str">
        <f t="shared" si="139"/>
        <v>154.30 B</v>
      </c>
      <c r="K760" t="str">
        <f t="shared" si="140"/>
        <v>-0.334</v>
      </c>
      <c r="L760" s="9" t="str">
        <f t="shared" si="141"/>
        <v>9513940760</v>
      </c>
      <c r="M760" s="9" t="str">
        <f t="shared" si="142"/>
        <v>22749000</v>
      </c>
      <c r="P760" t="str">
        <f t="shared" si="144"/>
        <v>YELO</v>
      </c>
      <c r="Q760" s="6">
        <f>IFERROR(INDEX('Final Yahoo'!$D$2:$D$1048576,MATCH(Stockbit!P760,'Final Yahoo'!$B$2:$B$1048576,0)),"NA")</f>
        <v>424</v>
      </c>
      <c r="R760" s="10">
        <f t="shared" si="145"/>
        <v>0.15430000000000002</v>
      </c>
      <c r="S760" s="23">
        <f t="shared" si="146"/>
        <v>-0.33400000000000002</v>
      </c>
      <c r="T760" s="8">
        <f t="shared" si="147"/>
        <v>9513940760</v>
      </c>
      <c r="U760" s="28">
        <f t="shared" si="148"/>
        <v>22749000</v>
      </c>
      <c r="V760" s="29" t="str">
        <f t="shared" si="149"/>
        <v>LowerSmallCap</v>
      </c>
    </row>
    <row r="761" spans="2:22" x14ac:dyDescent="0.25">
      <c r="B761">
        <f t="shared" si="143"/>
        <v>759</v>
      </c>
      <c r="C761" t="s">
        <v>3149</v>
      </c>
      <c r="D761" t="s">
        <v>4020</v>
      </c>
      <c r="E761" s="2">
        <v>1E-3</v>
      </c>
      <c r="F761" s="1">
        <v>102633800</v>
      </c>
      <c r="G761" s="1">
        <v>144680</v>
      </c>
      <c r="I761" t="str">
        <f t="shared" si="138"/>
        <v>YPAS</v>
      </c>
      <c r="J761" t="str">
        <f t="shared" si="139"/>
        <v>514.36 B</v>
      </c>
      <c r="K761" t="str">
        <f t="shared" si="140"/>
        <v>0.001</v>
      </c>
      <c r="L761" s="9" t="str">
        <f t="shared" si="141"/>
        <v>102633800</v>
      </c>
      <c r="M761" s="9" t="str">
        <f t="shared" si="142"/>
        <v>144680</v>
      </c>
      <c r="P761" t="str">
        <f t="shared" si="144"/>
        <v>YPAS</v>
      </c>
      <c r="Q761" s="6">
        <f>IFERROR(INDEX('Final Yahoo'!$D$2:$D$1048576,MATCH(Stockbit!P761,'Final Yahoo'!$B$2:$B$1048576,0)),"NA")</f>
        <v>545</v>
      </c>
      <c r="R761" s="10">
        <f t="shared" si="145"/>
        <v>0.51436000000000004</v>
      </c>
      <c r="S761" s="23">
        <f t="shared" si="146"/>
        <v>1E-3</v>
      </c>
      <c r="T761" s="8">
        <f t="shared" si="147"/>
        <v>102633800</v>
      </c>
      <c r="U761" s="28">
        <f t="shared" si="148"/>
        <v>144680</v>
      </c>
      <c r="V761" s="29" t="str">
        <f t="shared" si="149"/>
        <v>LowerSmallCap</v>
      </c>
    </row>
    <row r="762" spans="2:22" x14ac:dyDescent="0.25">
      <c r="B762">
        <f t="shared" si="143"/>
        <v>760</v>
      </c>
      <c r="C762" t="s">
        <v>3150</v>
      </c>
      <c r="D762" t="s">
        <v>4021</v>
      </c>
      <c r="E762" s="2">
        <v>-2.081</v>
      </c>
      <c r="F762" s="1">
        <v>77094700</v>
      </c>
      <c r="G762" s="1">
        <v>91600</v>
      </c>
      <c r="I762" t="str">
        <f t="shared" si="138"/>
        <v>YULE</v>
      </c>
      <c r="J762" t="str">
        <f t="shared" si="139"/>
        <v>1,517.25 B</v>
      </c>
      <c r="K762" t="str">
        <f t="shared" si="140"/>
        <v>-2.081</v>
      </c>
      <c r="L762" s="9" t="str">
        <f t="shared" si="141"/>
        <v>77094700</v>
      </c>
      <c r="M762" s="9" t="str">
        <f t="shared" si="142"/>
        <v>91600</v>
      </c>
      <c r="P762" t="str">
        <f t="shared" si="144"/>
        <v>YULE</v>
      </c>
      <c r="Q762" s="6">
        <f>IFERROR(INDEX('Final Yahoo'!$D$2:$D$1048576,MATCH(Stockbit!P762,'Final Yahoo'!$B$2:$B$1048576,0)),"NA")</f>
        <v>760</v>
      </c>
      <c r="R762" s="10">
        <f t="shared" si="145"/>
        <v>1.51725</v>
      </c>
      <c r="S762" s="23">
        <f t="shared" si="146"/>
        <v>-2.081</v>
      </c>
      <c r="T762" s="8">
        <f t="shared" si="147"/>
        <v>77094700</v>
      </c>
      <c r="U762" s="28">
        <f t="shared" si="148"/>
        <v>91600</v>
      </c>
      <c r="V762" s="29" t="str">
        <f t="shared" si="149"/>
        <v>UpperSmallCap</v>
      </c>
    </row>
    <row r="763" spans="2:22" x14ac:dyDescent="0.25">
      <c r="B763">
        <f t="shared" si="143"/>
        <v>761</v>
      </c>
      <c r="C763" t="s">
        <v>3151</v>
      </c>
      <c r="D763" t="s">
        <v>4022</v>
      </c>
      <c r="E763" s="2">
        <v>-2.5000000000000001E-2</v>
      </c>
      <c r="F763" s="1">
        <v>9095366700</v>
      </c>
      <c r="G763" s="1">
        <v>11249300</v>
      </c>
      <c r="I763" t="str">
        <f t="shared" si="138"/>
        <v>ZBRA</v>
      </c>
      <c r="J763" t="str">
        <f t="shared" si="139"/>
        <v>2,008.57 B</v>
      </c>
      <c r="K763" t="str">
        <f t="shared" si="140"/>
        <v>-0.025</v>
      </c>
      <c r="L763" s="9" t="str">
        <f t="shared" si="141"/>
        <v>9095366700</v>
      </c>
      <c r="M763" s="9" t="str">
        <f t="shared" si="142"/>
        <v>11249300</v>
      </c>
      <c r="P763" t="str">
        <f t="shared" si="144"/>
        <v>ZBRA</v>
      </c>
      <c r="Q763" s="6">
        <f>IFERROR(INDEX('Final Yahoo'!$D$2:$D$1048576,MATCH(Stockbit!P763,'Final Yahoo'!$B$2:$B$1048576,0)),"NA")</f>
        <v>805</v>
      </c>
      <c r="R763" s="10">
        <f t="shared" si="145"/>
        <v>2.0085699999999997</v>
      </c>
      <c r="S763" s="23">
        <f t="shared" si="146"/>
        <v>-2.5000000000000001E-2</v>
      </c>
      <c r="T763" s="8">
        <f t="shared" si="147"/>
        <v>9095366700</v>
      </c>
      <c r="U763" s="28">
        <f t="shared" si="148"/>
        <v>11249300</v>
      </c>
      <c r="V763" s="29" t="str">
        <f t="shared" si="149"/>
        <v>LowerMidCap</v>
      </c>
    </row>
    <row r="764" spans="2:22" x14ac:dyDescent="0.25">
      <c r="B764">
        <f t="shared" si="143"/>
        <v>762</v>
      </c>
      <c r="C764" t="s">
        <v>3152</v>
      </c>
      <c r="D764" t="s">
        <v>4023</v>
      </c>
      <c r="E764" s="2">
        <v>0.11700000000000001</v>
      </c>
      <c r="F764" s="1">
        <v>76095989160</v>
      </c>
      <c r="G764" s="1">
        <v>614885132.79999995</v>
      </c>
      <c r="I764" t="str">
        <f t="shared" si="138"/>
        <v>ZINC</v>
      </c>
      <c r="J764" t="str">
        <f t="shared" si="139"/>
        <v>3,156.25 B</v>
      </c>
      <c r="K764" t="str">
        <f t="shared" si="140"/>
        <v>0.117</v>
      </c>
      <c r="L764" s="9" t="str">
        <f t="shared" si="141"/>
        <v>76095989160</v>
      </c>
      <c r="M764" s="9" t="str">
        <f t="shared" si="142"/>
        <v>614885132.8</v>
      </c>
      <c r="P764" t="str">
        <f t="shared" si="144"/>
        <v>ZINC</v>
      </c>
      <c r="Q764" s="6" t="str">
        <f>IFERROR(INDEX('Final Yahoo'!$D$2:$D$1048576,MATCH(Stockbit!P764,'Final Yahoo'!$B$2:$B$1048576,0)),"NA")</f>
        <v>NA</v>
      </c>
      <c r="R764" s="10">
        <f t="shared" si="145"/>
        <v>3.15625</v>
      </c>
      <c r="S764" s="23">
        <f t="shared" si="146"/>
        <v>0.11700000000000001</v>
      </c>
      <c r="T764" s="8">
        <f t="shared" si="147"/>
        <v>76095989160</v>
      </c>
      <c r="U764" s="28">
        <f t="shared" si="148"/>
        <v>614885132.79999995</v>
      </c>
      <c r="V764" s="29" t="str">
        <f t="shared" si="149"/>
        <v>LowerMidCap</v>
      </c>
    </row>
    <row r="765" spans="2:22" x14ac:dyDescent="0.25">
      <c r="B765">
        <f t="shared" si="143"/>
        <v>763</v>
      </c>
      <c r="C765" t="s">
        <v>3153</v>
      </c>
      <c r="D765" t="s">
        <v>4024</v>
      </c>
      <c r="E765" s="2">
        <v>-6.3E-2</v>
      </c>
      <c r="F765" s="1">
        <v>110848400</v>
      </c>
      <c r="G765" s="1">
        <v>273940</v>
      </c>
      <c r="I765" t="str">
        <f t="shared" si="138"/>
        <v>ZONE</v>
      </c>
      <c r="J765" t="str">
        <f t="shared" si="139"/>
        <v>353.29 B</v>
      </c>
      <c r="K765" t="str">
        <f t="shared" si="140"/>
        <v>-0.063</v>
      </c>
      <c r="L765" s="9" t="str">
        <f t="shared" si="141"/>
        <v>110848400</v>
      </c>
      <c r="M765" s="9" t="str">
        <f t="shared" si="142"/>
        <v>273940</v>
      </c>
      <c r="P765" t="str">
        <f t="shared" si="144"/>
        <v>ZONE</v>
      </c>
      <c r="Q765" s="6">
        <f>IFERROR(INDEX('Final Yahoo'!$D$2:$D$1048576,MATCH(Stockbit!P765,'Final Yahoo'!$B$2:$B$1048576,0)),"NA")</f>
        <v>404</v>
      </c>
      <c r="R765" s="10">
        <f t="shared" si="145"/>
        <v>0.35328999999999999</v>
      </c>
      <c r="S765" s="23">
        <f t="shared" si="146"/>
        <v>-6.3E-2</v>
      </c>
      <c r="T765" s="8">
        <f t="shared" si="147"/>
        <v>110848400</v>
      </c>
      <c r="U765" s="28">
        <f t="shared" si="148"/>
        <v>273940</v>
      </c>
      <c r="V765" s="29" t="str">
        <f t="shared" si="149"/>
        <v>LowerSmallCap</v>
      </c>
    </row>
    <row r="766" spans="2:22" x14ac:dyDescent="0.25">
      <c r="B766">
        <f t="shared" si="143"/>
        <v>764</v>
      </c>
      <c r="C766" t="s">
        <v>4025</v>
      </c>
      <c r="D766" t="s">
        <v>4026</v>
      </c>
      <c r="E766" s="2">
        <v>0.54</v>
      </c>
      <c r="F766" s="1">
        <v>11921705100</v>
      </c>
      <c r="G766" s="1">
        <v>19505140</v>
      </c>
      <c r="I766" t="str">
        <f t="shared" si="138"/>
        <v>ZYRX</v>
      </c>
      <c r="J766" t="str">
        <f t="shared" si="139"/>
        <v>840.00 B</v>
      </c>
      <c r="K766" t="str">
        <f t="shared" si="140"/>
        <v>0.54</v>
      </c>
      <c r="L766" s="9" t="str">
        <f t="shared" si="141"/>
        <v>11921705100</v>
      </c>
      <c r="M766" s="9" t="str">
        <f t="shared" si="142"/>
        <v>19505140</v>
      </c>
      <c r="P766" t="str">
        <f t="shared" si="144"/>
        <v>ZYRX</v>
      </c>
      <c r="Q766" s="6" t="str">
        <f>IFERROR(INDEX('Final Yahoo'!$D$2:$D$1048576,MATCH(Stockbit!P766,'Final Yahoo'!$B$2:$B$1048576,0)),"NA")</f>
        <v>NA</v>
      </c>
      <c r="R766" s="10">
        <f t="shared" si="145"/>
        <v>0.84</v>
      </c>
      <c r="S766" s="23">
        <f t="shared" si="146"/>
        <v>0.54</v>
      </c>
      <c r="T766" s="8">
        <f t="shared" si="147"/>
        <v>11921705100</v>
      </c>
      <c r="U766" s="28">
        <f t="shared" si="148"/>
        <v>19505140</v>
      </c>
      <c r="V766" s="29" t="str">
        <f t="shared" si="149"/>
        <v>LowerSmallCap</v>
      </c>
    </row>
    <row r="768" spans="2:22" x14ac:dyDescent="0.25">
      <c r="L768" s="9"/>
      <c r="M76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E88E-04EB-4B65-BB52-B6091C96A8A4}">
  <dimension ref="A1:F765"/>
  <sheetViews>
    <sheetView workbookViewId="0">
      <selection activeCell="O1" sqref="O1"/>
    </sheetView>
  </sheetViews>
  <sheetFormatPr defaultRowHeight="15" x14ac:dyDescent="0.25"/>
  <cols>
    <col min="1" max="1" width="7.5703125" bestFit="1" customWidth="1"/>
    <col min="2" max="2" width="19.42578125" bestFit="1" customWidth="1"/>
    <col min="3" max="3" width="24.28515625" bestFit="1" customWidth="1"/>
    <col min="4" max="4" width="18.140625" bestFit="1" customWidth="1"/>
    <col min="5" max="5" width="20.7109375" bestFit="1" customWidth="1"/>
    <col min="6" max="6" width="14.7109375" bestFit="1" customWidth="1"/>
  </cols>
  <sheetData>
    <row r="1" spans="1:6" x14ac:dyDescent="0.25">
      <c r="A1" s="19" t="s">
        <v>0</v>
      </c>
      <c r="B1" s="19" t="s">
        <v>3192</v>
      </c>
      <c r="C1" s="19" t="s">
        <v>4028</v>
      </c>
      <c r="D1" s="19" t="s">
        <v>4049</v>
      </c>
      <c r="E1" s="19" t="s">
        <v>4050</v>
      </c>
      <c r="F1" s="19" t="s">
        <v>2487</v>
      </c>
    </row>
    <row r="2" spans="1:6" x14ac:dyDescent="0.25">
      <c r="A2" t="s">
        <v>2489</v>
      </c>
      <c r="B2" s="9">
        <v>19.679939999999998</v>
      </c>
      <c r="C2" s="23">
        <v>2.8000000000000001E-2</v>
      </c>
      <c r="D2" s="9">
        <v>31111644500</v>
      </c>
      <c r="E2" s="9">
        <v>3063300</v>
      </c>
      <c r="F2" t="s">
        <v>4053</v>
      </c>
    </row>
    <row r="3" spans="1:6" x14ac:dyDescent="0.25">
      <c r="A3" t="s">
        <v>2490</v>
      </c>
      <c r="B3" s="9">
        <v>1.30593</v>
      </c>
      <c r="C3" s="23">
        <v>-0.16</v>
      </c>
      <c r="D3" s="9">
        <v>6469978680</v>
      </c>
      <c r="E3" s="9">
        <v>15557700</v>
      </c>
      <c r="F3" t="s">
        <v>4057</v>
      </c>
    </row>
    <row r="4" spans="1:6" x14ac:dyDescent="0.25">
      <c r="A4" t="s">
        <v>2491</v>
      </c>
      <c r="B4" s="9">
        <v>4.3146100000000001</v>
      </c>
      <c r="C4" s="23">
        <v>-0.12</v>
      </c>
      <c r="D4" s="9">
        <v>695000</v>
      </c>
      <c r="E4" s="9">
        <v>0</v>
      </c>
      <c r="F4" t="s">
        <v>4054</v>
      </c>
    </row>
    <row r="5" spans="1:6" x14ac:dyDescent="0.25">
      <c r="A5" t="s">
        <v>2492</v>
      </c>
      <c r="B5" s="9">
        <v>4.5427200000000001</v>
      </c>
      <c r="C5" s="23">
        <v>-3.4000000000000002E-2</v>
      </c>
      <c r="D5" s="9">
        <v>41421666700</v>
      </c>
      <c r="E5" s="9">
        <v>26562960</v>
      </c>
      <c r="F5" t="s">
        <v>4054</v>
      </c>
    </row>
    <row r="6" spans="1:6" x14ac:dyDescent="0.25">
      <c r="A6" t="s">
        <v>2493</v>
      </c>
      <c r="B6" s="9">
        <v>24.095749999999999</v>
      </c>
      <c r="C6" s="23">
        <v>7.6999999999999999E-2</v>
      </c>
      <c r="D6" s="9">
        <v>28508199700</v>
      </c>
      <c r="E6" s="9">
        <v>19834720</v>
      </c>
      <c r="F6" t="s">
        <v>4053</v>
      </c>
    </row>
    <row r="7" spans="1:6" x14ac:dyDescent="0.25">
      <c r="A7" t="s">
        <v>2494</v>
      </c>
      <c r="B7" s="9">
        <v>1.6833900000000002</v>
      </c>
      <c r="C7" s="23">
        <v>-0.26400000000000001</v>
      </c>
      <c r="D7" s="9">
        <v>6521839040</v>
      </c>
      <c r="E7" s="9">
        <v>23253700</v>
      </c>
      <c r="F7" t="s">
        <v>4057</v>
      </c>
    </row>
    <row r="8" spans="1:6" x14ac:dyDescent="0.25">
      <c r="A8" t="s">
        <v>2495</v>
      </c>
      <c r="B8" s="9">
        <v>1.49834</v>
      </c>
      <c r="C8" s="23">
        <v>-6.0999999999999999E-2</v>
      </c>
      <c r="D8" s="9">
        <v>1610976200</v>
      </c>
      <c r="E8" s="9">
        <v>627440</v>
      </c>
      <c r="F8" t="s">
        <v>4057</v>
      </c>
    </row>
    <row r="9" spans="1:6" x14ac:dyDescent="0.25">
      <c r="A9" t="s">
        <v>2496</v>
      </c>
      <c r="B9" s="9">
        <v>3.89913</v>
      </c>
      <c r="C9" s="23">
        <v>-0.106</v>
      </c>
      <c r="D9" s="9">
        <v>56266700500</v>
      </c>
      <c r="E9" s="9">
        <v>49503798.399999999</v>
      </c>
      <c r="F9" t="s">
        <v>4054</v>
      </c>
    </row>
    <row r="10" spans="1:6" x14ac:dyDescent="0.25">
      <c r="A10" t="s">
        <v>2497</v>
      </c>
      <c r="B10" s="9">
        <v>7.875</v>
      </c>
      <c r="C10" s="23">
        <v>1.0999999999999999E-2</v>
      </c>
      <c r="D10" s="9">
        <v>1381535500</v>
      </c>
      <c r="E10" s="9">
        <v>173840</v>
      </c>
      <c r="F10" t="s">
        <v>4056</v>
      </c>
    </row>
    <row r="11" spans="1:6" x14ac:dyDescent="0.25">
      <c r="A11" t="s">
        <v>2498</v>
      </c>
      <c r="B11" s="9">
        <v>0.93340000000000001</v>
      </c>
      <c r="C11" s="23">
        <v>-0.23899999999999999</v>
      </c>
      <c r="D11" s="9">
        <v>2267631200</v>
      </c>
      <c r="E11" s="9">
        <v>9809500</v>
      </c>
      <c r="F11" t="s">
        <v>4055</v>
      </c>
    </row>
    <row r="12" spans="1:6" x14ac:dyDescent="0.25">
      <c r="A12" t="s">
        <v>2499</v>
      </c>
      <c r="B12" s="9">
        <v>56.455220000000004</v>
      </c>
      <c r="C12" s="23">
        <v>-7.1999999999999995E-2</v>
      </c>
      <c r="D12" s="9">
        <v>291669039200</v>
      </c>
      <c r="E12" s="9">
        <v>164635678.40000001</v>
      </c>
      <c r="F12" t="s">
        <v>4041</v>
      </c>
    </row>
    <row r="13" spans="1:6" x14ac:dyDescent="0.25">
      <c r="A13" t="s">
        <v>2500</v>
      </c>
      <c r="B13" s="9">
        <v>0.34399999999999997</v>
      </c>
      <c r="C13" s="23" t="s">
        <v>4059</v>
      </c>
      <c r="D13" s="9">
        <v>2432560</v>
      </c>
      <c r="E13" s="9">
        <v>7020</v>
      </c>
      <c r="F13" t="s">
        <v>4055</v>
      </c>
    </row>
    <row r="14" spans="1:6" x14ac:dyDescent="0.25">
      <c r="A14" t="s">
        <v>2501</v>
      </c>
      <c r="B14" s="9">
        <v>4.6919899999999997</v>
      </c>
      <c r="C14" s="23">
        <v>0.06</v>
      </c>
      <c r="D14" s="9">
        <v>15629668300</v>
      </c>
      <c r="E14" s="9">
        <v>10239080</v>
      </c>
      <c r="F14" t="s">
        <v>4054</v>
      </c>
    </row>
    <row r="15" spans="1:6" x14ac:dyDescent="0.25">
      <c r="A15" t="s">
        <v>2502</v>
      </c>
      <c r="B15" s="9">
        <v>45.992379999999997</v>
      </c>
      <c r="C15" s="23">
        <v>0.155</v>
      </c>
      <c r="D15" s="9">
        <v>109454670800</v>
      </c>
      <c r="E15" s="9">
        <v>54147300</v>
      </c>
      <c r="F15" t="s">
        <v>4041</v>
      </c>
    </row>
    <row r="16" spans="1:6" x14ac:dyDescent="0.25">
      <c r="A16" t="s">
        <v>2503</v>
      </c>
      <c r="B16" s="9">
        <v>2.4023699999999999</v>
      </c>
      <c r="C16" s="23">
        <v>6.4000000000000001E-2</v>
      </c>
      <c r="D16" s="9">
        <v>4348887680</v>
      </c>
      <c r="E16" s="9">
        <v>20360180</v>
      </c>
      <c r="F16" t="s">
        <v>4054</v>
      </c>
    </row>
    <row r="17" spans="1:6" x14ac:dyDescent="0.25">
      <c r="A17" t="s">
        <v>2504</v>
      </c>
      <c r="B17" s="9">
        <v>0.18815999999999999</v>
      </c>
      <c r="C17" s="23">
        <v>-6.6000000000000003E-2</v>
      </c>
      <c r="D17" s="9">
        <v>144886040</v>
      </c>
      <c r="E17" s="9">
        <v>2273440</v>
      </c>
      <c r="F17" t="s">
        <v>4055</v>
      </c>
    </row>
    <row r="18" spans="1:6" x14ac:dyDescent="0.25">
      <c r="A18" t="s">
        <v>2505</v>
      </c>
      <c r="B18" s="9">
        <v>0.11109999999999999</v>
      </c>
      <c r="C18" s="23">
        <v>0.217</v>
      </c>
      <c r="D18" s="9">
        <v>348443240</v>
      </c>
      <c r="E18" s="9">
        <v>711760</v>
      </c>
      <c r="F18" t="s">
        <v>4055</v>
      </c>
    </row>
    <row r="19" spans="1:6" x14ac:dyDescent="0.25">
      <c r="A19" t="s">
        <v>2506</v>
      </c>
      <c r="B19" s="9">
        <v>2.1603400000000001</v>
      </c>
      <c r="C19" s="23">
        <v>-0.13</v>
      </c>
      <c r="D19" s="9">
        <v>4904758680</v>
      </c>
      <c r="E19" s="9">
        <v>20533340</v>
      </c>
      <c r="F19" t="s">
        <v>4054</v>
      </c>
    </row>
    <row r="20" spans="1:6" x14ac:dyDescent="0.25">
      <c r="A20" t="s">
        <v>2507</v>
      </c>
      <c r="B20" s="9">
        <v>0.32247000000000003</v>
      </c>
      <c r="C20" s="23">
        <v>1.2969999999999999</v>
      </c>
      <c r="D20" s="9">
        <v>1511000</v>
      </c>
      <c r="E20" s="9">
        <v>30220</v>
      </c>
      <c r="F20" t="s">
        <v>4055</v>
      </c>
    </row>
    <row r="21" spans="1:6" x14ac:dyDescent="0.25">
      <c r="A21" t="s">
        <v>2508</v>
      </c>
      <c r="B21" s="9">
        <v>0.61199999999999999</v>
      </c>
      <c r="C21" s="23">
        <v>2.5999999999999999E-2</v>
      </c>
      <c r="D21" s="9">
        <v>164404900</v>
      </c>
      <c r="E21" s="9">
        <v>184500</v>
      </c>
      <c r="F21" t="s">
        <v>4055</v>
      </c>
    </row>
    <row r="22" spans="1:6" x14ac:dyDescent="0.25">
      <c r="A22" t="s">
        <v>2509</v>
      </c>
      <c r="B22" s="9">
        <v>18.668330000000001</v>
      </c>
      <c r="C22" s="23">
        <v>-1.0999999999999999E-2</v>
      </c>
      <c r="D22" s="9">
        <v>70513476400</v>
      </c>
      <c r="E22" s="9">
        <v>15641200</v>
      </c>
      <c r="F22" t="s">
        <v>4053</v>
      </c>
    </row>
    <row r="23" spans="1:6" x14ac:dyDescent="0.25">
      <c r="A23" t="s">
        <v>2510</v>
      </c>
      <c r="B23" s="9">
        <v>0.41039999999999999</v>
      </c>
      <c r="C23" s="23">
        <v>0.54800000000000004</v>
      </c>
      <c r="D23" s="9">
        <v>11336240</v>
      </c>
      <c r="E23" s="9">
        <v>25020</v>
      </c>
      <c r="F23" t="s">
        <v>4055</v>
      </c>
    </row>
    <row r="24" spans="1:6" x14ac:dyDescent="0.25">
      <c r="A24" t="s">
        <v>2511</v>
      </c>
      <c r="B24" s="9">
        <v>0.83050000000000002</v>
      </c>
      <c r="C24" s="23">
        <v>0.16</v>
      </c>
      <c r="D24" s="9">
        <v>2798422500</v>
      </c>
      <c r="E24" s="9">
        <v>3861400</v>
      </c>
      <c r="F24" t="s">
        <v>4055</v>
      </c>
    </row>
    <row r="25" spans="1:6" x14ac:dyDescent="0.25">
      <c r="A25" t="s">
        <v>2512</v>
      </c>
      <c r="B25" s="9">
        <v>0.12489</v>
      </c>
      <c r="C25" s="23">
        <v>1.9E-2</v>
      </c>
      <c r="D25" s="9">
        <v>16653400</v>
      </c>
      <c r="E25" s="9">
        <v>64760</v>
      </c>
      <c r="F25" t="s">
        <v>4055</v>
      </c>
    </row>
    <row r="26" spans="1:6" x14ac:dyDescent="0.25">
      <c r="A26" t="s">
        <v>2513</v>
      </c>
      <c r="B26" s="9">
        <v>0.14784</v>
      </c>
      <c r="C26" s="23">
        <v>-0.35299999999999998</v>
      </c>
      <c r="D26" s="9">
        <v>2249880</v>
      </c>
      <c r="E26" s="9">
        <v>9400</v>
      </c>
      <c r="F26" t="s">
        <v>4055</v>
      </c>
    </row>
    <row r="27" spans="1:6" x14ac:dyDescent="0.25">
      <c r="A27" t="s">
        <v>2514</v>
      </c>
      <c r="B27" s="9">
        <v>0.64440999999999993</v>
      </c>
      <c r="C27" s="23">
        <v>7.0000000000000007E-2</v>
      </c>
      <c r="D27" s="9">
        <v>28476400</v>
      </c>
      <c r="E27" s="9">
        <v>97000</v>
      </c>
      <c r="F27" t="s">
        <v>4055</v>
      </c>
    </row>
    <row r="28" spans="1:6" x14ac:dyDescent="0.25">
      <c r="A28" t="s">
        <v>2515</v>
      </c>
      <c r="B28" s="9">
        <v>1.68052</v>
      </c>
      <c r="C28" s="23">
        <v>-9.82</v>
      </c>
      <c r="D28" s="9">
        <v>41827680</v>
      </c>
      <c r="E28" s="9">
        <v>123560</v>
      </c>
      <c r="F28" t="s">
        <v>4057</v>
      </c>
    </row>
    <row r="29" spans="1:6" x14ac:dyDescent="0.25">
      <c r="A29" t="s">
        <v>2516</v>
      </c>
      <c r="B29" s="9">
        <v>1.62452</v>
      </c>
      <c r="C29" s="23" t="s">
        <v>4059</v>
      </c>
      <c r="D29" s="9">
        <v>1320047080</v>
      </c>
      <c r="E29" s="9">
        <v>2742440</v>
      </c>
      <c r="F29" t="s">
        <v>4057</v>
      </c>
    </row>
    <row r="30" spans="1:6" x14ac:dyDescent="0.25">
      <c r="A30" t="s">
        <v>2517</v>
      </c>
      <c r="B30" s="9">
        <v>2.3141100000000003</v>
      </c>
      <c r="C30" s="23" t="s">
        <v>4059</v>
      </c>
      <c r="D30" s="9">
        <v>871628800</v>
      </c>
      <c r="E30" s="9">
        <v>3013800</v>
      </c>
      <c r="F30" t="s">
        <v>4054</v>
      </c>
    </row>
    <row r="31" spans="1:6" x14ac:dyDescent="0.25">
      <c r="A31" t="s">
        <v>2518</v>
      </c>
      <c r="B31" s="9">
        <v>1.6709000000000001</v>
      </c>
      <c r="C31" s="23">
        <v>-0.01</v>
      </c>
      <c r="D31" s="9">
        <v>197169800</v>
      </c>
      <c r="E31" s="9">
        <v>52340</v>
      </c>
      <c r="F31" t="s">
        <v>4057</v>
      </c>
    </row>
    <row r="32" spans="1:6" x14ac:dyDescent="0.25">
      <c r="A32" t="s">
        <v>2519</v>
      </c>
      <c r="B32" s="9">
        <v>0.20304</v>
      </c>
      <c r="C32" s="23">
        <v>-0.193</v>
      </c>
      <c r="D32" s="9">
        <v>4406980</v>
      </c>
      <c r="E32" s="9">
        <v>23500</v>
      </c>
      <c r="F32" t="s">
        <v>4055</v>
      </c>
    </row>
    <row r="33" spans="1:6" x14ac:dyDescent="0.25">
      <c r="A33" t="s">
        <v>2520</v>
      </c>
      <c r="B33" s="9">
        <v>4.2222200000000001</v>
      </c>
      <c r="C33" s="23" t="s">
        <v>4059</v>
      </c>
      <c r="D33" s="9">
        <v>2709855200</v>
      </c>
      <c r="E33" s="9">
        <v>751500</v>
      </c>
      <c r="F33" t="s">
        <v>4054</v>
      </c>
    </row>
    <row r="34" spans="1:6" x14ac:dyDescent="0.25">
      <c r="A34" t="s">
        <v>2521</v>
      </c>
      <c r="B34" s="9">
        <v>52.320869999999999</v>
      </c>
      <c r="C34" s="23">
        <v>7.2999999999999995E-2</v>
      </c>
      <c r="D34" s="9">
        <v>26577989300</v>
      </c>
      <c r="E34" s="9">
        <v>21159680</v>
      </c>
      <c r="F34" t="s">
        <v>4041</v>
      </c>
    </row>
    <row r="35" spans="1:6" x14ac:dyDescent="0.25">
      <c r="A35" t="s">
        <v>2522</v>
      </c>
      <c r="B35" s="9">
        <v>0.46750000000000003</v>
      </c>
      <c r="C35" s="23">
        <v>-3.6999999999999998E-2</v>
      </c>
      <c r="D35" s="9">
        <v>20262000</v>
      </c>
      <c r="E35" s="9">
        <v>405240</v>
      </c>
      <c r="F35" t="s">
        <v>4055</v>
      </c>
    </row>
    <row r="36" spans="1:6" x14ac:dyDescent="0.25">
      <c r="A36" t="s">
        <v>2523</v>
      </c>
      <c r="B36" s="9">
        <v>2.7504200000000001</v>
      </c>
      <c r="C36" s="23">
        <v>1.2999999999999999E-2</v>
      </c>
      <c r="D36" s="9">
        <v>206202200</v>
      </c>
      <c r="E36" s="9">
        <v>246840</v>
      </c>
      <c r="F36" t="s">
        <v>4054</v>
      </c>
    </row>
    <row r="37" spans="1:6" x14ac:dyDescent="0.25">
      <c r="A37" t="s">
        <v>2524</v>
      </c>
      <c r="B37" s="9">
        <v>57.673839999999998</v>
      </c>
      <c r="C37" s="23">
        <v>0.29299999999999998</v>
      </c>
      <c r="D37" s="9">
        <v>457739004200</v>
      </c>
      <c r="E37" s="9">
        <v>182517276.80000001</v>
      </c>
      <c r="F37" t="s">
        <v>4041</v>
      </c>
    </row>
    <row r="38" spans="1:6" x14ac:dyDescent="0.25">
      <c r="A38" t="s">
        <v>2525</v>
      </c>
      <c r="B38" s="9">
        <v>1.56931</v>
      </c>
      <c r="C38" s="23">
        <v>-0.09</v>
      </c>
      <c r="D38" s="9">
        <v>33650500</v>
      </c>
      <c r="E38" s="9">
        <v>59000</v>
      </c>
      <c r="F38" t="s">
        <v>4057</v>
      </c>
    </row>
    <row r="39" spans="1:6" x14ac:dyDescent="0.25">
      <c r="A39" t="s">
        <v>2526</v>
      </c>
      <c r="B39" s="9">
        <v>11.35449</v>
      </c>
      <c r="C39" s="23">
        <v>1.0740000000000001</v>
      </c>
      <c r="D39" s="9">
        <v>9295321200</v>
      </c>
      <c r="E39" s="9">
        <v>9852420</v>
      </c>
      <c r="F39" t="s">
        <v>4053</v>
      </c>
    </row>
    <row r="40" spans="1:6" x14ac:dyDescent="0.25">
      <c r="A40" t="s">
        <v>2527</v>
      </c>
      <c r="B40" s="9">
        <v>0.19902</v>
      </c>
      <c r="C40" s="23">
        <v>0.14000000000000001</v>
      </c>
      <c r="D40" s="9">
        <v>111810700</v>
      </c>
      <c r="E40" s="9">
        <v>606980</v>
      </c>
      <c r="F40" t="s">
        <v>4055</v>
      </c>
    </row>
    <row r="41" spans="1:6" x14ac:dyDescent="0.25">
      <c r="A41" t="s">
        <v>2528</v>
      </c>
      <c r="B41" s="9">
        <v>0.27526</v>
      </c>
      <c r="C41" s="23">
        <v>-5.1999999999999998E-2</v>
      </c>
      <c r="D41" s="9">
        <v>45540120</v>
      </c>
      <c r="E41" s="9">
        <v>222640</v>
      </c>
      <c r="F41" t="s">
        <v>4055</v>
      </c>
    </row>
    <row r="42" spans="1:6" x14ac:dyDescent="0.25">
      <c r="A42" t="s">
        <v>2529</v>
      </c>
      <c r="B42" s="9">
        <v>3.246</v>
      </c>
      <c r="C42" s="23">
        <v>-0.111</v>
      </c>
      <c r="D42" s="9">
        <v>6453424040</v>
      </c>
      <c r="E42" s="9">
        <v>43039579.200000003</v>
      </c>
      <c r="F42" t="s">
        <v>4054</v>
      </c>
    </row>
    <row r="43" spans="1:6" x14ac:dyDescent="0.25">
      <c r="A43" t="s">
        <v>3239</v>
      </c>
      <c r="B43" s="9">
        <v>0.82261000000000006</v>
      </c>
      <c r="C43" s="23">
        <v>-2.1000000000000001E-2</v>
      </c>
      <c r="D43" s="9">
        <v>1000</v>
      </c>
      <c r="E43" s="9">
        <v>0</v>
      </c>
      <c r="F43" t="s">
        <v>4055</v>
      </c>
    </row>
    <row r="44" spans="1:6" x14ac:dyDescent="0.25">
      <c r="A44" t="s">
        <v>3156</v>
      </c>
      <c r="B44" s="9">
        <v>15.521879999999999</v>
      </c>
      <c r="C44" s="23" t="s">
        <v>4059</v>
      </c>
      <c r="D44" s="9">
        <v>7977860500</v>
      </c>
      <c r="E44" s="9">
        <v>12252080</v>
      </c>
      <c r="F44" t="s">
        <v>4053</v>
      </c>
    </row>
    <row r="45" spans="1:6" x14ac:dyDescent="0.25">
      <c r="A45" t="s">
        <v>2530</v>
      </c>
      <c r="B45" s="9">
        <v>0.59057999999999999</v>
      </c>
      <c r="C45" s="23">
        <v>-0.502</v>
      </c>
      <c r="D45" s="9">
        <v>5099100</v>
      </c>
      <c r="E45" s="9">
        <v>2900</v>
      </c>
      <c r="F45" t="s">
        <v>4055</v>
      </c>
    </row>
    <row r="46" spans="1:6" x14ac:dyDescent="0.25">
      <c r="A46" t="s">
        <v>2531</v>
      </c>
      <c r="B46" s="9">
        <v>1.0332300000000001</v>
      </c>
      <c r="C46" s="23">
        <v>0.14599999999999999</v>
      </c>
      <c r="D46" s="9">
        <v>133190080</v>
      </c>
      <c r="E46" s="9">
        <v>421120</v>
      </c>
      <c r="F46" t="s">
        <v>4057</v>
      </c>
    </row>
    <row r="47" spans="1:6" x14ac:dyDescent="0.25">
      <c r="A47" t="s">
        <v>2532</v>
      </c>
      <c r="B47" s="9">
        <v>0.128</v>
      </c>
      <c r="C47" s="23" t="s">
        <v>4059</v>
      </c>
      <c r="D47" s="9">
        <v>11951767300</v>
      </c>
      <c r="E47" s="9">
        <v>189492239.19999999</v>
      </c>
      <c r="F47" t="s">
        <v>4055</v>
      </c>
    </row>
    <row r="48" spans="1:6" x14ac:dyDescent="0.25">
      <c r="A48" t="s">
        <v>3245</v>
      </c>
      <c r="B48" s="9">
        <v>0.45030999999999999</v>
      </c>
      <c r="C48" s="23">
        <v>-0.28299999999999997</v>
      </c>
      <c r="D48" s="9">
        <v>387000</v>
      </c>
      <c r="E48" s="9">
        <v>0</v>
      </c>
      <c r="F48" t="s">
        <v>4055</v>
      </c>
    </row>
    <row r="49" spans="1:6" x14ac:dyDescent="0.25">
      <c r="A49" t="s">
        <v>2533</v>
      </c>
      <c r="B49" s="9">
        <v>6.0199699999999998</v>
      </c>
      <c r="C49" s="23">
        <v>8.5000000000000006E-2</v>
      </c>
      <c r="D49" s="9">
        <v>4077712900</v>
      </c>
      <c r="E49" s="9">
        <v>5104920</v>
      </c>
      <c r="F49" t="s">
        <v>4056</v>
      </c>
    </row>
    <row r="50" spans="1:6" x14ac:dyDescent="0.25">
      <c r="A50" t="s">
        <v>2534</v>
      </c>
      <c r="B50" s="9">
        <v>0.80401</v>
      </c>
      <c r="C50" s="23">
        <v>-0.28000000000000003</v>
      </c>
      <c r="D50" s="9">
        <v>196616100</v>
      </c>
      <c r="E50" s="9">
        <v>110020</v>
      </c>
      <c r="F50" t="s">
        <v>4055</v>
      </c>
    </row>
    <row r="51" spans="1:6" x14ac:dyDescent="0.25">
      <c r="A51" t="s">
        <v>2535</v>
      </c>
      <c r="B51" s="9">
        <v>0.39200000000000002</v>
      </c>
      <c r="C51" s="23">
        <v>-0.49199999999999999</v>
      </c>
      <c r="D51" s="9">
        <v>2100000</v>
      </c>
      <c r="E51" s="9">
        <v>42000</v>
      </c>
      <c r="F51" t="s">
        <v>4055</v>
      </c>
    </row>
    <row r="52" spans="1:6" x14ac:dyDescent="0.25">
      <c r="A52" t="s">
        <v>2536</v>
      </c>
      <c r="B52" s="9">
        <v>210.26858999999999</v>
      </c>
      <c r="C52" s="23">
        <v>5.1999999999999998E-2</v>
      </c>
      <c r="D52" s="9">
        <v>434098551000</v>
      </c>
      <c r="E52" s="9">
        <v>30493680</v>
      </c>
      <c r="F52" t="s">
        <v>4041</v>
      </c>
    </row>
    <row r="53" spans="1:6" x14ac:dyDescent="0.25">
      <c r="A53" t="s">
        <v>2537</v>
      </c>
      <c r="B53" s="9">
        <v>0.10034</v>
      </c>
      <c r="C53" s="23">
        <v>2.1000000000000001E-2</v>
      </c>
      <c r="D53" s="9">
        <v>46815680</v>
      </c>
      <c r="E53" s="9">
        <v>158540</v>
      </c>
      <c r="F53" t="s">
        <v>4055</v>
      </c>
    </row>
    <row r="54" spans="1:6" x14ac:dyDescent="0.25">
      <c r="A54" t="s">
        <v>2538</v>
      </c>
      <c r="B54" s="9">
        <v>0.18336000000000002</v>
      </c>
      <c r="C54" s="23">
        <v>-2.5999999999999999E-2</v>
      </c>
      <c r="D54" s="9">
        <v>12993900</v>
      </c>
      <c r="E54" s="9">
        <v>13960</v>
      </c>
      <c r="F54" t="s">
        <v>4055</v>
      </c>
    </row>
    <row r="55" spans="1:6" x14ac:dyDescent="0.25">
      <c r="A55" t="s">
        <v>2539</v>
      </c>
      <c r="B55" s="9">
        <v>0.97787000000000002</v>
      </c>
      <c r="C55" s="23">
        <v>-5.0999999999999997E-2</v>
      </c>
      <c r="D55" s="9">
        <v>992083100</v>
      </c>
      <c r="E55" s="9">
        <v>1397320</v>
      </c>
      <c r="F55" t="s">
        <v>4055</v>
      </c>
    </row>
    <row r="56" spans="1:6" x14ac:dyDescent="0.25">
      <c r="A56" t="s">
        <v>2540</v>
      </c>
      <c r="B56" s="9">
        <v>248.97385</v>
      </c>
      <c r="C56" s="23">
        <v>-5.2999999999999999E-2</v>
      </c>
      <c r="D56" s="9">
        <v>403583722000</v>
      </c>
      <c r="E56" s="9">
        <v>65039920</v>
      </c>
      <c r="F56" t="s">
        <v>4041</v>
      </c>
    </row>
    <row r="57" spans="1:6" x14ac:dyDescent="0.25">
      <c r="A57" t="s">
        <v>2541</v>
      </c>
      <c r="B57" s="9">
        <v>0.20580000000000001</v>
      </c>
      <c r="C57" s="23">
        <v>-0.15</v>
      </c>
      <c r="D57" s="9">
        <v>80180680</v>
      </c>
      <c r="E57" s="9">
        <v>538000</v>
      </c>
      <c r="F57" t="s">
        <v>4055</v>
      </c>
    </row>
    <row r="58" spans="1:6" x14ac:dyDescent="0.25">
      <c r="A58" t="s">
        <v>2542</v>
      </c>
      <c r="B58" s="9">
        <v>2.74126</v>
      </c>
      <c r="C58" s="23">
        <v>-6.3E-2</v>
      </c>
      <c r="D58" s="9">
        <v>103671720</v>
      </c>
      <c r="E58" s="9">
        <v>340640</v>
      </c>
      <c r="F58" t="s">
        <v>4054</v>
      </c>
    </row>
    <row r="59" spans="1:6" x14ac:dyDescent="0.25">
      <c r="A59" t="s">
        <v>2543</v>
      </c>
      <c r="B59" s="9">
        <v>4.3520000000000003E-2</v>
      </c>
      <c r="C59" s="23" t="s">
        <v>4059</v>
      </c>
      <c r="D59" s="9">
        <v>1283347520</v>
      </c>
      <c r="E59" s="9">
        <v>19410060</v>
      </c>
      <c r="F59" t="s">
        <v>4055</v>
      </c>
    </row>
    <row r="60" spans="1:6" x14ac:dyDescent="0.25">
      <c r="A60" t="s">
        <v>2544</v>
      </c>
      <c r="B60" s="9">
        <v>3.6940900000000001</v>
      </c>
      <c r="C60" s="23">
        <v>-0.28799999999999998</v>
      </c>
      <c r="D60" s="9">
        <v>14406705040</v>
      </c>
      <c r="E60" s="9">
        <v>72787480</v>
      </c>
      <c r="F60" t="s">
        <v>4054</v>
      </c>
    </row>
    <row r="61" spans="1:6" x14ac:dyDescent="0.25">
      <c r="A61" t="s">
        <v>2545</v>
      </c>
      <c r="B61" s="9">
        <v>0.49445999999999996</v>
      </c>
      <c r="C61" s="23">
        <v>0.16800000000000001</v>
      </c>
      <c r="D61" s="9">
        <v>47229100</v>
      </c>
      <c r="E61" s="9">
        <v>28040</v>
      </c>
      <c r="F61" t="s">
        <v>4055</v>
      </c>
    </row>
    <row r="62" spans="1:6" x14ac:dyDescent="0.25">
      <c r="A62" t="s">
        <v>2546</v>
      </c>
      <c r="B62" s="9">
        <v>13.111799999999999</v>
      </c>
      <c r="C62" s="23">
        <v>0.216</v>
      </c>
      <c r="D62" s="9">
        <v>46883093400</v>
      </c>
      <c r="E62" s="9">
        <v>14148380</v>
      </c>
      <c r="F62" t="s">
        <v>4053</v>
      </c>
    </row>
    <row r="63" spans="1:6" x14ac:dyDescent="0.25">
      <c r="A63" t="s">
        <v>2547</v>
      </c>
      <c r="B63" s="9">
        <v>0.14499999999999999</v>
      </c>
      <c r="C63" s="23" t="s">
        <v>4059</v>
      </c>
      <c r="D63" s="9">
        <v>464197480</v>
      </c>
      <c r="E63" s="9">
        <v>3633040</v>
      </c>
      <c r="F63" t="s">
        <v>4055</v>
      </c>
    </row>
    <row r="64" spans="1:6" x14ac:dyDescent="0.25">
      <c r="A64" t="s">
        <v>2548</v>
      </c>
      <c r="B64" s="9">
        <v>1.4702500000000001</v>
      </c>
      <c r="C64" s="23">
        <v>0.10299999999999999</v>
      </c>
      <c r="D64" s="9">
        <v>176820700</v>
      </c>
      <c r="E64" s="9">
        <v>277900</v>
      </c>
      <c r="F64" t="s">
        <v>4057</v>
      </c>
    </row>
    <row r="65" spans="1:6" x14ac:dyDescent="0.25">
      <c r="A65" t="s">
        <v>3263</v>
      </c>
      <c r="B65" s="9">
        <v>1.1174900000000001</v>
      </c>
      <c r="C65" s="23">
        <v>-0.44600000000000001</v>
      </c>
      <c r="D65" s="9">
        <v>0</v>
      </c>
      <c r="E65" s="9">
        <v>0</v>
      </c>
      <c r="F65" t="s">
        <v>4057</v>
      </c>
    </row>
    <row r="66" spans="1:6" x14ac:dyDescent="0.25">
      <c r="A66" t="s">
        <v>2549</v>
      </c>
      <c r="B66" s="9">
        <v>5.5426899999999995</v>
      </c>
      <c r="C66" s="23">
        <v>-4.2999999999999997E-2</v>
      </c>
      <c r="D66" s="9">
        <v>3431020400</v>
      </c>
      <c r="E66" s="9">
        <v>2960280</v>
      </c>
      <c r="F66" t="s">
        <v>4056</v>
      </c>
    </row>
    <row r="67" spans="1:6" x14ac:dyDescent="0.25">
      <c r="A67" t="s">
        <v>2550</v>
      </c>
      <c r="B67" s="9">
        <v>0.13739999999999999</v>
      </c>
      <c r="C67" s="23" t="s">
        <v>4059</v>
      </c>
      <c r="D67" s="9">
        <v>6081411080</v>
      </c>
      <c r="E67" s="9">
        <v>36399580.799999997</v>
      </c>
      <c r="F67" t="s">
        <v>4055</v>
      </c>
    </row>
    <row r="68" spans="1:6" x14ac:dyDescent="0.25">
      <c r="A68" t="s">
        <v>2551</v>
      </c>
      <c r="B68" s="9">
        <v>9.1959999999999997</v>
      </c>
      <c r="C68" s="23">
        <v>-1.7000000000000001E-2</v>
      </c>
      <c r="D68" s="9">
        <v>39785508760</v>
      </c>
      <c r="E68" s="9">
        <v>153060040</v>
      </c>
      <c r="F68" t="s">
        <v>4056</v>
      </c>
    </row>
    <row r="69" spans="1:6" x14ac:dyDescent="0.25">
      <c r="A69" t="s">
        <v>2552</v>
      </c>
      <c r="B69" s="9">
        <v>2.2224899999999996</v>
      </c>
      <c r="C69" s="23">
        <v>-3.7999999999999999E-2</v>
      </c>
      <c r="D69" s="9">
        <v>14489233400</v>
      </c>
      <c r="E69" s="9">
        <v>45050220</v>
      </c>
      <c r="F69" t="s">
        <v>4054</v>
      </c>
    </row>
    <row r="70" spans="1:6" x14ac:dyDescent="0.25">
      <c r="A70" t="s">
        <v>3269</v>
      </c>
      <c r="B70" s="9">
        <v>5.6070000000000002</v>
      </c>
      <c r="C70" s="23">
        <v>0.188</v>
      </c>
      <c r="D70" s="9">
        <v>0</v>
      </c>
      <c r="E70" s="9">
        <v>0</v>
      </c>
      <c r="F70" t="s">
        <v>4056</v>
      </c>
    </row>
    <row r="71" spans="1:6" x14ac:dyDescent="0.25">
      <c r="A71" t="s">
        <v>2553</v>
      </c>
      <c r="B71" s="9">
        <v>0.64800000000000002</v>
      </c>
      <c r="C71" s="23">
        <v>-4.0000000000000001E-3</v>
      </c>
      <c r="D71" s="9">
        <v>360070520</v>
      </c>
      <c r="E71" s="9">
        <v>1082020</v>
      </c>
      <c r="F71" t="s">
        <v>4055</v>
      </c>
    </row>
    <row r="72" spans="1:6" x14ac:dyDescent="0.25">
      <c r="A72" t="s">
        <v>2554</v>
      </c>
      <c r="B72" s="9">
        <v>2.93127</v>
      </c>
      <c r="C72" s="23">
        <v>0.34499999999999997</v>
      </c>
      <c r="D72" s="9">
        <v>2475795900</v>
      </c>
      <c r="E72" s="9">
        <v>3250620</v>
      </c>
      <c r="F72" t="s">
        <v>4054</v>
      </c>
    </row>
    <row r="73" spans="1:6" x14ac:dyDescent="0.25">
      <c r="A73" t="s">
        <v>3157</v>
      </c>
      <c r="B73" s="9">
        <v>32.586889999999997</v>
      </c>
      <c r="C73" s="23">
        <v>-0.33100000000000002</v>
      </c>
      <c r="D73" s="9">
        <v>48089431800</v>
      </c>
      <c r="E73" s="9">
        <v>20198900</v>
      </c>
      <c r="F73" t="s">
        <v>4041</v>
      </c>
    </row>
    <row r="74" spans="1:6" x14ac:dyDescent="0.25">
      <c r="A74" t="s">
        <v>2555</v>
      </c>
      <c r="B74" s="9">
        <v>0.45147999999999999</v>
      </c>
      <c r="C74" s="23">
        <v>-0.41</v>
      </c>
      <c r="D74" s="9">
        <v>335581520</v>
      </c>
      <c r="E74" s="9">
        <v>6263300</v>
      </c>
      <c r="F74" t="s">
        <v>4055</v>
      </c>
    </row>
    <row r="75" spans="1:6" x14ac:dyDescent="0.25">
      <c r="A75" t="s">
        <v>2556</v>
      </c>
      <c r="B75" s="9">
        <v>0.27958999999999995</v>
      </c>
      <c r="C75" s="23" t="s">
        <v>4059</v>
      </c>
      <c r="D75" s="9">
        <v>693000</v>
      </c>
      <c r="E75" s="9">
        <v>13860</v>
      </c>
      <c r="F75" t="s">
        <v>4055</v>
      </c>
    </row>
    <row r="76" spans="1:6" x14ac:dyDescent="0.25">
      <c r="A76" t="s">
        <v>2557</v>
      </c>
      <c r="B76" s="9">
        <v>0.74099999999999999</v>
      </c>
      <c r="C76" s="23">
        <v>-0.222</v>
      </c>
      <c r="D76" s="9">
        <v>14972600</v>
      </c>
      <c r="E76" s="9">
        <v>23000</v>
      </c>
      <c r="F76" t="s">
        <v>4055</v>
      </c>
    </row>
    <row r="77" spans="1:6" x14ac:dyDescent="0.25">
      <c r="A77" t="s">
        <v>2558</v>
      </c>
      <c r="B77" s="9">
        <v>0.42386000000000001</v>
      </c>
      <c r="C77" s="23">
        <v>-0.33300000000000002</v>
      </c>
      <c r="D77" s="9">
        <v>7952700</v>
      </c>
      <c r="E77" s="9">
        <v>6900</v>
      </c>
      <c r="F77" t="s">
        <v>4055</v>
      </c>
    </row>
    <row r="78" spans="1:6" x14ac:dyDescent="0.25">
      <c r="A78" t="s">
        <v>2559</v>
      </c>
      <c r="B78" s="9">
        <v>927.64475000000004</v>
      </c>
      <c r="C78" s="23">
        <v>7.0000000000000007E-2</v>
      </c>
      <c r="D78" s="9">
        <v>768849217500</v>
      </c>
      <c r="E78" s="9">
        <v>102885220.8</v>
      </c>
      <c r="F78" t="s">
        <v>4041</v>
      </c>
    </row>
    <row r="79" spans="1:6" x14ac:dyDescent="0.25">
      <c r="A79" t="s">
        <v>2560</v>
      </c>
      <c r="B79" s="9">
        <v>70.973820000000003</v>
      </c>
      <c r="C79" s="23">
        <v>-8.6999999999999994E-2</v>
      </c>
      <c r="D79" s="9">
        <v>56972139100</v>
      </c>
      <c r="E79" s="9">
        <v>9869800</v>
      </c>
      <c r="F79" t="s">
        <v>4041</v>
      </c>
    </row>
    <row r="80" spans="1:6" x14ac:dyDescent="0.25">
      <c r="A80" t="s">
        <v>2561</v>
      </c>
      <c r="B80" s="9">
        <v>14.37623</v>
      </c>
      <c r="C80" s="23">
        <v>-0.18</v>
      </c>
      <c r="D80" s="9">
        <v>82602955720</v>
      </c>
      <c r="E80" s="9">
        <v>185231577.59999999</v>
      </c>
      <c r="F80" t="s">
        <v>4053</v>
      </c>
    </row>
    <row r="81" spans="1:6" x14ac:dyDescent="0.25">
      <c r="A81" t="s">
        <v>2562</v>
      </c>
      <c r="B81" s="9">
        <v>0.65832000000000002</v>
      </c>
      <c r="C81" s="23">
        <v>-4.0000000000000001E-3</v>
      </c>
      <c r="D81" s="9">
        <v>4215400</v>
      </c>
      <c r="E81" s="9">
        <v>10420</v>
      </c>
      <c r="F81" t="s">
        <v>4055</v>
      </c>
    </row>
    <row r="82" spans="1:6" x14ac:dyDescent="0.25">
      <c r="A82" t="s">
        <v>2563</v>
      </c>
      <c r="B82" s="9">
        <v>8.4664900000000003</v>
      </c>
      <c r="C82" s="23">
        <v>0.03</v>
      </c>
      <c r="D82" s="9">
        <v>81232400</v>
      </c>
      <c r="E82" s="9">
        <v>39120</v>
      </c>
      <c r="F82" t="s">
        <v>4056</v>
      </c>
    </row>
    <row r="83" spans="1:6" x14ac:dyDescent="0.25">
      <c r="A83" t="s">
        <v>2564</v>
      </c>
      <c r="B83" s="9">
        <v>135.66898</v>
      </c>
      <c r="C83" s="23">
        <v>3.7999999999999999E-2</v>
      </c>
      <c r="D83" s="9">
        <v>481117201500</v>
      </c>
      <c r="E83" s="9">
        <v>66759160</v>
      </c>
      <c r="F83" t="s">
        <v>4041</v>
      </c>
    </row>
    <row r="84" spans="1:6" x14ac:dyDescent="0.25">
      <c r="A84" t="s">
        <v>2565</v>
      </c>
      <c r="B84" s="9">
        <v>660.03151000000003</v>
      </c>
      <c r="C84" s="23">
        <v>4.9000000000000002E-2</v>
      </c>
      <c r="D84" s="9">
        <v>924749824200</v>
      </c>
      <c r="E84" s="9">
        <v>211202979.19999999</v>
      </c>
      <c r="F84" t="s">
        <v>4041</v>
      </c>
    </row>
    <row r="85" spans="1:6" x14ac:dyDescent="0.25">
      <c r="A85" t="s">
        <v>2566</v>
      </c>
      <c r="B85" s="9">
        <v>0.17890999999999999</v>
      </c>
      <c r="C85" s="23">
        <v>-0.21</v>
      </c>
      <c r="D85" s="9">
        <v>4437000</v>
      </c>
      <c r="E85" s="9">
        <v>88740</v>
      </c>
      <c r="F85" t="s">
        <v>4055</v>
      </c>
    </row>
    <row r="86" spans="1:6" x14ac:dyDescent="0.25">
      <c r="A86" t="s">
        <v>2567</v>
      </c>
      <c r="B86" s="9">
        <v>18.083509999999997</v>
      </c>
      <c r="C86" s="23" t="s">
        <v>4059</v>
      </c>
      <c r="D86" s="9">
        <v>77000500</v>
      </c>
      <c r="E86" s="9">
        <v>12900</v>
      </c>
      <c r="F86" t="s">
        <v>4053</v>
      </c>
    </row>
    <row r="87" spans="1:6" x14ac:dyDescent="0.25">
      <c r="A87" t="s">
        <v>2568</v>
      </c>
      <c r="B87" s="9">
        <v>0.31680000000000003</v>
      </c>
      <c r="C87" s="23" t="s">
        <v>4059</v>
      </c>
      <c r="D87" s="9">
        <v>146962320</v>
      </c>
      <c r="E87" s="9">
        <v>2229200</v>
      </c>
      <c r="F87" t="s">
        <v>4055</v>
      </c>
    </row>
    <row r="88" spans="1:6" x14ac:dyDescent="0.25">
      <c r="A88" t="s">
        <v>2569</v>
      </c>
      <c r="B88" s="9">
        <v>18.850200000000001</v>
      </c>
      <c r="C88" s="23">
        <v>9.1999999999999998E-2</v>
      </c>
      <c r="D88" s="9">
        <v>115034319400</v>
      </c>
      <c r="E88" s="9">
        <v>63858339.200000003</v>
      </c>
      <c r="F88" t="s">
        <v>4053</v>
      </c>
    </row>
    <row r="89" spans="1:6" x14ac:dyDescent="0.25">
      <c r="A89" t="s">
        <v>2570</v>
      </c>
      <c r="B89" s="9">
        <v>11.091889999999999</v>
      </c>
      <c r="C89" s="23">
        <v>-0.2</v>
      </c>
      <c r="D89" s="9">
        <v>117232444400</v>
      </c>
      <c r="E89" s="9">
        <v>84614319.200000003</v>
      </c>
      <c r="F89" t="s">
        <v>4053</v>
      </c>
    </row>
    <row r="90" spans="1:6" x14ac:dyDescent="0.25">
      <c r="A90" t="s">
        <v>2571</v>
      </c>
      <c r="B90" s="9">
        <v>4.3897399999999998</v>
      </c>
      <c r="C90" s="23">
        <v>3.6999999999999998E-2</v>
      </c>
      <c r="D90" s="9">
        <v>1955970480</v>
      </c>
      <c r="E90" s="9">
        <v>18328160</v>
      </c>
      <c r="F90" t="s">
        <v>4054</v>
      </c>
    </row>
    <row r="91" spans="1:6" x14ac:dyDescent="0.25">
      <c r="A91" t="s">
        <v>2572</v>
      </c>
      <c r="B91" s="9">
        <v>1.83372</v>
      </c>
      <c r="C91" s="23">
        <v>5.0000000000000001E-3</v>
      </c>
      <c r="D91" s="9">
        <v>8149171360</v>
      </c>
      <c r="E91" s="9">
        <v>40235460.799999997</v>
      </c>
      <c r="F91" t="s">
        <v>4057</v>
      </c>
    </row>
    <row r="92" spans="1:6" x14ac:dyDescent="0.25">
      <c r="A92" t="s">
        <v>2573</v>
      </c>
      <c r="B92" s="9">
        <v>8.8650000000000007E-2</v>
      </c>
      <c r="C92" s="23">
        <v>-0.27100000000000002</v>
      </c>
      <c r="D92" s="9">
        <v>76878880</v>
      </c>
      <c r="E92" s="9">
        <v>1256260</v>
      </c>
      <c r="F92" t="s">
        <v>4055</v>
      </c>
    </row>
    <row r="93" spans="1:6" x14ac:dyDescent="0.25">
      <c r="A93" t="s">
        <v>2574</v>
      </c>
      <c r="B93" s="9">
        <v>27.756889999999999</v>
      </c>
      <c r="C93" s="23">
        <v>-2.7E-2</v>
      </c>
      <c r="D93" s="9">
        <v>15319190200</v>
      </c>
      <c r="E93" s="9">
        <v>5302120</v>
      </c>
      <c r="F93" t="s">
        <v>4053</v>
      </c>
    </row>
    <row r="94" spans="1:6" x14ac:dyDescent="0.25">
      <c r="A94" t="s">
        <v>3158</v>
      </c>
      <c r="B94" s="9">
        <v>16.29</v>
      </c>
      <c r="C94" s="23" t="s">
        <v>4059</v>
      </c>
      <c r="D94" s="9">
        <v>46586882100</v>
      </c>
      <c r="E94" s="9">
        <v>24980760</v>
      </c>
      <c r="F94" t="s">
        <v>4053</v>
      </c>
    </row>
    <row r="95" spans="1:6" x14ac:dyDescent="0.25">
      <c r="A95" t="s">
        <v>2575</v>
      </c>
      <c r="B95" s="9">
        <v>0.15828</v>
      </c>
      <c r="C95" s="23" t="s">
        <v>4059</v>
      </c>
      <c r="D95" s="9">
        <v>3673869520</v>
      </c>
      <c r="E95" s="9">
        <v>41328699.200000003</v>
      </c>
      <c r="F95" t="s">
        <v>4055</v>
      </c>
    </row>
    <row r="96" spans="1:6" x14ac:dyDescent="0.25">
      <c r="A96" t="s">
        <v>2576</v>
      </c>
      <c r="B96" s="9">
        <v>5.2440500000000005</v>
      </c>
      <c r="C96" s="23">
        <v>-0.111</v>
      </c>
      <c r="D96" s="9">
        <v>72376196800</v>
      </c>
      <c r="E96" s="9">
        <v>917873497.60000002</v>
      </c>
      <c r="F96" t="s">
        <v>4056</v>
      </c>
    </row>
    <row r="97" spans="1:6" x14ac:dyDescent="0.25">
      <c r="A97" t="s">
        <v>2577</v>
      </c>
      <c r="B97" s="9">
        <v>1.1745000000000001</v>
      </c>
      <c r="C97" s="23">
        <v>6.5000000000000002E-2</v>
      </c>
      <c r="D97" s="9">
        <v>37689740</v>
      </c>
      <c r="E97" s="9">
        <v>216960</v>
      </c>
      <c r="F97" t="s">
        <v>4057</v>
      </c>
    </row>
    <row r="98" spans="1:6" x14ac:dyDescent="0.25">
      <c r="A98" t="s">
        <v>2578</v>
      </c>
      <c r="B98" s="9">
        <v>6.0790100000000002</v>
      </c>
      <c r="C98" s="23" t="s">
        <v>4059</v>
      </c>
      <c r="D98" s="9">
        <v>460386600</v>
      </c>
      <c r="E98" s="9">
        <v>285980</v>
      </c>
      <c r="F98" t="s">
        <v>4056</v>
      </c>
    </row>
    <row r="99" spans="1:6" x14ac:dyDescent="0.25">
      <c r="A99" t="s">
        <v>2579</v>
      </c>
      <c r="B99" s="9">
        <v>1.3023900000000002</v>
      </c>
      <c r="C99" s="23">
        <v>-0.378</v>
      </c>
      <c r="D99" s="9">
        <v>3091970440</v>
      </c>
      <c r="E99" s="9">
        <v>22266260</v>
      </c>
      <c r="F99" t="s">
        <v>4057</v>
      </c>
    </row>
    <row r="100" spans="1:6" x14ac:dyDescent="0.25">
      <c r="A100" t="s">
        <v>2580</v>
      </c>
      <c r="B100" s="9">
        <v>15.967120000000001</v>
      </c>
      <c r="C100" s="23">
        <v>2.9000000000000001E-2</v>
      </c>
      <c r="D100" s="9">
        <v>46467355200</v>
      </c>
      <c r="E100" s="9">
        <v>33048500</v>
      </c>
      <c r="F100" t="s">
        <v>4053</v>
      </c>
    </row>
    <row r="101" spans="1:6" x14ac:dyDescent="0.25">
      <c r="A101" t="s">
        <v>2581</v>
      </c>
      <c r="B101" s="9">
        <v>2.1679599999999999</v>
      </c>
      <c r="C101" s="23">
        <v>-0.03</v>
      </c>
      <c r="D101" s="9">
        <v>28595379780</v>
      </c>
      <c r="E101" s="9">
        <v>151516501.59999999</v>
      </c>
      <c r="F101" t="s">
        <v>4054</v>
      </c>
    </row>
    <row r="102" spans="1:6" x14ac:dyDescent="0.25">
      <c r="A102" t="s">
        <v>2582</v>
      </c>
      <c r="B102" s="9">
        <v>4.4249999999999998</v>
      </c>
      <c r="C102" s="23" t="s">
        <v>4059</v>
      </c>
      <c r="D102" s="9">
        <v>805998500</v>
      </c>
      <c r="E102" s="9">
        <v>927220</v>
      </c>
      <c r="F102" t="s">
        <v>4054</v>
      </c>
    </row>
    <row r="103" spans="1:6" x14ac:dyDescent="0.25">
      <c r="A103" t="s">
        <v>2583</v>
      </c>
      <c r="B103" s="9">
        <v>4.6472600000000002</v>
      </c>
      <c r="C103" s="23">
        <v>2.9000000000000001E-2</v>
      </c>
      <c r="D103" s="9">
        <v>24962727440</v>
      </c>
      <c r="E103" s="9">
        <v>354218160</v>
      </c>
      <c r="F103" t="s">
        <v>4054</v>
      </c>
    </row>
    <row r="104" spans="1:6" x14ac:dyDescent="0.25">
      <c r="A104" t="s">
        <v>2584</v>
      </c>
      <c r="B104" s="9">
        <v>0.15636000000000003</v>
      </c>
      <c r="C104" s="23">
        <v>-0.34499999999999997</v>
      </c>
      <c r="D104" s="9">
        <v>470615800</v>
      </c>
      <c r="E104" s="9">
        <v>1631060</v>
      </c>
      <c r="F104" t="s">
        <v>4055</v>
      </c>
    </row>
    <row r="105" spans="1:6" x14ac:dyDescent="0.25">
      <c r="A105" t="s">
        <v>2585</v>
      </c>
      <c r="B105" s="9">
        <v>0.1338</v>
      </c>
      <c r="C105" s="23">
        <v>-0.28100000000000003</v>
      </c>
      <c r="D105" s="9">
        <v>5351120720</v>
      </c>
      <c r="E105" s="9">
        <v>26215840</v>
      </c>
      <c r="F105" t="s">
        <v>4055</v>
      </c>
    </row>
    <row r="106" spans="1:6" x14ac:dyDescent="0.25">
      <c r="A106" t="s">
        <v>2586</v>
      </c>
      <c r="B106" s="9">
        <v>23.013310000000001</v>
      </c>
      <c r="C106" s="23">
        <v>0.20100000000000001</v>
      </c>
      <c r="D106" s="9">
        <v>7437316200</v>
      </c>
      <c r="E106" s="9">
        <v>1940860</v>
      </c>
      <c r="F106" t="s">
        <v>4053</v>
      </c>
    </row>
    <row r="107" spans="1:6" x14ac:dyDescent="0.25">
      <c r="A107" t="s">
        <v>2587</v>
      </c>
      <c r="B107" s="9">
        <v>2.27935</v>
      </c>
      <c r="C107" s="23">
        <v>1.911</v>
      </c>
      <c r="D107" s="9">
        <v>36987989640</v>
      </c>
      <c r="E107" s="9">
        <v>704920044.79999995</v>
      </c>
      <c r="F107" t="s">
        <v>4054</v>
      </c>
    </row>
    <row r="108" spans="1:6" x14ac:dyDescent="0.25">
      <c r="A108" t="s">
        <v>2588</v>
      </c>
      <c r="B108" s="9">
        <v>0.26651999999999998</v>
      </c>
      <c r="C108" s="23">
        <v>0.69499999999999995</v>
      </c>
      <c r="D108" s="9">
        <v>71696160</v>
      </c>
      <c r="E108" s="9">
        <v>1349820</v>
      </c>
      <c r="F108" t="s">
        <v>4055</v>
      </c>
    </row>
    <row r="109" spans="1:6" x14ac:dyDescent="0.25">
      <c r="A109" t="s">
        <v>2589</v>
      </c>
      <c r="B109" s="9">
        <v>3.4403899999999998</v>
      </c>
      <c r="C109" s="23">
        <v>-0.21299999999999999</v>
      </c>
      <c r="D109" s="9">
        <v>6242555800</v>
      </c>
      <c r="E109" s="9">
        <v>4499540</v>
      </c>
      <c r="F109" t="s">
        <v>4054</v>
      </c>
    </row>
    <row r="110" spans="1:6" x14ac:dyDescent="0.25">
      <c r="A110" t="s">
        <v>2590</v>
      </c>
      <c r="B110" s="9">
        <v>3.0449999999999999</v>
      </c>
      <c r="C110" s="23">
        <v>-7.8E-2</v>
      </c>
      <c r="D110" s="9">
        <v>321415000</v>
      </c>
      <c r="E110" s="9">
        <v>315140</v>
      </c>
      <c r="F110" t="s">
        <v>4054</v>
      </c>
    </row>
    <row r="111" spans="1:6" x14ac:dyDescent="0.25">
      <c r="A111" t="s">
        <v>2591</v>
      </c>
      <c r="B111" s="9">
        <v>14.069469999999999</v>
      </c>
      <c r="C111" s="23">
        <v>3.2000000000000001E-2</v>
      </c>
      <c r="D111" s="9">
        <v>22986334900</v>
      </c>
      <c r="E111" s="9">
        <v>16060880</v>
      </c>
      <c r="F111" t="s">
        <v>4053</v>
      </c>
    </row>
    <row r="112" spans="1:6" x14ac:dyDescent="0.25">
      <c r="A112" t="s">
        <v>2592</v>
      </c>
      <c r="B112" s="9">
        <v>11.48686</v>
      </c>
      <c r="C112" s="23">
        <v>7.5999999999999998E-2</v>
      </c>
      <c r="D112" s="9">
        <v>9875814100</v>
      </c>
      <c r="E112" s="9">
        <v>12865360</v>
      </c>
      <c r="F112" t="s">
        <v>4053</v>
      </c>
    </row>
    <row r="113" spans="1:6" x14ac:dyDescent="0.25">
      <c r="A113" t="s">
        <v>2593</v>
      </c>
      <c r="B113" s="9">
        <v>0.37569999999999998</v>
      </c>
      <c r="C113" s="23">
        <v>-0.23200000000000001</v>
      </c>
      <c r="D113" s="9">
        <v>13425000</v>
      </c>
      <c r="E113" s="9">
        <v>268180</v>
      </c>
      <c r="F113" t="s">
        <v>4055</v>
      </c>
    </row>
    <row r="114" spans="1:6" x14ac:dyDescent="0.25">
      <c r="A114" t="s">
        <v>2594</v>
      </c>
      <c r="B114" s="9">
        <v>4.2262599999999999</v>
      </c>
      <c r="C114" s="23">
        <v>-0.34699999999999998</v>
      </c>
      <c r="D114" s="9">
        <v>3868103240</v>
      </c>
      <c r="E114" s="9">
        <v>61598700.799999997</v>
      </c>
      <c r="F114" t="s">
        <v>4054</v>
      </c>
    </row>
    <row r="115" spans="1:6" x14ac:dyDescent="0.25">
      <c r="A115" t="s">
        <v>2595</v>
      </c>
      <c r="B115" s="9">
        <v>3.8216600000000001</v>
      </c>
      <c r="C115" s="23">
        <v>-9.0999999999999998E-2</v>
      </c>
      <c r="D115" s="9">
        <v>3798728900</v>
      </c>
      <c r="E115" s="9">
        <v>20022660</v>
      </c>
      <c r="F115" t="s">
        <v>4054</v>
      </c>
    </row>
    <row r="116" spans="1:6" x14ac:dyDescent="0.25">
      <c r="A116" t="s">
        <v>2596</v>
      </c>
      <c r="B116" s="9">
        <v>1.29701</v>
      </c>
      <c r="C116" s="23">
        <v>-9.2999999999999999E-2</v>
      </c>
      <c r="D116" s="9">
        <v>6797000</v>
      </c>
      <c r="E116" s="9">
        <v>135940</v>
      </c>
      <c r="F116" t="s">
        <v>4057</v>
      </c>
    </row>
    <row r="117" spans="1:6" x14ac:dyDescent="0.25">
      <c r="A117" t="s">
        <v>2597</v>
      </c>
      <c r="B117" s="9">
        <v>2.9189499999999997</v>
      </c>
      <c r="C117" s="23">
        <v>-0.33</v>
      </c>
      <c r="D117" s="9">
        <v>5483600</v>
      </c>
      <c r="E117" s="9">
        <v>1700</v>
      </c>
      <c r="F117" t="s">
        <v>4054</v>
      </c>
    </row>
    <row r="118" spans="1:6" x14ac:dyDescent="0.25">
      <c r="A118" t="s">
        <v>2598</v>
      </c>
      <c r="B118" s="9">
        <v>0.32604</v>
      </c>
      <c r="C118" s="23" t="s">
        <v>4059</v>
      </c>
      <c r="D118" s="9">
        <v>111544900</v>
      </c>
      <c r="E118" s="9">
        <v>145480</v>
      </c>
      <c r="F118" t="s">
        <v>4055</v>
      </c>
    </row>
    <row r="119" spans="1:6" x14ac:dyDescent="0.25">
      <c r="A119" t="s">
        <v>2599</v>
      </c>
      <c r="B119" s="9">
        <v>6.8651499999999999</v>
      </c>
      <c r="C119" s="23">
        <v>8.3000000000000004E-2</v>
      </c>
      <c r="D119" s="9">
        <v>1392476900</v>
      </c>
      <c r="E119" s="9">
        <v>919960</v>
      </c>
      <c r="F119" t="s">
        <v>4056</v>
      </c>
    </row>
    <row r="120" spans="1:6" x14ac:dyDescent="0.25">
      <c r="A120" t="s">
        <v>3159</v>
      </c>
      <c r="B120" s="9">
        <v>8.1302299999999992</v>
      </c>
      <c r="C120" s="23" t="s">
        <v>4059</v>
      </c>
      <c r="D120" s="9">
        <v>41837307500</v>
      </c>
      <c r="E120" s="9">
        <v>42525520</v>
      </c>
      <c r="F120" t="s">
        <v>4056</v>
      </c>
    </row>
    <row r="121" spans="1:6" x14ac:dyDescent="0.25">
      <c r="A121" t="s">
        <v>2600</v>
      </c>
      <c r="B121" s="9">
        <v>334.83332999999999</v>
      </c>
      <c r="C121" s="23">
        <v>3.6999999999999998E-2</v>
      </c>
      <c r="D121" s="9">
        <v>420405018500</v>
      </c>
      <c r="E121" s="9">
        <v>58365240</v>
      </c>
      <c r="F121" t="s">
        <v>4041</v>
      </c>
    </row>
    <row r="122" spans="1:6" x14ac:dyDescent="0.25">
      <c r="A122" t="s">
        <v>2601</v>
      </c>
      <c r="B122" s="9">
        <v>0.19822000000000001</v>
      </c>
      <c r="C122" s="23">
        <v>-4.0000000000000001E-3</v>
      </c>
      <c r="D122" s="9">
        <v>87492800</v>
      </c>
      <c r="E122" s="9">
        <v>510840</v>
      </c>
      <c r="F122" t="s">
        <v>4055</v>
      </c>
    </row>
    <row r="123" spans="1:6" x14ac:dyDescent="0.25">
      <c r="A123" t="s">
        <v>2602</v>
      </c>
      <c r="B123" s="9">
        <v>4.5440200000000006</v>
      </c>
      <c r="C123" s="23">
        <v>3.6999999999999998E-2</v>
      </c>
      <c r="D123" s="9">
        <v>7861287400</v>
      </c>
      <c r="E123" s="9">
        <v>28389740</v>
      </c>
      <c r="F123" t="s">
        <v>4054</v>
      </c>
    </row>
    <row r="124" spans="1:6" x14ac:dyDescent="0.25">
      <c r="A124" t="s">
        <v>2603</v>
      </c>
      <c r="B124" s="9">
        <v>3.7537500000000001</v>
      </c>
      <c r="C124" s="23">
        <v>-2.1999999999999999E-2</v>
      </c>
      <c r="D124" s="9">
        <v>39256248900</v>
      </c>
      <c r="E124" s="9">
        <v>23970140</v>
      </c>
      <c r="F124" t="s">
        <v>4054</v>
      </c>
    </row>
    <row r="125" spans="1:6" x14ac:dyDescent="0.25">
      <c r="A125" t="s">
        <v>2604</v>
      </c>
      <c r="B125" s="9">
        <v>1.0580399999999999</v>
      </c>
      <c r="C125" s="23">
        <v>-1E-3</v>
      </c>
      <c r="D125" s="9">
        <v>5334000</v>
      </c>
      <c r="E125" s="9">
        <v>106680</v>
      </c>
      <c r="F125" t="s">
        <v>4057</v>
      </c>
    </row>
    <row r="126" spans="1:6" x14ac:dyDescent="0.25">
      <c r="A126" t="s">
        <v>2605</v>
      </c>
      <c r="B126" s="9">
        <v>26.513849999999998</v>
      </c>
      <c r="C126" s="23">
        <v>5.0000000000000001E-3</v>
      </c>
      <c r="D126" s="9">
        <v>7734912500</v>
      </c>
      <c r="E126" s="9">
        <v>7211880</v>
      </c>
      <c r="F126" t="s">
        <v>4053</v>
      </c>
    </row>
    <row r="127" spans="1:6" x14ac:dyDescent="0.25">
      <c r="A127" t="s">
        <v>2606</v>
      </c>
      <c r="B127" s="9">
        <v>25.760740000000002</v>
      </c>
      <c r="C127" s="23">
        <v>-4.7E-2</v>
      </c>
      <c r="D127" s="9">
        <v>709604520</v>
      </c>
      <c r="E127" s="9">
        <v>2061900</v>
      </c>
      <c r="F127" t="s">
        <v>4053</v>
      </c>
    </row>
    <row r="128" spans="1:6" x14ac:dyDescent="0.25">
      <c r="A128" t="s">
        <v>2607</v>
      </c>
      <c r="B128" s="9">
        <v>64.040909999999997</v>
      </c>
      <c r="C128" s="23">
        <v>1.4999999999999999E-2</v>
      </c>
      <c r="D128" s="9">
        <v>1003517400</v>
      </c>
      <c r="E128" s="9">
        <v>556160</v>
      </c>
      <c r="F128" t="s">
        <v>4041</v>
      </c>
    </row>
    <row r="129" spans="1:6" x14ac:dyDescent="0.25">
      <c r="A129" t="s">
        <v>2608</v>
      </c>
      <c r="B129" s="9">
        <v>5.7813599999999994</v>
      </c>
      <c r="C129" s="23">
        <v>6.5000000000000002E-2</v>
      </c>
      <c r="D129" s="9">
        <v>160971822500</v>
      </c>
      <c r="E129" s="9">
        <v>106797462.40000001</v>
      </c>
      <c r="F129" t="s">
        <v>4056</v>
      </c>
    </row>
    <row r="130" spans="1:6" x14ac:dyDescent="0.25">
      <c r="A130" t="s">
        <v>2609</v>
      </c>
      <c r="B130" s="9">
        <v>3.69</v>
      </c>
      <c r="C130" s="23" t="s">
        <v>4059</v>
      </c>
      <c r="D130" s="9">
        <v>5431293500</v>
      </c>
      <c r="E130" s="9">
        <v>8973800</v>
      </c>
      <c r="F130" t="s">
        <v>4054</v>
      </c>
    </row>
    <row r="131" spans="1:6" x14ac:dyDescent="0.25">
      <c r="A131" t="s">
        <v>2610</v>
      </c>
      <c r="B131" s="9">
        <v>1.6289100000000001</v>
      </c>
      <c r="C131" s="23">
        <v>-0.09</v>
      </c>
      <c r="D131" s="9">
        <v>873600</v>
      </c>
      <c r="E131" s="9">
        <v>1320</v>
      </c>
      <c r="F131" t="s">
        <v>4057</v>
      </c>
    </row>
    <row r="132" spans="1:6" x14ac:dyDescent="0.25">
      <c r="A132" t="s">
        <v>3332</v>
      </c>
      <c r="B132" s="9">
        <v>0.88464999999999994</v>
      </c>
      <c r="C132" s="23">
        <v>5.3999999999999999E-2</v>
      </c>
      <c r="D132" s="9">
        <v>0</v>
      </c>
      <c r="E132" s="9">
        <v>0</v>
      </c>
      <c r="F132" t="s">
        <v>4055</v>
      </c>
    </row>
    <row r="133" spans="1:6" x14ac:dyDescent="0.25">
      <c r="A133" t="s">
        <v>2611</v>
      </c>
      <c r="B133" s="9">
        <v>0.13300000000000001</v>
      </c>
      <c r="C133" s="23">
        <v>-6.7000000000000004E-2</v>
      </c>
      <c r="D133" s="9">
        <v>3618502260</v>
      </c>
      <c r="E133" s="9">
        <v>39729540.799999997</v>
      </c>
      <c r="F133" t="s">
        <v>4055</v>
      </c>
    </row>
    <row r="134" spans="1:6" x14ac:dyDescent="0.25">
      <c r="A134" t="s">
        <v>2612</v>
      </c>
      <c r="B134" s="9">
        <v>1.7826600000000001</v>
      </c>
      <c r="C134" s="23">
        <v>2E-3</v>
      </c>
      <c r="D134" s="9">
        <v>13320000</v>
      </c>
      <c r="E134" s="9">
        <v>13320</v>
      </c>
      <c r="F134" t="s">
        <v>4057</v>
      </c>
    </row>
    <row r="135" spans="1:6" x14ac:dyDescent="0.25">
      <c r="A135" t="s">
        <v>2613</v>
      </c>
      <c r="B135" s="9">
        <v>2.6368299999999998</v>
      </c>
      <c r="C135" s="23">
        <v>0.437</v>
      </c>
      <c r="D135" s="9">
        <v>898604000</v>
      </c>
      <c r="E135" s="9">
        <v>0</v>
      </c>
      <c r="F135" t="s">
        <v>4054</v>
      </c>
    </row>
    <row r="136" spans="1:6" x14ac:dyDescent="0.25">
      <c r="A136" t="s">
        <v>2614</v>
      </c>
      <c r="B136" s="9">
        <v>0.27589999999999998</v>
      </c>
      <c r="C136" s="23">
        <v>0.38800000000000001</v>
      </c>
      <c r="D136" s="9">
        <v>412396960</v>
      </c>
      <c r="E136" s="9">
        <v>2061320</v>
      </c>
      <c r="F136" t="s">
        <v>4055</v>
      </c>
    </row>
    <row r="137" spans="1:6" x14ac:dyDescent="0.25">
      <c r="A137" t="s">
        <v>2615</v>
      </c>
      <c r="B137" s="9">
        <v>3.06</v>
      </c>
      <c r="C137" s="23">
        <v>-0.106</v>
      </c>
      <c r="D137" s="9">
        <v>4883000</v>
      </c>
      <c r="E137" s="9">
        <v>720</v>
      </c>
      <c r="F137" t="s">
        <v>4054</v>
      </c>
    </row>
    <row r="138" spans="1:6" x14ac:dyDescent="0.25">
      <c r="A138" t="s">
        <v>3339</v>
      </c>
      <c r="B138" s="9">
        <v>2.8618000000000001</v>
      </c>
      <c r="C138" s="23">
        <v>4.2000000000000003E-2</v>
      </c>
      <c r="D138" s="9">
        <v>0</v>
      </c>
      <c r="E138" s="9">
        <v>0</v>
      </c>
      <c r="F138" t="s">
        <v>4054</v>
      </c>
    </row>
    <row r="139" spans="1:6" x14ac:dyDescent="0.25">
      <c r="A139" t="s">
        <v>2616</v>
      </c>
      <c r="B139" s="9">
        <v>88.427070000000001</v>
      </c>
      <c r="C139" s="23">
        <v>0.156</v>
      </c>
      <c r="D139" s="9">
        <v>147964906400</v>
      </c>
      <c r="E139" s="9">
        <v>66838840</v>
      </c>
      <c r="F139" t="s">
        <v>4041</v>
      </c>
    </row>
    <row r="140" spans="1:6" x14ac:dyDescent="0.25">
      <c r="A140" t="s">
        <v>2617</v>
      </c>
      <c r="B140" s="9">
        <v>8.9212399999999992</v>
      </c>
      <c r="C140" s="23">
        <v>0.19600000000000001</v>
      </c>
      <c r="D140" s="9">
        <v>30823210960</v>
      </c>
      <c r="E140" s="9">
        <v>315240681.60000002</v>
      </c>
      <c r="F140" t="s">
        <v>4056</v>
      </c>
    </row>
    <row r="141" spans="1:6" x14ac:dyDescent="0.25">
      <c r="A141" t="s">
        <v>2618</v>
      </c>
      <c r="B141" s="9">
        <v>1.12598</v>
      </c>
      <c r="C141" s="23">
        <v>-0.05</v>
      </c>
      <c r="D141" s="9">
        <v>9620400</v>
      </c>
      <c r="E141" s="9">
        <v>8120</v>
      </c>
      <c r="F141" t="s">
        <v>4057</v>
      </c>
    </row>
    <row r="142" spans="1:6" x14ac:dyDescent="0.25">
      <c r="A142" t="s">
        <v>2619</v>
      </c>
      <c r="B142" s="9">
        <v>91.403539999999992</v>
      </c>
      <c r="C142" s="23">
        <v>-8.0000000000000002E-3</v>
      </c>
      <c r="D142" s="9">
        <v>65623959600</v>
      </c>
      <c r="E142" s="9">
        <v>67302680.799999997</v>
      </c>
      <c r="F142" t="s">
        <v>4041</v>
      </c>
    </row>
    <row r="143" spans="1:6" x14ac:dyDescent="0.25">
      <c r="A143" t="s">
        <v>2620</v>
      </c>
      <c r="B143" s="9">
        <v>23.500220000000002</v>
      </c>
      <c r="C143" s="23">
        <v>-0.158</v>
      </c>
      <c r="D143" s="9">
        <v>33092838800</v>
      </c>
      <c r="E143" s="9">
        <v>28995320</v>
      </c>
      <c r="F143" t="s">
        <v>4053</v>
      </c>
    </row>
    <row r="144" spans="1:6" x14ac:dyDescent="0.25">
      <c r="A144" t="s">
        <v>2621</v>
      </c>
      <c r="B144" s="9">
        <v>17.35022</v>
      </c>
      <c r="C144" s="23">
        <v>0.02</v>
      </c>
      <c r="D144" s="9">
        <v>234495500</v>
      </c>
      <c r="E144" s="9">
        <v>266180</v>
      </c>
      <c r="F144" t="s">
        <v>4053</v>
      </c>
    </row>
    <row r="145" spans="1:6" x14ac:dyDescent="0.25">
      <c r="A145" t="s">
        <v>2622</v>
      </c>
      <c r="B145" s="9">
        <v>6.7244099999999998</v>
      </c>
      <c r="C145" s="23">
        <v>-4.7E-2</v>
      </c>
      <c r="D145" s="9">
        <v>224502600</v>
      </c>
      <c r="E145" s="9">
        <v>84660</v>
      </c>
      <c r="F145" t="s">
        <v>4056</v>
      </c>
    </row>
    <row r="146" spans="1:6" x14ac:dyDescent="0.25">
      <c r="A146" t="s">
        <v>3348</v>
      </c>
      <c r="B146" s="9">
        <v>2.4304000000000001</v>
      </c>
      <c r="C146" s="23">
        <v>-8.3000000000000004E-2</v>
      </c>
      <c r="D146" s="9">
        <v>0</v>
      </c>
      <c r="E146" s="9">
        <v>0</v>
      </c>
      <c r="F146" t="s">
        <v>4054</v>
      </c>
    </row>
    <row r="147" spans="1:6" x14ac:dyDescent="0.25">
      <c r="A147" t="s">
        <v>2623</v>
      </c>
      <c r="B147" s="9">
        <v>2.3138700000000001</v>
      </c>
      <c r="C147" s="23">
        <v>4.4999999999999998E-2</v>
      </c>
      <c r="D147" s="9">
        <v>131000</v>
      </c>
      <c r="E147" s="9">
        <v>2420</v>
      </c>
      <c r="F147" t="s">
        <v>4054</v>
      </c>
    </row>
    <row r="148" spans="1:6" x14ac:dyDescent="0.25">
      <c r="A148" t="s">
        <v>3351</v>
      </c>
      <c r="B148" s="9">
        <v>1.8387</v>
      </c>
      <c r="C148" s="23">
        <v>0.10199999999999999</v>
      </c>
      <c r="D148" s="9">
        <v>1000</v>
      </c>
      <c r="E148" s="9">
        <v>0</v>
      </c>
      <c r="F148" t="s">
        <v>4057</v>
      </c>
    </row>
    <row r="149" spans="1:6" x14ac:dyDescent="0.25">
      <c r="A149" t="s">
        <v>2624</v>
      </c>
      <c r="B149" s="9">
        <v>0.3528</v>
      </c>
      <c r="C149" s="23">
        <v>8.8999999999999996E-2</v>
      </c>
      <c r="D149" s="9">
        <v>19846360</v>
      </c>
      <c r="E149" s="9">
        <v>42100</v>
      </c>
      <c r="F149" t="s">
        <v>4055</v>
      </c>
    </row>
    <row r="150" spans="1:6" x14ac:dyDescent="0.25">
      <c r="A150" t="s">
        <v>2625</v>
      </c>
      <c r="B150" s="9">
        <v>22.817499999999999</v>
      </c>
      <c r="C150" s="23">
        <v>5.2999999999999999E-2</v>
      </c>
      <c r="D150" s="9">
        <v>280737600</v>
      </c>
      <c r="E150" s="9">
        <v>97400</v>
      </c>
      <c r="F150" t="s">
        <v>4053</v>
      </c>
    </row>
    <row r="151" spans="1:6" x14ac:dyDescent="0.25">
      <c r="A151" t="s">
        <v>2626</v>
      </c>
      <c r="B151" s="9">
        <v>28.965910000000001</v>
      </c>
      <c r="C151" s="23">
        <v>0.11600000000000001</v>
      </c>
      <c r="D151" s="9">
        <v>19710055200</v>
      </c>
      <c r="E151" s="9">
        <v>5124780</v>
      </c>
      <c r="F151" t="s">
        <v>4053</v>
      </c>
    </row>
    <row r="152" spans="1:6" x14ac:dyDescent="0.25">
      <c r="A152" t="s">
        <v>2627</v>
      </c>
      <c r="B152" s="9">
        <v>0.80532000000000004</v>
      </c>
      <c r="C152" s="23">
        <v>2.8000000000000001E-2</v>
      </c>
      <c r="D152" s="9">
        <v>917836140</v>
      </c>
      <c r="E152" s="9">
        <v>5103140</v>
      </c>
      <c r="F152" t="s">
        <v>4055</v>
      </c>
    </row>
    <row r="153" spans="1:6" x14ac:dyDescent="0.25">
      <c r="A153" t="s">
        <v>3160</v>
      </c>
      <c r="B153" s="9">
        <v>71.628100000000003</v>
      </c>
      <c r="C153" s="23" t="s">
        <v>4059</v>
      </c>
      <c r="D153" s="9">
        <v>252192120700</v>
      </c>
      <c r="E153" s="9">
        <v>361128652.80000001</v>
      </c>
      <c r="F153" t="s">
        <v>4041</v>
      </c>
    </row>
    <row r="154" spans="1:6" x14ac:dyDescent="0.25">
      <c r="A154" t="s">
        <v>2628</v>
      </c>
      <c r="B154" s="9">
        <v>2.6932600000000004</v>
      </c>
      <c r="C154" s="23">
        <v>0.17499999999999999</v>
      </c>
      <c r="D154" s="9">
        <v>7085400</v>
      </c>
      <c r="E154" s="9">
        <v>6980</v>
      </c>
      <c r="F154" t="s">
        <v>4054</v>
      </c>
    </row>
    <row r="155" spans="1:6" x14ac:dyDescent="0.25">
      <c r="A155" t="s">
        <v>2629</v>
      </c>
      <c r="B155" s="9">
        <v>3.4655300000000002</v>
      </c>
      <c r="C155" s="23">
        <v>0.45300000000000001</v>
      </c>
      <c r="D155" s="9">
        <v>15585589280</v>
      </c>
      <c r="E155" s="9">
        <v>58380920.799999997</v>
      </c>
      <c r="F155" t="s">
        <v>4054</v>
      </c>
    </row>
    <row r="156" spans="1:6" x14ac:dyDescent="0.25">
      <c r="A156" t="s">
        <v>2630</v>
      </c>
      <c r="B156" s="9">
        <v>5.5706099999999994</v>
      </c>
      <c r="C156" s="23">
        <v>2.601</v>
      </c>
      <c r="D156" s="9">
        <v>59753355120</v>
      </c>
      <c r="E156" s="9">
        <v>756702233.60000002</v>
      </c>
      <c r="F156" t="s">
        <v>4056</v>
      </c>
    </row>
    <row r="157" spans="1:6" x14ac:dyDescent="0.25">
      <c r="A157" t="s">
        <v>2631</v>
      </c>
      <c r="B157" s="9">
        <v>0.40867999999999999</v>
      </c>
      <c r="C157" s="23" t="s">
        <v>4059</v>
      </c>
      <c r="D157" s="9">
        <v>8622840</v>
      </c>
      <c r="E157" s="9">
        <v>0</v>
      </c>
      <c r="F157" t="s">
        <v>4055</v>
      </c>
    </row>
    <row r="158" spans="1:6" x14ac:dyDescent="0.25">
      <c r="A158" t="s">
        <v>2632</v>
      </c>
      <c r="B158" s="9">
        <v>1.3067299999999999</v>
      </c>
      <c r="C158" s="23">
        <v>-7.9000000000000001E-2</v>
      </c>
      <c r="D158" s="9">
        <v>1115428860</v>
      </c>
      <c r="E158" s="9">
        <v>8088380</v>
      </c>
      <c r="F158" t="s">
        <v>4057</v>
      </c>
    </row>
    <row r="159" spans="1:6" x14ac:dyDescent="0.25">
      <c r="A159" t="s">
        <v>2633</v>
      </c>
      <c r="B159" s="9">
        <v>3.08948</v>
      </c>
      <c r="C159" s="23">
        <v>-0.10299999999999999</v>
      </c>
      <c r="D159" s="9">
        <v>8834196080</v>
      </c>
      <c r="E159" s="9">
        <v>90349282.400000006</v>
      </c>
      <c r="F159" t="s">
        <v>4054</v>
      </c>
    </row>
    <row r="160" spans="1:6" x14ac:dyDescent="0.25">
      <c r="A160" t="s">
        <v>2634</v>
      </c>
      <c r="B160" s="9">
        <v>88.666669999999996</v>
      </c>
      <c r="C160" s="23">
        <v>0.10299999999999999</v>
      </c>
      <c r="D160" s="9">
        <v>1613365000</v>
      </c>
      <c r="E160" s="9">
        <v>59960</v>
      </c>
      <c r="F160" t="s">
        <v>4041</v>
      </c>
    </row>
    <row r="161" spans="1:6" x14ac:dyDescent="0.25">
      <c r="A161" t="s">
        <v>2635</v>
      </c>
      <c r="B161" s="9">
        <v>0.11913</v>
      </c>
      <c r="C161" s="23">
        <v>8.0000000000000002E-3</v>
      </c>
      <c r="D161" s="9">
        <v>15500803100</v>
      </c>
      <c r="E161" s="9">
        <v>155059321.59999999</v>
      </c>
      <c r="F161" t="s">
        <v>4055</v>
      </c>
    </row>
    <row r="162" spans="1:6" x14ac:dyDescent="0.25">
      <c r="A162" t="s">
        <v>2636</v>
      </c>
      <c r="B162" s="9">
        <v>1.7772699999999999</v>
      </c>
      <c r="C162" s="23">
        <v>4.0000000000000001E-3</v>
      </c>
      <c r="D162" s="9">
        <v>394888480</v>
      </c>
      <c r="E162" s="9">
        <v>1296080</v>
      </c>
      <c r="F162" t="s">
        <v>4057</v>
      </c>
    </row>
    <row r="163" spans="1:6" x14ac:dyDescent="0.25">
      <c r="A163" t="s">
        <v>2637</v>
      </c>
      <c r="B163" s="9">
        <v>0.10834999999999999</v>
      </c>
      <c r="C163" s="23">
        <v>-0.19400000000000001</v>
      </c>
      <c r="D163" s="9">
        <v>29674840</v>
      </c>
      <c r="E163" s="9">
        <v>225060</v>
      </c>
      <c r="F163" t="s">
        <v>4055</v>
      </c>
    </row>
    <row r="164" spans="1:6" x14ac:dyDescent="0.25">
      <c r="A164" t="s">
        <v>2638</v>
      </c>
      <c r="B164" s="9">
        <v>15.361499999999999</v>
      </c>
      <c r="C164" s="23" t="s">
        <v>4059</v>
      </c>
      <c r="D164" s="9">
        <v>181256005920</v>
      </c>
      <c r="E164" s="9">
        <v>401797152</v>
      </c>
      <c r="F164" t="s">
        <v>4053</v>
      </c>
    </row>
    <row r="165" spans="1:6" x14ac:dyDescent="0.25">
      <c r="A165" t="s">
        <v>2639</v>
      </c>
      <c r="B165" s="9">
        <v>0.75</v>
      </c>
      <c r="C165" s="23">
        <v>-0.16800000000000001</v>
      </c>
      <c r="D165" s="9">
        <v>7038000</v>
      </c>
      <c r="E165" s="9">
        <v>140760</v>
      </c>
      <c r="F165" t="s">
        <v>4055</v>
      </c>
    </row>
    <row r="166" spans="1:6" x14ac:dyDescent="0.25">
      <c r="A166" t="s">
        <v>2640</v>
      </c>
      <c r="B166" s="9">
        <v>21.681549999999998</v>
      </c>
      <c r="C166" s="23">
        <v>0.24</v>
      </c>
      <c r="D166" s="9">
        <v>197450120</v>
      </c>
      <c r="E166" s="9">
        <v>505540</v>
      </c>
      <c r="F166" t="s">
        <v>4053</v>
      </c>
    </row>
    <row r="167" spans="1:6" x14ac:dyDescent="0.25">
      <c r="A167" t="s">
        <v>2641</v>
      </c>
      <c r="B167" s="9">
        <v>0.27191000000000004</v>
      </c>
      <c r="C167" s="23" t="s">
        <v>4059</v>
      </c>
      <c r="D167" s="9">
        <v>7183598780</v>
      </c>
      <c r="E167" s="9">
        <v>39795260</v>
      </c>
      <c r="F167" t="s">
        <v>4055</v>
      </c>
    </row>
    <row r="168" spans="1:6" x14ac:dyDescent="0.25">
      <c r="A168" t="s">
        <v>2642</v>
      </c>
      <c r="B168" s="9">
        <v>1.2</v>
      </c>
      <c r="C168" s="23">
        <v>-0.159</v>
      </c>
      <c r="D168" s="9">
        <v>717253780</v>
      </c>
      <c r="E168" s="9">
        <v>1331400</v>
      </c>
      <c r="F168" t="s">
        <v>4057</v>
      </c>
    </row>
    <row r="169" spans="1:6" x14ac:dyDescent="0.25">
      <c r="A169" t="s">
        <v>3161</v>
      </c>
      <c r="B169" s="9">
        <v>0.1575</v>
      </c>
      <c r="C169" s="23" t="s">
        <v>4059</v>
      </c>
      <c r="D169" s="9">
        <v>7108007580</v>
      </c>
      <c r="E169" s="9">
        <v>88132698.400000006</v>
      </c>
      <c r="F169" t="s">
        <v>4055</v>
      </c>
    </row>
    <row r="170" spans="1:6" x14ac:dyDescent="0.25">
      <c r="A170" t="s">
        <v>2643</v>
      </c>
      <c r="B170" s="9">
        <v>0.59</v>
      </c>
      <c r="C170" s="23" t="s">
        <v>4059</v>
      </c>
      <c r="D170" s="9">
        <v>487465100</v>
      </c>
      <c r="E170" s="9">
        <v>868400</v>
      </c>
      <c r="F170" t="s">
        <v>4055</v>
      </c>
    </row>
    <row r="171" spans="1:6" x14ac:dyDescent="0.25">
      <c r="A171" t="s">
        <v>2644</v>
      </c>
      <c r="B171" s="9">
        <v>1.13645</v>
      </c>
      <c r="C171" s="23">
        <v>-5.0999999999999997E-2</v>
      </c>
      <c r="D171" s="9">
        <v>232687100</v>
      </c>
      <c r="E171" s="9">
        <v>125100</v>
      </c>
      <c r="F171" t="s">
        <v>4057</v>
      </c>
    </row>
    <row r="172" spans="1:6" x14ac:dyDescent="0.25">
      <c r="A172" t="s">
        <v>2645</v>
      </c>
      <c r="B172" s="9">
        <v>9.9787099999999995</v>
      </c>
      <c r="C172" s="23">
        <v>0.157</v>
      </c>
      <c r="D172" s="9">
        <v>37040261200</v>
      </c>
      <c r="E172" s="9">
        <v>113833699.2</v>
      </c>
      <c r="F172" t="s">
        <v>4056</v>
      </c>
    </row>
    <row r="173" spans="1:6" x14ac:dyDescent="0.25">
      <c r="A173" t="s">
        <v>2646</v>
      </c>
      <c r="B173" s="9">
        <v>1.1315999999999999</v>
      </c>
      <c r="C173" s="23">
        <v>0.113</v>
      </c>
      <c r="D173" s="9">
        <v>1380566920</v>
      </c>
      <c r="E173" s="9">
        <v>4950140</v>
      </c>
      <c r="F173" t="s">
        <v>4057</v>
      </c>
    </row>
    <row r="174" spans="1:6" x14ac:dyDescent="0.25">
      <c r="A174" t="s">
        <v>2647</v>
      </c>
      <c r="B174" s="9">
        <v>0.30199999999999999</v>
      </c>
      <c r="C174" s="23">
        <v>-0.04</v>
      </c>
      <c r="D174" s="9">
        <v>865982680</v>
      </c>
      <c r="E174" s="9">
        <v>2791400</v>
      </c>
      <c r="F174" t="s">
        <v>4055</v>
      </c>
    </row>
    <row r="175" spans="1:6" x14ac:dyDescent="0.25">
      <c r="A175" t="s">
        <v>2648</v>
      </c>
      <c r="B175" s="9">
        <v>10.9702</v>
      </c>
      <c r="C175" s="23">
        <v>0.81699999999999995</v>
      </c>
      <c r="D175" s="9">
        <v>18796200</v>
      </c>
      <c r="E175" s="9">
        <v>6540</v>
      </c>
      <c r="F175" t="s">
        <v>4053</v>
      </c>
    </row>
    <row r="176" spans="1:6" x14ac:dyDescent="0.25">
      <c r="A176" t="s">
        <v>2649</v>
      </c>
      <c r="B176" s="9">
        <v>0.82152000000000003</v>
      </c>
      <c r="C176" s="23">
        <v>-0.157</v>
      </c>
      <c r="D176" s="9">
        <v>66357800</v>
      </c>
      <c r="E176" s="9">
        <v>422460</v>
      </c>
      <c r="F176" t="s">
        <v>4055</v>
      </c>
    </row>
    <row r="177" spans="1:6" x14ac:dyDescent="0.25">
      <c r="A177" t="s">
        <v>3381</v>
      </c>
      <c r="B177" s="9">
        <v>0.38806000000000002</v>
      </c>
      <c r="C177" s="23">
        <v>0.13200000000000001</v>
      </c>
      <c r="D177" s="9">
        <v>0</v>
      </c>
      <c r="E177" s="9">
        <v>0</v>
      </c>
      <c r="F177" t="s">
        <v>4055</v>
      </c>
    </row>
    <row r="178" spans="1:6" x14ac:dyDescent="0.25">
      <c r="A178" t="s">
        <v>2650</v>
      </c>
      <c r="B178" s="9">
        <v>2.1844999999999999</v>
      </c>
      <c r="C178" s="23">
        <v>-0.41599999999999998</v>
      </c>
      <c r="D178" s="9">
        <v>2062900</v>
      </c>
      <c r="E178" s="9">
        <v>2420</v>
      </c>
      <c r="F178" t="s">
        <v>4054</v>
      </c>
    </row>
    <row r="179" spans="1:6" x14ac:dyDescent="0.25">
      <c r="A179" t="s">
        <v>2651</v>
      </c>
      <c r="B179" s="9">
        <v>5.6879999999999997</v>
      </c>
      <c r="C179" s="23">
        <v>0.16500000000000001</v>
      </c>
      <c r="D179" s="9">
        <v>3721405600</v>
      </c>
      <c r="E179" s="9">
        <v>7380260</v>
      </c>
      <c r="F179" t="s">
        <v>4056</v>
      </c>
    </row>
    <row r="180" spans="1:6" x14ac:dyDescent="0.25">
      <c r="A180" t="s">
        <v>2652</v>
      </c>
      <c r="B180" s="9">
        <v>0.31858999999999998</v>
      </c>
      <c r="C180" s="23">
        <v>9.1999999999999998E-2</v>
      </c>
      <c r="D180" s="9">
        <v>108111300</v>
      </c>
      <c r="E180" s="9">
        <v>104140</v>
      </c>
      <c r="F180" t="s">
        <v>4055</v>
      </c>
    </row>
    <row r="181" spans="1:6" x14ac:dyDescent="0.25">
      <c r="A181" t="s">
        <v>2653</v>
      </c>
      <c r="B181" s="9">
        <v>7.2238599999999993</v>
      </c>
      <c r="C181" s="23">
        <v>-3.7999999999999999E-2</v>
      </c>
      <c r="D181" s="9">
        <v>88055400</v>
      </c>
      <c r="E181" s="9">
        <v>64780</v>
      </c>
      <c r="F181" t="s">
        <v>4056</v>
      </c>
    </row>
    <row r="182" spans="1:6" x14ac:dyDescent="0.25">
      <c r="A182" t="s">
        <v>3162</v>
      </c>
      <c r="B182" s="9">
        <v>16.86862</v>
      </c>
      <c r="C182" s="23" t="s">
        <v>4059</v>
      </c>
      <c r="D182" s="9">
        <v>48268828500</v>
      </c>
      <c r="E182" s="9">
        <v>51558240</v>
      </c>
      <c r="F182" t="s">
        <v>4053</v>
      </c>
    </row>
    <row r="183" spans="1:6" x14ac:dyDescent="0.25">
      <c r="A183" t="s">
        <v>3388</v>
      </c>
      <c r="B183" s="9">
        <v>1.9660599999999999</v>
      </c>
      <c r="C183" s="23">
        <v>-0.25</v>
      </c>
      <c r="D183" s="9">
        <v>9933220</v>
      </c>
      <c r="E183" s="9">
        <v>0</v>
      </c>
      <c r="F183" t="s">
        <v>4057</v>
      </c>
    </row>
    <row r="184" spans="1:6" x14ac:dyDescent="0.25">
      <c r="A184" t="s">
        <v>3163</v>
      </c>
      <c r="B184" s="9">
        <v>0.44782</v>
      </c>
      <c r="C184" s="23">
        <v>-0.16900000000000001</v>
      </c>
      <c r="D184" s="9">
        <v>201000</v>
      </c>
      <c r="E184" s="9">
        <v>4020</v>
      </c>
      <c r="F184" t="s">
        <v>4055</v>
      </c>
    </row>
    <row r="185" spans="1:6" x14ac:dyDescent="0.25">
      <c r="A185" t="s">
        <v>2654</v>
      </c>
      <c r="B185" s="9">
        <v>1.2670000000000001E-2</v>
      </c>
      <c r="C185" s="23">
        <v>-0.17100000000000001</v>
      </c>
      <c r="D185" s="9">
        <v>4499680</v>
      </c>
      <c r="E185" s="9">
        <v>24620</v>
      </c>
      <c r="F185" t="s">
        <v>4055</v>
      </c>
    </row>
    <row r="186" spans="1:6" x14ac:dyDescent="0.25">
      <c r="A186" t="s">
        <v>2655</v>
      </c>
      <c r="B186" s="9">
        <v>0.14792</v>
      </c>
      <c r="C186" s="23" t="s">
        <v>4059</v>
      </c>
      <c r="D186" s="9">
        <v>2809780160</v>
      </c>
      <c r="E186" s="9">
        <v>10609740</v>
      </c>
      <c r="F186" t="s">
        <v>4055</v>
      </c>
    </row>
    <row r="187" spans="1:6" x14ac:dyDescent="0.25">
      <c r="A187" t="s">
        <v>3393</v>
      </c>
      <c r="B187" s="9">
        <v>0.24356</v>
      </c>
      <c r="C187" s="23">
        <v>-0.105</v>
      </c>
      <c r="D187" s="9">
        <v>1000</v>
      </c>
      <c r="E187" s="9">
        <v>0</v>
      </c>
      <c r="F187" t="s">
        <v>4055</v>
      </c>
    </row>
    <row r="188" spans="1:6" x14ac:dyDescent="0.25">
      <c r="A188" t="s">
        <v>3395</v>
      </c>
      <c r="B188" s="9">
        <v>0.19861000000000001</v>
      </c>
      <c r="C188" s="23">
        <v>-0.253</v>
      </c>
      <c r="D188" s="9">
        <v>0</v>
      </c>
      <c r="E188" s="9">
        <v>0</v>
      </c>
      <c r="F188" t="s">
        <v>4055</v>
      </c>
    </row>
    <row r="189" spans="1:6" x14ac:dyDescent="0.25">
      <c r="A189" t="s">
        <v>2656</v>
      </c>
      <c r="B189" s="9">
        <v>102.89744999999999</v>
      </c>
      <c r="C189" s="23">
        <v>-4.9000000000000002E-2</v>
      </c>
      <c r="D189" s="9">
        <v>55842220000</v>
      </c>
      <c r="E189" s="9">
        <v>8756660</v>
      </c>
      <c r="F189" t="s">
        <v>4041</v>
      </c>
    </row>
    <row r="190" spans="1:6" x14ac:dyDescent="0.25">
      <c r="A190" t="s">
        <v>2657</v>
      </c>
      <c r="B190" s="9">
        <v>0.12167</v>
      </c>
      <c r="C190" s="23" t="s">
        <v>4059</v>
      </c>
      <c r="D190" s="9">
        <v>22000</v>
      </c>
      <c r="E190" s="9">
        <v>0</v>
      </c>
      <c r="F190" t="s">
        <v>4055</v>
      </c>
    </row>
    <row r="191" spans="1:6" x14ac:dyDescent="0.25">
      <c r="A191" t="s">
        <v>2658</v>
      </c>
      <c r="B191" s="9">
        <v>2.9786199999999998</v>
      </c>
      <c r="C191" s="23">
        <v>4.8000000000000001E-2</v>
      </c>
      <c r="D191" s="9">
        <v>163076000</v>
      </c>
      <c r="E191" s="9">
        <v>3261520</v>
      </c>
      <c r="F191" t="s">
        <v>4054</v>
      </c>
    </row>
    <row r="192" spans="1:6" x14ac:dyDescent="0.25">
      <c r="A192" t="s">
        <v>2659</v>
      </c>
      <c r="B192" s="9">
        <v>2.3852199999999999</v>
      </c>
      <c r="C192" s="23">
        <v>9.0999999999999998E-2</v>
      </c>
      <c r="D192" s="9">
        <v>92752700</v>
      </c>
      <c r="E192" s="9">
        <v>165720</v>
      </c>
      <c r="F192" t="s">
        <v>4054</v>
      </c>
    </row>
    <row r="193" spans="1:6" x14ac:dyDescent="0.25">
      <c r="A193" t="s">
        <v>2660</v>
      </c>
      <c r="B193" s="9">
        <v>0.12547</v>
      </c>
      <c r="C193" s="23">
        <v>0.187</v>
      </c>
      <c r="D193" s="9">
        <v>6108380760</v>
      </c>
      <c r="E193" s="9">
        <v>62017101.600000001</v>
      </c>
      <c r="F193" t="s">
        <v>4055</v>
      </c>
    </row>
    <row r="194" spans="1:6" x14ac:dyDescent="0.25">
      <c r="A194" t="s">
        <v>2661</v>
      </c>
      <c r="B194" s="9">
        <v>2.75013</v>
      </c>
      <c r="C194" s="23" t="s">
        <v>4059</v>
      </c>
      <c r="D194" s="9">
        <v>1570200</v>
      </c>
      <c r="E194" s="9">
        <v>460</v>
      </c>
      <c r="F194" t="s">
        <v>4054</v>
      </c>
    </row>
    <row r="195" spans="1:6" x14ac:dyDescent="0.25">
      <c r="A195" t="s">
        <v>2662</v>
      </c>
      <c r="B195" s="9">
        <v>0.80770000000000008</v>
      </c>
      <c r="C195" s="23" t="s">
        <v>4059</v>
      </c>
      <c r="D195" s="9">
        <v>419432760</v>
      </c>
      <c r="E195" s="9">
        <v>1057000</v>
      </c>
      <c r="F195" t="s">
        <v>4055</v>
      </c>
    </row>
    <row r="196" spans="1:6" x14ac:dyDescent="0.25">
      <c r="A196" t="s">
        <v>2663</v>
      </c>
      <c r="B196" s="9">
        <v>2.6332199999999997</v>
      </c>
      <c r="C196" s="23">
        <v>0.376</v>
      </c>
      <c r="D196" s="9">
        <v>8755800</v>
      </c>
      <c r="E196" s="9">
        <v>2700</v>
      </c>
      <c r="F196" t="s">
        <v>4054</v>
      </c>
    </row>
    <row r="197" spans="1:6" x14ac:dyDescent="0.25">
      <c r="A197" t="s">
        <v>2664</v>
      </c>
      <c r="B197" s="9">
        <v>20.509139999999999</v>
      </c>
      <c r="C197" s="23">
        <v>7.8E-2</v>
      </c>
      <c r="D197" s="9">
        <v>41597734100</v>
      </c>
      <c r="E197" s="9">
        <v>37370560</v>
      </c>
      <c r="F197" t="s">
        <v>4053</v>
      </c>
    </row>
    <row r="198" spans="1:6" x14ac:dyDescent="0.25">
      <c r="A198" t="s">
        <v>2665</v>
      </c>
      <c r="B198" s="9">
        <v>6.1539999999999997E-2</v>
      </c>
      <c r="C198" s="23">
        <v>-0.23899999999999999</v>
      </c>
      <c r="D198" s="9">
        <v>129235480</v>
      </c>
      <c r="E198" s="9">
        <v>2583620</v>
      </c>
      <c r="F198" t="s">
        <v>4055</v>
      </c>
    </row>
    <row r="199" spans="1:6" x14ac:dyDescent="0.25">
      <c r="A199" t="s">
        <v>2666</v>
      </c>
      <c r="B199" s="9">
        <v>0.35885</v>
      </c>
      <c r="C199" s="23" t="s">
        <v>4059</v>
      </c>
      <c r="D199" s="9">
        <v>248498000</v>
      </c>
      <c r="E199" s="9">
        <v>4969960</v>
      </c>
      <c r="F199" t="s">
        <v>4055</v>
      </c>
    </row>
    <row r="200" spans="1:6" x14ac:dyDescent="0.25">
      <c r="A200" t="s">
        <v>3408</v>
      </c>
      <c r="B200" s="9">
        <v>0.125</v>
      </c>
      <c r="C200" s="23">
        <v>-0.252</v>
      </c>
      <c r="D200" s="9">
        <v>0</v>
      </c>
      <c r="E200" s="9">
        <v>0</v>
      </c>
      <c r="F200" t="s">
        <v>4055</v>
      </c>
    </row>
    <row r="201" spans="1:6" x14ac:dyDescent="0.25">
      <c r="A201" t="s">
        <v>2667</v>
      </c>
      <c r="B201" s="9">
        <v>0.79162999999999994</v>
      </c>
      <c r="C201" s="23">
        <v>-0.10100000000000001</v>
      </c>
      <c r="D201" s="9">
        <v>3874538360</v>
      </c>
      <c r="E201" s="9">
        <v>12445980</v>
      </c>
      <c r="F201" t="s">
        <v>4055</v>
      </c>
    </row>
    <row r="202" spans="1:6" x14ac:dyDescent="0.25">
      <c r="A202" t="s">
        <v>2668</v>
      </c>
      <c r="B202" s="9">
        <v>0.63902000000000003</v>
      </c>
      <c r="C202" s="23">
        <v>0.34599999999999997</v>
      </c>
      <c r="D202" s="9">
        <v>199369800</v>
      </c>
      <c r="E202" s="9">
        <v>777960</v>
      </c>
      <c r="F202" t="s">
        <v>4055</v>
      </c>
    </row>
    <row r="203" spans="1:6" x14ac:dyDescent="0.25">
      <c r="A203" t="s">
        <v>2669</v>
      </c>
      <c r="B203" s="9">
        <v>113.22792999999999</v>
      </c>
      <c r="C203" s="23">
        <v>0.81299999999999994</v>
      </c>
      <c r="D203" s="9">
        <v>390125000</v>
      </c>
      <c r="E203" s="9">
        <v>8260</v>
      </c>
      <c r="F203" t="s">
        <v>4041</v>
      </c>
    </row>
    <row r="204" spans="1:6" x14ac:dyDescent="0.25">
      <c r="A204" t="s">
        <v>2670</v>
      </c>
      <c r="B204" s="9">
        <v>5.6640000000000003E-2</v>
      </c>
      <c r="C204" s="23">
        <v>-0.21299999999999999</v>
      </c>
      <c r="D204" s="9">
        <v>104961980</v>
      </c>
      <c r="E204" s="9">
        <v>0</v>
      </c>
      <c r="F204" t="s">
        <v>4055</v>
      </c>
    </row>
    <row r="205" spans="1:6" x14ac:dyDescent="0.25">
      <c r="A205" t="s">
        <v>2671</v>
      </c>
      <c r="B205" s="9">
        <v>0.68383000000000005</v>
      </c>
      <c r="C205" s="23">
        <v>-0.13300000000000001</v>
      </c>
      <c r="D205" s="9">
        <v>2303200</v>
      </c>
      <c r="E205" s="9">
        <v>2360</v>
      </c>
      <c r="F205" t="s">
        <v>4055</v>
      </c>
    </row>
    <row r="206" spans="1:6" x14ac:dyDescent="0.25">
      <c r="A206" t="s">
        <v>2672</v>
      </c>
      <c r="B206" s="9">
        <v>1.0926900000000002</v>
      </c>
      <c r="C206" s="23">
        <v>8.5999999999999993E-2</v>
      </c>
      <c r="D206" s="9">
        <v>69235000</v>
      </c>
      <c r="E206" s="9">
        <v>1384700</v>
      </c>
      <c r="F206" t="s">
        <v>4057</v>
      </c>
    </row>
    <row r="207" spans="1:6" x14ac:dyDescent="0.25">
      <c r="A207" t="s">
        <v>2673</v>
      </c>
      <c r="B207" s="9">
        <v>0.70295000000000007</v>
      </c>
      <c r="C207" s="23">
        <v>-8.5000000000000006E-2</v>
      </c>
      <c r="D207" s="9">
        <v>863249840</v>
      </c>
      <c r="E207" s="9">
        <v>2180840</v>
      </c>
      <c r="F207" t="s">
        <v>4055</v>
      </c>
    </row>
    <row r="208" spans="1:6" x14ac:dyDescent="0.25">
      <c r="A208" t="s">
        <v>2674</v>
      </c>
      <c r="B208" s="9">
        <v>0.70372999999999997</v>
      </c>
      <c r="C208" s="23">
        <v>-0.26500000000000001</v>
      </c>
      <c r="D208" s="9">
        <v>30989662960</v>
      </c>
      <c r="E208" s="9">
        <v>257544795.19999999</v>
      </c>
      <c r="F208" t="s">
        <v>4055</v>
      </c>
    </row>
    <row r="209" spans="1:6" x14ac:dyDescent="0.25">
      <c r="A209" t="s">
        <v>2675</v>
      </c>
      <c r="B209" s="9">
        <v>1.03125</v>
      </c>
      <c r="C209" s="23">
        <v>1.3560000000000001</v>
      </c>
      <c r="D209" s="9">
        <v>8572407500</v>
      </c>
      <c r="E209" s="9">
        <v>10495880</v>
      </c>
      <c r="F209" t="s">
        <v>4057</v>
      </c>
    </row>
    <row r="210" spans="1:6" x14ac:dyDescent="0.25">
      <c r="A210" t="s">
        <v>2676</v>
      </c>
      <c r="B210" s="9">
        <v>0.57850000000000001</v>
      </c>
      <c r="C210" s="23">
        <v>0.08</v>
      </c>
      <c r="D210" s="9">
        <v>10015507840</v>
      </c>
      <c r="E210" s="9">
        <v>24007740</v>
      </c>
      <c r="F210" t="s">
        <v>4055</v>
      </c>
    </row>
    <row r="211" spans="1:6" x14ac:dyDescent="0.25">
      <c r="A211" t="s">
        <v>2677</v>
      </c>
      <c r="B211" s="9">
        <v>1.88659</v>
      </c>
      <c r="C211" s="23">
        <v>9.5000000000000001E-2</v>
      </c>
      <c r="D211" s="9">
        <v>961435020</v>
      </c>
      <c r="E211" s="9">
        <v>5205960</v>
      </c>
      <c r="F211" t="s">
        <v>4057</v>
      </c>
    </row>
    <row r="212" spans="1:6" x14ac:dyDescent="0.25">
      <c r="A212" t="s">
        <v>2678</v>
      </c>
      <c r="B212" s="9">
        <v>3.11429</v>
      </c>
      <c r="C212" s="23">
        <v>0.29099999999999998</v>
      </c>
      <c r="D212" s="9">
        <v>1388689000</v>
      </c>
      <c r="E212" s="9">
        <v>638160</v>
      </c>
      <c r="F212" t="s">
        <v>4054</v>
      </c>
    </row>
    <row r="213" spans="1:6" x14ac:dyDescent="0.25">
      <c r="A213" t="s">
        <v>2679</v>
      </c>
      <c r="B213" s="9">
        <v>0.80062999999999995</v>
      </c>
      <c r="C213" s="23">
        <v>1.726</v>
      </c>
      <c r="D213" s="9">
        <v>7574427980</v>
      </c>
      <c r="E213" s="9">
        <v>51732180</v>
      </c>
      <c r="F213" t="s">
        <v>4055</v>
      </c>
    </row>
    <row r="214" spans="1:6" x14ac:dyDescent="0.25">
      <c r="A214" t="s">
        <v>2680</v>
      </c>
      <c r="B214" s="9">
        <v>3.1706099999999999</v>
      </c>
      <c r="C214" s="23">
        <v>-0.111</v>
      </c>
      <c r="D214" s="9">
        <v>495623800</v>
      </c>
      <c r="E214" s="9">
        <v>121740</v>
      </c>
      <c r="F214" t="s">
        <v>4054</v>
      </c>
    </row>
    <row r="215" spans="1:6" x14ac:dyDescent="0.25">
      <c r="A215" t="s">
        <v>2681</v>
      </c>
      <c r="B215" s="9">
        <v>10.69998</v>
      </c>
      <c r="C215" s="23">
        <v>0.253</v>
      </c>
      <c r="D215" s="9">
        <v>17440533760</v>
      </c>
      <c r="E215" s="9">
        <v>76375839.200000003</v>
      </c>
      <c r="F215" t="s">
        <v>4053</v>
      </c>
    </row>
    <row r="216" spans="1:6" x14ac:dyDescent="0.25">
      <c r="A216" t="s">
        <v>2682</v>
      </c>
      <c r="B216" s="9">
        <v>18.692310000000003</v>
      </c>
      <c r="C216" s="23" t="s">
        <v>4059</v>
      </c>
      <c r="D216" s="9">
        <v>22532655400</v>
      </c>
      <c r="E216" s="9">
        <v>9547440</v>
      </c>
      <c r="F216" t="s">
        <v>4053</v>
      </c>
    </row>
    <row r="217" spans="1:6" x14ac:dyDescent="0.25">
      <c r="A217" t="s">
        <v>2683</v>
      </c>
      <c r="B217" s="9">
        <v>8.4268400000000003</v>
      </c>
      <c r="C217" s="23" t="s">
        <v>4059</v>
      </c>
      <c r="D217" s="9">
        <v>93618600</v>
      </c>
      <c r="E217" s="9">
        <v>103580</v>
      </c>
      <c r="F217" t="s">
        <v>4056</v>
      </c>
    </row>
    <row r="218" spans="1:6" x14ac:dyDescent="0.25">
      <c r="A218" t="s">
        <v>2684</v>
      </c>
      <c r="B218" s="9">
        <v>3.39174</v>
      </c>
      <c r="C218" s="23">
        <v>0.30199999999999999</v>
      </c>
      <c r="D218" s="9">
        <v>12044417440</v>
      </c>
      <c r="E218" s="9">
        <v>46732659.200000003</v>
      </c>
      <c r="F218" t="s">
        <v>4054</v>
      </c>
    </row>
    <row r="219" spans="1:6" x14ac:dyDescent="0.25">
      <c r="A219" t="s">
        <v>2685</v>
      </c>
      <c r="B219" s="9">
        <v>46.097999999999999</v>
      </c>
      <c r="C219" s="23">
        <v>1.0549999999999999</v>
      </c>
      <c r="D219" s="9">
        <v>15090400</v>
      </c>
      <c r="E219" s="9">
        <v>4660</v>
      </c>
      <c r="F219" t="s">
        <v>4041</v>
      </c>
    </row>
    <row r="220" spans="1:6" x14ac:dyDescent="0.25">
      <c r="A220" t="s">
        <v>2686</v>
      </c>
      <c r="B220" s="9">
        <v>2.6204200000000002</v>
      </c>
      <c r="C220" s="23">
        <v>-6.9000000000000006E-2</v>
      </c>
      <c r="D220" s="9">
        <v>33477159240</v>
      </c>
      <c r="E220" s="9">
        <v>106861139.2</v>
      </c>
      <c r="F220" t="s">
        <v>4054</v>
      </c>
    </row>
    <row r="221" spans="1:6" x14ac:dyDescent="0.25">
      <c r="A221" t="s">
        <v>2687</v>
      </c>
      <c r="B221" s="9">
        <v>0.12186</v>
      </c>
      <c r="C221" s="23">
        <v>-4.5999999999999999E-2</v>
      </c>
      <c r="D221" s="9">
        <v>32576920</v>
      </c>
      <c r="E221" s="9">
        <v>90160</v>
      </c>
      <c r="F221" t="s">
        <v>4055</v>
      </c>
    </row>
    <row r="222" spans="1:6" x14ac:dyDescent="0.25">
      <c r="A222" t="s">
        <v>2688</v>
      </c>
      <c r="B222" s="9">
        <v>0.20874999999999999</v>
      </c>
      <c r="C222" s="23">
        <v>-0.52500000000000002</v>
      </c>
      <c r="D222" s="9">
        <v>33000</v>
      </c>
      <c r="E222" s="9">
        <v>0</v>
      </c>
      <c r="F222" t="s">
        <v>4055</v>
      </c>
    </row>
    <row r="223" spans="1:6" x14ac:dyDescent="0.25">
      <c r="A223" t="s">
        <v>2689</v>
      </c>
      <c r="B223" s="9">
        <v>0.21543000000000001</v>
      </c>
      <c r="C223" s="23">
        <v>-0.17299999999999999</v>
      </c>
      <c r="D223" s="9">
        <v>3871293760</v>
      </c>
      <c r="E223" s="9">
        <v>35657780</v>
      </c>
      <c r="F223" t="s">
        <v>4055</v>
      </c>
    </row>
    <row r="224" spans="1:6" x14ac:dyDescent="0.25">
      <c r="A224" t="s">
        <v>2690</v>
      </c>
      <c r="B224" s="9">
        <v>6.3069100000000002</v>
      </c>
      <c r="C224" s="23">
        <v>9.0999999999999998E-2</v>
      </c>
      <c r="D224" s="9">
        <v>29858628500</v>
      </c>
      <c r="E224" s="9">
        <v>49194600</v>
      </c>
      <c r="F224" t="s">
        <v>4056</v>
      </c>
    </row>
    <row r="225" spans="1:6" x14ac:dyDescent="0.25">
      <c r="A225" t="s">
        <v>2691</v>
      </c>
      <c r="B225" s="9">
        <v>25.659389999999998</v>
      </c>
      <c r="C225" s="23">
        <v>5.3999999999999999E-2</v>
      </c>
      <c r="D225" s="9">
        <v>175303500</v>
      </c>
      <c r="E225" s="9">
        <v>6400</v>
      </c>
      <c r="F225" t="s">
        <v>4053</v>
      </c>
    </row>
    <row r="226" spans="1:6" x14ac:dyDescent="0.25">
      <c r="A226" t="s">
        <v>2692</v>
      </c>
      <c r="B226" s="9">
        <v>0.22587000000000002</v>
      </c>
      <c r="C226" s="23" t="s">
        <v>4059</v>
      </c>
      <c r="D226" s="9">
        <v>1140151300</v>
      </c>
      <c r="E226" s="9">
        <v>0</v>
      </c>
      <c r="F226" t="s">
        <v>4055</v>
      </c>
    </row>
    <row r="227" spans="1:6" x14ac:dyDescent="0.25">
      <c r="A227" t="s">
        <v>2693</v>
      </c>
      <c r="B227" s="9">
        <v>6.29</v>
      </c>
      <c r="C227" s="23">
        <v>1E-3</v>
      </c>
      <c r="D227" s="9">
        <v>2762200</v>
      </c>
      <c r="E227" s="9">
        <v>800</v>
      </c>
      <c r="F227" t="s">
        <v>4056</v>
      </c>
    </row>
    <row r="228" spans="1:6" x14ac:dyDescent="0.25">
      <c r="A228" t="s">
        <v>2694</v>
      </c>
      <c r="B228" s="9">
        <v>2.8784000000000001</v>
      </c>
      <c r="C228" s="23">
        <v>5.0999999999999997E-2</v>
      </c>
      <c r="D228" s="9">
        <v>31250800</v>
      </c>
      <c r="E228" s="9">
        <v>12600</v>
      </c>
      <c r="F228" t="s">
        <v>4054</v>
      </c>
    </row>
    <row r="229" spans="1:6" x14ac:dyDescent="0.25">
      <c r="A229" t="s">
        <v>2695</v>
      </c>
      <c r="B229" s="9">
        <v>1.7423199999999999</v>
      </c>
      <c r="C229" s="23">
        <v>0.32600000000000001</v>
      </c>
      <c r="D229" s="9">
        <v>1192180</v>
      </c>
      <c r="E229" s="9">
        <v>5960</v>
      </c>
      <c r="F229" t="s">
        <v>4057</v>
      </c>
    </row>
    <row r="230" spans="1:6" x14ac:dyDescent="0.25">
      <c r="A230" t="s">
        <v>2696</v>
      </c>
      <c r="B230" s="9">
        <v>0.34183999999999998</v>
      </c>
      <c r="C230" s="23">
        <v>-0.309</v>
      </c>
      <c r="D230" s="9">
        <v>3229975400</v>
      </c>
      <c r="E230" s="9">
        <v>38581280.799999997</v>
      </c>
      <c r="F230" t="s">
        <v>4055</v>
      </c>
    </row>
    <row r="231" spans="1:6" x14ac:dyDescent="0.25">
      <c r="A231" t="s">
        <v>2697</v>
      </c>
      <c r="B231" s="9">
        <v>0.41675999999999996</v>
      </c>
      <c r="C231" s="23" t="s">
        <v>4059</v>
      </c>
      <c r="D231" s="9">
        <v>5469232160</v>
      </c>
      <c r="E231" s="9">
        <v>55193440</v>
      </c>
      <c r="F231" t="s">
        <v>4055</v>
      </c>
    </row>
    <row r="232" spans="1:6" x14ac:dyDescent="0.25">
      <c r="A232" t="s">
        <v>2698</v>
      </c>
      <c r="B232" s="9">
        <v>1.3143199999999999</v>
      </c>
      <c r="C232" s="23">
        <v>-3.7999999999999999E-2</v>
      </c>
      <c r="D232" s="9">
        <v>4037000</v>
      </c>
      <c r="E232" s="9">
        <v>4100</v>
      </c>
      <c r="F232" t="s">
        <v>4057</v>
      </c>
    </row>
    <row r="233" spans="1:6" x14ac:dyDescent="0.25">
      <c r="A233" t="s">
        <v>3164</v>
      </c>
      <c r="B233" s="9">
        <v>10.020440000000001</v>
      </c>
      <c r="C233" s="23">
        <v>0.44900000000000001</v>
      </c>
      <c r="D233" s="9">
        <v>145708500</v>
      </c>
      <c r="E233" s="9">
        <v>5900</v>
      </c>
      <c r="F233" t="s">
        <v>4053</v>
      </c>
    </row>
    <row r="234" spans="1:6" x14ac:dyDescent="0.25">
      <c r="A234" t="s">
        <v>2699</v>
      </c>
      <c r="B234" s="9">
        <v>1.0167200000000001</v>
      </c>
      <c r="C234" s="23">
        <v>1.4E-2</v>
      </c>
      <c r="D234" s="9">
        <v>403201500</v>
      </c>
      <c r="E234" s="9">
        <v>279920</v>
      </c>
      <c r="F234" t="s">
        <v>4057</v>
      </c>
    </row>
    <row r="235" spans="1:6" x14ac:dyDescent="0.25">
      <c r="A235" t="s">
        <v>2700</v>
      </c>
      <c r="B235" s="9">
        <v>2.3209200000000001</v>
      </c>
      <c r="C235" s="23">
        <v>0.158</v>
      </c>
      <c r="D235" s="9">
        <v>21736303200</v>
      </c>
      <c r="E235" s="9">
        <v>66347760</v>
      </c>
      <c r="F235" t="s">
        <v>4054</v>
      </c>
    </row>
    <row r="236" spans="1:6" x14ac:dyDescent="0.25">
      <c r="A236" t="s">
        <v>2701</v>
      </c>
      <c r="B236" s="9">
        <v>2.1760999999999999</v>
      </c>
      <c r="C236" s="23">
        <v>-7.6999999999999999E-2</v>
      </c>
      <c r="D236" s="9">
        <v>3000</v>
      </c>
      <c r="E236" s="9">
        <v>0</v>
      </c>
      <c r="F236" t="s">
        <v>4054</v>
      </c>
    </row>
    <row r="237" spans="1:6" x14ac:dyDescent="0.25">
      <c r="A237" t="s">
        <v>2702</v>
      </c>
      <c r="B237" s="9">
        <v>0.65660000000000007</v>
      </c>
      <c r="C237" s="23">
        <v>-0.4</v>
      </c>
      <c r="D237" s="9">
        <v>3155280</v>
      </c>
      <c r="E237" s="9">
        <v>16320</v>
      </c>
      <c r="F237" t="s">
        <v>4055</v>
      </c>
    </row>
    <row r="238" spans="1:6" x14ac:dyDescent="0.25">
      <c r="A238" t="s">
        <v>2703</v>
      </c>
      <c r="B238" s="9">
        <v>114.13337</v>
      </c>
      <c r="C238" s="23">
        <v>0.16300000000000001</v>
      </c>
      <c r="D238" s="9">
        <v>97880600100</v>
      </c>
      <c r="E238" s="9">
        <v>56755541.600000001</v>
      </c>
      <c r="F238" t="s">
        <v>4041</v>
      </c>
    </row>
    <row r="239" spans="1:6" x14ac:dyDescent="0.25">
      <c r="A239" t="s">
        <v>2704</v>
      </c>
      <c r="B239" s="9">
        <v>1.3134600000000001</v>
      </c>
      <c r="C239" s="23">
        <v>1.7000000000000001E-2</v>
      </c>
      <c r="D239" s="9">
        <v>41674310880</v>
      </c>
      <c r="E239" s="9">
        <v>338862080</v>
      </c>
      <c r="F239" t="s">
        <v>4057</v>
      </c>
    </row>
    <row r="240" spans="1:6" x14ac:dyDescent="0.25">
      <c r="A240" t="s">
        <v>3449</v>
      </c>
      <c r="B240" s="9">
        <v>0.09</v>
      </c>
      <c r="C240" s="23" t="s">
        <v>4059</v>
      </c>
      <c r="D240" s="9">
        <v>27903500</v>
      </c>
      <c r="E240" s="9">
        <v>0</v>
      </c>
      <c r="F240" t="s">
        <v>4055</v>
      </c>
    </row>
    <row r="241" spans="1:6" x14ac:dyDescent="0.25">
      <c r="A241" t="s">
        <v>2705</v>
      </c>
      <c r="B241" s="9">
        <v>0.10812999999999999</v>
      </c>
      <c r="C241" s="23" t="s">
        <v>4059</v>
      </c>
      <c r="D241" s="9">
        <v>7177000</v>
      </c>
      <c r="E241" s="9">
        <v>143540</v>
      </c>
      <c r="F241" t="s">
        <v>4055</v>
      </c>
    </row>
    <row r="242" spans="1:6" x14ac:dyDescent="0.25">
      <c r="A242" t="s">
        <v>2706</v>
      </c>
      <c r="B242" s="9">
        <v>0.16847000000000001</v>
      </c>
      <c r="C242" s="23" t="s">
        <v>4059</v>
      </c>
      <c r="D242" s="9">
        <v>197754000</v>
      </c>
      <c r="E242" s="9">
        <v>3873940</v>
      </c>
      <c r="F242" t="s">
        <v>4055</v>
      </c>
    </row>
    <row r="243" spans="1:6" x14ac:dyDescent="0.25">
      <c r="A243" t="s">
        <v>2707</v>
      </c>
      <c r="B243" s="9">
        <v>6.7716000000000003</v>
      </c>
      <c r="C243" s="23">
        <v>4.7E-2</v>
      </c>
      <c r="D243" s="9">
        <v>227703600</v>
      </c>
      <c r="E243" s="9">
        <v>96760</v>
      </c>
      <c r="F243" t="s">
        <v>4056</v>
      </c>
    </row>
    <row r="244" spans="1:6" x14ac:dyDescent="0.25">
      <c r="A244" t="s">
        <v>2708</v>
      </c>
      <c r="B244" s="9">
        <v>9.8889999999999993</v>
      </c>
      <c r="C244" s="23">
        <v>0.121</v>
      </c>
      <c r="D244" s="9">
        <v>115554341700</v>
      </c>
      <c r="E244" s="9">
        <v>180670916.80000001</v>
      </c>
      <c r="F244" t="s">
        <v>4056</v>
      </c>
    </row>
    <row r="245" spans="1:6" x14ac:dyDescent="0.25">
      <c r="A245" t="s">
        <v>2709</v>
      </c>
      <c r="B245" s="9">
        <v>0.24572999999999998</v>
      </c>
      <c r="C245" s="23">
        <v>2.7E-2</v>
      </c>
      <c r="D245" s="9">
        <v>13430020</v>
      </c>
      <c r="E245" s="9">
        <v>70560</v>
      </c>
      <c r="F245" t="s">
        <v>4055</v>
      </c>
    </row>
    <row r="246" spans="1:6" x14ac:dyDescent="0.25">
      <c r="A246" t="s">
        <v>2710</v>
      </c>
      <c r="B246" s="9">
        <v>5.3120000000000001E-2</v>
      </c>
      <c r="C246" s="23" t="s">
        <v>4059</v>
      </c>
      <c r="D246" s="9">
        <v>5068256080</v>
      </c>
      <c r="E246" s="9">
        <v>56552860.799999997</v>
      </c>
      <c r="F246" t="s">
        <v>4055</v>
      </c>
    </row>
    <row r="247" spans="1:6" x14ac:dyDescent="0.25">
      <c r="A247" t="s">
        <v>2711</v>
      </c>
      <c r="B247" s="9">
        <v>5.5126299999999997</v>
      </c>
      <c r="C247" s="23">
        <v>0.748</v>
      </c>
      <c r="D247" s="9">
        <v>72670006600</v>
      </c>
      <c r="E247" s="9">
        <v>195673142.40000001</v>
      </c>
      <c r="F247" t="s">
        <v>4056</v>
      </c>
    </row>
    <row r="248" spans="1:6" x14ac:dyDescent="0.25">
      <c r="A248" t="s">
        <v>2712</v>
      </c>
      <c r="B248" s="9">
        <v>8.0640000000000003E-2</v>
      </c>
      <c r="C248" s="23" t="s">
        <v>4059</v>
      </c>
      <c r="D248" s="9">
        <v>92162880</v>
      </c>
      <c r="E248" s="9">
        <v>712780</v>
      </c>
      <c r="F248" t="s">
        <v>4055</v>
      </c>
    </row>
    <row r="249" spans="1:6" x14ac:dyDescent="0.25">
      <c r="A249" t="s">
        <v>2713</v>
      </c>
      <c r="B249" s="9">
        <v>0.25795000000000001</v>
      </c>
      <c r="C249" s="23">
        <v>-0.112</v>
      </c>
      <c r="D249" s="9">
        <v>64408380</v>
      </c>
      <c r="E249" s="9">
        <v>501720</v>
      </c>
      <c r="F249" t="s">
        <v>4055</v>
      </c>
    </row>
    <row r="250" spans="1:6" x14ac:dyDescent="0.25">
      <c r="A250" t="s">
        <v>3460</v>
      </c>
      <c r="B250" s="9">
        <v>6.003E-2</v>
      </c>
      <c r="C250" s="23">
        <v>-0.79200000000000004</v>
      </c>
      <c r="D250" s="9">
        <v>19820</v>
      </c>
      <c r="E250" s="9">
        <v>0</v>
      </c>
      <c r="F250" t="s">
        <v>4055</v>
      </c>
    </row>
    <row r="251" spans="1:6" x14ac:dyDescent="0.25">
      <c r="A251" t="s">
        <v>2714</v>
      </c>
      <c r="B251" s="9">
        <v>33.031999999999996</v>
      </c>
      <c r="C251" s="23">
        <v>4.3999999999999997E-2</v>
      </c>
      <c r="D251" s="9">
        <v>93729948600</v>
      </c>
      <c r="E251" s="9">
        <v>30373500</v>
      </c>
      <c r="F251" t="s">
        <v>4041</v>
      </c>
    </row>
    <row r="252" spans="1:6" x14ac:dyDescent="0.25">
      <c r="A252" t="s">
        <v>2715</v>
      </c>
      <c r="B252" s="9">
        <v>11.32376</v>
      </c>
      <c r="C252" s="23" t="s">
        <v>4059</v>
      </c>
      <c r="D252" s="9">
        <v>403015400</v>
      </c>
      <c r="E252" s="9">
        <v>128880</v>
      </c>
      <c r="F252" t="s">
        <v>4053</v>
      </c>
    </row>
    <row r="253" spans="1:6" x14ac:dyDescent="0.25">
      <c r="A253" t="s">
        <v>2716</v>
      </c>
      <c r="B253" s="9">
        <v>4.1299399999999995</v>
      </c>
      <c r="C253" s="23">
        <v>-0.03</v>
      </c>
      <c r="D253" s="9">
        <v>42159600</v>
      </c>
      <c r="E253" s="9">
        <v>40280</v>
      </c>
      <c r="F253" t="s">
        <v>4054</v>
      </c>
    </row>
    <row r="254" spans="1:6" x14ac:dyDescent="0.25">
      <c r="A254" t="s">
        <v>3465</v>
      </c>
      <c r="B254" s="9">
        <v>18.831949999999999</v>
      </c>
      <c r="C254" s="23">
        <v>2.5000000000000001E-2</v>
      </c>
      <c r="D254" s="9">
        <v>35728000</v>
      </c>
      <c r="E254" s="9">
        <v>0</v>
      </c>
      <c r="F254" t="s">
        <v>4053</v>
      </c>
    </row>
    <row r="255" spans="1:6" x14ac:dyDescent="0.25">
      <c r="A255" t="s">
        <v>2717</v>
      </c>
      <c r="B255" s="9">
        <v>4.0898200000000005</v>
      </c>
      <c r="C255" s="23">
        <v>-7.2999999999999995E-2</v>
      </c>
      <c r="D255" s="9">
        <v>28155062320</v>
      </c>
      <c r="E255" s="9">
        <v>62947119.200000003</v>
      </c>
      <c r="F255" t="s">
        <v>4054</v>
      </c>
    </row>
    <row r="256" spans="1:6" x14ac:dyDescent="0.25">
      <c r="A256" t="s">
        <v>3468</v>
      </c>
      <c r="B256" s="9">
        <v>0.10943000000000001</v>
      </c>
      <c r="C256" s="23">
        <v>0.14599999999999999</v>
      </c>
      <c r="D256" s="9">
        <v>45000</v>
      </c>
      <c r="E256" s="9">
        <v>0</v>
      </c>
      <c r="F256" t="s">
        <v>4055</v>
      </c>
    </row>
    <row r="257" spans="1:6" x14ac:dyDescent="0.25">
      <c r="A257" t="s">
        <v>2718</v>
      </c>
      <c r="B257" s="9">
        <v>0.86309000000000002</v>
      </c>
      <c r="C257" s="23">
        <v>0.82099999999999995</v>
      </c>
      <c r="D257" s="9">
        <v>4426815400</v>
      </c>
      <c r="E257" s="9">
        <v>6951500</v>
      </c>
      <c r="F257" t="s">
        <v>4055</v>
      </c>
    </row>
    <row r="258" spans="1:6" x14ac:dyDescent="0.25">
      <c r="A258" t="s">
        <v>2719</v>
      </c>
      <c r="B258" s="9">
        <v>4.08</v>
      </c>
      <c r="C258" s="23">
        <v>2.9000000000000001E-2</v>
      </c>
      <c r="D258" s="9">
        <v>20974500</v>
      </c>
      <c r="E258" s="9">
        <v>2360</v>
      </c>
      <c r="F258" t="s">
        <v>4054</v>
      </c>
    </row>
    <row r="259" spans="1:6" x14ac:dyDescent="0.25">
      <c r="A259" t="s">
        <v>2720</v>
      </c>
      <c r="B259" s="9">
        <v>0.18602000000000002</v>
      </c>
      <c r="C259" s="23" t="s">
        <v>4059</v>
      </c>
      <c r="D259" s="9">
        <v>1842829120</v>
      </c>
      <c r="E259" s="9">
        <v>6000760</v>
      </c>
      <c r="F259" t="s">
        <v>4055</v>
      </c>
    </row>
    <row r="260" spans="1:6" x14ac:dyDescent="0.25">
      <c r="A260" t="s">
        <v>3165</v>
      </c>
      <c r="B260" s="9">
        <v>0.21</v>
      </c>
      <c r="C260" s="23" t="s">
        <v>4059</v>
      </c>
      <c r="D260" s="9">
        <v>100659320</v>
      </c>
      <c r="E260" s="9">
        <v>334340</v>
      </c>
      <c r="F260" t="s">
        <v>4055</v>
      </c>
    </row>
    <row r="261" spans="1:6" x14ac:dyDescent="0.25">
      <c r="A261" t="s">
        <v>2721</v>
      </c>
      <c r="B261" s="9">
        <v>1.7686500000000001</v>
      </c>
      <c r="C261" s="23">
        <v>0.13300000000000001</v>
      </c>
      <c r="D261" s="9">
        <v>285116720</v>
      </c>
      <c r="E261" s="9">
        <v>502340</v>
      </c>
      <c r="F261" t="s">
        <v>4057</v>
      </c>
    </row>
    <row r="262" spans="1:6" x14ac:dyDescent="0.25">
      <c r="A262" t="s">
        <v>2722</v>
      </c>
      <c r="B262" s="9">
        <v>7.9950000000000007E-2</v>
      </c>
      <c r="C262" s="23" t="s">
        <v>4059</v>
      </c>
      <c r="D262" s="9">
        <v>9356933100</v>
      </c>
      <c r="E262" s="9">
        <v>76495062.400000006</v>
      </c>
      <c r="F262" t="s">
        <v>4055</v>
      </c>
    </row>
    <row r="263" spans="1:6" x14ac:dyDescent="0.25">
      <c r="A263" t="s">
        <v>2723</v>
      </c>
      <c r="B263" s="9">
        <v>6.8390000000000006E-2</v>
      </c>
      <c r="C263" s="23">
        <v>-0.47899999999999998</v>
      </c>
      <c r="D263" s="9">
        <v>6505320</v>
      </c>
      <c r="E263" s="9">
        <v>44680</v>
      </c>
      <c r="F263" t="s">
        <v>4055</v>
      </c>
    </row>
    <row r="264" spans="1:6" x14ac:dyDescent="0.25">
      <c r="A264" t="s">
        <v>2724</v>
      </c>
      <c r="B264" s="9">
        <v>9.9199999999999997E-2</v>
      </c>
      <c r="C264" s="23">
        <v>-0.16200000000000001</v>
      </c>
      <c r="D264" s="9">
        <v>23000</v>
      </c>
      <c r="E264" s="9">
        <v>0</v>
      </c>
      <c r="F264" t="s">
        <v>4055</v>
      </c>
    </row>
    <row r="265" spans="1:6" x14ac:dyDescent="0.25">
      <c r="A265" t="s">
        <v>2725</v>
      </c>
      <c r="B265" s="9">
        <v>1.3359400000000001</v>
      </c>
      <c r="C265" s="23">
        <v>-9.9000000000000005E-2</v>
      </c>
      <c r="D265" s="9">
        <v>2176906600</v>
      </c>
      <c r="E265" s="9">
        <v>9098700</v>
      </c>
      <c r="F265" t="s">
        <v>4057</v>
      </c>
    </row>
    <row r="266" spans="1:6" x14ac:dyDescent="0.25">
      <c r="A266" t="s">
        <v>2726</v>
      </c>
      <c r="B266" s="9">
        <v>29.575230000000001</v>
      </c>
      <c r="C266" s="23">
        <v>0.26300000000000001</v>
      </c>
      <c r="D266" s="9">
        <v>126032128240</v>
      </c>
      <c r="E266" s="9">
        <v>1430231193.5999999</v>
      </c>
      <c r="F266" t="s">
        <v>4053</v>
      </c>
    </row>
    <row r="267" spans="1:6" x14ac:dyDescent="0.25">
      <c r="A267" t="s">
        <v>2727</v>
      </c>
      <c r="B267" s="9">
        <v>0.42899999999999999</v>
      </c>
      <c r="C267" s="23" t="s">
        <v>4059</v>
      </c>
      <c r="D267" s="9">
        <v>836050880</v>
      </c>
      <c r="E267" s="9">
        <v>2764260</v>
      </c>
      <c r="F267" t="s">
        <v>4055</v>
      </c>
    </row>
    <row r="268" spans="1:6" x14ac:dyDescent="0.25">
      <c r="A268" t="s">
        <v>2728</v>
      </c>
      <c r="B268" s="9">
        <v>0.50055000000000005</v>
      </c>
      <c r="C268" s="23">
        <v>-0.154</v>
      </c>
      <c r="D268" s="9">
        <v>239000</v>
      </c>
      <c r="E268" s="9">
        <v>4780</v>
      </c>
      <c r="F268" t="s">
        <v>4055</v>
      </c>
    </row>
    <row r="269" spans="1:6" x14ac:dyDescent="0.25">
      <c r="A269" t="s">
        <v>2729</v>
      </c>
      <c r="B269" s="9">
        <v>0.97971000000000008</v>
      </c>
      <c r="C269" s="23">
        <v>2.7E-2</v>
      </c>
      <c r="D269" s="9">
        <v>1952465060</v>
      </c>
      <c r="E269" s="9">
        <v>18686080</v>
      </c>
      <c r="F269" t="s">
        <v>4055</v>
      </c>
    </row>
    <row r="270" spans="1:6" x14ac:dyDescent="0.25">
      <c r="A270" t="s">
        <v>2730</v>
      </c>
      <c r="B270" s="9">
        <v>0.59039999999999992</v>
      </c>
      <c r="C270" s="23">
        <v>-0.11700000000000001</v>
      </c>
      <c r="D270" s="9">
        <v>18522000</v>
      </c>
      <c r="E270" s="9">
        <v>12680</v>
      </c>
      <c r="F270" t="s">
        <v>4055</v>
      </c>
    </row>
    <row r="271" spans="1:6" x14ac:dyDescent="0.25">
      <c r="A271" t="s">
        <v>2731</v>
      </c>
      <c r="B271" s="9">
        <v>0.55359999999999998</v>
      </c>
      <c r="C271" s="23">
        <v>3.5999999999999997E-2</v>
      </c>
      <c r="D271" s="9">
        <v>7688160</v>
      </c>
      <c r="E271" s="9">
        <v>23080</v>
      </c>
      <c r="F271" t="s">
        <v>4055</v>
      </c>
    </row>
    <row r="272" spans="1:6" x14ac:dyDescent="0.25">
      <c r="A272" t="s">
        <v>2732</v>
      </c>
      <c r="B272" s="9">
        <v>24.882349999999999</v>
      </c>
      <c r="C272" s="23">
        <v>0.128</v>
      </c>
      <c r="D272" s="9">
        <v>190507800</v>
      </c>
      <c r="E272" s="9">
        <v>46000</v>
      </c>
      <c r="F272" t="s">
        <v>4053</v>
      </c>
    </row>
    <row r="273" spans="1:6" x14ac:dyDescent="0.25">
      <c r="A273" t="s">
        <v>2733</v>
      </c>
      <c r="B273" s="9">
        <v>65.707610000000003</v>
      </c>
      <c r="C273" s="23">
        <v>0.112</v>
      </c>
      <c r="D273" s="9">
        <v>38354969000</v>
      </c>
      <c r="E273" s="9">
        <v>1102260</v>
      </c>
      <c r="F273" t="s">
        <v>4041</v>
      </c>
    </row>
    <row r="274" spans="1:6" x14ac:dyDescent="0.25">
      <c r="A274" t="s">
        <v>2734</v>
      </c>
      <c r="B274" s="9">
        <v>6.6612600000000004</v>
      </c>
      <c r="C274" s="23" t="s">
        <v>4059</v>
      </c>
      <c r="D274" s="9">
        <v>183467960</v>
      </c>
      <c r="E274" s="9">
        <v>348960</v>
      </c>
      <c r="F274" t="s">
        <v>4056</v>
      </c>
    </row>
    <row r="275" spans="1:6" x14ac:dyDescent="0.25">
      <c r="A275" t="s">
        <v>2735</v>
      </c>
      <c r="B275" s="9">
        <v>1.2264999999999999</v>
      </c>
      <c r="C275" s="23">
        <v>0.153</v>
      </c>
      <c r="D275" s="9">
        <v>32993600</v>
      </c>
      <c r="E275" s="9">
        <v>14780</v>
      </c>
      <c r="F275" t="s">
        <v>4057</v>
      </c>
    </row>
    <row r="276" spans="1:6" x14ac:dyDescent="0.25">
      <c r="A276" t="s">
        <v>2736</v>
      </c>
      <c r="B276" s="9">
        <v>5.7468199999999996</v>
      </c>
      <c r="C276" s="23">
        <v>-0.28399999999999997</v>
      </c>
      <c r="D276" s="9">
        <v>905237480</v>
      </c>
      <c r="E276" s="9">
        <v>0</v>
      </c>
      <c r="F276" t="s">
        <v>4056</v>
      </c>
    </row>
    <row r="277" spans="1:6" x14ac:dyDescent="0.25">
      <c r="A277" t="s">
        <v>2737</v>
      </c>
      <c r="B277" s="9">
        <v>2.6310199999999999</v>
      </c>
      <c r="C277" s="23">
        <v>-1.7000000000000001E-2</v>
      </c>
      <c r="D277" s="9">
        <v>6748439800</v>
      </c>
      <c r="E277" s="9">
        <v>8865340</v>
      </c>
      <c r="F277" t="s">
        <v>4054</v>
      </c>
    </row>
    <row r="278" spans="1:6" x14ac:dyDescent="0.25">
      <c r="A278" t="s">
        <v>2738</v>
      </c>
      <c r="B278" s="9">
        <v>0.18888999999999997</v>
      </c>
      <c r="C278" s="23">
        <v>-0.63300000000000001</v>
      </c>
      <c r="D278" s="9">
        <v>1848800</v>
      </c>
      <c r="E278" s="9">
        <v>11040</v>
      </c>
      <c r="F278" t="s">
        <v>4055</v>
      </c>
    </row>
    <row r="279" spans="1:6" x14ac:dyDescent="0.25">
      <c r="A279" t="s">
        <v>2739</v>
      </c>
      <c r="B279" s="9">
        <v>0.41399999999999998</v>
      </c>
      <c r="C279" s="23" t="s">
        <v>4059</v>
      </c>
      <c r="D279" s="9">
        <v>72078320</v>
      </c>
      <c r="E279" s="9">
        <v>255100</v>
      </c>
      <c r="F279" t="s">
        <v>4055</v>
      </c>
    </row>
    <row r="280" spans="1:6" x14ac:dyDescent="0.25">
      <c r="A280" t="s">
        <v>2740</v>
      </c>
      <c r="B280" s="9">
        <v>2.42808</v>
      </c>
      <c r="C280" s="23">
        <v>-0.16</v>
      </c>
      <c r="D280" s="9">
        <v>410618020</v>
      </c>
      <c r="E280" s="9">
        <v>4614280</v>
      </c>
      <c r="F280" t="s">
        <v>4054</v>
      </c>
    </row>
    <row r="281" spans="1:6" x14ac:dyDescent="0.25">
      <c r="A281" t="s">
        <v>2741</v>
      </c>
      <c r="B281" s="9">
        <v>1.6982200000000001</v>
      </c>
      <c r="C281" s="23">
        <v>-9.7000000000000003E-2</v>
      </c>
      <c r="D281" s="9">
        <v>334500</v>
      </c>
      <c r="E281" s="9">
        <v>0</v>
      </c>
      <c r="F281" t="s">
        <v>4057</v>
      </c>
    </row>
    <row r="282" spans="1:6" x14ac:dyDescent="0.25">
      <c r="A282" t="s">
        <v>2742</v>
      </c>
      <c r="B282" s="9">
        <v>0.53134999999999999</v>
      </c>
      <c r="C282" s="23">
        <v>0.14199999999999999</v>
      </c>
      <c r="D282" s="9">
        <v>6619080</v>
      </c>
      <c r="E282" s="9">
        <v>15680</v>
      </c>
      <c r="F282" t="s">
        <v>4055</v>
      </c>
    </row>
    <row r="283" spans="1:6" x14ac:dyDescent="0.25">
      <c r="A283" t="s">
        <v>3496</v>
      </c>
      <c r="B283" s="9">
        <v>0.18325</v>
      </c>
      <c r="C283" s="23">
        <v>-8.5999999999999993E-2</v>
      </c>
      <c r="D283" s="9">
        <v>35000</v>
      </c>
      <c r="E283" s="9">
        <v>0</v>
      </c>
      <c r="F283" t="s">
        <v>4055</v>
      </c>
    </row>
    <row r="284" spans="1:6" x14ac:dyDescent="0.25">
      <c r="A284" t="s">
        <v>2743</v>
      </c>
      <c r="B284" s="9">
        <v>18.44895</v>
      </c>
      <c r="C284" s="23">
        <v>0.01</v>
      </c>
      <c r="D284" s="9">
        <v>4537694020</v>
      </c>
      <c r="E284" s="9">
        <v>9274820</v>
      </c>
      <c r="F284" t="s">
        <v>4053</v>
      </c>
    </row>
    <row r="285" spans="1:6" x14ac:dyDescent="0.25">
      <c r="A285" t="s">
        <v>2744</v>
      </c>
      <c r="B285" s="9">
        <v>0.33357999999999999</v>
      </c>
      <c r="C285" s="23">
        <v>-4.1000000000000002E-2</v>
      </c>
      <c r="D285" s="9">
        <v>1105629920</v>
      </c>
      <c r="E285" s="9">
        <v>13800520</v>
      </c>
      <c r="F285" t="s">
        <v>4055</v>
      </c>
    </row>
    <row r="286" spans="1:6" x14ac:dyDescent="0.25">
      <c r="A286" t="s">
        <v>3500</v>
      </c>
      <c r="B286" s="9">
        <v>8.0500000000000002E-2</v>
      </c>
      <c r="C286" s="23" t="s">
        <v>4059</v>
      </c>
      <c r="D286" s="9">
        <v>1655417040</v>
      </c>
      <c r="E286" s="9">
        <v>9315420</v>
      </c>
      <c r="F286" t="s">
        <v>4055</v>
      </c>
    </row>
    <row r="287" spans="1:6" x14ac:dyDescent="0.25">
      <c r="A287" t="s">
        <v>3502</v>
      </c>
      <c r="B287" s="9">
        <v>1.5396700000000001</v>
      </c>
      <c r="C287" s="23">
        <v>-8.6999999999999994E-2</v>
      </c>
      <c r="D287" s="9">
        <v>0</v>
      </c>
      <c r="E287" s="9">
        <v>0</v>
      </c>
      <c r="F287" t="s">
        <v>4057</v>
      </c>
    </row>
    <row r="288" spans="1:6" x14ac:dyDescent="0.25">
      <c r="A288" t="s">
        <v>2745</v>
      </c>
      <c r="B288" s="9">
        <v>1.5505799999999998</v>
      </c>
      <c r="C288" s="23">
        <v>-2.7E-2</v>
      </c>
      <c r="D288" s="9">
        <v>898998200</v>
      </c>
      <c r="E288" s="9">
        <v>3640260</v>
      </c>
      <c r="F288" t="s">
        <v>4057</v>
      </c>
    </row>
    <row r="289" spans="1:6" x14ac:dyDescent="0.25">
      <c r="A289" t="s">
        <v>3505</v>
      </c>
      <c r="B289" s="9">
        <v>0.1875</v>
      </c>
      <c r="C289" s="23">
        <v>3.0680000000000001</v>
      </c>
      <c r="D289" s="9">
        <v>1952960</v>
      </c>
      <c r="E289" s="9">
        <v>0</v>
      </c>
      <c r="F289" t="s">
        <v>4055</v>
      </c>
    </row>
    <row r="290" spans="1:6" x14ac:dyDescent="0.25">
      <c r="A290" t="s">
        <v>2746</v>
      </c>
      <c r="B290" s="9">
        <v>1.77857</v>
      </c>
      <c r="C290" s="23">
        <v>-0.27500000000000002</v>
      </c>
      <c r="D290" s="9">
        <v>5422991260</v>
      </c>
      <c r="E290" s="9">
        <v>27144940</v>
      </c>
      <c r="F290" t="s">
        <v>4057</v>
      </c>
    </row>
    <row r="291" spans="1:6" x14ac:dyDescent="0.25">
      <c r="A291" t="s">
        <v>2747</v>
      </c>
      <c r="B291" s="9">
        <v>0.3</v>
      </c>
      <c r="C291" s="23">
        <v>-0.14299999999999999</v>
      </c>
      <c r="D291" s="9">
        <v>480671580</v>
      </c>
      <c r="E291" s="9">
        <v>9477900</v>
      </c>
      <c r="F291" t="s">
        <v>4055</v>
      </c>
    </row>
    <row r="292" spans="1:6" x14ac:dyDescent="0.25">
      <c r="A292" t="s">
        <v>2748</v>
      </c>
      <c r="B292" s="9">
        <v>0.106</v>
      </c>
      <c r="C292" s="23">
        <v>0.29299999999999998</v>
      </c>
      <c r="D292" s="9">
        <v>239000</v>
      </c>
      <c r="E292" s="9">
        <v>4780</v>
      </c>
      <c r="F292" t="s">
        <v>4055</v>
      </c>
    </row>
    <row r="293" spans="1:6" x14ac:dyDescent="0.25">
      <c r="A293" t="s">
        <v>2749</v>
      </c>
      <c r="B293" s="9">
        <v>1.15842</v>
      </c>
      <c r="C293" s="23">
        <v>-0.50600000000000001</v>
      </c>
      <c r="D293" s="9">
        <v>676080</v>
      </c>
      <c r="E293" s="9">
        <v>3660</v>
      </c>
      <c r="F293" t="s">
        <v>4057</v>
      </c>
    </row>
    <row r="294" spans="1:6" x14ac:dyDescent="0.25">
      <c r="A294" t="s">
        <v>2750</v>
      </c>
      <c r="B294" s="9">
        <v>0.72575000000000001</v>
      </c>
      <c r="C294" s="23" t="s">
        <v>4059</v>
      </c>
      <c r="D294" s="9">
        <v>6764136980</v>
      </c>
      <c r="E294" s="9">
        <v>14505360</v>
      </c>
      <c r="F294" t="s">
        <v>4055</v>
      </c>
    </row>
    <row r="295" spans="1:6" x14ac:dyDescent="0.25">
      <c r="A295" t="s">
        <v>3512</v>
      </c>
      <c r="B295" s="9">
        <v>0.43218000000000001</v>
      </c>
      <c r="C295" s="23">
        <v>-0.79800000000000004</v>
      </c>
      <c r="D295" s="9">
        <v>0</v>
      </c>
      <c r="E295" s="9">
        <v>0</v>
      </c>
      <c r="F295" t="s">
        <v>4055</v>
      </c>
    </row>
    <row r="296" spans="1:6" x14ac:dyDescent="0.25">
      <c r="A296" t="s">
        <v>2751</v>
      </c>
      <c r="B296" s="9">
        <v>17.495750000000001</v>
      </c>
      <c r="C296" s="23">
        <v>0.18099999999999999</v>
      </c>
      <c r="D296" s="9">
        <v>12914203300</v>
      </c>
      <c r="E296" s="9">
        <v>11251440</v>
      </c>
      <c r="F296" t="s">
        <v>4053</v>
      </c>
    </row>
    <row r="297" spans="1:6" x14ac:dyDescent="0.25">
      <c r="A297" t="s">
        <v>2752</v>
      </c>
      <c r="B297" s="9">
        <v>0.28983999999999999</v>
      </c>
      <c r="C297" s="23">
        <v>-2.1000000000000001E-2</v>
      </c>
      <c r="D297" s="9">
        <v>1659840</v>
      </c>
      <c r="E297" s="9">
        <v>4860</v>
      </c>
      <c r="F297" t="s">
        <v>4055</v>
      </c>
    </row>
    <row r="298" spans="1:6" x14ac:dyDescent="0.25">
      <c r="A298" t="s">
        <v>2753</v>
      </c>
      <c r="B298" s="9">
        <v>7.5305400000000002</v>
      </c>
      <c r="C298" s="23">
        <v>-0.12</v>
      </c>
      <c r="D298" s="9">
        <v>40159300</v>
      </c>
      <c r="E298" s="9">
        <v>22120</v>
      </c>
      <c r="F298" t="s">
        <v>4056</v>
      </c>
    </row>
    <row r="299" spans="1:6" x14ac:dyDescent="0.25">
      <c r="A299" t="s">
        <v>2754</v>
      </c>
      <c r="B299" s="9">
        <v>3.4860000000000002</v>
      </c>
      <c r="C299" s="23">
        <v>-7.5999999999999998E-2</v>
      </c>
      <c r="D299" s="9">
        <v>1818114000</v>
      </c>
      <c r="E299" s="9">
        <v>441380</v>
      </c>
      <c r="F299" t="s">
        <v>4054</v>
      </c>
    </row>
    <row r="300" spans="1:6" x14ac:dyDescent="0.25">
      <c r="A300" t="s">
        <v>2755</v>
      </c>
      <c r="B300" s="9">
        <v>2.9682499999999998</v>
      </c>
      <c r="C300" s="23">
        <v>0.11</v>
      </c>
      <c r="D300" s="9">
        <v>8234920</v>
      </c>
      <c r="E300" s="9">
        <v>18840</v>
      </c>
      <c r="F300" t="s">
        <v>4054</v>
      </c>
    </row>
    <row r="301" spans="1:6" x14ac:dyDescent="0.25">
      <c r="A301" t="s">
        <v>2756</v>
      </c>
      <c r="B301" s="9">
        <v>0.16753000000000001</v>
      </c>
      <c r="C301" s="23">
        <v>0.04</v>
      </c>
      <c r="D301" s="9">
        <v>1035885300</v>
      </c>
      <c r="E301" s="9">
        <v>20034460</v>
      </c>
      <c r="F301" t="s">
        <v>4055</v>
      </c>
    </row>
    <row r="302" spans="1:6" x14ac:dyDescent="0.25">
      <c r="A302" t="s">
        <v>2757</v>
      </c>
      <c r="B302" s="9">
        <v>127.94988000000001</v>
      </c>
      <c r="C302" s="23">
        <v>-2.3E-2</v>
      </c>
      <c r="D302" s="9">
        <v>50384658200</v>
      </c>
      <c r="E302" s="9">
        <v>44618080</v>
      </c>
      <c r="F302" t="s">
        <v>4041</v>
      </c>
    </row>
    <row r="303" spans="1:6" x14ac:dyDescent="0.25">
      <c r="A303" t="s">
        <v>2758</v>
      </c>
      <c r="B303" s="9">
        <v>1.8871600000000002</v>
      </c>
      <c r="C303" s="23">
        <v>-0.01</v>
      </c>
      <c r="D303" s="9">
        <v>5764652660</v>
      </c>
      <c r="E303" s="9">
        <v>28470040</v>
      </c>
      <c r="F303" t="s">
        <v>4057</v>
      </c>
    </row>
    <row r="304" spans="1:6" x14ac:dyDescent="0.25">
      <c r="A304" t="s">
        <v>3522</v>
      </c>
      <c r="B304" s="9">
        <v>1.1106099999999999</v>
      </c>
      <c r="C304" s="23">
        <v>-0.24</v>
      </c>
      <c r="D304" s="9">
        <v>7037000</v>
      </c>
      <c r="E304" s="9">
        <v>0</v>
      </c>
      <c r="F304" t="s">
        <v>4057</v>
      </c>
    </row>
    <row r="305" spans="1:6" x14ac:dyDescent="0.25">
      <c r="A305" t="s">
        <v>2759</v>
      </c>
      <c r="B305" s="9">
        <v>1.3466300000000002</v>
      </c>
      <c r="C305" s="23" t="s">
        <v>4059</v>
      </c>
      <c r="D305" s="9">
        <v>1023677500</v>
      </c>
      <c r="E305" s="9">
        <v>586620</v>
      </c>
      <c r="F305" t="s">
        <v>4057</v>
      </c>
    </row>
    <row r="306" spans="1:6" x14ac:dyDescent="0.25">
      <c r="A306" t="s">
        <v>3167</v>
      </c>
      <c r="B306" s="9">
        <v>0.21718000000000001</v>
      </c>
      <c r="C306" s="23">
        <v>-0.316</v>
      </c>
      <c r="D306" s="9">
        <v>1444053420</v>
      </c>
      <c r="E306" s="9">
        <v>13873340</v>
      </c>
      <c r="F306" t="s">
        <v>4055</v>
      </c>
    </row>
    <row r="307" spans="1:6" x14ac:dyDescent="0.25">
      <c r="A307" t="s">
        <v>2760</v>
      </c>
      <c r="B307" s="9">
        <v>0.17749999999999999</v>
      </c>
      <c r="C307" s="23">
        <v>-0.16800000000000001</v>
      </c>
      <c r="D307" s="9">
        <v>1324000</v>
      </c>
      <c r="E307" s="9">
        <v>26480</v>
      </c>
      <c r="F307" t="s">
        <v>4055</v>
      </c>
    </row>
    <row r="308" spans="1:6" x14ac:dyDescent="0.25">
      <c r="A308" t="s">
        <v>2761</v>
      </c>
      <c r="B308" s="9">
        <v>0.35156999999999999</v>
      </c>
      <c r="C308" s="23">
        <v>8.0000000000000002E-3</v>
      </c>
      <c r="D308" s="9">
        <v>1585894420</v>
      </c>
      <c r="E308" s="9">
        <v>26350280.800000001</v>
      </c>
      <c r="F308" t="s">
        <v>4055</v>
      </c>
    </row>
    <row r="309" spans="1:6" x14ac:dyDescent="0.25">
      <c r="A309" t="s">
        <v>2762</v>
      </c>
      <c r="B309" s="9">
        <v>1.0315799999999999</v>
      </c>
      <c r="C309" s="23">
        <v>0.186</v>
      </c>
      <c r="D309" s="9">
        <v>1330601800</v>
      </c>
      <c r="E309" s="9">
        <v>5973700</v>
      </c>
      <c r="F309" t="s">
        <v>4057</v>
      </c>
    </row>
    <row r="310" spans="1:6" x14ac:dyDescent="0.25">
      <c r="A310" t="s">
        <v>2763</v>
      </c>
      <c r="B310" s="9">
        <v>21.628959999999999</v>
      </c>
      <c r="C310" s="23">
        <v>-0.20799999999999999</v>
      </c>
      <c r="D310" s="9">
        <v>81071953500</v>
      </c>
      <c r="E310" s="9">
        <v>10021360</v>
      </c>
      <c r="F310" t="s">
        <v>4053</v>
      </c>
    </row>
    <row r="311" spans="1:6" x14ac:dyDescent="0.25">
      <c r="A311" t="s">
        <v>2764</v>
      </c>
      <c r="B311" s="9">
        <v>0.73814000000000002</v>
      </c>
      <c r="C311" s="23">
        <v>-0.21</v>
      </c>
      <c r="D311" s="9">
        <v>14275139180</v>
      </c>
      <c r="E311" s="9">
        <v>181177921.59999999</v>
      </c>
      <c r="F311" t="s">
        <v>4055</v>
      </c>
    </row>
    <row r="312" spans="1:6" x14ac:dyDescent="0.25">
      <c r="A312" t="s">
        <v>2765</v>
      </c>
      <c r="B312" s="9">
        <v>0.19269999999999998</v>
      </c>
      <c r="C312" s="23">
        <v>-0.113</v>
      </c>
      <c r="D312" s="9">
        <v>213677520</v>
      </c>
      <c r="E312" s="9">
        <v>1651580</v>
      </c>
      <c r="F312" t="s">
        <v>4055</v>
      </c>
    </row>
    <row r="313" spans="1:6" x14ac:dyDescent="0.25">
      <c r="A313" t="s">
        <v>2766</v>
      </c>
      <c r="B313" s="9">
        <v>11.415149999999999</v>
      </c>
      <c r="C313" s="23">
        <v>0.13800000000000001</v>
      </c>
      <c r="D313" s="9">
        <v>19661000</v>
      </c>
      <c r="E313" s="9">
        <v>2380</v>
      </c>
      <c r="F313" t="s">
        <v>4053</v>
      </c>
    </row>
    <row r="314" spans="1:6" x14ac:dyDescent="0.25">
      <c r="A314" t="s">
        <v>2767</v>
      </c>
      <c r="B314" s="9">
        <v>106.12336000000001</v>
      </c>
      <c r="C314" s="23">
        <v>9.4E-2</v>
      </c>
      <c r="D314" s="9">
        <v>65481098500</v>
      </c>
      <c r="E314" s="9">
        <v>7115140</v>
      </c>
      <c r="F314" t="s">
        <v>4041</v>
      </c>
    </row>
    <row r="315" spans="1:6" x14ac:dyDescent="0.25">
      <c r="A315" t="s">
        <v>2768</v>
      </c>
      <c r="B315" s="9">
        <v>0.10571</v>
      </c>
      <c r="C315" s="23">
        <v>3.0000000000000001E-3</v>
      </c>
      <c r="D315" s="9">
        <v>607653060</v>
      </c>
      <c r="E315" s="9">
        <v>6113840</v>
      </c>
      <c r="F315" t="s">
        <v>4055</v>
      </c>
    </row>
    <row r="316" spans="1:6" x14ac:dyDescent="0.25">
      <c r="A316" t="s">
        <v>3168</v>
      </c>
      <c r="B316" s="9">
        <v>0.17424000000000001</v>
      </c>
      <c r="C316" s="23" t="s">
        <v>4059</v>
      </c>
      <c r="D316" s="9">
        <v>350829620</v>
      </c>
      <c r="E316" s="9">
        <v>2058640</v>
      </c>
      <c r="F316" t="s">
        <v>4055</v>
      </c>
    </row>
    <row r="317" spans="1:6" x14ac:dyDescent="0.25">
      <c r="A317" t="s">
        <v>2769</v>
      </c>
      <c r="B317" s="9">
        <v>0.43264999999999998</v>
      </c>
      <c r="C317" s="23">
        <v>-0.17799999999999999</v>
      </c>
      <c r="D317" s="9">
        <v>383817880</v>
      </c>
      <c r="E317" s="9">
        <v>1782220</v>
      </c>
      <c r="F317" t="s">
        <v>4055</v>
      </c>
    </row>
    <row r="318" spans="1:6" x14ac:dyDescent="0.25">
      <c r="A318" t="s">
        <v>2770</v>
      </c>
      <c r="B318" s="9">
        <v>1.44004</v>
      </c>
      <c r="C318" s="23" t="s">
        <v>4059</v>
      </c>
      <c r="D318" s="9">
        <v>40287080</v>
      </c>
      <c r="E318" s="9">
        <v>259140</v>
      </c>
      <c r="F318" t="s">
        <v>4057</v>
      </c>
    </row>
    <row r="319" spans="1:6" x14ac:dyDescent="0.25">
      <c r="A319" t="s">
        <v>2771</v>
      </c>
      <c r="B319" s="9">
        <v>3.1343800000000002</v>
      </c>
      <c r="C319" s="23" t="s">
        <v>4059</v>
      </c>
      <c r="D319" s="9">
        <v>7416700</v>
      </c>
      <c r="E319" s="9">
        <v>5060</v>
      </c>
      <c r="F319" t="s">
        <v>4054</v>
      </c>
    </row>
    <row r="320" spans="1:6" x14ac:dyDescent="0.25">
      <c r="A320" t="s">
        <v>2772</v>
      </c>
      <c r="B320" s="9">
        <v>0.41416000000000003</v>
      </c>
      <c r="C320" s="23">
        <v>-0.01</v>
      </c>
      <c r="D320" s="9">
        <v>46433960</v>
      </c>
      <c r="E320" s="9">
        <v>109820</v>
      </c>
      <c r="F320" t="s">
        <v>4055</v>
      </c>
    </row>
    <row r="321" spans="1:6" x14ac:dyDescent="0.25">
      <c r="A321" t="s">
        <v>3540</v>
      </c>
      <c r="B321" s="9">
        <v>1.68</v>
      </c>
      <c r="C321" s="23">
        <v>-9.9000000000000005E-2</v>
      </c>
      <c r="D321" s="9">
        <v>2000</v>
      </c>
      <c r="E321" s="9">
        <v>0</v>
      </c>
      <c r="F321" t="s">
        <v>4057</v>
      </c>
    </row>
    <row r="322" spans="1:6" x14ac:dyDescent="0.25">
      <c r="A322" t="s">
        <v>2773</v>
      </c>
      <c r="B322" s="9">
        <v>0.66528999999999994</v>
      </c>
      <c r="C322" s="23">
        <v>0.91</v>
      </c>
      <c r="D322" s="9">
        <v>869000</v>
      </c>
      <c r="E322" s="9">
        <v>17380</v>
      </c>
      <c r="F322" t="s">
        <v>4055</v>
      </c>
    </row>
    <row r="323" spans="1:6" x14ac:dyDescent="0.25">
      <c r="A323" t="s">
        <v>2774</v>
      </c>
      <c r="B323" s="9">
        <v>8.9169999999999999E-2</v>
      </c>
      <c r="C323" s="23" t="s">
        <v>4059</v>
      </c>
      <c r="D323" s="9">
        <v>674166320</v>
      </c>
      <c r="E323" s="9">
        <v>6269540</v>
      </c>
      <c r="F323" t="s">
        <v>4055</v>
      </c>
    </row>
    <row r="324" spans="1:6" x14ac:dyDescent="0.25">
      <c r="A324" t="s">
        <v>2775</v>
      </c>
      <c r="B324" s="9">
        <v>0.31089999999999995</v>
      </c>
      <c r="C324" s="23">
        <v>0.03</v>
      </c>
      <c r="D324" s="9">
        <v>11780640</v>
      </c>
      <c r="E324" s="9">
        <v>46940</v>
      </c>
      <c r="F324" t="s">
        <v>4055</v>
      </c>
    </row>
    <row r="325" spans="1:6" x14ac:dyDescent="0.25">
      <c r="A325" t="s">
        <v>2776</v>
      </c>
      <c r="B325" s="9">
        <v>4.1340900000000005</v>
      </c>
      <c r="C325" s="23">
        <v>-4.0000000000000001E-3</v>
      </c>
      <c r="D325" s="9">
        <v>6806555400</v>
      </c>
      <c r="E325" s="9">
        <v>6408900</v>
      </c>
      <c r="F325" t="s">
        <v>4054</v>
      </c>
    </row>
    <row r="326" spans="1:6" x14ac:dyDescent="0.25">
      <c r="A326" t="s">
        <v>2777</v>
      </c>
      <c r="B326" s="9">
        <v>4.2406199999999998</v>
      </c>
      <c r="C326" s="23">
        <v>0.152</v>
      </c>
      <c r="D326" s="9">
        <v>14489985120</v>
      </c>
      <c r="E326" s="9">
        <v>31353860</v>
      </c>
      <c r="F326" t="s">
        <v>4054</v>
      </c>
    </row>
    <row r="327" spans="1:6" x14ac:dyDescent="0.25">
      <c r="A327" t="s">
        <v>2778</v>
      </c>
      <c r="B327" s="9">
        <v>10.778709999999998</v>
      </c>
      <c r="C327" s="23">
        <v>0.14599999999999999</v>
      </c>
      <c r="D327" s="9">
        <v>7298681600</v>
      </c>
      <c r="E327" s="9">
        <v>3174160</v>
      </c>
      <c r="F327" t="s">
        <v>4053</v>
      </c>
    </row>
    <row r="328" spans="1:6" x14ac:dyDescent="0.25">
      <c r="A328" t="s">
        <v>2779</v>
      </c>
      <c r="B328" s="9">
        <v>7.2522900000000003</v>
      </c>
      <c r="C328" s="23">
        <v>1.7000000000000001E-2</v>
      </c>
      <c r="D328" s="9">
        <v>1736830800</v>
      </c>
      <c r="E328" s="9">
        <v>734200</v>
      </c>
      <c r="F328" t="s">
        <v>4056</v>
      </c>
    </row>
    <row r="329" spans="1:6" x14ac:dyDescent="0.25">
      <c r="A329" t="s">
        <v>2780</v>
      </c>
      <c r="B329" s="9">
        <v>0.18881000000000001</v>
      </c>
      <c r="C329" s="23">
        <v>1.6E-2</v>
      </c>
      <c r="D329" s="9">
        <v>15555880</v>
      </c>
      <c r="E329" s="9">
        <v>51820</v>
      </c>
      <c r="F329" t="s">
        <v>4055</v>
      </c>
    </row>
    <row r="330" spans="1:6" x14ac:dyDescent="0.25">
      <c r="A330" t="s">
        <v>2781</v>
      </c>
      <c r="B330" s="9">
        <v>0.7134299999999999</v>
      </c>
      <c r="C330" s="23">
        <v>-0.2</v>
      </c>
      <c r="D330" s="9">
        <v>760707280</v>
      </c>
      <c r="E330" s="9">
        <v>1926360</v>
      </c>
      <c r="F330" t="s">
        <v>4055</v>
      </c>
    </row>
    <row r="331" spans="1:6" x14ac:dyDescent="0.25">
      <c r="A331" t="s">
        <v>2782</v>
      </c>
      <c r="B331" s="9">
        <v>0.1265</v>
      </c>
      <c r="C331" s="23">
        <v>0.13500000000000001</v>
      </c>
      <c r="D331" s="9">
        <v>28159100</v>
      </c>
      <c r="E331" s="9">
        <v>44900</v>
      </c>
      <c r="F331" t="s">
        <v>4055</v>
      </c>
    </row>
    <row r="332" spans="1:6" x14ac:dyDescent="0.25">
      <c r="A332" t="s">
        <v>2783</v>
      </c>
      <c r="B332" s="9">
        <v>48.290610000000001</v>
      </c>
      <c r="C332" s="23">
        <v>7.5999999999999998E-2</v>
      </c>
      <c r="D332" s="9">
        <v>110627493200</v>
      </c>
      <c r="E332" s="9">
        <v>21912820</v>
      </c>
      <c r="F332" t="s">
        <v>4041</v>
      </c>
    </row>
    <row r="333" spans="1:6" x14ac:dyDescent="0.25">
      <c r="A333" t="s">
        <v>2784</v>
      </c>
      <c r="B333" s="9">
        <v>58.609349999999999</v>
      </c>
      <c r="C333" s="23">
        <v>5.1999999999999998E-2</v>
      </c>
      <c r="D333" s="9">
        <v>72451346000</v>
      </c>
      <c r="E333" s="9">
        <v>10714440</v>
      </c>
      <c r="F333" t="s">
        <v>4041</v>
      </c>
    </row>
    <row r="334" spans="1:6" x14ac:dyDescent="0.25">
      <c r="A334" t="s">
        <v>2785</v>
      </c>
      <c r="B334" s="9">
        <v>0.71962000000000004</v>
      </c>
      <c r="C334" s="23" t="s">
        <v>4059</v>
      </c>
      <c r="D334" s="9">
        <v>185561120</v>
      </c>
      <c r="E334" s="9">
        <v>1075940</v>
      </c>
      <c r="F334" t="s">
        <v>4055</v>
      </c>
    </row>
    <row r="335" spans="1:6" x14ac:dyDescent="0.25">
      <c r="A335" t="s">
        <v>2786</v>
      </c>
      <c r="B335" s="9">
        <v>3.0819999999999999</v>
      </c>
      <c r="C335" s="23">
        <v>-8.1000000000000003E-2</v>
      </c>
      <c r="D335" s="9">
        <v>519128800</v>
      </c>
      <c r="E335" s="9">
        <v>110880</v>
      </c>
      <c r="F335" t="s">
        <v>4054</v>
      </c>
    </row>
    <row r="336" spans="1:6" x14ac:dyDescent="0.25">
      <c r="A336" t="s">
        <v>2787</v>
      </c>
      <c r="B336" s="9">
        <v>1.2993699999999999</v>
      </c>
      <c r="C336" s="23">
        <v>-6.2E-2</v>
      </c>
      <c r="D336" s="9">
        <v>7384500</v>
      </c>
      <c r="E336" s="9">
        <v>3780</v>
      </c>
      <c r="F336" t="s">
        <v>4057</v>
      </c>
    </row>
    <row r="337" spans="1:6" x14ac:dyDescent="0.25">
      <c r="A337" t="s">
        <v>2788</v>
      </c>
      <c r="B337" s="9">
        <v>4.5539999999999997E-2</v>
      </c>
      <c r="C337" s="23" t="s">
        <v>4059</v>
      </c>
      <c r="D337" s="9">
        <v>388516840</v>
      </c>
      <c r="E337" s="9">
        <v>3750220</v>
      </c>
      <c r="F337" t="s">
        <v>4055</v>
      </c>
    </row>
    <row r="338" spans="1:6" x14ac:dyDescent="0.25">
      <c r="A338" t="s">
        <v>2789</v>
      </c>
      <c r="B338" s="9">
        <v>10.159870000000002</v>
      </c>
      <c r="C338" s="23">
        <v>0.247</v>
      </c>
      <c r="D338" s="9">
        <v>222711575800</v>
      </c>
      <c r="E338" s="9">
        <v>108316298.40000001</v>
      </c>
      <c r="F338" t="s">
        <v>4053</v>
      </c>
    </row>
    <row r="339" spans="1:6" x14ac:dyDescent="0.25">
      <c r="A339" t="s">
        <v>2790</v>
      </c>
      <c r="B339" s="9">
        <v>47.46078</v>
      </c>
      <c r="C339" s="23">
        <v>-7.0000000000000001E-3</v>
      </c>
      <c r="D339" s="9">
        <v>83319710500</v>
      </c>
      <c r="E339" s="9">
        <v>9410380</v>
      </c>
      <c r="F339" t="s">
        <v>4041</v>
      </c>
    </row>
    <row r="340" spans="1:6" x14ac:dyDescent="0.25">
      <c r="A340" t="s">
        <v>2791</v>
      </c>
      <c r="B340" s="9">
        <v>0.39781</v>
      </c>
      <c r="C340" s="23" t="s">
        <v>4059</v>
      </c>
      <c r="D340" s="9">
        <v>968462840</v>
      </c>
      <c r="E340" s="9">
        <v>4187820</v>
      </c>
      <c r="F340" t="s">
        <v>4055</v>
      </c>
    </row>
    <row r="341" spans="1:6" x14ac:dyDescent="0.25">
      <c r="A341" t="s">
        <v>2792</v>
      </c>
      <c r="B341" s="9">
        <v>2.2945900000000004</v>
      </c>
      <c r="C341" s="23">
        <v>-0.111</v>
      </c>
      <c r="D341" s="9">
        <v>3529120820</v>
      </c>
      <c r="E341" s="9">
        <v>24354819.199999999</v>
      </c>
      <c r="F341" t="s">
        <v>4054</v>
      </c>
    </row>
    <row r="342" spans="1:6" x14ac:dyDescent="0.25">
      <c r="A342" t="s">
        <v>2793</v>
      </c>
      <c r="B342" s="9">
        <v>6.5973600000000001</v>
      </c>
      <c r="C342" s="23">
        <v>-0.126</v>
      </c>
      <c r="D342" s="9">
        <v>638888800</v>
      </c>
      <c r="E342" s="9">
        <v>1007820</v>
      </c>
      <c r="F342" t="s">
        <v>4056</v>
      </c>
    </row>
    <row r="343" spans="1:6" x14ac:dyDescent="0.25">
      <c r="A343" t="s">
        <v>2794</v>
      </c>
      <c r="B343" s="9">
        <v>1.10175</v>
      </c>
      <c r="C343" s="23">
        <v>-0.121</v>
      </c>
      <c r="D343" s="9">
        <v>779200</v>
      </c>
      <c r="E343" s="9">
        <v>460</v>
      </c>
      <c r="F343" t="s">
        <v>4057</v>
      </c>
    </row>
    <row r="344" spans="1:6" x14ac:dyDescent="0.25">
      <c r="A344" t="s">
        <v>2795</v>
      </c>
      <c r="B344" s="9">
        <v>1.0069399999999999</v>
      </c>
      <c r="C344" s="23">
        <v>1.4E-2</v>
      </c>
      <c r="D344" s="9">
        <v>2648800</v>
      </c>
      <c r="E344" s="9">
        <v>3680</v>
      </c>
      <c r="F344" t="s">
        <v>4057</v>
      </c>
    </row>
    <row r="345" spans="1:6" x14ac:dyDescent="0.25">
      <c r="A345" t="s">
        <v>2796</v>
      </c>
      <c r="B345" s="9">
        <v>0.43137000000000003</v>
      </c>
      <c r="C345" s="23">
        <v>-0.31</v>
      </c>
      <c r="D345" s="9">
        <v>110801520</v>
      </c>
      <c r="E345" s="9">
        <v>966740</v>
      </c>
      <c r="F345" t="s">
        <v>4055</v>
      </c>
    </row>
    <row r="346" spans="1:6" x14ac:dyDescent="0.25">
      <c r="A346" t="s">
        <v>2797</v>
      </c>
      <c r="B346" s="9">
        <v>0.10061</v>
      </c>
      <c r="C346" s="23">
        <v>-1.0999999999999999E-2</v>
      </c>
      <c r="D346" s="9">
        <v>13730420</v>
      </c>
      <c r="E346" s="9">
        <v>82480</v>
      </c>
      <c r="F346" t="s">
        <v>4055</v>
      </c>
    </row>
    <row r="347" spans="1:6" x14ac:dyDescent="0.25">
      <c r="A347" t="s">
        <v>2798</v>
      </c>
      <c r="B347" s="9">
        <v>40.953699999999998</v>
      </c>
      <c r="C347" s="23">
        <v>-6.0000000000000001E-3</v>
      </c>
      <c r="D347" s="9">
        <v>41341467500</v>
      </c>
      <c r="E347" s="9">
        <v>3622420</v>
      </c>
      <c r="F347" t="s">
        <v>4041</v>
      </c>
    </row>
    <row r="348" spans="1:6" x14ac:dyDescent="0.25">
      <c r="A348" t="s">
        <v>3568</v>
      </c>
      <c r="B348" s="9">
        <v>1.16886</v>
      </c>
      <c r="C348" s="23">
        <v>0.71499999999999997</v>
      </c>
      <c r="D348" s="9">
        <v>0</v>
      </c>
      <c r="E348" s="9">
        <v>0</v>
      </c>
      <c r="F348" t="s">
        <v>4057</v>
      </c>
    </row>
    <row r="349" spans="1:6" x14ac:dyDescent="0.25">
      <c r="A349" t="s">
        <v>3169</v>
      </c>
      <c r="B349" s="9">
        <v>0.12348000000000001</v>
      </c>
      <c r="C349" s="23" t="s">
        <v>4059</v>
      </c>
      <c r="D349" s="9">
        <v>7893140</v>
      </c>
      <c r="E349" s="9">
        <v>60760</v>
      </c>
      <c r="F349" t="s">
        <v>4055</v>
      </c>
    </row>
    <row r="350" spans="1:6" x14ac:dyDescent="0.25">
      <c r="A350" t="s">
        <v>2799</v>
      </c>
      <c r="B350" s="9">
        <v>1.02739</v>
      </c>
      <c r="C350" s="23">
        <v>-5.5E-2</v>
      </c>
      <c r="D350" s="9">
        <v>3470397400</v>
      </c>
      <c r="E350" s="9">
        <v>6061360</v>
      </c>
      <c r="F350" t="s">
        <v>4057</v>
      </c>
    </row>
    <row r="351" spans="1:6" x14ac:dyDescent="0.25">
      <c r="A351" t="s">
        <v>2800</v>
      </c>
      <c r="B351" s="9">
        <v>1.8285400000000001</v>
      </c>
      <c r="C351" s="23">
        <v>-2.3E-2</v>
      </c>
      <c r="D351" s="9">
        <v>2058277000</v>
      </c>
      <c r="E351" s="9">
        <v>5807860</v>
      </c>
      <c r="F351" t="s">
        <v>4057</v>
      </c>
    </row>
    <row r="352" spans="1:6" x14ac:dyDescent="0.25">
      <c r="A352" t="s">
        <v>2801</v>
      </c>
      <c r="B352" s="9">
        <v>1.0631600000000001</v>
      </c>
      <c r="C352" s="23">
        <v>7.0000000000000001E-3</v>
      </c>
      <c r="D352" s="9">
        <v>262496040</v>
      </c>
      <c r="E352" s="9">
        <v>1600360</v>
      </c>
      <c r="F352" t="s">
        <v>4057</v>
      </c>
    </row>
    <row r="353" spans="1:6" x14ac:dyDescent="0.25">
      <c r="A353" t="s">
        <v>2802</v>
      </c>
      <c r="B353" s="9">
        <v>10.296299999999999</v>
      </c>
      <c r="C353" s="23" t="s">
        <v>4059</v>
      </c>
      <c r="D353" s="9">
        <v>4036965320</v>
      </c>
      <c r="E353" s="9">
        <v>16306000</v>
      </c>
      <c r="F353" t="s">
        <v>4053</v>
      </c>
    </row>
    <row r="354" spans="1:6" x14ac:dyDescent="0.25">
      <c r="A354" t="s">
        <v>2803</v>
      </c>
      <c r="B354" s="9">
        <v>2.944</v>
      </c>
      <c r="C354" s="23" t="s">
        <v>4059</v>
      </c>
      <c r="D354" s="9">
        <v>7040625200</v>
      </c>
      <c r="E354" s="9">
        <v>4005740</v>
      </c>
      <c r="F354" t="s">
        <v>4054</v>
      </c>
    </row>
    <row r="355" spans="1:6" x14ac:dyDescent="0.25">
      <c r="A355" t="s">
        <v>2804</v>
      </c>
      <c r="B355" s="9">
        <v>37.629989999999999</v>
      </c>
      <c r="C355" s="23">
        <v>-2.3E-2</v>
      </c>
      <c r="D355" s="9">
        <v>41499418000</v>
      </c>
      <c r="E355" s="9">
        <v>5921460</v>
      </c>
      <c r="F355" t="s">
        <v>4041</v>
      </c>
    </row>
    <row r="356" spans="1:6" x14ac:dyDescent="0.25">
      <c r="A356" t="s">
        <v>2805</v>
      </c>
      <c r="B356" s="9">
        <v>2.5294699999999999</v>
      </c>
      <c r="C356" s="23">
        <v>0.01</v>
      </c>
      <c r="D356" s="9">
        <v>17727274960</v>
      </c>
      <c r="E356" s="9">
        <v>55611720.799999997</v>
      </c>
      <c r="F356" t="s">
        <v>4054</v>
      </c>
    </row>
    <row r="357" spans="1:6" x14ac:dyDescent="0.25">
      <c r="A357" t="s">
        <v>2806</v>
      </c>
      <c r="B357" s="9">
        <v>0.29161999999999999</v>
      </c>
      <c r="C357" s="23" t="s">
        <v>4059</v>
      </c>
      <c r="D357" s="9">
        <v>821427360</v>
      </c>
      <c r="E357" s="9">
        <v>2621460</v>
      </c>
      <c r="F357" t="s">
        <v>4055</v>
      </c>
    </row>
    <row r="358" spans="1:6" x14ac:dyDescent="0.25">
      <c r="A358" t="s">
        <v>2807</v>
      </c>
      <c r="B358" s="9">
        <v>0.49195</v>
      </c>
      <c r="C358" s="23" t="s">
        <v>4059</v>
      </c>
      <c r="D358" s="9">
        <v>39750700</v>
      </c>
      <c r="E358" s="9">
        <v>70000</v>
      </c>
      <c r="F358" t="s">
        <v>4055</v>
      </c>
    </row>
    <row r="359" spans="1:6" x14ac:dyDescent="0.25">
      <c r="A359" t="s">
        <v>2808</v>
      </c>
      <c r="B359" s="9">
        <v>28.47411</v>
      </c>
      <c r="C359" s="23">
        <v>-0.104</v>
      </c>
      <c r="D359" s="9">
        <v>153056775000</v>
      </c>
      <c r="E359" s="9">
        <v>6283480</v>
      </c>
      <c r="F359" t="s">
        <v>4053</v>
      </c>
    </row>
    <row r="360" spans="1:6" x14ac:dyDescent="0.25">
      <c r="A360" t="s">
        <v>3581</v>
      </c>
      <c r="B360" s="9">
        <v>0.11308</v>
      </c>
      <c r="C360" s="23">
        <v>-1</v>
      </c>
      <c r="D360" s="9">
        <v>0</v>
      </c>
      <c r="E360" s="9">
        <v>0</v>
      </c>
      <c r="F360" t="s">
        <v>4055</v>
      </c>
    </row>
    <row r="361" spans="1:6" x14ac:dyDescent="0.25">
      <c r="A361" t="s">
        <v>2809</v>
      </c>
      <c r="B361" s="9">
        <v>0.12937000000000001</v>
      </c>
      <c r="C361" s="23" t="s">
        <v>4059</v>
      </c>
      <c r="D361" s="9">
        <v>1906634240</v>
      </c>
      <c r="E361" s="9">
        <v>12028480</v>
      </c>
      <c r="F361" t="s">
        <v>4055</v>
      </c>
    </row>
    <row r="362" spans="1:6" x14ac:dyDescent="0.25">
      <c r="A362" t="s">
        <v>2810</v>
      </c>
      <c r="B362" s="9">
        <v>0.67566999999999999</v>
      </c>
      <c r="C362" s="23">
        <v>-0.06</v>
      </c>
      <c r="D362" s="9">
        <v>6639406820</v>
      </c>
      <c r="E362" s="9">
        <v>39352160.799999997</v>
      </c>
      <c r="F362" t="s">
        <v>4055</v>
      </c>
    </row>
    <row r="363" spans="1:6" x14ac:dyDescent="0.25">
      <c r="A363" t="s">
        <v>2811</v>
      </c>
      <c r="B363" s="9">
        <v>4.65E-2</v>
      </c>
      <c r="C363" s="23" t="s">
        <v>4059</v>
      </c>
      <c r="D363" s="9">
        <v>701296860</v>
      </c>
      <c r="E363" s="9">
        <v>5720280</v>
      </c>
      <c r="F363" t="s">
        <v>4055</v>
      </c>
    </row>
    <row r="364" spans="1:6" x14ac:dyDescent="0.25">
      <c r="A364" t="s">
        <v>2812</v>
      </c>
      <c r="B364" s="9">
        <v>0.99791999999999992</v>
      </c>
      <c r="C364" s="23">
        <v>-0.10299999999999999</v>
      </c>
      <c r="D364" s="9">
        <v>15319000</v>
      </c>
      <c r="E364" s="9">
        <v>2300</v>
      </c>
      <c r="F364" t="s">
        <v>4055</v>
      </c>
    </row>
    <row r="365" spans="1:6" x14ac:dyDescent="0.25">
      <c r="A365" t="s">
        <v>3170</v>
      </c>
      <c r="B365" s="9">
        <v>1.1291</v>
      </c>
      <c r="C365" s="23">
        <v>-0.35599999999999998</v>
      </c>
      <c r="D365" s="9">
        <v>829000</v>
      </c>
      <c r="E365" s="9">
        <v>16580</v>
      </c>
      <c r="F365" t="s">
        <v>4057</v>
      </c>
    </row>
    <row r="366" spans="1:6" x14ac:dyDescent="0.25">
      <c r="A366" t="s">
        <v>2813</v>
      </c>
      <c r="B366" s="9">
        <v>1.0527299999999999</v>
      </c>
      <c r="C366" s="23">
        <v>-0.129</v>
      </c>
      <c r="D366" s="9">
        <v>171927120</v>
      </c>
      <c r="E366" s="9">
        <v>362280</v>
      </c>
      <c r="F366" t="s">
        <v>4057</v>
      </c>
    </row>
    <row r="367" spans="1:6" x14ac:dyDescent="0.25">
      <c r="A367" t="s">
        <v>2814</v>
      </c>
      <c r="B367" s="9">
        <v>2.3321199999999997</v>
      </c>
      <c r="C367" s="23">
        <v>-0.125</v>
      </c>
      <c r="D367" s="9">
        <v>69268740</v>
      </c>
      <c r="E367" s="9">
        <v>469120</v>
      </c>
      <c r="F367" t="s">
        <v>4054</v>
      </c>
    </row>
    <row r="368" spans="1:6" x14ac:dyDescent="0.25">
      <c r="A368" t="s">
        <v>3590</v>
      </c>
      <c r="B368" s="9">
        <v>8.9999999999999993E-3</v>
      </c>
      <c r="C368" s="23">
        <v>-1</v>
      </c>
      <c r="D368" s="9">
        <v>836220</v>
      </c>
      <c r="E368" s="9">
        <v>0</v>
      </c>
      <c r="F368" t="s">
        <v>4055</v>
      </c>
    </row>
    <row r="369" spans="1:6" x14ac:dyDescent="0.25">
      <c r="A369" t="s">
        <v>2816</v>
      </c>
      <c r="B369" s="9">
        <v>21.283729999999998</v>
      </c>
      <c r="C369" s="23">
        <v>7.6999999999999999E-2</v>
      </c>
      <c r="D369" s="9">
        <v>42916338600</v>
      </c>
      <c r="E369" s="9">
        <v>22657820</v>
      </c>
      <c r="F369" t="s">
        <v>4053</v>
      </c>
    </row>
    <row r="370" spans="1:6" x14ac:dyDescent="0.25">
      <c r="A370" t="s">
        <v>3593</v>
      </c>
      <c r="B370" s="9">
        <v>0.126</v>
      </c>
      <c r="C370" s="23">
        <v>-0.08</v>
      </c>
      <c r="D370" s="9">
        <v>2532660</v>
      </c>
      <c r="E370" s="9">
        <v>0</v>
      </c>
      <c r="F370" t="s">
        <v>4055</v>
      </c>
    </row>
    <row r="371" spans="1:6" x14ac:dyDescent="0.25">
      <c r="A371" t="s">
        <v>2817</v>
      </c>
      <c r="B371" s="9">
        <v>6.875</v>
      </c>
      <c r="C371" s="23">
        <v>-3.2000000000000001E-2</v>
      </c>
      <c r="D371" s="9">
        <v>2581654660</v>
      </c>
      <c r="E371" s="9">
        <v>5178240</v>
      </c>
      <c r="F371" t="s">
        <v>4056</v>
      </c>
    </row>
    <row r="372" spans="1:6" x14ac:dyDescent="0.25">
      <c r="A372" t="s">
        <v>2818</v>
      </c>
      <c r="B372" s="9">
        <v>0.24797</v>
      </c>
      <c r="C372" s="23">
        <v>-0.216</v>
      </c>
      <c r="D372" s="9">
        <v>878856840</v>
      </c>
      <c r="E372" s="9">
        <v>7312760</v>
      </c>
      <c r="F372" t="s">
        <v>4055</v>
      </c>
    </row>
    <row r="373" spans="1:6" x14ac:dyDescent="0.25">
      <c r="A373" t="s">
        <v>2819</v>
      </c>
      <c r="B373" s="9">
        <v>31.571740000000002</v>
      </c>
      <c r="C373" s="23">
        <v>-0.26900000000000002</v>
      </c>
      <c r="D373" s="9">
        <v>38176920600</v>
      </c>
      <c r="E373" s="9">
        <v>8594880</v>
      </c>
      <c r="F373" t="s">
        <v>4041</v>
      </c>
    </row>
    <row r="374" spans="1:6" x14ac:dyDescent="0.25">
      <c r="A374" t="s">
        <v>2820</v>
      </c>
      <c r="B374" s="9">
        <v>1.7970200000000001</v>
      </c>
      <c r="C374" s="23">
        <v>-0.193</v>
      </c>
      <c r="D374" s="9">
        <v>110600</v>
      </c>
      <c r="E374" s="9">
        <v>140</v>
      </c>
      <c r="F374" t="s">
        <v>4057</v>
      </c>
    </row>
    <row r="375" spans="1:6" x14ac:dyDescent="0.25">
      <c r="A375" t="s">
        <v>2821</v>
      </c>
      <c r="B375" s="9">
        <v>1.82436</v>
      </c>
      <c r="C375" s="23">
        <v>-7.3999999999999996E-2</v>
      </c>
      <c r="D375" s="9">
        <v>125231800</v>
      </c>
      <c r="E375" s="9">
        <v>117040</v>
      </c>
      <c r="F375" t="s">
        <v>4057</v>
      </c>
    </row>
    <row r="376" spans="1:6" x14ac:dyDescent="0.25">
      <c r="A376" t="s">
        <v>2822</v>
      </c>
      <c r="B376" s="9">
        <v>13.71838</v>
      </c>
      <c r="C376" s="23">
        <v>0.17799999999999999</v>
      </c>
      <c r="D376" s="9">
        <v>8917134400</v>
      </c>
      <c r="E376" s="9">
        <v>3573360</v>
      </c>
      <c r="F376" t="s">
        <v>4053</v>
      </c>
    </row>
    <row r="377" spans="1:6" x14ac:dyDescent="0.25">
      <c r="A377" t="s">
        <v>2823</v>
      </c>
      <c r="B377" s="9">
        <v>5.5780000000000003E-2</v>
      </c>
      <c r="C377" s="23">
        <v>-0.16300000000000001</v>
      </c>
      <c r="D377" s="9">
        <v>90011460</v>
      </c>
      <c r="E377" s="9">
        <v>981460</v>
      </c>
      <c r="F377" t="s">
        <v>4055</v>
      </c>
    </row>
    <row r="378" spans="1:6" x14ac:dyDescent="0.25">
      <c r="A378" t="s">
        <v>2824</v>
      </c>
      <c r="B378" s="9">
        <v>4.2560000000000001E-2</v>
      </c>
      <c r="C378" s="23" t="s">
        <v>4059</v>
      </c>
      <c r="D378" s="9">
        <v>2216569960</v>
      </c>
      <c r="E378" s="9">
        <v>34159560</v>
      </c>
      <c r="F378" t="s">
        <v>4055</v>
      </c>
    </row>
    <row r="379" spans="1:6" x14ac:dyDescent="0.25">
      <c r="A379" t="s">
        <v>2825</v>
      </c>
      <c r="B379" s="9">
        <v>0.45760000000000001</v>
      </c>
      <c r="C379" s="23" t="s">
        <v>4059</v>
      </c>
      <c r="D379" s="9">
        <v>37505189100</v>
      </c>
      <c r="E379" s="9">
        <v>605433248</v>
      </c>
      <c r="F379" t="s">
        <v>4055</v>
      </c>
    </row>
    <row r="380" spans="1:6" x14ac:dyDescent="0.25">
      <c r="A380" t="s">
        <v>2826</v>
      </c>
      <c r="B380" s="9">
        <v>1.2021700000000002</v>
      </c>
      <c r="C380" s="23">
        <v>-0.14799999999999999</v>
      </c>
      <c r="D380" s="9">
        <v>2268753760</v>
      </c>
      <c r="E380" s="9">
        <v>7518120</v>
      </c>
      <c r="F380" t="s">
        <v>4057</v>
      </c>
    </row>
    <row r="381" spans="1:6" x14ac:dyDescent="0.25">
      <c r="A381" t="s">
        <v>2827</v>
      </c>
      <c r="B381" s="9">
        <v>0.24192</v>
      </c>
      <c r="C381" s="23">
        <v>-0.10100000000000001</v>
      </c>
      <c r="D381" s="9">
        <v>18232400</v>
      </c>
      <c r="E381" s="9">
        <v>85560</v>
      </c>
      <c r="F381" t="s">
        <v>4055</v>
      </c>
    </row>
    <row r="382" spans="1:6" x14ac:dyDescent="0.25">
      <c r="A382" t="s">
        <v>2828</v>
      </c>
      <c r="B382" s="9">
        <v>1.1759600000000001</v>
      </c>
      <c r="C382" s="23">
        <v>-0.42299999999999999</v>
      </c>
      <c r="D382" s="9">
        <v>15001700</v>
      </c>
      <c r="E382" s="9">
        <v>21560</v>
      </c>
      <c r="F382" t="s">
        <v>4057</v>
      </c>
    </row>
    <row r="383" spans="1:6" x14ac:dyDescent="0.25">
      <c r="A383" t="s">
        <v>3607</v>
      </c>
      <c r="B383" s="9">
        <v>0.43439999999999995</v>
      </c>
      <c r="C383" s="23">
        <v>-0.77200000000000002</v>
      </c>
      <c r="D383" s="9">
        <v>1000</v>
      </c>
      <c r="E383" s="9">
        <v>0</v>
      </c>
      <c r="F383" t="s">
        <v>4055</v>
      </c>
    </row>
    <row r="384" spans="1:6" x14ac:dyDescent="0.25">
      <c r="A384" t="s">
        <v>2829</v>
      </c>
      <c r="B384" s="9">
        <v>0.36854999999999999</v>
      </c>
      <c r="C384" s="23">
        <v>-0.05</v>
      </c>
      <c r="D384" s="9">
        <v>32758800</v>
      </c>
      <c r="E384" s="9">
        <v>36600</v>
      </c>
      <c r="F384" t="s">
        <v>4055</v>
      </c>
    </row>
    <row r="385" spans="1:6" x14ac:dyDescent="0.25">
      <c r="A385" t="s">
        <v>2830</v>
      </c>
      <c r="B385" s="9">
        <v>1.6058399999999999</v>
      </c>
      <c r="C385" s="23" t="s">
        <v>4059</v>
      </c>
      <c r="D385" s="9">
        <v>661061880</v>
      </c>
      <c r="E385" s="9">
        <v>1494300</v>
      </c>
      <c r="F385" t="s">
        <v>4057</v>
      </c>
    </row>
    <row r="386" spans="1:6" x14ac:dyDescent="0.25">
      <c r="A386" t="s">
        <v>2831</v>
      </c>
      <c r="B386" s="9">
        <v>1.845</v>
      </c>
      <c r="C386" s="23" t="s">
        <v>4059</v>
      </c>
      <c r="D386" s="9">
        <v>83969200</v>
      </c>
      <c r="E386" s="9">
        <v>68860</v>
      </c>
      <c r="F386" t="s">
        <v>4057</v>
      </c>
    </row>
    <row r="387" spans="1:6" x14ac:dyDescent="0.25">
      <c r="A387" t="s">
        <v>2832</v>
      </c>
      <c r="B387" s="9">
        <v>0.74646000000000001</v>
      </c>
      <c r="C387" s="23">
        <v>-0.186</v>
      </c>
      <c r="D387" s="9">
        <v>8010000</v>
      </c>
      <c r="E387" s="9">
        <v>160200</v>
      </c>
      <c r="F387" t="s">
        <v>4055</v>
      </c>
    </row>
    <row r="388" spans="1:6" x14ac:dyDescent="0.25">
      <c r="A388" t="s">
        <v>2833</v>
      </c>
      <c r="B388" s="9">
        <v>6.7339999999999997E-2</v>
      </c>
      <c r="C388" s="23">
        <v>-7.5999999999999998E-2</v>
      </c>
      <c r="D388" s="9">
        <v>458696440</v>
      </c>
      <c r="E388" s="9">
        <v>1989160</v>
      </c>
      <c r="F388" t="s">
        <v>4055</v>
      </c>
    </row>
    <row r="389" spans="1:6" x14ac:dyDescent="0.25">
      <c r="A389" t="s">
        <v>2834</v>
      </c>
      <c r="B389" s="9">
        <v>3.3319800000000002</v>
      </c>
      <c r="C389" s="23">
        <v>-7.1999999999999995E-2</v>
      </c>
      <c r="D389" s="9">
        <v>684212740</v>
      </c>
      <c r="E389" s="9">
        <v>4210480</v>
      </c>
      <c r="F389" t="s">
        <v>4054</v>
      </c>
    </row>
    <row r="390" spans="1:6" x14ac:dyDescent="0.25">
      <c r="A390" t="s">
        <v>2835</v>
      </c>
      <c r="B390" s="9">
        <v>3.0285700000000002</v>
      </c>
      <c r="C390" s="23">
        <v>8.4000000000000005E-2</v>
      </c>
      <c r="D390" s="9">
        <v>1306645200</v>
      </c>
      <c r="E390" s="9">
        <v>613940</v>
      </c>
      <c r="F390" t="s">
        <v>4054</v>
      </c>
    </row>
    <row r="391" spans="1:6" x14ac:dyDescent="0.25">
      <c r="A391" t="s">
        <v>2836</v>
      </c>
      <c r="B391" s="9">
        <v>0.51283000000000001</v>
      </c>
      <c r="C391" s="23">
        <v>-6.9000000000000006E-2</v>
      </c>
      <c r="D391" s="9">
        <v>27172483400</v>
      </c>
      <c r="E391" s="9">
        <v>38233100</v>
      </c>
      <c r="F391" t="s">
        <v>4055</v>
      </c>
    </row>
    <row r="392" spans="1:6" x14ac:dyDescent="0.25">
      <c r="A392" t="s">
        <v>2837</v>
      </c>
      <c r="B392" s="9">
        <v>0.247</v>
      </c>
      <c r="C392" s="23" t="s">
        <v>4059</v>
      </c>
      <c r="D392" s="9">
        <v>6238840</v>
      </c>
      <c r="E392" s="9">
        <v>12020</v>
      </c>
      <c r="F392" t="s">
        <v>4055</v>
      </c>
    </row>
    <row r="393" spans="1:6" x14ac:dyDescent="0.25">
      <c r="A393" t="s">
        <v>2838</v>
      </c>
      <c r="B393" s="9">
        <v>1.58</v>
      </c>
      <c r="C393" s="23">
        <v>-0.04</v>
      </c>
      <c r="D393" s="9">
        <v>131310040</v>
      </c>
      <c r="E393" s="9">
        <v>420160</v>
      </c>
      <c r="F393" t="s">
        <v>4057</v>
      </c>
    </row>
    <row r="394" spans="1:6" x14ac:dyDescent="0.25">
      <c r="A394" t="s">
        <v>2839</v>
      </c>
      <c r="B394" s="9">
        <v>72.187690000000003</v>
      </c>
      <c r="C394" s="23">
        <v>4.5999999999999999E-2</v>
      </c>
      <c r="D394" s="9">
        <v>44487386400</v>
      </c>
      <c r="E394" s="9">
        <v>30578520</v>
      </c>
      <c r="F394" t="s">
        <v>4041</v>
      </c>
    </row>
    <row r="395" spans="1:6" x14ac:dyDescent="0.25">
      <c r="A395" t="s">
        <v>2840</v>
      </c>
      <c r="B395" s="9">
        <v>0.39360000000000001</v>
      </c>
      <c r="C395" s="23" t="s">
        <v>4059</v>
      </c>
      <c r="D395" s="9">
        <v>157251660</v>
      </c>
      <c r="E395" s="9">
        <v>316500</v>
      </c>
      <c r="F395" t="s">
        <v>4055</v>
      </c>
    </row>
    <row r="396" spans="1:6" x14ac:dyDescent="0.25">
      <c r="A396" t="s">
        <v>2841</v>
      </c>
      <c r="B396" s="9">
        <v>3.0068200000000003</v>
      </c>
      <c r="C396" s="23">
        <v>-0.10100000000000001</v>
      </c>
      <c r="D396" s="9">
        <v>314304480</v>
      </c>
      <c r="E396" s="9">
        <v>908300</v>
      </c>
      <c r="F396" t="s">
        <v>4054</v>
      </c>
    </row>
    <row r="397" spans="1:6" x14ac:dyDescent="0.25">
      <c r="A397" t="s">
        <v>2842</v>
      </c>
      <c r="B397" s="9">
        <v>0.41132000000000002</v>
      </c>
      <c r="C397" s="23">
        <v>-0.113</v>
      </c>
      <c r="D397" s="9">
        <v>107431600</v>
      </c>
      <c r="E397" s="9">
        <v>621560</v>
      </c>
      <c r="F397" t="s">
        <v>4055</v>
      </c>
    </row>
    <row r="398" spans="1:6" x14ac:dyDescent="0.25">
      <c r="A398" t="s">
        <v>2843</v>
      </c>
      <c r="B398" s="9">
        <v>0.15791999999999998</v>
      </c>
      <c r="C398" s="23">
        <v>-3.4000000000000002E-2</v>
      </c>
      <c r="D398" s="9">
        <v>5589300</v>
      </c>
      <c r="E398" s="9">
        <v>34220</v>
      </c>
      <c r="F398" t="s">
        <v>4055</v>
      </c>
    </row>
    <row r="399" spans="1:6" x14ac:dyDescent="0.25">
      <c r="A399" t="s">
        <v>2844</v>
      </c>
      <c r="B399" s="9">
        <v>0.23813999999999999</v>
      </c>
      <c r="C399" s="23">
        <v>-6.4000000000000001E-2</v>
      </c>
      <c r="D399" s="9">
        <v>22859800</v>
      </c>
      <c r="E399" s="9">
        <v>21660</v>
      </c>
      <c r="F399" t="s">
        <v>4055</v>
      </c>
    </row>
    <row r="400" spans="1:6" x14ac:dyDescent="0.25">
      <c r="A400" t="s">
        <v>2845</v>
      </c>
      <c r="B400" s="9">
        <v>0.48111000000000004</v>
      </c>
      <c r="C400" s="23">
        <v>6.0000000000000001E-3</v>
      </c>
      <c r="D400" s="9">
        <v>88785700</v>
      </c>
      <c r="E400" s="9">
        <v>126280</v>
      </c>
      <c r="F400" t="s">
        <v>4055</v>
      </c>
    </row>
    <row r="401" spans="1:6" x14ac:dyDescent="0.25">
      <c r="A401" t="s">
        <v>2846</v>
      </c>
      <c r="B401" s="9">
        <v>1.5076400000000001</v>
      </c>
      <c r="C401" s="23" t="s">
        <v>4059</v>
      </c>
      <c r="D401" s="9">
        <v>16993268760</v>
      </c>
      <c r="E401" s="9">
        <v>113630318.40000001</v>
      </c>
      <c r="F401" t="s">
        <v>4057</v>
      </c>
    </row>
    <row r="402" spans="1:6" x14ac:dyDescent="0.25">
      <c r="A402" t="s">
        <v>2847</v>
      </c>
      <c r="B402" s="9">
        <v>5.3450000000000004E-2</v>
      </c>
      <c r="C402" s="23" t="s">
        <v>4059</v>
      </c>
      <c r="D402" s="9">
        <v>25000</v>
      </c>
      <c r="E402" s="9">
        <v>0</v>
      </c>
      <c r="F402" t="s">
        <v>4055</v>
      </c>
    </row>
    <row r="403" spans="1:6" x14ac:dyDescent="0.25">
      <c r="A403" t="s">
        <v>2848</v>
      </c>
      <c r="B403" s="9">
        <v>4.7619999999999996E-2</v>
      </c>
      <c r="C403" s="23">
        <v>-6.2E-2</v>
      </c>
      <c r="D403" s="9">
        <v>4893380</v>
      </c>
      <c r="E403" s="9">
        <v>0</v>
      </c>
      <c r="F403" t="s">
        <v>4055</v>
      </c>
    </row>
    <row r="404" spans="1:6" x14ac:dyDescent="0.25">
      <c r="A404" t="s">
        <v>2849</v>
      </c>
      <c r="B404" s="9">
        <v>8.304450000000001</v>
      </c>
      <c r="C404" s="23">
        <v>-0.10299999999999999</v>
      </c>
      <c r="D404" s="9">
        <v>3350959180</v>
      </c>
      <c r="E404" s="9">
        <v>32494300</v>
      </c>
      <c r="F404" t="s">
        <v>4056</v>
      </c>
    </row>
    <row r="405" spans="1:6" x14ac:dyDescent="0.25">
      <c r="A405" t="s">
        <v>3630</v>
      </c>
      <c r="B405" s="9">
        <v>0.42343999999999998</v>
      </c>
      <c r="C405" s="23">
        <v>-2.8000000000000001E-2</v>
      </c>
      <c r="D405" s="9">
        <v>8720</v>
      </c>
      <c r="E405" s="9">
        <v>0</v>
      </c>
      <c r="F405" t="s">
        <v>4055</v>
      </c>
    </row>
    <row r="406" spans="1:6" x14ac:dyDescent="0.25">
      <c r="A406" t="s">
        <v>2850</v>
      </c>
      <c r="B406" s="9">
        <v>10.447049999999999</v>
      </c>
      <c r="C406" s="23">
        <v>-1.4E-2</v>
      </c>
      <c r="D406" s="9">
        <v>23332227700</v>
      </c>
      <c r="E406" s="9">
        <v>41539960.799999997</v>
      </c>
      <c r="F406" t="s">
        <v>4053</v>
      </c>
    </row>
    <row r="407" spans="1:6" x14ac:dyDescent="0.25">
      <c r="A407" t="s">
        <v>2851</v>
      </c>
      <c r="B407" s="9">
        <v>2.0939699999999997</v>
      </c>
      <c r="C407" s="23">
        <v>0.92400000000000004</v>
      </c>
      <c r="D407" s="9">
        <v>860878680</v>
      </c>
      <c r="E407" s="9">
        <v>7387460</v>
      </c>
      <c r="F407" t="s">
        <v>4054</v>
      </c>
    </row>
    <row r="408" spans="1:6" x14ac:dyDescent="0.25">
      <c r="A408" t="s">
        <v>3634</v>
      </c>
      <c r="B408" s="9">
        <v>0.22563999999999998</v>
      </c>
      <c r="C408" s="23" t="s">
        <v>4059</v>
      </c>
      <c r="D408" s="9">
        <v>20021778000</v>
      </c>
      <c r="E408" s="9">
        <v>76419000</v>
      </c>
      <c r="F408" t="s">
        <v>4055</v>
      </c>
    </row>
    <row r="409" spans="1:6" x14ac:dyDescent="0.25">
      <c r="A409" t="s">
        <v>3636</v>
      </c>
      <c r="B409" s="9">
        <v>0.20200000000000001</v>
      </c>
      <c r="C409" s="23" t="s">
        <v>4059</v>
      </c>
      <c r="D409" s="9">
        <v>7302659980</v>
      </c>
      <c r="E409" s="9">
        <v>35415980</v>
      </c>
      <c r="F409" t="s">
        <v>4055</v>
      </c>
    </row>
    <row r="410" spans="1:6" x14ac:dyDescent="0.25">
      <c r="A410" t="s">
        <v>3638</v>
      </c>
      <c r="B410" s="9">
        <v>0.42262</v>
      </c>
      <c r="C410" s="23">
        <v>-8.2000000000000003E-2</v>
      </c>
      <c r="D410" s="9">
        <v>0</v>
      </c>
      <c r="E410" s="9">
        <v>0</v>
      </c>
      <c r="F410" t="s">
        <v>4055</v>
      </c>
    </row>
    <row r="411" spans="1:6" x14ac:dyDescent="0.25">
      <c r="A411" t="s">
        <v>2852</v>
      </c>
      <c r="B411" s="9">
        <v>0.28205000000000002</v>
      </c>
      <c r="C411" s="23">
        <v>-0.246</v>
      </c>
      <c r="D411" s="9">
        <v>1500975000</v>
      </c>
      <c r="E411" s="9">
        <v>15298140</v>
      </c>
      <c r="F411" t="s">
        <v>4055</v>
      </c>
    </row>
    <row r="412" spans="1:6" x14ac:dyDescent="0.25">
      <c r="A412" t="s">
        <v>3641</v>
      </c>
      <c r="B412" s="9">
        <v>0.19832</v>
      </c>
      <c r="C412" s="23">
        <v>-0.51200000000000001</v>
      </c>
      <c r="D412" s="9">
        <v>1000</v>
      </c>
      <c r="E412" s="9">
        <v>0</v>
      </c>
      <c r="F412" t="s">
        <v>4055</v>
      </c>
    </row>
    <row r="413" spans="1:6" x14ac:dyDescent="0.25">
      <c r="A413" t="s">
        <v>3643</v>
      </c>
      <c r="B413" s="9">
        <v>0.64182000000000006</v>
      </c>
      <c r="C413" s="23">
        <v>-0.307</v>
      </c>
      <c r="D413" s="9">
        <v>33417580</v>
      </c>
      <c r="E413" s="9">
        <v>0</v>
      </c>
      <c r="F413" t="s">
        <v>4055</v>
      </c>
    </row>
    <row r="414" spans="1:6" x14ac:dyDescent="0.25">
      <c r="A414" t="s">
        <v>2853</v>
      </c>
      <c r="B414" s="9">
        <v>0.318</v>
      </c>
      <c r="C414" s="23">
        <v>-0.17699999999999999</v>
      </c>
      <c r="D414" s="9">
        <v>151680</v>
      </c>
      <c r="E414" s="9">
        <v>480</v>
      </c>
      <c r="F414" t="s">
        <v>4055</v>
      </c>
    </row>
    <row r="415" spans="1:6" x14ac:dyDescent="0.25">
      <c r="A415" t="s">
        <v>2854</v>
      </c>
      <c r="B415" s="9">
        <v>0.20247999999999999</v>
      </c>
      <c r="C415" s="23">
        <v>-0.01</v>
      </c>
      <c r="D415" s="9">
        <v>32231000</v>
      </c>
      <c r="E415" s="9">
        <v>644620</v>
      </c>
      <c r="F415" t="s">
        <v>4055</v>
      </c>
    </row>
    <row r="416" spans="1:6" x14ac:dyDescent="0.25">
      <c r="A416" t="s">
        <v>3171</v>
      </c>
      <c r="B416" s="9">
        <v>0.1157</v>
      </c>
      <c r="C416" s="23" t="s">
        <v>4059</v>
      </c>
      <c r="D416" s="9">
        <v>235154720</v>
      </c>
      <c r="E416" s="9">
        <v>2775600</v>
      </c>
      <c r="F416" t="s">
        <v>4055</v>
      </c>
    </row>
    <row r="417" spans="1:6" x14ac:dyDescent="0.25">
      <c r="A417" t="s">
        <v>2855</v>
      </c>
      <c r="B417" s="9">
        <v>11.34</v>
      </c>
      <c r="C417" s="23" t="s">
        <v>4059</v>
      </c>
      <c r="D417" s="9">
        <v>2296000</v>
      </c>
      <c r="E417" s="9">
        <v>400</v>
      </c>
      <c r="F417" t="s">
        <v>4053</v>
      </c>
    </row>
    <row r="418" spans="1:6" x14ac:dyDescent="0.25">
      <c r="A418" t="s">
        <v>2856</v>
      </c>
      <c r="B418" s="9">
        <v>11.88226</v>
      </c>
      <c r="C418" s="23">
        <v>0.06</v>
      </c>
      <c r="D418" s="9">
        <v>15385271000</v>
      </c>
      <c r="E418" s="9">
        <v>4040420</v>
      </c>
      <c r="F418" t="s">
        <v>4053</v>
      </c>
    </row>
    <row r="419" spans="1:6" x14ac:dyDescent="0.25">
      <c r="A419" t="s">
        <v>2857</v>
      </c>
      <c r="B419" s="9">
        <v>0.17998</v>
      </c>
      <c r="C419" s="23">
        <v>-5.0999999999999997E-2</v>
      </c>
      <c r="D419" s="9">
        <v>10803480</v>
      </c>
      <c r="E419" s="9">
        <v>30960</v>
      </c>
      <c r="F419" t="s">
        <v>4055</v>
      </c>
    </row>
    <row r="420" spans="1:6" x14ac:dyDescent="0.25">
      <c r="A420" t="s">
        <v>2858</v>
      </c>
      <c r="B420" s="9">
        <v>7.9569999999999988E-2</v>
      </c>
      <c r="C420" s="23">
        <v>-0.184</v>
      </c>
      <c r="D420" s="9">
        <v>1580317940</v>
      </c>
      <c r="E420" s="9">
        <v>0</v>
      </c>
      <c r="F420" t="s">
        <v>4055</v>
      </c>
    </row>
    <row r="421" spans="1:6" x14ac:dyDescent="0.25">
      <c r="A421" t="s">
        <v>2859</v>
      </c>
      <c r="B421" s="9">
        <v>0.19061</v>
      </c>
      <c r="C421" s="23">
        <v>7.6999999999999999E-2</v>
      </c>
      <c r="D421" s="9">
        <v>66585580</v>
      </c>
      <c r="E421" s="9">
        <v>354080</v>
      </c>
      <c r="F421" t="s">
        <v>4055</v>
      </c>
    </row>
    <row r="422" spans="1:6" x14ac:dyDescent="0.25">
      <c r="A422" t="s">
        <v>2860</v>
      </c>
      <c r="B422" s="9">
        <v>6.9120000000000001E-2</v>
      </c>
      <c r="C422" s="23">
        <v>-0.17799999999999999</v>
      </c>
      <c r="D422" s="9">
        <v>20716900</v>
      </c>
      <c r="E422" s="9">
        <v>28780</v>
      </c>
      <c r="F422" t="s">
        <v>4055</v>
      </c>
    </row>
    <row r="423" spans="1:6" x14ac:dyDescent="0.25">
      <c r="A423" t="s">
        <v>2861</v>
      </c>
      <c r="B423" s="9">
        <v>2.7867800000000003</v>
      </c>
      <c r="C423" s="23">
        <v>7.2999999999999995E-2</v>
      </c>
      <c r="D423" s="9">
        <v>1037691500</v>
      </c>
      <c r="E423" s="9">
        <v>1008220</v>
      </c>
      <c r="F423" t="s">
        <v>4054</v>
      </c>
    </row>
    <row r="424" spans="1:6" x14ac:dyDescent="0.25">
      <c r="A424" t="s">
        <v>2862</v>
      </c>
      <c r="B424" s="9">
        <v>0.57899999999999996</v>
      </c>
      <c r="C424" s="23">
        <v>3.3000000000000002E-2</v>
      </c>
      <c r="D424" s="9">
        <v>10915200</v>
      </c>
      <c r="E424" s="9">
        <v>2820</v>
      </c>
      <c r="F424" t="s">
        <v>4055</v>
      </c>
    </row>
    <row r="425" spans="1:6" x14ac:dyDescent="0.25">
      <c r="A425" t="s">
        <v>2863</v>
      </c>
      <c r="B425" s="9">
        <v>0.16319999999999998</v>
      </c>
      <c r="C425" s="23" t="s">
        <v>4059</v>
      </c>
      <c r="D425" s="9">
        <v>44249600</v>
      </c>
      <c r="E425" s="9">
        <v>115480</v>
      </c>
      <c r="F425" t="s">
        <v>4055</v>
      </c>
    </row>
    <row r="426" spans="1:6" x14ac:dyDescent="0.25">
      <c r="A426" t="s">
        <v>2864</v>
      </c>
      <c r="B426" s="9">
        <v>10.989190000000001</v>
      </c>
      <c r="C426" s="23">
        <v>2.7E-2</v>
      </c>
      <c r="D426" s="9">
        <v>17643460960</v>
      </c>
      <c r="E426" s="9">
        <v>110088756.8</v>
      </c>
      <c r="F426" t="s">
        <v>4053</v>
      </c>
    </row>
    <row r="427" spans="1:6" x14ac:dyDescent="0.25">
      <c r="A427" t="s">
        <v>2865</v>
      </c>
      <c r="B427" s="9">
        <v>0.30197000000000002</v>
      </c>
      <c r="C427" s="23">
        <v>-0.45200000000000001</v>
      </c>
      <c r="D427" s="9">
        <v>16740200</v>
      </c>
      <c r="E427" s="9">
        <v>65240</v>
      </c>
      <c r="F427" t="s">
        <v>4055</v>
      </c>
    </row>
    <row r="428" spans="1:6" x14ac:dyDescent="0.25">
      <c r="A428" t="s">
        <v>2866</v>
      </c>
      <c r="B428" s="9">
        <v>8.0097500000000004</v>
      </c>
      <c r="C428" s="23">
        <v>-0.216</v>
      </c>
      <c r="D428" s="9">
        <v>21169830200</v>
      </c>
      <c r="E428" s="9">
        <v>7166360</v>
      </c>
      <c r="F428" t="s">
        <v>4056</v>
      </c>
    </row>
    <row r="429" spans="1:6" x14ac:dyDescent="0.25">
      <c r="A429" t="s">
        <v>2867</v>
      </c>
      <c r="B429" s="9">
        <v>0.27176999999999996</v>
      </c>
      <c r="C429" s="23">
        <v>-0.82199999999999995</v>
      </c>
      <c r="D429" s="9">
        <v>21897440</v>
      </c>
      <c r="E429" s="9">
        <v>207660</v>
      </c>
      <c r="F429" t="s">
        <v>4055</v>
      </c>
    </row>
    <row r="430" spans="1:6" x14ac:dyDescent="0.25">
      <c r="A430" t="s">
        <v>2868</v>
      </c>
      <c r="B430" s="9">
        <v>6.1600000000000002E-2</v>
      </c>
      <c r="C430" s="23">
        <v>-0.152</v>
      </c>
      <c r="D430" s="9">
        <v>1856180</v>
      </c>
      <c r="E430" s="9">
        <v>10580</v>
      </c>
      <c r="F430" t="s">
        <v>4055</v>
      </c>
    </row>
    <row r="431" spans="1:6" x14ac:dyDescent="0.25">
      <c r="A431" t="s">
        <v>2869</v>
      </c>
      <c r="B431" s="9">
        <v>9.7225800000000007</v>
      </c>
      <c r="C431" s="23">
        <v>-9.2999999999999999E-2</v>
      </c>
      <c r="D431" s="9">
        <v>54536086200</v>
      </c>
      <c r="E431" s="9">
        <v>38450099.200000003</v>
      </c>
      <c r="F431" t="s">
        <v>4056</v>
      </c>
    </row>
    <row r="432" spans="1:6" x14ac:dyDescent="0.25">
      <c r="A432" t="s">
        <v>2870</v>
      </c>
      <c r="B432" s="9">
        <v>0.93600000000000005</v>
      </c>
      <c r="C432" s="23">
        <v>-5.3999999999999999E-2</v>
      </c>
      <c r="D432" s="9">
        <v>43846600</v>
      </c>
      <c r="E432" s="9">
        <v>71020</v>
      </c>
      <c r="F432" t="s">
        <v>4055</v>
      </c>
    </row>
    <row r="433" spans="1:6" x14ac:dyDescent="0.25">
      <c r="A433" t="s">
        <v>2871</v>
      </c>
      <c r="B433" s="9">
        <v>0.16319</v>
      </c>
      <c r="C433" s="23">
        <v>5.0000000000000001E-3</v>
      </c>
      <c r="D433" s="9">
        <v>4135281800</v>
      </c>
      <c r="E433" s="9">
        <v>17944620</v>
      </c>
      <c r="F433" t="s">
        <v>4055</v>
      </c>
    </row>
    <row r="434" spans="1:6" x14ac:dyDescent="0.25">
      <c r="A434" t="s">
        <v>3172</v>
      </c>
      <c r="B434" s="9">
        <v>5.1749999999999997E-2</v>
      </c>
      <c r="C434" s="23" t="s">
        <v>4059</v>
      </c>
      <c r="D434" s="9">
        <v>182252260</v>
      </c>
      <c r="E434" s="9">
        <v>3568280</v>
      </c>
      <c r="F434" t="s">
        <v>4055</v>
      </c>
    </row>
    <row r="435" spans="1:6" x14ac:dyDescent="0.25">
      <c r="A435" t="s">
        <v>3666</v>
      </c>
      <c r="B435" s="9">
        <v>0.76825999999999994</v>
      </c>
      <c r="C435" s="23">
        <v>-0.51500000000000001</v>
      </c>
      <c r="D435" s="9">
        <v>1000</v>
      </c>
      <c r="E435" s="9">
        <v>0</v>
      </c>
      <c r="F435" t="s">
        <v>4055</v>
      </c>
    </row>
    <row r="436" spans="1:6" x14ac:dyDescent="0.25">
      <c r="A436" t="s">
        <v>2872</v>
      </c>
      <c r="B436" s="9">
        <v>0.45</v>
      </c>
      <c r="C436" s="23">
        <v>0.33300000000000002</v>
      </c>
      <c r="D436" s="9">
        <v>10000</v>
      </c>
      <c r="E436" s="9">
        <v>200</v>
      </c>
      <c r="F436" t="s">
        <v>4055</v>
      </c>
    </row>
    <row r="437" spans="1:6" x14ac:dyDescent="0.25">
      <c r="A437" t="s">
        <v>2873</v>
      </c>
      <c r="B437" s="9">
        <v>1.7686099999999998</v>
      </c>
      <c r="C437" s="23">
        <v>8.7999999999999995E-2</v>
      </c>
      <c r="D437" s="9">
        <v>6022601200</v>
      </c>
      <c r="E437" s="9">
        <v>7411580</v>
      </c>
      <c r="F437" t="s">
        <v>4057</v>
      </c>
    </row>
    <row r="438" spans="1:6" x14ac:dyDescent="0.25">
      <c r="A438" t="s">
        <v>2874</v>
      </c>
      <c r="B438" s="9">
        <v>0.61496000000000006</v>
      </c>
      <c r="C438" s="23">
        <v>0.13500000000000001</v>
      </c>
      <c r="D438" s="9">
        <v>33000</v>
      </c>
      <c r="E438" s="9">
        <v>0</v>
      </c>
      <c r="F438" t="s">
        <v>4055</v>
      </c>
    </row>
    <row r="439" spans="1:6" x14ac:dyDescent="0.25">
      <c r="A439" t="s">
        <v>2875</v>
      </c>
      <c r="B439" s="9">
        <v>9.2637999999999998</v>
      </c>
      <c r="C439" s="23">
        <v>-0.02</v>
      </c>
      <c r="D439" s="9">
        <v>11832613400</v>
      </c>
      <c r="E439" s="9">
        <v>3859320</v>
      </c>
      <c r="F439" t="s">
        <v>4056</v>
      </c>
    </row>
    <row r="440" spans="1:6" x14ac:dyDescent="0.25">
      <c r="A440" t="s">
        <v>2876</v>
      </c>
      <c r="B440" s="9">
        <v>3.6363000000000003</v>
      </c>
      <c r="C440" s="23">
        <v>2.5999999999999999E-2</v>
      </c>
      <c r="D440" s="9">
        <v>28349600</v>
      </c>
      <c r="E440" s="9">
        <v>16500</v>
      </c>
      <c r="F440" t="s">
        <v>4054</v>
      </c>
    </row>
    <row r="441" spans="1:6" x14ac:dyDescent="0.25">
      <c r="A441" t="s">
        <v>2877</v>
      </c>
      <c r="B441" s="9">
        <v>14.691000000000001</v>
      </c>
      <c r="C441" s="23">
        <v>-3.1E-2</v>
      </c>
      <c r="D441" s="9">
        <v>20054110100</v>
      </c>
      <c r="E441" s="9">
        <v>22764200</v>
      </c>
      <c r="F441" t="s">
        <v>4053</v>
      </c>
    </row>
    <row r="442" spans="1:6" x14ac:dyDescent="0.25">
      <c r="A442" t="s">
        <v>2878</v>
      </c>
      <c r="B442" s="9">
        <v>2.5107600000000003</v>
      </c>
      <c r="C442" s="23">
        <v>-0.17599999999999999</v>
      </c>
      <c r="D442" s="9">
        <v>19604902040</v>
      </c>
      <c r="E442" s="9">
        <v>33781020</v>
      </c>
      <c r="F442" t="s">
        <v>4054</v>
      </c>
    </row>
    <row r="443" spans="1:6" x14ac:dyDescent="0.25">
      <c r="A443" t="s">
        <v>2879</v>
      </c>
      <c r="B443" s="9">
        <v>4.4459999999999997</v>
      </c>
      <c r="C443" s="23">
        <v>0.33100000000000002</v>
      </c>
      <c r="D443" s="9">
        <v>15331513600</v>
      </c>
      <c r="E443" s="9">
        <v>13480180</v>
      </c>
      <c r="F443" t="s">
        <v>4054</v>
      </c>
    </row>
    <row r="444" spans="1:6" x14ac:dyDescent="0.25">
      <c r="A444" t="s">
        <v>3173</v>
      </c>
      <c r="B444" s="9">
        <v>39.486669999999997</v>
      </c>
      <c r="C444" s="23">
        <v>1.9E-2</v>
      </c>
      <c r="D444" s="9">
        <v>148330600</v>
      </c>
      <c r="E444" s="9">
        <v>31240</v>
      </c>
      <c r="F444" t="s">
        <v>4041</v>
      </c>
    </row>
    <row r="445" spans="1:6" x14ac:dyDescent="0.25">
      <c r="A445" t="s">
        <v>3174</v>
      </c>
      <c r="B445" s="9">
        <v>4.3317100000000002</v>
      </c>
      <c r="C445" s="23" t="s">
        <v>4059</v>
      </c>
      <c r="D445" s="9">
        <v>37678600</v>
      </c>
      <c r="E445" s="9">
        <v>10820</v>
      </c>
      <c r="F445" t="s">
        <v>4054</v>
      </c>
    </row>
    <row r="446" spans="1:6" x14ac:dyDescent="0.25">
      <c r="A446" t="s">
        <v>2880</v>
      </c>
      <c r="B446" s="9">
        <v>9.4658999999999995</v>
      </c>
      <c r="C446" s="23">
        <v>-9.4E-2</v>
      </c>
      <c r="D446" s="9">
        <v>8817868000</v>
      </c>
      <c r="E446" s="9">
        <v>11173360</v>
      </c>
      <c r="F446" t="s">
        <v>4056</v>
      </c>
    </row>
    <row r="447" spans="1:6" x14ac:dyDescent="0.25">
      <c r="A447" t="s">
        <v>2881</v>
      </c>
      <c r="B447" s="9">
        <v>4.5040899999999997</v>
      </c>
      <c r="C447" s="23">
        <v>-7.1999999999999995E-2</v>
      </c>
      <c r="D447" s="9">
        <v>1121414600</v>
      </c>
      <c r="E447" s="9">
        <v>302900</v>
      </c>
      <c r="F447" t="s">
        <v>4054</v>
      </c>
    </row>
    <row r="448" spans="1:6" x14ac:dyDescent="0.25">
      <c r="A448" t="s">
        <v>2882</v>
      </c>
      <c r="B448" s="9">
        <v>1.27752</v>
      </c>
      <c r="C448" s="23">
        <v>-6.3E-2</v>
      </c>
      <c r="D448" s="9">
        <v>5710146300</v>
      </c>
      <c r="E448" s="9">
        <v>7809360</v>
      </c>
      <c r="F448" t="s">
        <v>4057</v>
      </c>
    </row>
    <row r="449" spans="1:6" x14ac:dyDescent="0.25">
      <c r="A449" t="s">
        <v>2883</v>
      </c>
      <c r="B449" s="9">
        <v>0.15836</v>
      </c>
      <c r="C449" s="23">
        <v>-0.25900000000000001</v>
      </c>
      <c r="D449" s="9">
        <v>369853960</v>
      </c>
      <c r="E449" s="9">
        <v>2771080</v>
      </c>
      <c r="F449" t="s">
        <v>4055</v>
      </c>
    </row>
    <row r="450" spans="1:6" x14ac:dyDescent="0.25">
      <c r="A450" t="s">
        <v>2884</v>
      </c>
      <c r="B450" s="9">
        <v>10.4152</v>
      </c>
      <c r="C450" s="23">
        <v>1.022</v>
      </c>
      <c r="D450" s="9">
        <v>6276206500</v>
      </c>
      <c r="E450" s="9">
        <v>542080</v>
      </c>
      <c r="F450" t="s">
        <v>4053</v>
      </c>
    </row>
    <row r="451" spans="1:6" x14ac:dyDescent="0.25">
      <c r="A451" t="s">
        <v>2885</v>
      </c>
      <c r="B451" s="9">
        <v>5.0053999999999998</v>
      </c>
      <c r="C451" s="23">
        <v>3.7999999999999999E-2</v>
      </c>
      <c r="D451" s="9">
        <v>1419438540</v>
      </c>
      <c r="E451" s="9">
        <v>10743920</v>
      </c>
      <c r="F451" t="s">
        <v>4056</v>
      </c>
    </row>
    <row r="452" spans="1:6" x14ac:dyDescent="0.25">
      <c r="A452" t="s">
        <v>2886</v>
      </c>
      <c r="B452" s="9">
        <v>1.96078</v>
      </c>
      <c r="C452" s="23">
        <v>-0.13600000000000001</v>
      </c>
      <c r="D452" s="9">
        <v>216237480</v>
      </c>
      <c r="E452" s="9">
        <v>4320800</v>
      </c>
      <c r="F452" t="s">
        <v>4057</v>
      </c>
    </row>
    <row r="453" spans="1:6" x14ac:dyDescent="0.25">
      <c r="A453" t="s">
        <v>2887</v>
      </c>
      <c r="B453" s="9">
        <v>73.066469999999995</v>
      </c>
      <c r="C453" s="23">
        <v>0.36699999999999999</v>
      </c>
      <c r="D453" s="9">
        <v>232660264600</v>
      </c>
      <c r="E453" s="9">
        <v>70578959.200000003</v>
      </c>
      <c r="F453" t="s">
        <v>4041</v>
      </c>
    </row>
    <row r="454" spans="1:6" x14ac:dyDescent="0.25">
      <c r="A454" t="s">
        <v>2888</v>
      </c>
      <c r="B454" s="9">
        <v>0.55157</v>
      </c>
      <c r="C454" s="23">
        <v>-1.7000000000000001E-2</v>
      </c>
      <c r="D454" s="9">
        <v>263162320</v>
      </c>
      <c r="E454" s="9">
        <v>1250540</v>
      </c>
      <c r="F454" t="s">
        <v>4055</v>
      </c>
    </row>
    <row r="455" spans="1:6" x14ac:dyDescent="0.25">
      <c r="A455" t="s">
        <v>3687</v>
      </c>
      <c r="B455" s="9">
        <v>0.63919000000000004</v>
      </c>
      <c r="C455" s="23">
        <v>-0.38800000000000001</v>
      </c>
      <c r="D455" s="9">
        <v>56878280</v>
      </c>
      <c r="E455" s="9">
        <v>0</v>
      </c>
      <c r="F455" t="s">
        <v>4055</v>
      </c>
    </row>
    <row r="456" spans="1:6" x14ac:dyDescent="0.25">
      <c r="A456" t="s">
        <v>2889</v>
      </c>
      <c r="B456" s="9">
        <v>0.38161</v>
      </c>
      <c r="C456" s="23">
        <v>-0.27</v>
      </c>
      <c r="D456" s="9">
        <v>6000</v>
      </c>
      <c r="E456" s="9">
        <v>120</v>
      </c>
      <c r="F456" t="s">
        <v>4055</v>
      </c>
    </row>
    <row r="457" spans="1:6" x14ac:dyDescent="0.25">
      <c r="A457" t="s">
        <v>2890</v>
      </c>
      <c r="B457" s="9">
        <v>15.08174</v>
      </c>
      <c r="C457" s="23">
        <v>6.6000000000000003E-2</v>
      </c>
      <c r="D457" s="9">
        <v>44909208100</v>
      </c>
      <c r="E457" s="9">
        <v>73742859.200000003</v>
      </c>
      <c r="F457" t="s">
        <v>4053</v>
      </c>
    </row>
    <row r="458" spans="1:6" x14ac:dyDescent="0.25">
      <c r="A458" t="s">
        <v>2891</v>
      </c>
      <c r="B458" s="9">
        <v>57.277050000000003</v>
      </c>
      <c r="C458" s="23">
        <v>0.08</v>
      </c>
      <c r="D458" s="9">
        <v>213173500</v>
      </c>
      <c r="E458" s="9">
        <v>25180</v>
      </c>
      <c r="F458" t="s">
        <v>4041</v>
      </c>
    </row>
    <row r="459" spans="1:6" x14ac:dyDescent="0.25">
      <c r="A459" t="s">
        <v>2892</v>
      </c>
      <c r="B459" s="9">
        <v>1.58144</v>
      </c>
      <c r="C459" s="23">
        <v>-0.17199999999999999</v>
      </c>
      <c r="D459" s="9">
        <v>536205800</v>
      </c>
      <c r="E459" s="9">
        <v>153660</v>
      </c>
      <c r="F459" t="s">
        <v>4057</v>
      </c>
    </row>
    <row r="460" spans="1:6" x14ac:dyDescent="0.25">
      <c r="A460" t="s">
        <v>2893</v>
      </c>
      <c r="B460" s="9">
        <v>2.4263699999999999</v>
      </c>
      <c r="C460" s="23">
        <v>0.25600000000000001</v>
      </c>
      <c r="D460" s="9">
        <v>311323740</v>
      </c>
      <c r="E460" s="9">
        <v>2262500</v>
      </c>
      <c r="F460" t="s">
        <v>4054</v>
      </c>
    </row>
    <row r="461" spans="1:6" x14ac:dyDescent="0.25">
      <c r="A461" t="s">
        <v>2894</v>
      </c>
      <c r="B461" s="9">
        <v>2.79575</v>
      </c>
      <c r="C461" s="23">
        <v>3.1E-2</v>
      </c>
      <c r="D461" s="9">
        <v>16781800</v>
      </c>
      <c r="E461" s="9">
        <v>15740</v>
      </c>
      <c r="F461" t="s">
        <v>4054</v>
      </c>
    </row>
    <row r="462" spans="1:6" x14ac:dyDescent="0.25">
      <c r="A462" t="s">
        <v>2895</v>
      </c>
      <c r="B462" s="9">
        <v>0.68182000000000009</v>
      </c>
      <c r="C462" s="23">
        <v>8.5000000000000006E-2</v>
      </c>
      <c r="D462" s="9">
        <v>43393000</v>
      </c>
      <c r="E462" s="9">
        <v>47920</v>
      </c>
      <c r="F462" t="s">
        <v>4055</v>
      </c>
    </row>
    <row r="463" spans="1:6" x14ac:dyDescent="0.25">
      <c r="A463" t="s">
        <v>3176</v>
      </c>
      <c r="B463" s="9">
        <v>0.43319999999999997</v>
      </c>
      <c r="C463" s="23" t="s">
        <v>4059</v>
      </c>
      <c r="D463" s="9">
        <v>46559500</v>
      </c>
      <c r="E463" s="9">
        <v>222240</v>
      </c>
      <c r="F463" t="s">
        <v>4055</v>
      </c>
    </row>
    <row r="464" spans="1:6" x14ac:dyDescent="0.25">
      <c r="A464" t="s">
        <v>3697</v>
      </c>
      <c r="B464" s="9">
        <v>5.015E-2</v>
      </c>
      <c r="C464" s="23">
        <v>-1</v>
      </c>
      <c r="D464" s="9">
        <v>4000</v>
      </c>
      <c r="E464" s="9">
        <v>0</v>
      </c>
      <c r="F464" t="s">
        <v>4055</v>
      </c>
    </row>
    <row r="465" spans="1:6" x14ac:dyDescent="0.25">
      <c r="A465" t="s">
        <v>2896</v>
      </c>
      <c r="B465" s="9">
        <v>2.61252</v>
      </c>
      <c r="C465" s="23">
        <v>0.32600000000000001</v>
      </c>
      <c r="D465" s="9">
        <v>2914163800</v>
      </c>
      <c r="E465" s="9">
        <v>3969800</v>
      </c>
      <c r="F465" t="s">
        <v>4054</v>
      </c>
    </row>
    <row r="466" spans="1:6" x14ac:dyDescent="0.25">
      <c r="A466" t="s">
        <v>2897</v>
      </c>
      <c r="B466" s="9">
        <v>0.21840000000000001</v>
      </c>
      <c r="C466" s="23">
        <v>4.7E-2</v>
      </c>
      <c r="D466" s="9">
        <v>42157840</v>
      </c>
      <c r="E466" s="9">
        <v>116160</v>
      </c>
      <c r="F466" t="s">
        <v>4055</v>
      </c>
    </row>
    <row r="467" spans="1:6" x14ac:dyDescent="0.25">
      <c r="A467" t="s">
        <v>2898</v>
      </c>
      <c r="B467" s="9">
        <v>6.2547100000000002</v>
      </c>
      <c r="C467" s="23">
        <v>0.09</v>
      </c>
      <c r="D467" s="9">
        <v>14264200</v>
      </c>
      <c r="E467" s="9">
        <v>6760</v>
      </c>
      <c r="F467" t="s">
        <v>4056</v>
      </c>
    </row>
    <row r="468" spans="1:6" x14ac:dyDescent="0.25">
      <c r="A468" t="s">
        <v>2899</v>
      </c>
      <c r="B468" s="9">
        <v>31.769359999999999</v>
      </c>
      <c r="C468" s="23">
        <v>0.111</v>
      </c>
      <c r="D468" s="9">
        <v>59361286000</v>
      </c>
      <c r="E468" s="9">
        <v>26407200</v>
      </c>
      <c r="F468" t="s">
        <v>4041</v>
      </c>
    </row>
    <row r="469" spans="1:6" x14ac:dyDescent="0.25">
      <c r="A469" t="s">
        <v>2900</v>
      </c>
      <c r="B469" s="9">
        <v>0.32812999999999998</v>
      </c>
      <c r="C469" s="23">
        <v>-0.28000000000000003</v>
      </c>
      <c r="D469" s="9">
        <v>500762000</v>
      </c>
      <c r="E469" s="9">
        <v>10003200</v>
      </c>
      <c r="F469" t="s">
        <v>4055</v>
      </c>
    </row>
    <row r="470" spans="1:6" x14ac:dyDescent="0.25">
      <c r="A470" t="s">
        <v>2901</v>
      </c>
      <c r="B470" s="9">
        <v>0.19807</v>
      </c>
      <c r="C470" s="23">
        <v>-0.105</v>
      </c>
      <c r="D470" s="9">
        <v>865000</v>
      </c>
      <c r="E470" s="9">
        <v>17300</v>
      </c>
      <c r="F470" t="s">
        <v>4055</v>
      </c>
    </row>
    <row r="471" spans="1:6" x14ac:dyDescent="0.25">
      <c r="A471" t="s">
        <v>3177</v>
      </c>
      <c r="B471" s="9">
        <v>0.26629000000000003</v>
      </c>
      <c r="C471" s="23">
        <v>-1</v>
      </c>
      <c r="D471" s="9">
        <v>717360700</v>
      </c>
      <c r="E471" s="9">
        <v>6652660</v>
      </c>
      <c r="F471" t="s">
        <v>4055</v>
      </c>
    </row>
    <row r="472" spans="1:6" x14ac:dyDescent="0.25">
      <c r="A472" t="s">
        <v>2902</v>
      </c>
      <c r="B472" s="9">
        <v>0.27500000000000002</v>
      </c>
      <c r="C472" s="23">
        <v>-0.183</v>
      </c>
      <c r="D472" s="9">
        <v>352000</v>
      </c>
      <c r="E472" s="9">
        <v>7040</v>
      </c>
      <c r="F472" t="s">
        <v>4055</v>
      </c>
    </row>
    <row r="473" spans="1:6" x14ac:dyDescent="0.25">
      <c r="A473" t="s">
        <v>2903</v>
      </c>
      <c r="B473" s="9">
        <v>23.633740000000003</v>
      </c>
      <c r="C473" s="23">
        <v>-0.217</v>
      </c>
      <c r="D473" s="9">
        <v>5598500</v>
      </c>
      <c r="E473" s="9">
        <v>0</v>
      </c>
      <c r="F473" t="s">
        <v>4053</v>
      </c>
    </row>
    <row r="474" spans="1:6" x14ac:dyDescent="0.25">
      <c r="A474" t="s">
        <v>2904</v>
      </c>
      <c r="B474" s="9">
        <v>18.541599999999999</v>
      </c>
      <c r="C474" s="23">
        <v>-0.16300000000000001</v>
      </c>
      <c r="D474" s="9">
        <v>851582000</v>
      </c>
      <c r="E474" s="9">
        <v>94280</v>
      </c>
      <c r="F474" t="s">
        <v>4053</v>
      </c>
    </row>
    <row r="475" spans="1:6" x14ac:dyDescent="0.25">
      <c r="A475" t="s">
        <v>2905</v>
      </c>
      <c r="B475" s="9">
        <v>2.2424899999999997</v>
      </c>
      <c r="C475" s="23">
        <v>-0.159</v>
      </c>
      <c r="D475" s="9">
        <v>12799057400</v>
      </c>
      <c r="E475" s="9">
        <v>7283080</v>
      </c>
      <c r="F475" t="s">
        <v>4054</v>
      </c>
    </row>
    <row r="476" spans="1:6" x14ac:dyDescent="0.25">
      <c r="A476" t="s">
        <v>2906</v>
      </c>
      <c r="B476" s="9">
        <v>5.24099</v>
      </c>
      <c r="C476" s="23">
        <v>-0.156</v>
      </c>
      <c r="D476" s="9">
        <v>146663600840</v>
      </c>
      <c r="E476" s="9">
        <v>410233161.60000002</v>
      </c>
      <c r="F476" t="s">
        <v>4056</v>
      </c>
    </row>
    <row r="477" spans="1:6" x14ac:dyDescent="0.25">
      <c r="A477" t="s">
        <v>2907</v>
      </c>
      <c r="B477" s="9">
        <v>6.5437500000000002</v>
      </c>
      <c r="C477" s="23">
        <v>7.9000000000000001E-2</v>
      </c>
      <c r="D477" s="9">
        <v>17557684600</v>
      </c>
      <c r="E477" s="9">
        <v>4733080</v>
      </c>
      <c r="F477" t="s">
        <v>4056</v>
      </c>
    </row>
    <row r="478" spans="1:6" x14ac:dyDescent="0.25">
      <c r="A478" t="s">
        <v>2908</v>
      </c>
      <c r="B478" s="9">
        <v>3.85792</v>
      </c>
      <c r="C478" s="23">
        <v>0.17299999999999999</v>
      </c>
      <c r="D478" s="9">
        <v>5841229900</v>
      </c>
      <c r="E478" s="9">
        <v>11126880</v>
      </c>
      <c r="F478" t="s">
        <v>4054</v>
      </c>
    </row>
    <row r="479" spans="1:6" x14ac:dyDescent="0.25">
      <c r="A479" t="s">
        <v>2909</v>
      </c>
      <c r="B479" s="9">
        <v>13.394309999999999</v>
      </c>
      <c r="C479" s="23">
        <v>4.1000000000000002E-2</v>
      </c>
      <c r="D479" s="9">
        <v>36647385700</v>
      </c>
      <c r="E479" s="9">
        <v>39604700</v>
      </c>
      <c r="F479" t="s">
        <v>4053</v>
      </c>
    </row>
    <row r="480" spans="1:6" x14ac:dyDescent="0.25">
      <c r="A480" t="s">
        <v>2910</v>
      </c>
      <c r="B480" s="9">
        <v>1.5935599999999999</v>
      </c>
      <c r="C480" s="23">
        <v>9.1999999999999998E-2</v>
      </c>
      <c r="D480" s="9">
        <v>60162100</v>
      </c>
      <c r="E480" s="9">
        <v>101060</v>
      </c>
      <c r="F480" t="s">
        <v>4057</v>
      </c>
    </row>
    <row r="481" spans="1:6" x14ac:dyDescent="0.25">
      <c r="A481" t="s">
        <v>2911</v>
      </c>
      <c r="B481" s="9">
        <v>3.2802800000000003</v>
      </c>
      <c r="C481" s="23">
        <v>-0.114</v>
      </c>
      <c r="D481" s="9">
        <v>4887459700</v>
      </c>
      <c r="E481" s="9">
        <v>6554800</v>
      </c>
      <c r="F481" t="s">
        <v>4054</v>
      </c>
    </row>
    <row r="482" spans="1:6" x14ac:dyDescent="0.25">
      <c r="A482" t="s">
        <v>2912</v>
      </c>
      <c r="B482" s="9">
        <v>0.10539</v>
      </c>
      <c r="C482" s="23">
        <v>-0.16500000000000001</v>
      </c>
      <c r="D482" s="9">
        <v>2122902220</v>
      </c>
      <c r="E482" s="9">
        <v>16001680</v>
      </c>
      <c r="F482" t="s">
        <v>4055</v>
      </c>
    </row>
    <row r="483" spans="1:6" x14ac:dyDescent="0.25">
      <c r="A483" t="s">
        <v>2913</v>
      </c>
      <c r="B483" s="9">
        <v>4.6304300000000005</v>
      </c>
      <c r="C483" s="23">
        <v>-0.187</v>
      </c>
      <c r="D483" s="9">
        <v>70088988200</v>
      </c>
      <c r="E483" s="9">
        <v>115072780.8</v>
      </c>
      <c r="F483" t="s">
        <v>4054</v>
      </c>
    </row>
    <row r="484" spans="1:6" x14ac:dyDescent="0.25">
      <c r="A484" t="s">
        <v>2914</v>
      </c>
      <c r="B484" s="9">
        <v>10.93675</v>
      </c>
      <c r="C484" s="23">
        <v>0.53400000000000003</v>
      </c>
      <c r="D484" s="9">
        <v>151721000</v>
      </c>
      <c r="E484" s="9">
        <v>165620</v>
      </c>
      <c r="F484" t="s">
        <v>4053</v>
      </c>
    </row>
    <row r="485" spans="1:6" x14ac:dyDescent="0.25">
      <c r="A485" t="s">
        <v>2915</v>
      </c>
      <c r="B485" s="9">
        <v>0.107</v>
      </c>
      <c r="C485" s="23">
        <v>-2.5999999999999999E-2</v>
      </c>
      <c r="D485" s="9">
        <v>351652560</v>
      </c>
      <c r="E485" s="9">
        <v>1438440</v>
      </c>
      <c r="F485" t="s">
        <v>4055</v>
      </c>
    </row>
    <row r="486" spans="1:6" x14ac:dyDescent="0.25">
      <c r="A486" t="s">
        <v>2916</v>
      </c>
      <c r="B486" s="9">
        <v>2.38184</v>
      </c>
      <c r="C486" s="23">
        <v>0.126</v>
      </c>
      <c r="D486" s="9">
        <v>40648600</v>
      </c>
      <c r="E486" s="9">
        <v>8800</v>
      </c>
      <c r="F486" t="s">
        <v>4054</v>
      </c>
    </row>
    <row r="487" spans="1:6" x14ac:dyDescent="0.25">
      <c r="A487" t="s">
        <v>2917</v>
      </c>
      <c r="B487" s="9">
        <v>5.6993100000000005</v>
      </c>
      <c r="C487" s="23">
        <v>7.6999999999999999E-2</v>
      </c>
      <c r="D487" s="9">
        <v>7277704840</v>
      </c>
      <c r="E487" s="9">
        <v>14310660</v>
      </c>
      <c r="F487" t="s">
        <v>4056</v>
      </c>
    </row>
    <row r="488" spans="1:6" x14ac:dyDescent="0.25">
      <c r="A488" t="s">
        <v>2918</v>
      </c>
      <c r="B488" s="9">
        <v>0.71</v>
      </c>
      <c r="C488" s="23">
        <v>-8.7999999999999995E-2</v>
      </c>
      <c r="D488" s="9">
        <v>17042480</v>
      </c>
      <c r="E488" s="9">
        <v>48120</v>
      </c>
      <c r="F488" t="s">
        <v>4055</v>
      </c>
    </row>
    <row r="489" spans="1:6" x14ac:dyDescent="0.25">
      <c r="A489" t="s">
        <v>2919</v>
      </c>
      <c r="B489" s="9">
        <v>8.2991700000000002</v>
      </c>
      <c r="C489" s="23">
        <v>0.09</v>
      </c>
      <c r="D489" s="9">
        <v>12179720800</v>
      </c>
      <c r="E489" s="9">
        <v>3779600</v>
      </c>
      <c r="F489" t="s">
        <v>4056</v>
      </c>
    </row>
    <row r="490" spans="1:6" x14ac:dyDescent="0.25">
      <c r="A490" t="s">
        <v>2920</v>
      </c>
      <c r="B490" s="9">
        <v>1.5920999999999998</v>
      </c>
      <c r="C490" s="23">
        <v>0.184</v>
      </c>
      <c r="D490" s="9">
        <v>8000</v>
      </c>
      <c r="E490" s="9">
        <v>160</v>
      </c>
      <c r="F490" t="s">
        <v>4057</v>
      </c>
    </row>
    <row r="491" spans="1:6" x14ac:dyDescent="0.25">
      <c r="A491" t="s">
        <v>2921</v>
      </c>
      <c r="B491" s="9">
        <v>2.7405399999999998</v>
      </c>
      <c r="C491" s="23">
        <v>-4.2000000000000003E-2</v>
      </c>
      <c r="D491" s="9">
        <v>39485840</v>
      </c>
      <c r="E491" s="9">
        <v>109600</v>
      </c>
      <c r="F491" t="s">
        <v>4054</v>
      </c>
    </row>
    <row r="492" spans="1:6" x14ac:dyDescent="0.25">
      <c r="A492" t="s">
        <v>2922</v>
      </c>
      <c r="B492" s="9">
        <v>0.26685999999999999</v>
      </c>
      <c r="C492" s="23" t="s">
        <v>4059</v>
      </c>
      <c r="D492" s="9">
        <v>281149900</v>
      </c>
      <c r="E492" s="9">
        <v>2181460</v>
      </c>
      <c r="F492" t="s">
        <v>4055</v>
      </c>
    </row>
    <row r="493" spans="1:6" x14ac:dyDescent="0.25">
      <c r="A493" t="s">
        <v>3727</v>
      </c>
      <c r="B493" s="9">
        <v>0.18787999999999999</v>
      </c>
      <c r="C493" s="23" t="s">
        <v>4059</v>
      </c>
      <c r="D493" s="9">
        <v>1024800</v>
      </c>
      <c r="E493" s="9">
        <v>0</v>
      </c>
      <c r="F493" t="s">
        <v>4055</v>
      </c>
    </row>
    <row r="494" spans="1:6" x14ac:dyDescent="0.25">
      <c r="A494" t="s">
        <v>2923</v>
      </c>
      <c r="B494" s="9">
        <v>3.2600000000000004E-2</v>
      </c>
      <c r="C494" s="23">
        <v>-2.3E-2</v>
      </c>
      <c r="D494" s="9">
        <v>16502840</v>
      </c>
      <c r="E494" s="9">
        <v>113840</v>
      </c>
      <c r="F494" t="s">
        <v>4055</v>
      </c>
    </row>
    <row r="495" spans="1:6" x14ac:dyDescent="0.25">
      <c r="A495" t="s">
        <v>2924</v>
      </c>
      <c r="B495" s="9">
        <v>0.16936999999999999</v>
      </c>
      <c r="C495" s="23">
        <v>0.06</v>
      </c>
      <c r="D495" s="9">
        <v>397372680</v>
      </c>
      <c r="E495" s="9">
        <v>3521620</v>
      </c>
      <c r="F495" t="s">
        <v>4055</v>
      </c>
    </row>
    <row r="496" spans="1:6" x14ac:dyDescent="0.25">
      <c r="A496" t="s">
        <v>2925</v>
      </c>
      <c r="B496" s="9">
        <v>3.69557</v>
      </c>
      <c r="C496" s="23">
        <v>-1.7999999999999999E-2</v>
      </c>
      <c r="D496" s="9">
        <v>105058000</v>
      </c>
      <c r="E496" s="9">
        <v>63320</v>
      </c>
      <c r="F496" t="s">
        <v>4054</v>
      </c>
    </row>
    <row r="497" spans="1:6" x14ac:dyDescent="0.25">
      <c r="A497" t="s">
        <v>2926</v>
      </c>
      <c r="B497" s="9">
        <v>54.108050000000006</v>
      </c>
      <c r="C497" s="23">
        <v>5.5E-2</v>
      </c>
      <c r="D497" s="9">
        <v>17447852800</v>
      </c>
      <c r="E497" s="9">
        <v>6822420</v>
      </c>
      <c r="F497" t="s">
        <v>4041</v>
      </c>
    </row>
    <row r="498" spans="1:6" x14ac:dyDescent="0.25">
      <c r="A498" t="s">
        <v>3733</v>
      </c>
      <c r="B498" s="9">
        <v>4.3351600000000001</v>
      </c>
      <c r="C498" s="23">
        <v>1.4550000000000001</v>
      </c>
      <c r="D498" s="9">
        <v>242000</v>
      </c>
      <c r="E498" s="9">
        <v>0</v>
      </c>
      <c r="F498" t="s">
        <v>4054</v>
      </c>
    </row>
    <row r="499" spans="1:6" x14ac:dyDescent="0.25">
      <c r="A499" t="s">
        <v>2927</v>
      </c>
      <c r="B499" s="9">
        <v>0.58104999999999996</v>
      </c>
      <c r="C499" s="23">
        <v>-5.3999999999999999E-2</v>
      </c>
      <c r="D499" s="9">
        <v>351011860</v>
      </c>
      <c r="E499" s="9">
        <v>4262140</v>
      </c>
      <c r="F499" t="s">
        <v>4055</v>
      </c>
    </row>
    <row r="500" spans="1:6" x14ac:dyDescent="0.25">
      <c r="A500" t="s">
        <v>3736</v>
      </c>
      <c r="B500" s="9">
        <v>0.38444</v>
      </c>
      <c r="C500" s="23">
        <v>-1.7999999999999999E-2</v>
      </c>
      <c r="D500" s="9">
        <v>145157520</v>
      </c>
      <c r="E500" s="9">
        <v>0</v>
      </c>
      <c r="F500" t="s">
        <v>4055</v>
      </c>
    </row>
    <row r="501" spans="1:6" x14ac:dyDescent="0.25">
      <c r="A501" t="s">
        <v>3178</v>
      </c>
      <c r="B501" s="9">
        <v>0.75934000000000001</v>
      </c>
      <c r="C501" s="23">
        <v>-0.64300000000000002</v>
      </c>
      <c r="D501" s="9">
        <v>1402606400</v>
      </c>
      <c r="E501" s="9">
        <v>19577420</v>
      </c>
      <c r="F501" t="s">
        <v>4055</v>
      </c>
    </row>
    <row r="502" spans="1:6" x14ac:dyDescent="0.25">
      <c r="A502" t="s">
        <v>2928</v>
      </c>
      <c r="B502" s="9">
        <v>4.76065</v>
      </c>
      <c r="C502" s="23">
        <v>0.75700000000000001</v>
      </c>
      <c r="D502" s="9">
        <v>183024790300</v>
      </c>
      <c r="E502" s="9">
        <v>313823366.39999998</v>
      </c>
      <c r="F502" t="s">
        <v>4054</v>
      </c>
    </row>
    <row r="503" spans="1:6" x14ac:dyDescent="0.25">
      <c r="A503" t="s">
        <v>2929</v>
      </c>
      <c r="B503" s="9">
        <v>0.50290000000000001</v>
      </c>
      <c r="C503" s="23">
        <v>9.2999999999999999E-2</v>
      </c>
      <c r="D503" s="9">
        <v>151965440</v>
      </c>
      <c r="E503" s="9">
        <v>711220</v>
      </c>
      <c r="F503" t="s">
        <v>4055</v>
      </c>
    </row>
    <row r="504" spans="1:6" x14ac:dyDescent="0.25">
      <c r="A504" t="s">
        <v>2930</v>
      </c>
      <c r="B504" s="9">
        <v>6.5500100000000003</v>
      </c>
      <c r="C504" s="23">
        <v>0.79500000000000004</v>
      </c>
      <c r="D504" s="9">
        <v>1370485000</v>
      </c>
      <c r="E504" s="9">
        <v>138760</v>
      </c>
      <c r="F504" t="s">
        <v>4056</v>
      </c>
    </row>
    <row r="505" spans="1:6" x14ac:dyDescent="0.25">
      <c r="A505" t="s">
        <v>2931</v>
      </c>
      <c r="B505" s="9">
        <v>0.27218000000000003</v>
      </c>
      <c r="C505" s="23">
        <v>-1.7430000000000001</v>
      </c>
      <c r="D505" s="9">
        <v>534085400</v>
      </c>
      <c r="E505" s="9">
        <v>1317980</v>
      </c>
      <c r="F505" t="s">
        <v>4055</v>
      </c>
    </row>
    <row r="506" spans="1:6" x14ac:dyDescent="0.25">
      <c r="A506" t="s">
        <v>3179</v>
      </c>
      <c r="B506" s="9">
        <v>0.70535999999999999</v>
      </c>
      <c r="C506" s="23" t="s">
        <v>4059</v>
      </c>
      <c r="D506" s="9">
        <v>2036398260</v>
      </c>
      <c r="E506" s="9">
        <v>26956860</v>
      </c>
      <c r="F506" t="s">
        <v>4055</v>
      </c>
    </row>
    <row r="507" spans="1:6" x14ac:dyDescent="0.25">
      <c r="A507" t="s">
        <v>2932</v>
      </c>
      <c r="B507" s="9">
        <v>2.87662</v>
      </c>
      <c r="C507" s="23">
        <v>-7.0000000000000001E-3</v>
      </c>
      <c r="D507" s="9">
        <v>762318900</v>
      </c>
      <c r="E507" s="9">
        <v>653340</v>
      </c>
      <c r="F507" t="s">
        <v>4054</v>
      </c>
    </row>
    <row r="508" spans="1:6" x14ac:dyDescent="0.25">
      <c r="A508" t="s">
        <v>3745</v>
      </c>
      <c r="B508" s="9">
        <v>0.46116000000000001</v>
      </c>
      <c r="C508" s="23">
        <v>0.02</v>
      </c>
      <c r="D508" s="9">
        <v>107532880</v>
      </c>
      <c r="E508" s="9">
        <v>0</v>
      </c>
      <c r="F508" t="s">
        <v>4055</v>
      </c>
    </row>
    <row r="509" spans="1:6" x14ac:dyDescent="0.25">
      <c r="A509" t="s">
        <v>2933</v>
      </c>
      <c r="B509" s="9">
        <v>3.3298299999999998</v>
      </c>
      <c r="C509" s="23">
        <v>0.11600000000000001</v>
      </c>
      <c r="D509" s="9">
        <v>582200800</v>
      </c>
      <c r="E509" s="9">
        <v>3877260</v>
      </c>
      <c r="F509" t="s">
        <v>4054</v>
      </c>
    </row>
    <row r="510" spans="1:6" x14ac:dyDescent="0.25">
      <c r="A510" t="s">
        <v>2934</v>
      </c>
      <c r="B510" s="9">
        <v>16.291160000000001</v>
      </c>
      <c r="C510" s="23">
        <v>4.2000000000000003E-2</v>
      </c>
      <c r="D510" s="9">
        <v>2933049900</v>
      </c>
      <c r="E510" s="9">
        <v>4083220</v>
      </c>
      <c r="F510" t="s">
        <v>4053</v>
      </c>
    </row>
    <row r="511" spans="1:6" x14ac:dyDescent="0.25">
      <c r="A511" t="s">
        <v>2935</v>
      </c>
      <c r="B511" s="9">
        <v>4.4379099999999996</v>
      </c>
      <c r="C511" s="23">
        <v>8.5000000000000006E-2</v>
      </c>
      <c r="D511" s="9">
        <v>983527600</v>
      </c>
      <c r="E511" s="9">
        <v>961120</v>
      </c>
      <c r="F511" t="s">
        <v>4054</v>
      </c>
    </row>
    <row r="512" spans="1:6" x14ac:dyDescent="0.25">
      <c r="A512" t="s">
        <v>3180</v>
      </c>
      <c r="B512" s="9">
        <v>0.33698</v>
      </c>
      <c r="C512" s="23" t="s">
        <v>4059</v>
      </c>
      <c r="D512" s="9">
        <v>1110950420</v>
      </c>
      <c r="E512" s="9">
        <v>10624300</v>
      </c>
      <c r="F512" t="s">
        <v>4055</v>
      </c>
    </row>
    <row r="513" spans="1:6" x14ac:dyDescent="0.25">
      <c r="A513" t="s">
        <v>2936</v>
      </c>
      <c r="B513" s="9">
        <v>0.73888999999999994</v>
      </c>
      <c r="C513" s="23">
        <v>-1.2E-2</v>
      </c>
      <c r="D513" s="9">
        <v>79688040</v>
      </c>
      <c r="E513" s="9">
        <v>264740</v>
      </c>
      <c r="F513" t="s">
        <v>4055</v>
      </c>
    </row>
    <row r="514" spans="1:6" x14ac:dyDescent="0.25">
      <c r="A514" t="s">
        <v>3752</v>
      </c>
      <c r="B514" s="9">
        <v>0.38500000000000001</v>
      </c>
      <c r="C514" s="23" t="s">
        <v>4059</v>
      </c>
      <c r="D514" s="9">
        <v>48000</v>
      </c>
      <c r="E514" s="9">
        <v>0</v>
      </c>
      <c r="F514" t="s">
        <v>4055</v>
      </c>
    </row>
    <row r="515" spans="1:6" x14ac:dyDescent="0.25">
      <c r="A515" t="s">
        <v>2937</v>
      </c>
      <c r="B515" s="9">
        <v>0.35599999999999998</v>
      </c>
      <c r="C515" s="23" t="s">
        <v>4059</v>
      </c>
      <c r="D515" s="9">
        <v>47819540</v>
      </c>
      <c r="E515" s="9">
        <v>293940</v>
      </c>
      <c r="F515" t="s">
        <v>4055</v>
      </c>
    </row>
    <row r="516" spans="1:6" x14ac:dyDescent="0.25">
      <c r="A516" t="s">
        <v>2938</v>
      </c>
      <c r="B516" s="9">
        <v>7.3150000000000007E-2</v>
      </c>
      <c r="C516" s="23">
        <v>-0.66400000000000003</v>
      </c>
      <c r="D516" s="9">
        <v>39808800</v>
      </c>
      <c r="E516" s="9">
        <v>199620</v>
      </c>
      <c r="F516" t="s">
        <v>4055</v>
      </c>
    </row>
    <row r="517" spans="1:6" x14ac:dyDescent="0.25">
      <c r="A517" t="s">
        <v>3756</v>
      </c>
      <c r="B517" s="9">
        <v>4.3439999999999999E-2</v>
      </c>
      <c r="C517" s="23">
        <v>-0.20799999999999999</v>
      </c>
      <c r="D517" s="9">
        <v>3180</v>
      </c>
      <c r="E517" s="9">
        <v>0</v>
      </c>
      <c r="F517" t="s">
        <v>4055</v>
      </c>
    </row>
    <row r="518" spans="1:6" x14ac:dyDescent="0.25">
      <c r="A518" t="s">
        <v>2939</v>
      </c>
      <c r="B518" s="9">
        <v>0.13597999999999999</v>
      </c>
      <c r="C518" s="23">
        <v>0.02</v>
      </c>
      <c r="D518" s="9">
        <v>2297140220</v>
      </c>
      <c r="E518" s="9">
        <v>28699080.800000001</v>
      </c>
      <c r="F518" t="s">
        <v>4055</v>
      </c>
    </row>
    <row r="519" spans="1:6" x14ac:dyDescent="0.25">
      <c r="A519" t="s">
        <v>2940</v>
      </c>
      <c r="B519" s="9">
        <v>1.55305</v>
      </c>
      <c r="C519" s="23">
        <v>-0.26400000000000001</v>
      </c>
      <c r="D519" s="9">
        <v>4421500</v>
      </c>
      <c r="E519" s="9">
        <v>5040</v>
      </c>
      <c r="F519" t="s">
        <v>4057</v>
      </c>
    </row>
    <row r="520" spans="1:6" x14ac:dyDescent="0.25">
      <c r="A520" t="s">
        <v>2941</v>
      </c>
      <c r="B520" s="9">
        <v>0.14099999999999999</v>
      </c>
      <c r="C520" s="23" t="s">
        <v>4059</v>
      </c>
      <c r="D520" s="9">
        <v>1281248420</v>
      </c>
      <c r="E520" s="9">
        <v>8723380</v>
      </c>
      <c r="F520" t="s">
        <v>4055</v>
      </c>
    </row>
    <row r="521" spans="1:6" x14ac:dyDescent="0.25">
      <c r="A521" t="s">
        <v>2942</v>
      </c>
      <c r="B521" s="9">
        <v>0.56535999999999997</v>
      </c>
      <c r="C521" s="23">
        <v>-1.944</v>
      </c>
      <c r="D521" s="9">
        <v>9792000</v>
      </c>
      <c r="E521" s="9">
        <v>195840</v>
      </c>
      <c r="F521" t="s">
        <v>4055</v>
      </c>
    </row>
    <row r="522" spans="1:6" x14ac:dyDescent="0.25">
      <c r="A522" t="s">
        <v>2943</v>
      </c>
      <c r="B522" s="9">
        <v>3.5455300000000003</v>
      </c>
      <c r="C522" s="23">
        <v>-0.32</v>
      </c>
      <c r="D522" s="9">
        <v>1637829860</v>
      </c>
      <c r="E522" s="9">
        <v>3275700</v>
      </c>
      <c r="F522" t="s">
        <v>4054</v>
      </c>
    </row>
    <row r="523" spans="1:6" x14ac:dyDescent="0.25">
      <c r="A523" t="s">
        <v>2944</v>
      </c>
      <c r="B523" s="9">
        <v>0.27500000000000002</v>
      </c>
      <c r="C523" s="23" t="s">
        <v>4059</v>
      </c>
      <c r="D523" s="9">
        <v>110709640</v>
      </c>
      <c r="E523" s="9">
        <v>1286200</v>
      </c>
      <c r="F523" t="s">
        <v>4055</v>
      </c>
    </row>
    <row r="524" spans="1:6" x14ac:dyDescent="0.25">
      <c r="A524" t="s">
        <v>2945</v>
      </c>
      <c r="B524" s="9">
        <v>0.48175000000000001</v>
      </c>
      <c r="C524" s="23">
        <v>-0.01</v>
      </c>
      <c r="D524" s="9">
        <v>52616240</v>
      </c>
      <c r="E524" s="9">
        <v>264380</v>
      </c>
      <c r="F524" t="s">
        <v>4055</v>
      </c>
    </row>
    <row r="525" spans="1:6" x14ac:dyDescent="0.25">
      <c r="A525" t="s">
        <v>2946</v>
      </c>
      <c r="B525" s="9">
        <v>0.42480000000000001</v>
      </c>
      <c r="C525" s="23">
        <v>-0.26600000000000001</v>
      </c>
      <c r="D525" s="9">
        <v>9394128600</v>
      </c>
      <c r="E525" s="9">
        <v>25285200</v>
      </c>
      <c r="F525" t="s">
        <v>4055</v>
      </c>
    </row>
    <row r="526" spans="1:6" x14ac:dyDescent="0.25">
      <c r="A526" t="s">
        <v>2947</v>
      </c>
      <c r="B526" s="9">
        <v>0.99</v>
      </c>
      <c r="C526" s="23">
        <v>-9.6000000000000002E-2</v>
      </c>
      <c r="D526" s="9">
        <v>233295800</v>
      </c>
      <c r="E526" s="9">
        <v>172020</v>
      </c>
      <c r="F526" t="s">
        <v>4055</v>
      </c>
    </row>
    <row r="527" spans="1:6" x14ac:dyDescent="0.25">
      <c r="A527" t="s">
        <v>2948</v>
      </c>
      <c r="B527" s="9">
        <v>3.2718799999999999</v>
      </c>
      <c r="C527" s="23">
        <v>3.5000000000000003E-2</v>
      </c>
      <c r="D527" s="9">
        <v>2624181900</v>
      </c>
      <c r="E527" s="9">
        <v>1471660</v>
      </c>
      <c r="F527" t="s">
        <v>4054</v>
      </c>
    </row>
    <row r="528" spans="1:6" x14ac:dyDescent="0.25">
      <c r="A528" t="s">
        <v>2949</v>
      </c>
      <c r="B528" s="9">
        <v>0.82922000000000007</v>
      </c>
      <c r="C528" s="23">
        <v>8.5999999999999993E-2</v>
      </c>
      <c r="D528" s="9">
        <v>681399080</v>
      </c>
      <c r="E528" s="9">
        <v>5292040</v>
      </c>
      <c r="F528" t="s">
        <v>4055</v>
      </c>
    </row>
    <row r="529" spans="1:6" x14ac:dyDescent="0.25">
      <c r="A529" t="s">
        <v>2950</v>
      </c>
      <c r="B529" s="9">
        <v>1.0575000000000001</v>
      </c>
      <c r="C529" s="23">
        <v>-4.2999999999999997E-2</v>
      </c>
      <c r="D529" s="9">
        <v>34292500</v>
      </c>
      <c r="E529" s="9">
        <v>47860</v>
      </c>
      <c r="F529" t="s">
        <v>4057</v>
      </c>
    </row>
    <row r="530" spans="1:6" x14ac:dyDescent="0.25">
      <c r="A530" t="s">
        <v>2951</v>
      </c>
      <c r="B530" s="9">
        <v>0.34300000000000003</v>
      </c>
      <c r="C530" s="23">
        <v>-0.29899999999999999</v>
      </c>
      <c r="D530" s="9">
        <v>15004920</v>
      </c>
      <c r="E530" s="9">
        <v>50520</v>
      </c>
      <c r="F530" t="s">
        <v>4055</v>
      </c>
    </row>
    <row r="531" spans="1:6" x14ac:dyDescent="0.25">
      <c r="A531" t="s">
        <v>2952</v>
      </c>
      <c r="B531" s="9">
        <v>0.25739999999999996</v>
      </c>
      <c r="C531" s="23">
        <v>-0.47499999999999998</v>
      </c>
      <c r="D531" s="9">
        <v>1476377000</v>
      </c>
      <c r="E531" s="9">
        <v>4261640</v>
      </c>
      <c r="F531" t="s">
        <v>4055</v>
      </c>
    </row>
    <row r="532" spans="1:6" x14ac:dyDescent="0.25">
      <c r="A532" t="s">
        <v>2953</v>
      </c>
      <c r="B532" s="9">
        <v>4.0234499999999995</v>
      </c>
      <c r="C532" s="23">
        <v>-0.45200000000000001</v>
      </c>
      <c r="D532" s="9">
        <v>931792300</v>
      </c>
      <c r="E532" s="9">
        <v>647140</v>
      </c>
      <c r="F532" t="s">
        <v>4054</v>
      </c>
    </row>
    <row r="533" spans="1:6" x14ac:dyDescent="0.25">
      <c r="A533" t="s">
        <v>2954</v>
      </c>
      <c r="B533" s="9">
        <v>0.98280000000000001</v>
      </c>
      <c r="C533" s="23">
        <v>-7.0000000000000001E-3</v>
      </c>
      <c r="D533" s="9">
        <v>345669100</v>
      </c>
      <c r="E533" s="9">
        <v>297280</v>
      </c>
      <c r="F533" t="s">
        <v>4055</v>
      </c>
    </row>
    <row r="534" spans="1:6" x14ac:dyDescent="0.25">
      <c r="A534" t="s">
        <v>2955</v>
      </c>
      <c r="B534" s="9">
        <v>37.574339999999999</v>
      </c>
      <c r="C534" s="23">
        <v>-1E-3</v>
      </c>
      <c r="D534" s="9">
        <v>267212301700</v>
      </c>
      <c r="E534" s="9">
        <v>175822182.40000001</v>
      </c>
      <c r="F534" t="s">
        <v>4041</v>
      </c>
    </row>
    <row r="535" spans="1:6" x14ac:dyDescent="0.25">
      <c r="A535" t="s">
        <v>2956</v>
      </c>
      <c r="B535" s="9">
        <v>6.3700000000000007E-2</v>
      </c>
      <c r="C535" s="23" t="s">
        <v>4059</v>
      </c>
      <c r="D535" s="9">
        <v>100003300</v>
      </c>
      <c r="E535" s="9">
        <v>1114720</v>
      </c>
      <c r="F535" t="s">
        <v>4055</v>
      </c>
    </row>
    <row r="536" spans="1:6" x14ac:dyDescent="0.25">
      <c r="A536" t="s">
        <v>2957</v>
      </c>
      <c r="B536" s="9">
        <v>0.11322</v>
      </c>
      <c r="C536" s="23">
        <v>-0.161</v>
      </c>
      <c r="D536" s="9">
        <v>120549280</v>
      </c>
      <c r="E536" s="9">
        <v>456540</v>
      </c>
      <c r="F536" t="s">
        <v>4055</v>
      </c>
    </row>
    <row r="537" spans="1:6" x14ac:dyDescent="0.25">
      <c r="A537" t="s">
        <v>2958</v>
      </c>
      <c r="B537" s="9">
        <v>1.5295000000000001</v>
      </c>
      <c r="C537" s="23" t="s">
        <v>4059</v>
      </c>
      <c r="D537" s="9">
        <v>7157480</v>
      </c>
      <c r="E537" s="9">
        <v>22880</v>
      </c>
      <c r="F537" t="s">
        <v>4057</v>
      </c>
    </row>
    <row r="538" spans="1:6" x14ac:dyDescent="0.25">
      <c r="A538" t="s">
        <v>2959</v>
      </c>
      <c r="B538" s="9">
        <v>6.0249999999999998E-2</v>
      </c>
      <c r="C538" s="23">
        <v>-0.255</v>
      </c>
      <c r="D538" s="9">
        <v>27988600</v>
      </c>
      <c r="E538" s="9">
        <v>266820</v>
      </c>
      <c r="F538" t="s">
        <v>4055</v>
      </c>
    </row>
    <row r="539" spans="1:6" x14ac:dyDescent="0.25">
      <c r="A539" t="s">
        <v>2960</v>
      </c>
      <c r="B539" s="9">
        <v>0.98399999999999999</v>
      </c>
      <c r="C539" s="23">
        <v>-0.30599999999999999</v>
      </c>
      <c r="D539" s="9">
        <v>550452900</v>
      </c>
      <c r="E539" s="9">
        <v>888800</v>
      </c>
      <c r="F539" t="s">
        <v>4055</v>
      </c>
    </row>
    <row r="540" spans="1:6" x14ac:dyDescent="0.25">
      <c r="A540" t="s">
        <v>2961</v>
      </c>
      <c r="B540" s="9">
        <v>8.1000000000000003E-2</v>
      </c>
      <c r="C540" s="23">
        <v>0.159</v>
      </c>
      <c r="D540" s="9">
        <v>2128083640</v>
      </c>
      <c r="E540" s="9">
        <v>15600200</v>
      </c>
      <c r="F540" t="s">
        <v>4055</v>
      </c>
    </row>
    <row r="541" spans="1:6" x14ac:dyDescent="0.25">
      <c r="A541" t="s">
        <v>2962</v>
      </c>
      <c r="B541" s="9">
        <v>3.4820000000000004E-2</v>
      </c>
      <c r="C541" s="23" t="s">
        <v>4059</v>
      </c>
      <c r="D541" s="9">
        <v>1046289300</v>
      </c>
      <c r="E541" s="9">
        <v>27316920</v>
      </c>
      <c r="F541" t="s">
        <v>4055</v>
      </c>
    </row>
    <row r="542" spans="1:6" x14ac:dyDescent="0.25">
      <c r="A542" t="s">
        <v>3781</v>
      </c>
      <c r="B542" s="9">
        <v>5.9209999999999999E-2</v>
      </c>
      <c r="C542" s="23">
        <v>-0.39800000000000002</v>
      </c>
      <c r="D542" s="9">
        <v>10000</v>
      </c>
      <c r="E542" s="9">
        <v>0</v>
      </c>
      <c r="F542" t="s">
        <v>4055</v>
      </c>
    </row>
    <row r="543" spans="1:6" x14ac:dyDescent="0.25">
      <c r="A543" t="s">
        <v>3783</v>
      </c>
      <c r="B543" s="9">
        <v>8.6974999999999998</v>
      </c>
      <c r="C543" s="23">
        <v>-0.16800000000000001</v>
      </c>
      <c r="D543" s="9">
        <v>147000</v>
      </c>
      <c r="E543" s="9">
        <v>0</v>
      </c>
      <c r="F543" t="s">
        <v>4056</v>
      </c>
    </row>
    <row r="544" spans="1:6" x14ac:dyDescent="0.25">
      <c r="A544" t="s">
        <v>2963</v>
      </c>
      <c r="B544" s="9">
        <v>1.7332100000000001</v>
      </c>
      <c r="C544" s="23" t="s">
        <v>4059</v>
      </c>
      <c r="D544" s="9">
        <v>9304860</v>
      </c>
      <c r="E544" s="9">
        <v>74060</v>
      </c>
      <c r="F544" t="s">
        <v>4057</v>
      </c>
    </row>
    <row r="545" spans="1:6" x14ac:dyDescent="0.25">
      <c r="A545" t="s">
        <v>2964</v>
      </c>
      <c r="B545" s="9">
        <v>1.09179</v>
      </c>
      <c r="C545" s="23">
        <v>0.11600000000000001</v>
      </c>
      <c r="D545" s="9">
        <v>14045404560</v>
      </c>
      <c r="E545" s="9">
        <v>31215760.800000001</v>
      </c>
      <c r="F545" t="s">
        <v>4057</v>
      </c>
    </row>
    <row r="546" spans="1:6" x14ac:dyDescent="0.25">
      <c r="A546" t="s">
        <v>2965</v>
      </c>
      <c r="B546" s="9">
        <v>19.872310000000002</v>
      </c>
      <c r="C546" s="23">
        <v>-2.5000000000000001E-2</v>
      </c>
      <c r="D546" s="9">
        <v>13228276000</v>
      </c>
      <c r="E546" s="9">
        <v>16015160</v>
      </c>
      <c r="F546" t="s">
        <v>4053</v>
      </c>
    </row>
    <row r="547" spans="1:6" x14ac:dyDescent="0.25">
      <c r="A547" t="s">
        <v>2966</v>
      </c>
      <c r="B547" s="9">
        <v>3.3767900000000002</v>
      </c>
      <c r="C547" s="23">
        <v>-3.4000000000000002E-2</v>
      </c>
      <c r="D547" s="9">
        <v>3429437800</v>
      </c>
      <c r="E547" s="9">
        <v>38999220</v>
      </c>
      <c r="F547" t="s">
        <v>4054</v>
      </c>
    </row>
    <row r="548" spans="1:6" x14ac:dyDescent="0.25">
      <c r="A548" t="s">
        <v>2967</v>
      </c>
      <c r="B548" s="9">
        <v>1.1640599999999999</v>
      </c>
      <c r="C548" s="23" t="s">
        <v>4059</v>
      </c>
      <c r="D548" s="9">
        <v>2818500</v>
      </c>
      <c r="E548" s="9">
        <v>1880</v>
      </c>
      <c r="F548" t="s">
        <v>4057</v>
      </c>
    </row>
    <row r="549" spans="1:6" x14ac:dyDescent="0.25">
      <c r="A549" t="s">
        <v>2968</v>
      </c>
      <c r="B549" s="9">
        <v>2.8478300000000001</v>
      </c>
      <c r="C549" s="23">
        <v>-0.17899999999999999</v>
      </c>
      <c r="D549" s="9">
        <v>1941315000</v>
      </c>
      <c r="E549" s="9">
        <v>2752920</v>
      </c>
      <c r="F549" t="s">
        <v>4054</v>
      </c>
    </row>
    <row r="550" spans="1:6" x14ac:dyDescent="0.25">
      <c r="A550" t="s">
        <v>2969</v>
      </c>
      <c r="B550" s="9">
        <v>6.0201499999999992</v>
      </c>
      <c r="C550" s="23">
        <v>-0.16900000000000001</v>
      </c>
      <c r="D550" s="9">
        <v>13882198060</v>
      </c>
      <c r="E550" s="9">
        <v>73021160</v>
      </c>
      <c r="F550" t="s">
        <v>4056</v>
      </c>
    </row>
    <row r="551" spans="1:6" x14ac:dyDescent="0.25">
      <c r="A551" t="s">
        <v>2970</v>
      </c>
      <c r="B551" s="9">
        <v>0.58638999999999997</v>
      </c>
      <c r="C551" s="23">
        <v>-0.30099999999999999</v>
      </c>
      <c r="D551" s="9">
        <v>115147500</v>
      </c>
      <c r="E551" s="9">
        <v>139100</v>
      </c>
      <c r="F551" t="s">
        <v>4055</v>
      </c>
    </row>
    <row r="552" spans="1:6" x14ac:dyDescent="0.25">
      <c r="A552" t="s">
        <v>2971</v>
      </c>
      <c r="B552" s="9">
        <v>0.52922999999999998</v>
      </c>
      <c r="C552" s="23">
        <v>-7.3999999999999996E-2</v>
      </c>
      <c r="D552" s="9">
        <v>28127800</v>
      </c>
      <c r="E552" s="9">
        <v>177820</v>
      </c>
      <c r="F552" t="s">
        <v>4055</v>
      </c>
    </row>
    <row r="553" spans="1:6" x14ac:dyDescent="0.25">
      <c r="A553" t="s">
        <v>2972</v>
      </c>
      <c r="B553" s="9">
        <v>2.6941100000000002</v>
      </c>
      <c r="C553" s="23" t="s">
        <v>4059</v>
      </c>
      <c r="D553" s="9">
        <v>115428400</v>
      </c>
      <c r="E553" s="9">
        <v>86500</v>
      </c>
      <c r="F553" t="s">
        <v>4054</v>
      </c>
    </row>
    <row r="554" spans="1:6" x14ac:dyDescent="0.25">
      <c r="A554" t="s">
        <v>2973</v>
      </c>
      <c r="B554" s="9">
        <v>26.952990000000003</v>
      </c>
      <c r="C554" s="23">
        <v>4.2999999999999997E-2</v>
      </c>
      <c r="D554" s="9">
        <v>24493127400</v>
      </c>
      <c r="E554" s="9">
        <v>7683580</v>
      </c>
      <c r="F554" t="s">
        <v>4053</v>
      </c>
    </row>
    <row r="555" spans="1:6" x14ac:dyDescent="0.25">
      <c r="A555" t="s">
        <v>2974</v>
      </c>
      <c r="B555" s="9">
        <v>0.27300000000000002</v>
      </c>
      <c r="C555" s="23" t="s">
        <v>4059</v>
      </c>
      <c r="D555" s="9">
        <v>150264240</v>
      </c>
      <c r="E555" s="9">
        <v>361260</v>
      </c>
      <c r="F555" t="s">
        <v>4055</v>
      </c>
    </row>
    <row r="556" spans="1:6" x14ac:dyDescent="0.25">
      <c r="A556" t="s">
        <v>2975</v>
      </c>
      <c r="B556" s="9">
        <v>0.13477</v>
      </c>
      <c r="C556" s="23">
        <v>-0.125</v>
      </c>
      <c r="D556" s="9">
        <v>19708240</v>
      </c>
      <c r="E556" s="9">
        <v>370980</v>
      </c>
      <c r="F556" t="s">
        <v>4055</v>
      </c>
    </row>
    <row r="557" spans="1:6" x14ac:dyDescent="0.25">
      <c r="A557" t="s">
        <v>3798</v>
      </c>
      <c r="B557" s="9">
        <v>0.11706999999999999</v>
      </c>
      <c r="C557" s="23">
        <v>-0.45700000000000002</v>
      </c>
      <c r="D557" s="9">
        <v>154000</v>
      </c>
      <c r="E557" s="9">
        <v>0</v>
      </c>
      <c r="F557" t="s">
        <v>4055</v>
      </c>
    </row>
    <row r="558" spans="1:6" x14ac:dyDescent="0.25">
      <c r="A558" t="s">
        <v>2976</v>
      </c>
      <c r="B558" s="9">
        <v>1.8290599999999999</v>
      </c>
      <c r="C558" s="23">
        <v>2.3E-2</v>
      </c>
      <c r="D558" s="9">
        <v>37865100</v>
      </c>
      <c r="E558" s="9">
        <v>55700</v>
      </c>
      <c r="F558" t="s">
        <v>4057</v>
      </c>
    </row>
    <row r="559" spans="1:6" x14ac:dyDescent="0.25">
      <c r="A559" t="s">
        <v>3801</v>
      </c>
      <c r="B559" s="9">
        <v>0.41943999999999998</v>
      </c>
      <c r="C559" s="23" t="s">
        <v>4059</v>
      </c>
      <c r="D559" s="9">
        <v>1057000</v>
      </c>
      <c r="E559" s="9">
        <v>0</v>
      </c>
      <c r="F559" t="s">
        <v>4055</v>
      </c>
    </row>
    <row r="560" spans="1:6" x14ac:dyDescent="0.25">
      <c r="A560" t="s">
        <v>2977</v>
      </c>
      <c r="B560" s="9">
        <v>10.45665</v>
      </c>
      <c r="C560" s="23">
        <v>-5.5E-2</v>
      </c>
      <c r="D560" s="9">
        <v>6708387300</v>
      </c>
      <c r="E560" s="9">
        <v>10177060</v>
      </c>
      <c r="F560" t="s">
        <v>4053</v>
      </c>
    </row>
    <row r="561" spans="1:6" x14ac:dyDescent="0.25">
      <c r="A561" t="s">
        <v>2978</v>
      </c>
      <c r="B561" s="9">
        <v>7.4999999999999997E-2</v>
      </c>
      <c r="C561" s="23" t="s">
        <v>4059</v>
      </c>
      <c r="D561" s="9">
        <v>268993820</v>
      </c>
      <c r="E561" s="9">
        <v>2715660</v>
      </c>
      <c r="F561" t="s">
        <v>4055</v>
      </c>
    </row>
    <row r="562" spans="1:6" x14ac:dyDescent="0.25">
      <c r="A562" t="s">
        <v>2979</v>
      </c>
      <c r="B562" s="9">
        <v>2.20844</v>
      </c>
      <c r="C562" s="23">
        <v>8.7999999999999995E-2</v>
      </c>
      <c r="D562" s="9">
        <v>7842942760</v>
      </c>
      <c r="E562" s="9">
        <v>32931780.800000001</v>
      </c>
      <c r="F562" t="s">
        <v>4054</v>
      </c>
    </row>
    <row r="563" spans="1:6" x14ac:dyDescent="0.25">
      <c r="A563" t="s">
        <v>2980</v>
      </c>
      <c r="B563" s="9">
        <v>4.5023200000000001</v>
      </c>
      <c r="C563" s="23">
        <v>-8.5000000000000006E-2</v>
      </c>
      <c r="D563" s="9">
        <v>8187828260</v>
      </c>
      <c r="E563" s="9">
        <v>107520322.40000001</v>
      </c>
      <c r="F563" t="s">
        <v>4054</v>
      </c>
    </row>
    <row r="564" spans="1:6" x14ac:dyDescent="0.25">
      <c r="A564" t="s">
        <v>2981</v>
      </c>
      <c r="B564" s="9">
        <v>0.16544999999999999</v>
      </c>
      <c r="C564" s="23">
        <v>-4.8000000000000001E-2</v>
      </c>
      <c r="D564" s="9">
        <v>58577360</v>
      </c>
      <c r="E564" s="9">
        <v>246000</v>
      </c>
      <c r="F564" t="s">
        <v>4055</v>
      </c>
    </row>
    <row r="565" spans="1:6" x14ac:dyDescent="0.25">
      <c r="A565" t="s">
        <v>2982</v>
      </c>
      <c r="B565" s="9">
        <v>5.8125</v>
      </c>
      <c r="C565" s="23">
        <v>8.5000000000000006E-2</v>
      </c>
      <c r="D565" s="9">
        <v>3830658000</v>
      </c>
      <c r="E565" s="9">
        <v>597260</v>
      </c>
      <c r="F565" t="s">
        <v>4056</v>
      </c>
    </row>
    <row r="566" spans="1:6" x14ac:dyDescent="0.25">
      <c r="A566" t="s">
        <v>2983</v>
      </c>
      <c r="B566" s="9">
        <v>1.1198299999999999</v>
      </c>
      <c r="C566" s="23">
        <v>0.13600000000000001</v>
      </c>
      <c r="D566" s="9">
        <v>580449880</v>
      </c>
      <c r="E566" s="9">
        <v>1850120</v>
      </c>
      <c r="F566" t="s">
        <v>4057</v>
      </c>
    </row>
    <row r="567" spans="1:6" x14ac:dyDescent="0.25">
      <c r="A567" t="s">
        <v>2984</v>
      </c>
      <c r="B567" s="9">
        <v>4.2336</v>
      </c>
      <c r="C567" s="23">
        <v>0.05</v>
      </c>
      <c r="D567" s="9">
        <v>1688555440</v>
      </c>
      <c r="E567" s="9">
        <v>10224620</v>
      </c>
      <c r="F567" t="s">
        <v>4054</v>
      </c>
    </row>
    <row r="568" spans="1:6" x14ac:dyDescent="0.25">
      <c r="A568" t="s">
        <v>2985</v>
      </c>
      <c r="B568" s="9">
        <v>0.252</v>
      </c>
      <c r="C568" s="23">
        <v>-0.13800000000000001</v>
      </c>
      <c r="D568" s="9">
        <v>6178820</v>
      </c>
      <c r="E568" s="9">
        <v>35480</v>
      </c>
      <c r="F568" t="s">
        <v>4055</v>
      </c>
    </row>
    <row r="569" spans="1:6" x14ac:dyDescent="0.25">
      <c r="A569" t="s">
        <v>2986</v>
      </c>
      <c r="B569" s="9">
        <v>4.1470000000000002</v>
      </c>
      <c r="C569" s="23" t="s">
        <v>4059</v>
      </c>
      <c r="D569" s="9">
        <v>2910678280</v>
      </c>
      <c r="E569" s="9">
        <v>13301840</v>
      </c>
      <c r="F569" t="s">
        <v>4054</v>
      </c>
    </row>
    <row r="570" spans="1:6" x14ac:dyDescent="0.25">
      <c r="A570" t="s">
        <v>2987</v>
      </c>
      <c r="B570" s="9">
        <v>0.51755999999999991</v>
      </c>
      <c r="C570" s="23">
        <v>-0.14699999999999999</v>
      </c>
      <c r="D570" s="9">
        <v>1219000</v>
      </c>
      <c r="E570" s="9">
        <v>24380</v>
      </c>
      <c r="F570" t="s">
        <v>4055</v>
      </c>
    </row>
    <row r="571" spans="1:6" x14ac:dyDescent="0.25">
      <c r="A571" t="s">
        <v>2988</v>
      </c>
      <c r="B571" s="9">
        <v>1.7876300000000001</v>
      </c>
      <c r="C571" s="23">
        <v>0.127</v>
      </c>
      <c r="D571" s="9">
        <v>1199452920</v>
      </c>
      <c r="E571" s="9">
        <v>3689840</v>
      </c>
      <c r="F571" t="s">
        <v>4057</v>
      </c>
    </row>
    <row r="572" spans="1:6" x14ac:dyDescent="0.25">
      <c r="A572" t="s">
        <v>2989</v>
      </c>
      <c r="B572" s="9">
        <v>32.257849999999998</v>
      </c>
      <c r="C572" s="23">
        <v>-3.7999999999999999E-2</v>
      </c>
      <c r="D572" s="9">
        <v>154665071600</v>
      </c>
      <c r="E572" s="9">
        <v>56122999.200000003</v>
      </c>
      <c r="F572" t="s">
        <v>4041</v>
      </c>
    </row>
    <row r="573" spans="1:6" x14ac:dyDescent="0.25">
      <c r="A573" t="s">
        <v>2990</v>
      </c>
      <c r="B573" s="9">
        <v>0.2316</v>
      </c>
      <c r="C573" s="23" t="s">
        <v>4059</v>
      </c>
      <c r="D573" s="9">
        <v>2252568740</v>
      </c>
      <c r="E573" s="9">
        <v>11168640</v>
      </c>
      <c r="F573" t="s">
        <v>4055</v>
      </c>
    </row>
    <row r="574" spans="1:6" x14ac:dyDescent="0.25">
      <c r="A574" t="s">
        <v>2991</v>
      </c>
      <c r="B574" s="9">
        <v>0.23436999999999999</v>
      </c>
      <c r="C574" s="23">
        <v>4.5999999999999999E-2</v>
      </c>
      <c r="D574" s="9">
        <v>113334920</v>
      </c>
      <c r="E574" s="9">
        <v>241040</v>
      </c>
      <c r="F574" t="s">
        <v>4055</v>
      </c>
    </row>
    <row r="575" spans="1:6" x14ac:dyDescent="0.25">
      <c r="A575" t="s">
        <v>2992</v>
      </c>
      <c r="B575" s="9">
        <v>7.8118699999999999</v>
      </c>
      <c r="C575" s="23">
        <v>-9.7000000000000003E-2</v>
      </c>
      <c r="D575" s="9">
        <v>61652121900</v>
      </c>
      <c r="E575" s="9">
        <v>47723660.799999997</v>
      </c>
      <c r="F575" t="s">
        <v>4056</v>
      </c>
    </row>
    <row r="576" spans="1:6" x14ac:dyDescent="0.25">
      <c r="A576" t="s">
        <v>2993</v>
      </c>
      <c r="B576" s="9">
        <v>0.76402000000000003</v>
      </c>
      <c r="C576" s="23" t="s">
        <v>4059</v>
      </c>
      <c r="D576" s="9">
        <v>368158300</v>
      </c>
      <c r="E576" s="9">
        <v>405800</v>
      </c>
      <c r="F576" t="s">
        <v>4055</v>
      </c>
    </row>
    <row r="577" spans="1:6" x14ac:dyDescent="0.25">
      <c r="A577" t="s">
        <v>2994</v>
      </c>
      <c r="B577" s="9">
        <v>2.6425500000000004</v>
      </c>
      <c r="C577" s="23">
        <v>0.104</v>
      </c>
      <c r="D577" s="9">
        <v>3386766400</v>
      </c>
      <c r="E577" s="9">
        <v>1300820</v>
      </c>
      <c r="F577" t="s">
        <v>4054</v>
      </c>
    </row>
    <row r="578" spans="1:6" x14ac:dyDescent="0.25">
      <c r="A578" t="s">
        <v>2995</v>
      </c>
      <c r="B578" s="9">
        <v>1.42424</v>
      </c>
      <c r="C578" s="23">
        <v>0.20200000000000001</v>
      </c>
      <c r="D578" s="9">
        <v>376706360</v>
      </c>
      <c r="E578" s="9">
        <v>1425700</v>
      </c>
      <c r="F578" t="s">
        <v>4057</v>
      </c>
    </row>
    <row r="579" spans="1:6" x14ac:dyDescent="0.25">
      <c r="A579" t="s">
        <v>2996</v>
      </c>
      <c r="B579" s="9">
        <v>0.99804999999999999</v>
      </c>
      <c r="C579" s="23">
        <v>-0.114</v>
      </c>
      <c r="D579" s="9">
        <v>1366600</v>
      </c>
      <c r="E579" s="9">
        <v>320</v>
      </c>
      <c r="F579" t="s">
        <v>4055</v>
      </c>
    </row>
    <row r="580" spans="1:6" x14ac:dyDescent="0.25">
      <c r="A580" t="s">
        <v>2997</v>
      </c>
      <c r="B580" s="9">
        <v>0.13578000000000001</v>
      </c>
      <c r="C580" s="23">
        <v>-0.25800000000000001</v>
      </c>
      <c r="D580" s="9">
        <v>578195360</v>
      </c>
      <c r="E580" s="9">
        <v>1322580</v>
      </c>
      <c r="F580" t="s">
        <v>4055</v>
      </c>
    </row>
    <row r="581" spans="1:6" x14ac:dyDescent="0.25">
      <c r="A581" t="s">
        <v>2998</v>
      </c>
      <c r="B581" s="9">
        <v>0.29999000000000003</v>
      </c>
      <c r="C581" s="23" t="s">
        <v>4059</v>
      </c>
      <c r="D581" s="9">
        <v>4729494000</v>
      </c>
      <c r="E581" s="9">
        <v>90576000</v>
      </c>
      <c r="F581" t="s">
        <v>4055</v>
      </c>
    </row>
    <row r="582" spans="1:6" x14ac:dyDescent="0.25">
      <c r="A582" t="s">
        <v>2999</v>
      </c>
      <c r="B582" s="9">
        <v>0.13647999999999999</v>
      </c>
      <c r="C582" s="23" t="s">
        <v>4059</v>
      </c>
      <c r="D582" s="9">
        <v>942467440</v>
      </c>
      <c r="E582" s="9">
        <v>9370460</v>
      </c>
      <c r="F582" t="s">
        <v>4055</v>
      </c>
    </row>
    <row r="583" spans="1:6" x14ac:dyDescent="0.25">
      <c r="A583" t="s">
        <v>3000</v>
      </c>
      <c r="B583" s="9">
        <v>0.34200000000000003</v>
      </c>
      <c r="C583" s="23" t="s">
        <v>4059</v>
      </c>
      <c r="D583" s="9">
        <v>703040</v>
      </c>
      <c r="E583" s="9">
        <v>2000</v>
      </c>
      <c r="F583" t="s">
        <v>4055</v>
      </c>
    </row>
    <row r="584" spans="1:6" x14ac:dyDescent="0.25">
      <c r="A584" t="s">
        <v>3001</v>
      </c>
      <c r="B584" s="9">
        <v>24.802199999999999</v>
      </c>
      <c r="C584" s="23">
        <v>-0.114</v>
      </c>
      <c r="D584" s="9">
        <v>25391008300</v>
      </c>
      <c r="E584" s="9">
        <v>48377040</v>
      </c>
      <c r="F584" t="s">
        <v>4053</v>
      </c>
    </row>
    <row r="585" spans="1:6" x14ac:dyDescent="0.25">
      <c r="A585" t="s">
        <v>3002</v>
      </c>
      <c r="B585" s="9">
        <v>0.57789000000000001</v>
      </c>
      <c r="C585" s="23">
        <v>7.4999999999999997E-2</v>
      </c>
      <c r="D585" s="9">
        <v>421303300</v>
      </c>
      <c r="E585" s="9">
        <v>403140</v>
      </c>
      <c r="F585" t="s">
        <v>4055</v>
      </c>
    </row>
    <row r="586" spans="1:6" x14ac:dyDescent="0.25">
      <c r="A586" t="s">
        <v>3003</v>
      </c>
      <c r="B586" s="9">
        <v>2.1606399999999999</v>
      </c>
      <c r="C586" s="23">
        <v>4.4999999999999998E-2</v>
      </c>
      <c r="D586" s="9">
        <v>861937400</v>
      </c>
      <c r="E586" s="9">
        <v>1194200</v>
      </c>
      <c r="F586" t="s">
        <v>4054</v>
      </c>
    </row>
    <row r="587" spans="1:6" x14ac:dyDescent="0.25">
      <c r="A587" t="s">
        <v>3004</v>
      </c>
      <c r="B587" s="9">
        <v>0.94686999999999999</v>
      </c>
      <c r="C587" s="23">
        <v>-0.12</v>
      </c>
      <c r="D587" s="9">
        <v>3753420480</v>
      </c>
      <c r="E587" s="9">
        <v>16846420</v>
      </c>
      <c r="F587" t="s">
        <v>4055</v>
      </c>
    </row>
    <row r="588" spans="1:6" x14ac:dyDescent="0.25">
      <c r="A588" t="s">
        <v>3005</v>
      </c>
      <c r="B588" s="9">
        <v>5.4284399999999993</v>
      </c>
      <c r="C588" s="23">
        <v>-0.23400000000000001</v>
      </c>
      <c r="D588" s="9">
        <v>6208673100</v>
      </c>
      <c r="E588" s="9">
        <v>8110100</v>
      </c>
      <c r="F588" t="s">
        <v>4056</v>
      </c>
    </row>
    <row r="589" spans="1:6" x14ac:dyDescent="0.25">
      <c r="A589" t="s">
        <v>3006</v>
      </c>
      <c r="B589" s="9">
        <v>3.7547700000000002</v>
      </c>
      <c r="C589" s="23">
        <v>0.112</v>
      </c>
      <c r="D589" s="9">
        <v>4264934000</v>
      </c>
      <c r="E589" s="9">
        <v>1781620</v>
      </c>
      <c r="F589" t="s">
        <v>4054</v>
      </c>
    </row>
    <row r="590" spans="1:6" x14ac:dyDescent="0.25">
      <c r="A590" t="s">
        <v>3007</v>
      </c>
      <c r="B590" s="9">
        <v>0.13614999999999999</v>
      </c>
      <c r="C590" s="23">
        <v>-0.29799999999999999</v>
      </c>
      <c r="D590" s="9">
        <v>6685000</v>
      </c>
      <c r="E590" s="9">
        <v>133700</v>
      </c>
      <c r="F590" t="s">
        <v>4055</v>
      </c>
    </row>
    <row r="591" spans="1:6" x14ac:dyDescent="0.25">
      <c r="A591" t="s">
        <v>3008</v>
      </c>
      <c r="B591" s="9">
        <v>1.8815999999999999</v>
      </c>
      <c r="C591" s="23">
        <v>4.0000000000000001E-3</v>
      </c>
      <c r="D591" s="9">
        <v>223037000</v>
      </c>
      <c r="E591" s="9">
        <v>31860</v>
      </c>
      <c r="F591" t="s">
        <v>4057</v>
      </c>
    </row>
    <row r="592" spans="1:6" x14ac:dyDescent="0.25">
      <c r="A592" t="s">
        <v>3009</v>
      </c>
      <c r="B592" s="9">
        <v>0.65673000000000004</v>
      </c>
      <c r="C592" s="23" t="s">
        <v>4059</v>
      </c>
      <c r="D592" s="9">
        <v>14519645980</v>
      </c>
      <c r="E592" s="9">
        <v>141554159.19999999</v>
      </c>
      <c r="F592" t="s">
        <v>4055</v>
      </c>
    </row>
    <row r="593" spans="1:6" x14ac:dyDescent="0.25">
      <c r="A593" t="s">
        <v>3010</v>
      </c>
      <c r="B593" s="9">
        <v>0.71279999999999999</v>
      </c>
      <c r="C593" s="23">
        <v>-0.14399999999999999</v>
      </c>
      <c r="D593" s="9">
        <v>103800</v>
      </c>
      <c r="E593" s="9">
        <v>260</v>
      </c>
      <c r="F593" t="s">
        <v>4055</v>
      </c>
    </row>
    <row r="594" spans="1:6" x14ac:dyDescent="0.25">
      <c r="A594" t="s">
        <v>3011</v>
      </c>
      <c r="B594" s="9">
        <v>5.9040000000000002E-2</v>
      </c>
      <c r="C594" s="23">
        <v>-7.0000000000000007E-2</v>
      </c>
      <c r="D594" s="9">
        <v>114965040</v>
      </c>
      <c r="E594" s="9">
        <v>1267620</v>
      </c>
      <c r="F594" t="s">
        <v>4055</v>
      </c>
    </row>
    <row r="595" spans="1:6" x14ac:dyDescent="0.25">
      <c r="A595" t="s">
        <v>3012</v>
      </c>
      <c r="B595" s="9">
        <v>0.17299</v>
      </c>
      <c r="C595" s="23">
        <v>7.3999999999999996E-2</v>
      </c>
      <c r="D595" s="9">
        <v>89278960</v>
      </c>
      <c r="E595" s="9">
        <v>319260</v>
      </c>
      <c r="F595" t="s">
        <v>4055</v>
      </c>
    </row>
    <row r="596" spans="1:6" x14ac:dyDescent="0.25">
      <c r="A596" t="s">
        <v>3839</v>
      </c>
      <c r="B596" s="9">
        <v>2.2540300000000002</v>
      </c>
      <c r="C596" s="23">
        <v>16.254000000000001</v>
      </c>
      <c r="D596" s="9">
        <v>5000</v>
      </c>
      <c r="E596" s="9">
        <v>0</v>
      </c>
      <c r="F596" t="s">
        <v>4054</v>
      </c>
    </row>
    <row r="597" spans="1:6" x14ac:dyDescent="0.25">
      <c r="A597" t="s">
        <v>3013</v>
      </c>
      <c r="B597" s="9">
        <v>3.9203000000000001</v>
      </c>
      <c r="C597" s="23">
        <v>-0.129</v>
      </c>
      <c r="D597" s="9">
        <v>120032480</v>
      </c>
      <c r="E597" s="9">
        <v>306060</v>
      </c>
      <c r="F597" t="s">
        <v>4054</v>
      </c>
    </row>
    <row r="598" spans="1:6" x14ac:dyDescent="0.25">
      <c r="A598" t="s">
        <v>3014</v>
      </c>
      <c r="B598" s="9">
        <v>11.13875</v>
      </c>
      <c r="C598" s="23">
        <v>-0.11799999999999999</v>
      </c>
      <c r="D598" s="9">
        <v>40333280</v>
      </c>
      <c r="E598" s="9">
        <v>0</v>
      </c>
      <c r="F598" t="s">
        <v>4053</v>
      </c>
    </row>
    <row r="599" spans="1:6" x14ac:dyDescent="0.25">
      <c r="A599" t="s">
        <v>3015</v>
      </c>
      <c r="B599" s="9">
        <v>1.1553199999999999</v>
      </c>
      <c r="C599" s="23" t="s">
        <v>4059</v>
      </c>
      <c r="D599" s="9">
        <v>74568600</v>
      </c>
      <c r="E599" s="9">
        <v>92480</v>
      </c>
      <c r="F599" t="s">
        <v>4057</v>
      </c>
    </row>
    <row r="600" spans="1:6" x14ac:dyDescent="0.25">
      <c r="A600" t="s">
        <v>3016</v>
      </c>
      <c r="B600" s="9">
        <v>1.3728</v>
      </c>
      <c r="C600" s="23">
        <v>-0.27</v>
      </c>
      <c r="D600" s="9">
        <v>712608200</v>
      </c>
      <c r="E600" s="9">
        <v>6976040</v>
      </c>
      <c r="F600" t="s">
        <v>4057</v>
      </c>
    </row>
    <row r="601" spans="1:6" x14ac:dyDescent="0.25">
      <c r="A601" t="s">
        <v>3017</v>
      </c>
      <c r="B601" s="9">
        <v>0.29249999999999998</v>
      </c>
      <c r="C601" s="23" t="s">
        <v>4059</v>
      </c>
      <c r="D601" s="9">
        <v>453380920</v>
      </c>
      <c r="E601" s="9">
        <v>1755960</v>
      </c>
      <c r="F601" t="s">
        <v>4055</v>
      </c>
    </row>
    <row r="602" spans="1:6" x14ac:dyDescent="0.25">
      <c r="A602" t="s">
        <v>3018</v>
      </c>
      <c r="B602" s="9">
        <v>8.2898999999999994</v>
      </c>
      <c r="C602" s="23">
        <v>8.7999999999999995E-2</v>
      </c>
      <c r="D602" s="9">
        <v>6921070100</v>
      </c>
      <c r="E602" s="9">
        <v>4972020</v>
      </c>
      <c r="F602" t="s">
        <v>4056</v>
      </c>
    </row>
    <row r="603" spans="1:6" x14ac:dyDescent="0.25">
      <c r="A603" t="s">
        <v>3181</v>
      </c>
      <c r="B603" s="9">
        <v>0.26105</v>
      </c>
      <c r="C603" s="23" t="s">
        <v>4059</v>
      </c>
      <c r="D603" s="9">
        <v>417761400</v>
      </c>
      <c r="E603" s="9">
        <v>243240</v>
      </c>
      <c r="F603" t="s">
        <v>4055</v>
      </c>
    </row>
    <row r="604" spans="1:6" x14ac:dyDescent="0.25">
      <c r="A604" t="s">
        <v>3019</v>
      </c>
      <c r="B604" s="9">
        <v>0.16016</v>
      </c>
      <c r="C604" s="23">
        <v>0.128</v>
      </c>
      <c r="D604" s="9">
        <v>47311480</v>
      </c>
      <c r="E604" s="9">
        <v>227340</v>
      </c>
      <c r="F604" t="s">
        <v>4055</v>
      </c>
    </row>
    <row r="605" spans="1:6" x14ac:dyDescent="0.25">
      <c r="A605" t="s">
        <v>3182</v>
      </c>
      <c r="B605" s="9">
        <v>0.41505999999999998</v>
      </c>
      <c r="C605" s="23" t="s">
        <v>4059</v>
      </c>
      <c r="D605" s="9">
        <v>3236807840</v>
      </c>
      <c r="E605" s="9">
        <v>7328540</v>
      </c>
      <c r="F605" t="s">
        <v>4055</v>
      </c>
    </row>
    <row r="606" spans="1:6" x14ac:dyDescent="0.25">
      <c r="A606" t="s">
        <v>3020</v>
      </c>
      <c r="B606" s="9">
        <v>0.17101</v>
      </c>
      <c r="C606" s="23" t="s">
        <v>4059</v>
      </c>
      <c r="D606" s="9">
        <v>683135560</v>
      </c>
      <c r="E606" s="9">
        <v>2813480</v>
      </c>
      <c r="F606" t="s">
        <v>4055</v>
      </c>
    </row>
    <row r="607" spans="1:6" x14ac:dyDescent="0.25">
      <c r="A607" t="s">
        <v>3021</v>
      </c>
      <c r="B607" s="9">
        <v>8.556989999999999</v>
      </c>
      <c r="C607" s="23">
        <v>-0.13200000000000001</v>
      </c>
      <c r="D607" s="9">
        <v>29290323640</v>
      </c>
      <c r="E607" s="9">
        <v>60367100.799999997</v>
      </c>
      <c r="F607" t="s">
        <v>4056</v>
      </c>
    </row>
    <row r="608" spans="1:6" x14ac:dyDescent="0.25">
      <c r="A608" t="s">
        <v>3852</v>
      </c>
      <c r="B608" s="9">
        <v>4.1768799999999997</v>
      </c>
      <c r="C608" s="23" t="s">
        <v>4059</v>
      </c>
      <c r="D608" s="9">
        <v>10302675600</v>
      </c>
      <c r="E608" s="9">
        <v>14313320</v>
      </c>
      <c r="F608" t="s">
        <v>4054</v>
      </c>
    </row>
    <row r="609" spans="1:6" x14ac:dyDescent="0.25">
      <c r="A609" t="s">
        <v>3022</v>
      </c>
      <c r="B609" s="9">
        <v>0.88749999999999996</v>
      </c>
      <c r="C609" s="23">
        <v>0.45</v>
      </c>
      <c r="D609" s="9">
        <v>4633300</v>
      </c>
      <c r="E609" s="9">
        <v>4360</v>
      </c>
      <c r="F609" t="s">
        <v>4055</v>
      </c>
    </row>
    <row r="610" spans="1:6" x14ac:dyDescent="0.25">
      <c r="A610" t="s">
        <v>3023</v>
      </c>
      <c r="B610" s="9">
        <v>0.1045</v>
      </c>
      <c r="C610" s="23">
        <v>-0.23499999999999999</v>
      </c>
      <c r="D610" s="9">
        <v>395076140</v>
      </c>
      <c r="E610" s="9">
        <v>5363900</v>
      </c>
      <c r="F610" t="s">
        <v>4055</v>
      </c>
    </row>
    <row r="611" spans="1:6" x14ac:dyDescent="0.25">
      <c r="A611" t="s">
        <v>3024</v>
      </c>
      <c r="B611" s="9">
        <v>0.10745</v>
      </c>
      <c r="C611" s="23" t="s">
        <v>4059</v>
      </c>
      <c r="D611" s="9">
        <v>464235000</v>
      </c>
      <c r="E611" s="9">
        <v>9284700</v>
      </c>
      <c r="F611" t="s">
        <v>4055</v>
      </c>
    </row>
    <row r="612" spans="1:6" x14ac:dyDescent="0.25">
      <c r="A612" t="s">
        <v>3183</v>
      </c>
      <c r="B612" s="9">
        <v>2.171E-2</v>
      </c>
      <c r="C612" s="23" t="s">
        <v>4059</v>
      </c>
      <c r="D612" s="9">
        <v>3545304480</v>
      </c>
      <c r="E612" s="9">
        <v>9215860</v>
      </c>
      <c r="F612" t="s">
        <v>4055</v>
      </c>
    </row>
    <row r="613" spans="1:6" x14ac:dyDescent="0.25">
      <c r="A613" t="s">
        <v>3858</v>
      </c>
      <c r="B613" s="9">
        <v>8.9696499999999997</v>
      </c>
      <c r="C613" s="23">
        <v>2.1999999999999999E-2</v>
      </c>
      <c r="D613" s="9">
        <v>0</v>
      </c>
      <c r="E613" s="9">
        <v>0</v>
      </c>
      <c r="F613" t="s">
        <v>4056</v>
      </c>
    </row>
    <row r="614" spans="1:6" x14ac:dyDescent="0.25">
      <c r="A614" t="s">
        <v>3025</v>
      </c>
      <c r="B614" s="9">
        <v>2.15863</v>
      </c>
      <c r="C614" s="23">
        <v>1.2999999999999999E-2</v>
      </c>
      <c r="D614" s="9">
        <v>6905500</v>
      </c>
      <c r="E614" s="9">
        <v>660</v>
      </c>
      <c r="F614" t="s">
        <v>4054</v>
      </c>
    </row>
    <row r="615" spans="1:6" x14ac:dyDescent="0.25">
      <c r="A615" t="s">
        <v>3026</v>
      </c>
      <c r="B615" s="9">
        <v>32.514000000000003</v>
      </c>
      <c r="C615" s="23">
        <v>4.5999999999999999E-2</v>
      </c>
      <c r="D615" s="9">
        <v>56065815900</v>
      </c>
      <c r="E615" s="9">
        <v>27357320</v>
      </c>
      <c r="F615" t="s">
        <v>4041</v>
      </c>
    </row>
    <row r="616" spans="1:6" x14ac:dyDescent="0.25">
      <c r="A616" t="s">
        <v>3027</v>
      </c>
      <c r="B616" s="9">
        <v>0.55500000000000005</v>
      </c>
      <c r="C616" s="23" t="s">
        <v>4059</v>
      </c>
      <c r="D616" s="9">
        <v>288065920</v>
      </c>
      <c r="E616" s="9">
        <v>1265200</v>
      </c>
      <c r="F616" t="s">
        <v>4055</v>
      </c>
    </row>
    <row r="617" spans="1:6" x14ac:dyDescent="0.25">
      <c r="A617" t="s">
        <v>3863</v>
      </c>
      <c r="B617" s="9">
        <v>0.10440000000000001</v>
      </c>
      <c r="C617" s="23">
        <v>9.8000000000000004E-2</v>
      </c>
      <c r="D617" s="9">
        <v>0</v>
      </c>
      <c r="E617" s="9">
        <v>0</v>
      </c>
      <c r="F617" t="s">
        <v>4055</v>
      </c>
    </row>
    <row r="618" spans="1:6" x14ac:dyDescent="0.25">
      <c r="A618" t="s">
        <v>3028</v>
      </c>
      <c r="B618" s="9">
        <v>5.6759999999999998E-2</v>
      </c>
      <c r="C618" s="23">
        <v>-4.7E-2</v>
      </c>
      <c r="D618" s="9">
        <v>63937460</v>
      </c>
      <c r="E618" s="9">
        <v>1277840</v>
      </c>
      <c r="F618" t="s">
        <v>4055</v>
      </c>
    </row>
    <row r="619" spans="1:6" x14ac:dyDescent="0.25">
      <c r="A619" t="s">
        <v>3029</v>
      </c>
      <c r="B619" s="9">
        <v>0.17199</v>
      </c>
      <c r="C619" s="23">
        <v>7.8E-2</v>
      </c>
      <c r="D619" s="9">
        <v>24376280</v>
      </c>
      <c r="E619" s="9">
        <v>184520</v>
      </c>
      <c r="F619" t="s">
        <v>4055</v>
      </c>
    </row>
    <row r="620" spans="1:6" x14ac:dyDescent="0.25">
      <c r="A620" t="s">
        <v>3030</v>
      </c>
      <c r="B620" s="9">
        <v>5.5694399999999993</v>
      </c>
      <c r="C620" s="23">
        <v>6.8000000000000005E-2</v>
      </c>
      <c r="D620" s="9">
        <v>255350700</v>
      </c>
      <c r="E620" s="9">
        <v>395420</v>
      </c>
      <c r="F620" t="s">
        <v>4056</v>
      </c>
    </row>
    <row r="621" spans="1:6" x14ac:dyDescent="0.25">
      <c r="A621" t="s">
        <v>3031</v>
      </c>
      <c r="B621" s="9">
        <v>2.0194999999999999</v>
      </c>
      <c r="C621" s="23" t="s">
        <v>4059</v>
      </c>
      <c r="D621" s="9">
        <v>532418600</v>
      </c>
      <c r="E621" s="9">
        <v>358880</v>
      </c>
      <c r="F621" t="s">
        <v>4054</v>
      </c>
    </row>
    <row r="622" spans="1:6" x14ac:dyDescent="0.25">
      <c r="A622" t="s">
        <v>3032</v>
      </c>
      <c r="B622" s="9">
        <v>2.1206199999999997</v>
      </c>
      <c r="C622" s="23" t="s">
        <v>4059</v>
      </c>
      <c r="D622" s="9">
        <v>4467466100</v>
      </c>
      <c r="E622" s="9">
        <v>4455780</v>
      </c>
      <c r="F622" t="s">
        <v>4054</v>
      </c>
    </row>
    <row r="623" spans="1:6" x14ac:dyDescent="0.25">
      <c r="A623" t="s">
        <v>3033</v>
      </c>
      <c r="B623" s="9">
        <v>4.5171000000000001</v>
      </c>
      <c r="C623" s="23">
        <v>-1.0999999999999999E-2</v>
      </c>
      <c r="D623" s="9">
        <v>2270651000</v>
      </c>
      <c r="E623" s="9">
        <v>934000</v>
      </c>
      <c r="F623" t="s">
        <v>4054</v>
      </c>
    </row>
    <row r="624" spans="1:6" x14ac:dyDescent="0.25">
      <c r="A624" t="s">
        <v>3034</v>
      </c>
      <c r="B624" s="9">
        <v>1.4719100000000001</v>
      </c>
      <c r="C624" s="23">
        <v>-0.29699999999999999</v>
      </c>
      <c r="D624" s="9">
        <v>155763100</v>
      </c>
      <c r="E624" s="9">
        <v>123560</v>
      </c>
      <c r="F624" t="s">
        <v>4057</v>
      </c>
    </row>
    <row r="625" spans="1:6" x14ac:dyDescent="0.25">
      <c r="A625" t="s">
        <v>3035</v>
      </c>
      <c r="B625" s="9">
        <v>2.6518000000000002</v>
      </c>
      <c r="C625" s="23">
        <v>0.23799999999999999</v>
      </c>
      <c r="D625" s="9">
        <v>1336960500</v>
      </c>
      <c r="E625" s="9">
        <v>1365100</v>
      </c>
      <c r="F625" t="s">
        <v>4054</v>
      </c>
    </row>
    <row r="626" spans="1:6" x14ac:dyDescent="0.25">
      <c r="A626" t="s">
        <v>3873</v>
      </c>
      <c r="B626" s="9">
        <v>1.992</v>
      </c>
      <c r="C626" s="23">
        <v>-0.83899999999999997</v>
      </c>
      <c r="D626" s="9">
        <v>0</v>
      </c>
      <c r="E626" s="9">
        <v>0</v>
      </c>
      <c r="F626" t="s">
        <v>4057</v>
      </c>
    </row>
    <row r="627" spans="1:6" x14ac:dyDescent="0.25">
      <c r="A627" t="s">
        <v>3036</v>
      </c>
      <c r="B627" s="9">
        <v>26.7</v>
      </c>
      <c r="C627" s="23">
        <v>0.09</v>
      </c>
      <c r="D627" s="9">
        <v>50684898500</v>
      </c>
      <c r="E627" s="9">
        <v>59690421.600000001</v>
      </c>
      <c r="F627" t="s">
        <v>4053</v>
      </c>
    </row>
    <row r="628" spans="1:6" x14ac:dyDescent="0.25">
      <c r="A628" t="s">
        <v>3037</v>
      </c>
      <c r="B628" s="9">
        <v>14.06287</v>
      </c>
      <c r="C628" s="23">
        <v>6.7000000000000004E-2</v>
      </c>
      <c r="D628" s="9">
        <v>1502359000</v>
      </c>
      <c r="E628" s="9">
        <v>174020</v>
      </c>
      <c r="F628" t="s">
        <v>4053</v>
      </c>
    </row>
    <row r="629" spans="1:6" x14ac:dyDescent="0.25">
      <c r="A629" t="s">
        <v>3877</v>
      </c>
      <c r="B629" s="9">
        <v>2.213E-2</v>
      </c>
      <c r="C629" s="23" t="s">
        <v>4059</v>
      </c>
      <c r="D629" s="9">
        <v>10000</v>
      </c>
      <c r="E629" s="9">
        <v>0</v>
      </c>
      <c r="F629" t="s">
        <v>4055</v>
      </c>
    </row>
    <row r="630" spans="1:6" x14ac:dyDescent="0.25">
      <c r="A630" t="s">
        <v>3038</v>
      </c>
      <c r="B630" s="9">
        <v>7.7183599999999997</v>
      </c>
      <c r="C630" s="23">
        <v>-2.9000000000000001E-2</v>
      </c>
      <c r="D630" s="9">
        <v>4324282160</v>
      </c>
      <c r="E630" s="9">
        <v>8787440</v>
      </c>
      <c r="F630" t="s">
        <v>4056</v>
      </c>
    </row>
    <row r="631" spans="1:6" x14ac:dyDescent="0.25">
      <c r="A631" t="s">
        <v>3039</v>
      </c>
      <c r="B631" s="9">
        <v>0.12787000000000001</v>
      </c>
      <c r="C631" s="23" t="s">
        <v>4059</v>
      </c>
      <c r="D631" s="9">
        <v>590440</v>
      </c>
      <c r="E631" s="9">
        <v>2160</v>
      </c>
      <c r="F631" t="s">
        <v>4055</v>
      </c>
    </row>
    <row r="632" spans="1:6" x14ac:dyDescent="0.25">
      <c r="A632" t="s">
        <v>3040</v>
      </c>
      <c r="B632" s="9">
        <v>2.4170799999999999</v>
      </c>
      <c r="C632" s="23">
        <v>0.21</v>
      </c>
      <c r="D632" s="9">
        <v>113440600</v>
      </c>
      <c r="E632" s="9">
        <v>62380</v>
      </c>
      <c r="F632" t="s">
        <v>4054</v>
      </c>
    </row>
    <row r="633" spans="1:6" x14ac:dyDescent="0.25">
      <c r="A633" t="s">
        <v>3041</v>
      </c>
      <c r="B633" s="9">
        <v>1.0207599999999999</v>
      </c>
      <c r="C633" s="23">
        <v>0.19800000000000001</v>
      </c>
      <c r="D633" s="9">
        <v>35489920</v>
      </c>
      <c r="E633" s="9">
        <v>84800</v>
      </c>
      <c r="F633" t="s">
        <v>4057</v>
      </c>
    </row>
    <row r="634" spans="1:6" x14ac:dyDescent="0.25">
      <c r="A634" t="s">
        <v>3042</v>
      </c>
      <c r="B634" s="9">
        <v>1.59561</v>
      </c>
      <c r="C634" s="23">
        <v>0.111</v>
      </c>
      <c r="D634" s="9">
        <v>11742400</v>
      </c>
      <c r="E634" s="9">
        <v>5080</v>
      </c>
      <c r="F634" t="s">
        <v>4057</v>
      </c>
    </row>
    <row r="635" spans="1:6" x14ac:dyDescent="0.25">
      <c r="A635" t="s">
        <v>3043</v>
      </c>
      <c r="B635" s="9">
        <v>1.125</v>
      </c>
      <c r="C635" s="23">
        <v>1.9E-2</v>
      </c>
      <c r="D635" s="9">
        <v>1272870200</v>
      </c>
      <c r="E635" s="9">
        <v>1668460</v>
      </c>
      <c r="F635" t="s">
        <v>4057</v>
      </c>
    </row>
    <row r="636" spans="1:6" x14ac:dyDescent="0.25">
      <c r="A636" t="s">
        <v>3885</v>
      </c>
      <c r="B636" s="9">
        <v>2.9839999999999998E-2</v>
      </c>
      <c r="C636" s="23" t="s">
        <v>4059</v>
      </c>
      <c r="D636" s="9">
        <v>14077400</v>
      </c>
      <c r="E636" s="9">
        <v>0</v>
      </c>
      <c r="F636" t="s">
        <v>4055</v>
      </c>
    </row>
    <row r="637" spans="1:6" x14ac:dyDescent="0.25">
      <c r="A637" t="s">
        <v>3044</v>
      </c>
      <c r="B637" s="9">
        <v>4.2</v>
      </c>
      <c r="C637" s="23" t="s">
        <v>4059</v>
      </c>
      <c r="D637" s="9">
        <v>5118049200</v>
      </c>
      <c r="E637" s="9">
        <v>2095060</v>
      </c>
      <c r="F637" t="s">
        <v>4054</v>
      </c>
    </row>
    <row r="638" spans="1:6" x14ac:dyDescent="0.25">
      <c r="A638" t="s">
        <v>3045</v>
      </c>
      <c r="B638" s="9">
        <v>12.52276</v>
      </c>
      <c r="C638" s="23">
        <v>4.5999999999999999E-2</v>
      </c>
      <c r="D638" s="9">
        <v>88978000</v>
      </c>
      <c r="E638" s="9">
        <v>20300</v>
      </c>
      <c r="F638" t="s">
        <v>4053</v>
      </c>
    </row>
    <row r="639" spans="1:6" x14ac:dyDescent="0.25">
      <c r="A639" t="s">
        <v>3046</v>
      </c>
      <c r="B639" s="9">
        <v>7.8467000000000002</v>
      </c>
      <c r="C639" s="23">
        <v>3.5000000000000003E-2</v>
      </c>
      <c r="D639" s="9">
        <v>10686433700</v>
      </c>
      <c r="E639" s="9">
        <v>13112540</v>
      </c>
      <c r="F639" t="s">
        <v>4056</v>
      </c>
    </row>
    <row r="640" spans="1:6" x14ac:dyDescent="0.25">
      <c r="A640" t="s">
        <v>3047</v>
      </c>
      <c r="B640" s="9">
        <v>15.689579999999999</v>
      </c>
      <c r="C640" s="23">
        <v>2.5000000000000001E-2</v>
      </c>
      <c r="D640" s="9">
        <v>3603135200</v>
      </c>
      <c r="E640" s="9">
        <v>2027740</v>
      </c>
      <c r="F640" t="s">
        <v>4053</v>
      </c>
    </row>
    <row r="641" spans="1:6" x14ac:dyDescent="0.25">
      <c r="A641" t="s">
        <v>3048</v>
      </c>
      <c r="B641" s="9">
        <v>0.69196000000000002</v>
      </c>
      <c r="C641" s="23">
        <v>-6.2E-2</v>
      </c>
      <c r="D641" s="9">
        <v>67249860</v>
      </c>
      <c r="E641" s="9">
        <v>562040</v>
      </c>
      <c r="F641" t="s">
        <v>4055</v>
      </c>
    </row>
    <row r="642" spans="1:6" x14ac:dyDescent="0.25">
      <c r="A642" t="s">
        <v>3049</v>
      </c>
      <c r="B642" s="9">
        <v>2.37446</v>
      </c>
      <c r="C642" s="23">
        <v>5.3999999999999999E-2</v>
      </c>
      <c r="D642" s="9">
        <v>6697672800</v>
      </c>
      <c r="E642" s="9">
        <v>9690520</v>
      </c>
      <c r="F642" t="s">
        <v>4054</v>
      </c>
    </row>
    <row r="643" spans="1:6" x14ac:dyDescent="0.25">
      <c r="A643" t="s">
        <v>3050</v>
      </c>
      <c r="B643" s="9">
        <v>49.676480000000005</v>
      </c>
      <c r="C643" s="23">
        <v>8.1000000000000003E-2</v>
      </c>
      <c r="D643" s="9">
        <v>125300825500</v>
      </c>
      <c r="E643" s="9">
        <v>14277980</v>
      </c>
      <c r="F643" t="s">
        <v>4041</v>
      </c>
    </row>
    <row r="644" spans="1:6" x14ac:dyDescent="0.25">
      <c r="A644" t="s">
        <v>3051</v>
      </c>
      <c r="B644" s="9">
        <v>1.0064</v>
      </c>
      <c r="C644" s="23" t="s">
        <v>4059</v>
      </c>
      <c r="D644" s="9">
        <v>137315760</v>
      </c>
      <c r="E644" s="9">
        <v>446020</v>
      </c>
      <c r="F644" t="s">
        <v>4057</v>
      </c>
    </row>
    <row r="645" spans="1:6" x14ac:dyDescent="0.25">
      <c r="A645" t="s">
        <v>3052</v>
      </c>
      <c r="B645" s="9">
        <v>70.044309999999996</v>
      </c>
      <c r="C645" s="23">
        <v>5.3999999999999999E-2</v>
      </c>
      <c r="D645" s="9">
        <v>21862500</v>
      </c>
      <c r="E645" s="9">
        <v>2000</v>
      </c>
      <c r="F645" t="s">
        <v>4041</v>
      </c>
    </row>
    <row r="646" spans="1:6" x14ac:dyDescent="0.25">
      <c r="A646" t="s">
        <v>3053</v>
      </c>
      <c r="B646" s="9">
        <v>0.7056</v>
      </c>
      <c r="C646" s="23">
        <v>0.53700000000000003</v>
      </c>
      <c r="D646" s="9">
        <v>15002872240</v>
      </c>
      <c r="E646" s="9">
        <v>70239181.599999994</v>
      </c>
      <c r="F646" t="s">
        <v>4055</v>
      </c>
    </row>
    <row r="647" spans="1:6" x14ac:dyDescent="0.25">
      <c r="A647" t="s">
        <v>3054</v>
      </c>
      <c r="B647" s="9">
        <v>13.20051</v>
      </c>
      <c r="C647" s="23">
        <v>-3.6999999999999998E-2</v>
      </c>
      <c r="D647" s="9">
        <v>36163280000</v>
      </c>
      <c r="E647" s="9">
        <v>38524260</v>
      </c>
      <c r="F647" t="s">
        <v>4053</v>
      </c>
    </row>
    <row r="648" spans="1:6" x14ac:dyDescent="0.25">
      <c r="A648" t="s">
        <v>3898</v>
      </c>
      <c r="B648" s="9">
        <v>0.62497000000000003</v>
      </c>
      <c r="C648" s="23">
        <v>-0.13100000000000001</v>
      </c>
      <c r="D648" s="9">
        <v>1153000</v>
      </c>
      <c r="E648" s="9">
        <v>0</v>
      </c>
      <c r="F648" t="s">
        <v>4055</v>
      </c>
    </row>
    <row r="649" spans="1:6" x14ac:dyDescent="0.25">
      <c r="A649" t="s">
        <v>3055</v>
      </c>
      <c r="B649" s="9">
        <v>9.2138799999999996</v>
      </c>
      <c r="C649" s="23">
        <v>-1.0999999999999999E-2</v>
      </c>
      <c r="D649" s="9">
        <v>652785400</v>
      </c>
      <c r="E649" s="9">
        <v>415220</v>
      </c>
      <c r="F649" t="s">
        <v>4056</v>
      </c>
    </row>
    <row r="650" spans="1:6" x14ac:dyDescent="0.25">
      <c r="A650" t="s">
        <v>3184</v>
      </c>
      <c r="B650" s="9">
        <v>0.59399999999999997</v>
      </c>
      <c r="C650" s="23">
        <v>-0.254</v>
      </c>
      <c r="D650" s="9">
        <v>1531616800</v>
      </c>
      <c r="E650" s="9">
        <v>1272920</v>
      </c>
      <c r="F650" t="s">
        <v>4055</v>
      </c>
    </row>
    <row r="651" spans="1:6" x14ac:dyDescent="0.25">
      <c r="A651" t="s">
        <v>3056</v>
      </c>
      <c r="B651" s="9">
        <v>1.4117999999999999</v>
      </c>
      <c r="C651" s="23">
        <v>-1.2999999999999999E-2</v>
      </c>
      <c r="D651" s="9">
        <v>4277654100</v>
      </c>
      <c r="E651" s="9">
        <v>20399100</v>
      </c>
      <c r="F651" t="s">
        <v>4057</v>
      </c>
    </row>
    <row r="652" spans="1:6" x14ac:dyDescent="0.25">
      <c r="A652" t="s">
        <v>3057</v>
      </c>
      <c r="B652" s="9">
        <v>9.2599999999999988E-2</v>
      </c>
      <c r="C652" s="23" t="s">
        <v>4059</v>
      </c>
      <c r="D652" s="9">
        <v>3954774780</v>
      </c>
      <c r="E652" s="9">
        <v>66124040.799999997</v>
      </c>
      <c r="F652" t="s">
        <v>4055</v>
      </c>
    </row>
    <row r="653" spans="1:6" x14ac:dyDescent="0.25">
      <c r="A653" t="s">
        <v>3058</v>
      </c>
      <c r="B653" s="9">
        <v>6.5362200000000001</v>
      </c>
      <c r="C653" s="23" t="s">
        <v>4059</v>
      </c>
      <c r="D653" s="9">
        <v>20890000</v>
      </c>
      <c r="E653" s="9">
        <v>4100</v>
      </c>
      <c r="F653" t="s">
        <v>4056</v>
      </c>
    </row>
    <row r="654" spans="1:6" x14ac:dyDescent="0.25">
      <c r="A654" t="s">
        <v>3059</v>
      </c>
      <c r="B654" s="9">
        <v>1.6096300000000001</v>
      </c>
      <c r="C654" s="23">
        <v>-0.46300000000000002</v>
      </c>
      <c r="D654" s="9">
        <v>880000</v>
      </c>
      <c r="E654" s="9">
        <v>180</v>
      </c>
      <c r="F654" t="s">
        <v>4057</v>
      </c>
    </row>
    <row r="655" spans="1:6" x14ac:dyDescent="0.25">
      <c r="A655" t="s">
        <v>3060</v>
      </c>
      <c r="B655" s="9">
        <v>0.26041000000000003</v>
      </c>
      <c r="C655" s="23">
        <v>0.14499999999999999</v>
      </c>
      <c r="D655" s="9">
        <v>45325080</v>
      </c>
      <c r="E655" s="9">
        <v>118600</v>
      </c>
      <c r="F655" t="s">
        <v>4055</v>
      </c>
    </row>
    <row r="656" spans="1:6" x14ac:dyDescent="0.25">
      <c r="A656" t="s">
        <v>3061</v>
      </c>
      <c r="B656" s="9">
        <v>0.32400000000000001</v>
      </c>
      <c r="C656" s="23">
        <v>-0.127</v>
      </c>
      <c r="D656" s="9">
        <v>5759200</v>
      </c>
      <c r="E656" s="9">
        <v>18500</v>
      </c>
      <c r="F656" t="s">
        <v>4055</v>
      </c>
    </row>
    <row r="657" spans="1:6" x14ac:dyDescent="0.25">
      <c r="A657" t="s">
        <v>3062</v>
      </c>
      <c r="B657" s="9">
        <v>0.7739299999999999</v>
      </c>
      <c r="C657" s="23">
        <v>8.9999999999999993E-3</v>
      </c>
      <c r="D657" s="9">
        <v>368160600</v>
      </c>
      <c r="E657" s="9">
        <v>1007120</v>
      </c>
      <c r="F657" t="s">
        <v>4055</v>
      </c>
    </row>
    <row r="658" spans="1:6" x14ac:dyDescent="0.25">
      <c r="A658" t="s">
        <v>3063</v>
      </c>
      <c r="B658" s="9">
        <v>1.7010000000000001</v>
      </c>
      <c r="C658" s="23">
        <v>-3.6999999999999998E-2</v>
      </c>
      <c r="D658" s="9">
        <v>571188800</v>
      </c>
      <c r="E658" s="9">
        <v>908020</v>
      </c>
      <c r="F658" t="s">
        <v>4057</v>
      </c>
    </row>
    <row r="659" spans="1:6" x14ac:dyDescent="0.25">
      <c r="A659" t="s">
        <v>3064</v>
      </c>
      <c r="B659" s="9">
        <v>1.6159100000000002</v>
      </c>
      <c r="C659" s="23">
        <v>0.157</v>
      </c>
      <c r="D659" s="9">
        <v>5585096060</v>
      </c>
      <c r="E659" s="9">
        <v>51309600</v>
      </c>
      <c r="F659" t="s">
        <v>4057</v>
      </c>
    </row>
    <row r="660" spans="1:6" x14ac:dyDescent="0.25">
      <c r="A660" t="s">
        <v>3065</v>
      </c>
      <c r="B660" s="9">
        <v>4.0082399999999998</v>
      </c>
      <c r="C660" s="23">
        <v>0.26700000000000002</v>
      </c>
      <c r="D660" s="9">
        <v>971418200</v>
      </c>
      <c r="E660" s="9">
        <v>2942040</v>
      </c>
      <c r="F660" t="s">
        <v>4054</v>
      </c>
    </row>
    <row r="661" spans="1:6" x14ac:dyDescent="0.25">
      <c r="A661" t="s">
        <v>3066</v>
      </c>
      <c r="B661" s="9">
        <v>2.9860199999999999</v>
      </c>
      <c r="C661" s="23">
        <v>0.20100000000000001</v>
      </c>
      <c r="D661" s="9">
        <v>1954512820</v>
      </c>
      <c r="E661" s="9">
        <v>0</v>
      </c>
      <c r="F661" t="s">
        <v>4054</v>
      </c>
    </row>
    <row r="662" spans="1:6" x14ac:dyDescent="0.25">
      <c r="A662" t="s">
        <v>3067</v>
      </c>
      <c r="B662" s="9">
        <v>0.32507999999999998</v>
      </c>
      <c r="C662" s="23">
        <v>0.19500000000000001</v>
      </c>
      <c r="D662" s="9">
        <v>83714060</v>
      </c>
      <c r="E662" s="9">
        <v>1537480</v>
      </c>
      <c r="F662" t="s">
        <v>4055</v>
      </c>
    </row>
    <row r="663" spans="1:6" x14ac:dyDescent="0.25">
      <c r="A663" t="s">
        <v>3068</v>
      </c>
      <c r="B663" s="9">
        <v>32.013010000000001</v>
      </c>
      <c r="C663" s="23">
        <v>0.58799999999999997</v>
      </c>
      <c r="D663" s="9">
        <v>42255188200</v>
      </c>
      <c r="E663" s="9">
        <v>17818360</v>
      </c>
      <c r="F663" t="s">
        <v>4041</v>
      </c>
    </row>
    <row r="664" spans="1:6" x14ac:dyDescent="0.25">
      <c r="A664" t="s">
        <v>3069</v>
      </c>
      <c r="B664" s="9">
        <v>2.3055700000000003</v>
      </c>
      <c r="C664" s="23">
        <v>-3.4000000000000002E-2</v>
      </c>
      <c r="D664" s="9">
        <v>1796772000</v>
      </c>
      <c r="E664" s="9">
        <v>3681580</v>
      </c>
      <c r="F664" t="s">
        <v>4054</v>
      </c>
    </row>
    <row r="665" spans="1:6" x14ac:dyDescent="0.25">
      <c r="A665" t="s">
        <v>3070</v>
      </c>
      <c r="B665" s="9">
        <v>11.001379999999999</v>
      </c>
      <c r="C665" s="23">
        <v>7.3999999999999996E-2</v>
      </c>
      <c r="D665" s="9">
        <v>16256242500</v>
      </c>
      <c r="E665" s="9">
        <v>13963180</v>
      </c>
      <c r="F665" t="s">
        <v>4053</v>
      </c>
    </row>
    <row r="666" spans="1:6" x14ac:dyDescent="0.25">
      <c r="A666" t="s">
        <v>3071</v>
      </c>
      <c r="B666" s="9">
        <v>1.0186900000000001</v>
      </c>
      <c r="C666" s="23">
        <v>-0.13800000000000001</v>
      </c>
      <c r="D666" s="9">
        <v>14962500</v>
      </c>
      <c r="E666" s="9">
        <v>17180</v>
      </c>
      <c r="F666" t="s">
        <v>4057</v>
      </c>
    </row>
    <row r="667" spans="1:6" x14ac:dyDescent="0.25">
      <c r="A667" t="s">
        <v>3072</v>
      </c>
      <c r="B667" s="9">
        <v>0.7056</v>
      </c>
      <c r="C667" s="23">
        <v>-0.70499999999999996</v>
      </c>
      <c r="D667" s="9">
        <v>61132360</v>
      </c>
      <c r="E667" s="9">
        <v>407980</v>
      </c>
      <c r="F667" t="s">
        <v>4055</v>
      </c>
    </row>
    <row r="668" spans="1:6" x14ac:dyDescent="0.25">
      <c r="A668" t="s">
        <v>3073</v>
      </c>
      <c r="B668" s="9">
        <v>9.2682500000000001</v>
      </c>
      <c r="C668" s="23">
        <v>0.108</v>
      </c>
      <c r="D668" s="9">
        <v>8434000</v>
      </c>
      <c r="E668" s="9">
        <v>1200</v>
      </c>
      <c r="F668" t="s">
        <v>4056</v>
      </c>
    </row>
    <row r="669" spans="1:6" x14ac:dyDescent="0.25">
      <c r="A669" t="s">
        <v>3919</v>
      </c>
      <c r="B669" s="9">
        <v>1.24058</v>
      </c>
      <c r="C669" s="23">
        <v>-0.45600000000000002</v>
      </c>
      <c r="D669" s="9">
        <v>22000</v>
      </c>
      <c r="E669" s="9">
        <v>0</v>
      </c>
      <c r="F669" t="s">
        <v>4057</v>
      </c>
    </row>
    <row r="670" spans="1:6" x14ac:dyDescent="0.25">
      <c r="A670" t="s">
        <v>3074</v>
      </c>
      <c r="B670" s="9">
        <v>0.19935</v>
      </c>
      <c r="C670" s="23">
        <v>-6.5000000000000002E-2</v>
      </c>
      <c r="D670" s="9">
        <v>15434000</v>
      </c>
      <c r="E670" s="9">
        <v>308680</v>
      </c>
      <c r="F670" t="s">
        <v>4055</v>
      </c>
    </row>
    <row r="671" spans="1:6" x14ac:dyDescent="0.25">
      <c r="A671" t="s">
        <v>3075</v>
      </c>
      <c r="B671" s="9">
        <v>16.836179999999999</v>
      </c>
      <c r="C671" s="23">
        <v>2E-3</v>
      </c>
      <c r="D671" s="9">
        <v>166880000</v>
      </c>
      <c r="E671" s="9">
        <v>11240</v>
      </c>
      <c r="F671" t="s">
        <v>4053</v>
      </c>
    </row>
    <row r="672" spans="1:6" x14ac:dyDescent="0.25">
      <c r="A672" t="s">
        <v>3076</v>
      </c>
      <c r="B672" s="9">
        <v>2.9951500000000002</v>
      </c>
      <c r="C672" s="23">
        <v>5.2999999999999999E-2</v>
      </c>
      <c r="D672" s="9">
        <v>536000</v>
      </c>
      <c r="E672" s="9">
        <v>280</v>
      </c>
      <c r="F672" t="s">
        <v>4054</v>
      </c>
    </row>
    <row r="673" spans="1:6" x14ac:dyDescent="0.25">
      <c r="A673" t="s">
        <v>3077</v>
      </c>
      <c r="B673" s="9">
        <v>0.63402999999999998</v>
      </c>
      <c r="C673" s="23">
        <v>3.9E-2</v>
      </c>
      <c r="D673" s="9">
        <v>37889852820</v>
      </c>
      <c r="E673" s="9">
        <v>210496740.80000001</v>
      </c>
      <c r="F673" t="s">
        <v>4055</v>
      </c>
    </row>
    <row r="674" spans="1:6" x14ac:dyDescent="0.25">
      <c r="A674" t="s">
        <v>3078</v>
      </c>
      <c r="B674" s="9">
        <v>0.41414999999999996</v>
      </c>
      <c r="C674" s="23">
        <v>0.16500000000000001</v>
      </c>
      <c r="D674" s="9">
        <v>8543960</v>
      </c>
      <c r="E674" s="9">
        <v>25860</v>
      </c>
      <c r="F674" t="s">
        <v>4055</v>
      </c>
    </row>
    <row r="675" spans="1:6" x14ac:dyDescent="0.25">
      <c r="A675" t="s">
        <v>3079</v>
      </c>
      <c r="B675" s="9">
        <v>5.6000000000000001E-2</v>
      </c>
      <c r="C675" s="23" t="s">
        <v>4059</v>
      </c>
      <c r="D675" s="9">
        <v>429842360</v>
      </c>
      <c r="E675" s="9">
        <v>7734960</v>
      </c>
      <c r="F675" t="s">
        <v>4055</v>
      </c>
    </row>
    <row r="676" spans="1:6" x14ac:dyDescent="0.25">
      <c r="A676" t="s">
        <v>3080</v>
      </c>
      <c r="B676" s="9">
        <v>1.875</v>
      </c>
      <c r="C676" s="23">
        <v>1.7000000000000001E-2</v>
      </c>
      <c r="D676" s="9">
        <v>20076000</v>
      </c>
      <c r="E676" s="9">
        <v>401520</v>
      </c>
      <c r="F676" t="s">
        <v>4057</v>
      </c>
    </row>
    <row r="677" spans="1:6" x14ac:dyDescent="0.25">
      <c r="A677" t="s">
        <v>3185</v>
      </c>
      <c r="B677" s="9">
        <v>13.301200000000001</v>
      </c>
      <c r="C677" s="23" t="s">
        <v>4059</v>
      </c>
      <c r="D677" s="9">
        <v>32983984700</v>
      </c>
      <c r="E677" s="9">
        <v>47683580.799999997</v>
      </c>
      <c r="F677" t="s">
        <v>4053</v>
      </c>
    </row>
    <row r="678" spans="1:6" x14ac:dyDescent="0.25">
      <c r="A678" t="s">
        <v>3081</v>
      </c>
      <c r="B678" s="9">
        <v>0.50348000000000004</v>
      </c>
      <c r="C678" s="23">
        <v>-0.442</v>
      </c>
      <c r="D678" s="9">
        <v>6994000</v>
      </c>
      <c r="E678" s="9">
        <v>139880</v>
      </c>
      <c r="F678" t="s">
        <v>4055</v>
      </c>
    </row>
    <row r="679" spans="1:6" x14ac:dyDescent="0.25">
      <c r="A679" t="s">
        <v>3082</v>
      </c>
      <c r="B679" s="9">
        <v>0.51117999999999997</v>
      </c>
      <c r="C679" s="23">
        <v>-0.58699999999999997</v>
      </c>
      <c r="D679" s="9">
        <v>2828000</v>
      </c>
      <c r="E679" s="9">
        <v>56560</v>
      </c>
      <c r="F679" t="s">
        <v>4055</v>
      </c>
    </row>
    <row r="680" spans="1:6" x14ac:dyDescent="0.25">
      <c r="A680" t="s">
        <v>3083</v>
      </c>
      <c r="B680" s="9">
        <v>64.799019999999999</v>
      </c>
      <c r="C680" s="23">
        <v>9.8000000000000004E-2</v>
      </c>
      <c r="D680" s="9">
        <v>126991022000</v>
      </c>
      <c r="E680" s="9">
        <v>43932920</v>
      </c>
      <c r="F680" t="s">
        <v>4041</v>
      </c>
    </row>
    <row r="681" spans="1:6" x14ac:dyDescent="0.25">
      <c r="A681" t="s">
        <v>3084</v>
      </c>
      <c r="B681" s="9">
        <v>4.7544700000000004</v>
      </c>
      <c r="C681" s="23">
        <v>6.6000000000000003E-2</v>
      </c>
      <c r="D681" s="9">
        <v>1569829400</v>
      </c>
      <c r="E681" s="9">
        <v>1769780</v>
      </c>
      <c r="F681" t="s">
        <v>4054</v>
      </c>
    </row>
    <row r="682" spans="1:6" x14ac:dyDescent="0.25">
      <c r="A682" t="s">
        <v>3085</v>
      </c>
      <c r="B682" s="9">
        <v>0.60060000000000002</v>
      </c>
      <c r="C682" s="23">
        <v>-9.2999999999999999E-2</v>
      </c>
      <c r="D682" s="9">
        <v>43221100</v>
      </c>
      <c r="E682" s="9">
        <v>26780</v>
      </c>
      <c r="F682" t="s">
        <v>4055</v>
      </c>
    </row>
    <row r="683" spans="1:6" x14ac:dyDescent="0.25">
      <c r="A683" t="s">
        <v>3086</v>
      </c>
      <c r="B683" s="9">
        <v>1.17624</v>
      </c>
      <c r="C683" s="23">
        <v>-9.8000000000000004E-2</v>
      </c>
      <c r="D683" s="9">
        <v>49016000</v>
      </c>
      <c r="E683" s="9">
        <v>8140</v>
      </c>
      <c r="F683" t="s">
        <v>4057</v>
      </c>
    </row>
    <row r="684" spans="1:6" x14ac:dyDescent="0.25">
      <c r="A684" t="s">
        <v>3087</v>
      </c>
      <c r="B684" s="9">
        <v>44.25</v>
      </c>
      <c r="C684" s="23">
        <v>2.5999999999999999E-2</v>
      </c>
      <c r="D684" s="9">
        <v>213163084000</v>
      </c>
      <c r="E684" s="9">
        <v>23710640</v>
      </c>
      <c r="F684" t="s">
        <v>4041</v>
      </c>
    </row>
    <row r="685" spans="1:6" x14ac:dyDescent="0.25">
      <c r="A685" t="s">
        <v>3936</v>
      </c>
      <c r="B685" s="9">
        <v>1.2477199999999999</v>
      </c>
      <c r="C685" s="23" t="s">
        <v>4059</v>
      </c>
      <c r="D685" s="9">
        <v>60539900</v>
      </c>
      <c r="E685" s="9">
        <v>0</v>
      </c>
      <c r="F685" t="s">
        <v>4057</v>
      </c>
    </row>
    <row r="686" spans="1:6" x14ac:dyDescent="0.25">
      <c r="A686" t="s">
        <v>3088</v>
      </c>
      <c r="B686" s="9">
        <v>0.84810000000000008</v>
      </c>
      <c r="C686" s="23" t="s">
        <v>4059</v>
      </c>
      <c r="D686" s="9">
        <v>135812900</v>
      </c>
      <c r="E686" s="9">
        <v>198880</v>
      </c>
      <c r="F686" t="s">
        <v>4055</v>
      </c>
    </row>
    <row r="687" spans="1:6" x14ac:dyDescent="0.25">
      <c r="A687" t="s">
        <v>3089</v>
      </c>
      <c r="B687" s="9">
        <v>9.6735100000000003</v>
      </c>
      <c r="C687" s="23" t="s">
        <v>4059</v>
      </c>
      <c r="D687" s="9">
        <v>15605897500</v>
      </c>
      <c r="E687" s="9">
        <v>1951240</v>
      </c>
      <c r="F687" t="s">
        <v>4056</v>
      </c>
    </row>
    <row r="688" spans="1:6" x14ac:dyDescent="0.25">
      <c r="A688" t="s">
        <v>3940</v>
      </c>
      <c r="B688" s="9">
        <v>0.88357000000000008</v>
      </c>
      <c r="C688" s="23">
        <v>1.4E-2</v>
      </c>
      <c r="D688" s="9">
        <v>12249273440</v>
      </c>
      <c r="E688" s="9">
        <v>0</v>
      </c>
      <c r="F688" t="s">
        <v>4055</v>
      </c>
    </row>
    <row r="689" spans="1:6" x14ac:dyDescent="0.25">
      <c r="A689" t="s">
        <v>3186</v>
      </c>
      <c r="B689" s="9">
        <v>8.5416699999999999</v>
      </c>
      <c r="C689" s="23" t="s">
        <v>4059</v>
      </c>
      <c r="D689" s="9">
        <v>895712400</v>
      </c>
      <c r="E689" s="9">
        <v>174360</v>
      </c>
      <c r="F689" t="s">
        <v>4056</v>
      </c>
    </row>
    <row r="690" spans="1:6" x14ac:dyDescent="0.25">
      <c r="A690" t="s">
        <v>3090</v>
      </c>
      <c r="B690" s="9">
        <v>3.2073499999999999</v>
      </c>
      <c r="C690" s="23">
        <v>-0.11</v>
      </c>
      <c r="D690" s="9">
        <v>5382400</v>
      </c>
      <c r="E690" s="9">
        <v>7560</v>
      </c>
      <c r="F690" t="s">
        <v>4054</v>
      </c>
    </row>
    <row r="691" spans="1:6" x14ac:dyDescent="0.25">
      <c r="A691" t="s">
        <v>3091</v>
      </c>
      <c r="B691" s="9">
        <v>6.4294500000000001</v>
      </c>
      <c r="C691" s="23">
        <v>7.4999999999999997E-2</v>
      </c>
      <c r="D691" s="9">
        <v>32000500</v>
      </c>
      <c r="E691" s="9">
        <v>4500</v>
      </c>
      <c r="F691" t="s">
        <v>4056</v>
      </c>
    </row>
    <row r="692" spans="1:6" x14ac:dyDescent="0.25">
      <c r="A692" t="s">
        <v>3092</v>
      </c>
      <c r="B692" s="9">
        <v>0.23649999999999999</v>
      </c>
      <c r="C692" s="23">
        <v>-0.311</v>
      </c>
      <c r="D692" s="9">
        <v>910538600</v>
      </c>
      <c r="E692" s="9">
        <v>10471180</v>
      </c>
      <c r="F692" t="s">
        <v>4055</v>
      </c>
    </row>
    <row r="693" spans="1:6" x14ac:dyDescent="0.25">
      <c r="A693" t="s">
        <v>3093</v>
      </c>
      <c r="B693" s="9">
        <v>2.2201300000000002</v>
      </c>
      <c r="C693" s="23">
        <v>-0.08</v>
      </c>
      <c r="D693" s="9">
        <v>60046260</v>
      </c>
      <c r="E693" s="9">
        <v>117800</v>
      </c>
      <c r="F693" t="s">
        <v>4054</v>
      </c>
    </row>
    <row r="694" spans="1:6" x14ac:dyDescent="0.25">
      <c r="A694" t="s">
        <v>3094</v>
      </c>
      <c r="B694" s="9">
        <v>12.102600000000001</v>
      </c>
      <c r="C694" s="23">
        <v>0.182</v>
      </c>
      <c r="D694" s="9">
        <v>115403381500</v>
      </c>
      <c r="E694" s="9">
        <v>67977841.599999994</v>
      </c>
      <c r="F694" t="s">
        <v>4053</v>
      </c>
    </row>
    <row r="695" spans="1:6" x14ac:dyDescent="0.25">
      <c r="A695" t="s">
        <v>3095</v>
      </c>
      <c r="B695" s="9">
        <v>0.19874</v>
      </c>
      <c r="C695" s="23">
        <v>1.0999999999999999E-2</v>
      </c>
      <c r="D695" s="9">
        <v>6894720</v>
      </c>
      <c r="E695" s="9">
        <v>20760</v>
      </c>
      <c r="F695" t="s">
        <v>4055</v>
      </c>
    </row>
    <row r="696" spans="1:6" x14ac:dyDescent="0.25">
      <c r="A696" t="s">
        <v>3096</v>
      </c>
      <c r="B696" s="9">
        <v>5.3619999999999994E-2</v>
      </c>
      <c r="C696" s="23">
        <v>-0.40300000000000002</v>
      </c>
      <c r="D696" s="9">
        <v>299900200</v>
      </c>
      <c r="E696" s="9">
        <v>5404300</v>
      </c>
      <c r="F696" t="s">
        <v>4055</v>
      </c>
    </row>
    <row r="697" spans="1:6" x14ac:dyDescent="0.25">
      <c r="A697" t="s">
        <v>3950</v>
      </c>
      <c r="B697" s="9">
        <v>1.8215999999999999</v>
      </c>
      <c r="C697" s="23">
        <v>1.0390999999999999</v>
      </c>
      <c r="D697" s="9">
        <v>0</v>
      </c>
      <c r="E697" s="9">
        <v>0</v>
      </c>
      <c r="F697" t="s">
        <v>4057</v>
      </c>
    </row>
    <row r="698" spans="1:6" x14ac:dyDescent="0.25">
      <c r="A698" t="s">
        <v>3097</v>
      </c>
      <c r="B698" s="9">
        <v>26.773720000000001</v>
      </c>
      <c r="C698" s="23">
        <v>-4.2000000000000003E-2</v>
      </c>
      <c r="D698" s="9">
        <v>59595029000</v>
      </c>
      <c r="E698" s="9">
        <v>6861000</v>
      </c>
      <c r="F698" t="s">
        <v>4053</v>
      </c>
    </row>
    <row r="699" spans="1:6" x14ac:dyDescent="0.25">
      <c r="A699" t="s">
        <v>3098</v>
      </c>
      <c r="B699" s="9">
        <v>376.43642</v>
      </c>
      <c r="C699" s="23">
        <v>2.1000000000000001E-2</v>
      </c>
      <c r="D699" s="9">
        <v>326084292000</v>
      </c>
      <c r="E699" s="9">
        <v>85444581.599999994</v>
      </c>
      <c r="F699" t="s">
        <v>4041</v>
      </c>
    </row>
    <row r="700" spans="1:6" x14ac:dyDescent="0.25">
      <c r="A700" t="s">
        <v>3099</v>
      </c>
      <c r="B700" s="9">
        <v>1.7800100000000001</v>
      </c>
      <c r="C700" s="23">
        <v>0.10100000000000001</v>
      </c>
      <c r="D700" s="9">
        <v>3358254880</v>
      </c>
      <c r="E700" s="9">
        <v>10490660</v>
      </c>
      <c r="F700" t="s">
        <v>4057</v>
      </c>
    </row>
    <row r="701" spans="1:6" x14ac:dyDescent="0.25">
      <c r="A701" t="s">
        <v>3955</v>
      </c>
      <c r="B701" s="9">
        <v>0.27510000000000001</v>
      </c>
      <c r="C701" s="23">
        <v>-0.23300000000000001</v>
      </c>
      <c r="D701" s="9">
        <v>0</v>
      </c>
      <c r="E701" s="9">
        <v>0</v>
      </c>
      <c r="F701" t="s">
        <v>4055</v>
      </c>
    </row>
    <row r="702" spans="1:6" x14ac:dyDescent="0.25">
      <c r="A702" t="s">
        <v>3100</v>
      </c>
      <c r="B702" s="9">
        <v>0.14605000000000001</v>
      </c>
      <c r="C702" s="23">
        <v>-0.126</v>
      </c>
      <c r="D702" s="9">
        <v>5787840</v>
      </c>
      <c r="E702" s="9">
        <v>41240</v>
      </c>
      <c r="F702" t="s">
        <v>4055</v>
      </c>
    </row>
    <row r="703" spans="1:6" x14ac:dyDescent="0.25">
      <c r="A703" t="s">
        <v>3101</v>
      </c>
      <c r="B703" s="9">
        <v>0.32045000000000001</v>
      </c>
      <c r="C703" s="23">
        <v>9.9000000000000005E-2</v>
      </c>
      <c r="D703" s="9">
        <v>715963000</v>
      </c>
      <c r="E703" s="9">
        <v>910640</v>
      </c>
      <c r="F703" t="s">
        <v>4055</v>
      </c>
    </row>
    <row r="704" spans="1:6" x14ac:dyDescent="0.25">
      <c r="A704" t="s">
        <v>3102</v>
      </c>
      <c r="B704" s="9">
        <v>4.4274799999999992</v>
      </c>
      <c r="C704" s="23">
        <v>3.1E-2</v>
      </c>
      <c r="D704" s="9">
        <v>493505600</v>
      </c>
      <c r="E704" s="9">
        <v>905400</v>
      </c>
      <c r="F704" t="s">
        <v>4054</v>
      </c>
    </row>
    <row r="705" spans="1:6" x14ac:dyDescent="0.25">
      <c r="A705" t="s">
        <v>3103</v>
      </c>
      <c r="B705" s="9">
        <v>1.6665000000000001</v>
      </c>
      <c r="C705" s="23">
        <v>-0.48099999999999998</v>
      </c>
      <c r="D705" s="9">
        <v>88709000</v>
      </c>
      <c r="E705" s="9">
        <v>1774180</v>
      </c>
      <c r="F705" t="s">
        <v>4057</v>
      </c>
    </row>
    <row r="706" spans="1:6" x14ac:dyDescent="0.25">
      <c r="A706" t="s">
        <v>3104</v>
      </c>
      <c r="B706" s="9">
        <v>1.1048399999999998</v>
      </c>
      <c r="C706" s="23">
        <v>-7.9000000000000001E-2</v>
      </c>
      <c r="D706" s="9">
        <v>500786960</v>
      </c>
      <c r="E706" s="9">
        <v>1530200</v>
      </c>
      <c r="F706" t="s">
        <v>4057</v>
      </c>
    </row>
    <row r="707" spans="1:6" x14ac:dyDescent="0.25">
      <c r="A707" t="s">
        <v>3105</v>
      </c>
      <c r="B707" s="9">
        <v>2.3529599999999999</v>
      </c>
      <c r="C707" s="23">
        <v>-9.2999999999999999E-2</v>
      </c>
      <c r="D707" s="9">
        <v>124446760</v>
      </c>
      <c r="E707" s="9">
        <v>587660</v>
      </c>
      <c r="F707" t="s">
        <v>4054</v>
      </c>
    </row>
    <row r="708" spans="1:6" x14ac:dyDescent="0.25">
      <c r="A708" t="s">
        <v>3106</v>
      </c>
      <c r="B708" s="9">
        <v>60.19726</v>
      </c>
      <c r="C708" s="23">
        <v>0.11700000000000001</v>
      </c>
      <c r="D708" s="9">
        <v>173859085800</v>
      </c>
      <c r="E708" s="9">
        <v>146784219.19999999</v>
      </c>
      <c r="F708" t="s">
        <v>4041</v>
      </c>
    </row>
    <row r="709" spans="1:6" x14ac:dyDescent="0.25">
      <c r="A709" t="s">
        <v>3107</v>
      </c>
      <c r="B709" s="9">
        <v>0.27409</v>
      </c>
      <c r="C709" s="23" t="s">
        <v>4059</v>
      </c>
      <c r="D709" s="9">
        <v>14507507640</v>
      </c>
      <c r="E709" s="9">
        <v>78652637.599999994</v>
      </c>
      <c r="F709" t="s">
        <v>4055</v>
      </c>
    </row>
    <row r="710" spans="1:6" x14ac:dyDescent="0.25">
      <c r="A710" t="s">
        <v>3108</v>
      </c>
      <c r="B710" s="9">
        <v>164.91726</v>
      </c>
      <c r="C710" s="23">
        <v>-8.5000000000000006E-2</v>
      </c>
      <c r="D710" s="9">
        <v>44865596000</v>
      </c>
      <c r="E710" s="9">
        <v>6058680</v>
      </c>
      <c r="F710" t="s">
        <v>4041</v>
      </c>
    </row>
    <row r="711" spans="1:6" x14ac:dyDescent="0.25">
      <c r="A711" t="s">
        <v>3109</v>
      </c>
      <c r="B711" s="9">
        <v>1.1586500000000002</v>
      </c>
      <c r="C711" s="23">
        <v>2.7E-2</v>
      </c>
      <c r="D711" s="9">
        <v>389835400</v>
      </c>
      <c r="E711" s="9">
        <v>845120</v>
      </c>
      <c r="F711" t="s">
        <v>4057</v>
      </c>
    </row>
    <row r="712" spans="1:6" x14ac:dyDescent="0.25">
      <c r="A712" t="s">
        <v>3967</v>
      </c>
      <c r="B712" s="9">
        <v>2.4821800000000001</v>
      </c>
      <c r="C712" s="23">
        <v>0.95599999999999996</v>
      </c>
      <c r="D712" s="9">
        <v>1008000</v>
      </c>
      <c r="E712" s="9">
        <v>0</v>
      </c>
      <c r="F712" t="s">
        <v>4054</v>
      </c>
    </row>
    <row r="713" spans="1:6" x14ac:dyDescent="0.25">
      <c r="A713" t="s">
        <v>3969</v>
      </c>
      <c r="B713" s="9">
        <v>0.06</v>
      </c>
      <c r="C713" s="23">
        <v>-0.23599999999999999</v>
      </c>
      <c r="D713" s="9">
        <v>30941980</v>
      </c>
      <c r="E713" s="9">
        <v>0</v>
      </c>
      <c r="F713" t="s">
        <v>4055</v>
      </c>
    </row>
    <row r="714" spans="1:6" x14ac:dyDescent="0.25">
      <c r="A714" t="s">
        <v>3110</v>
      </c>
      <c r="B714" s="9">
        <v>2.7868499999999998</v>
      </c>
      <c r="C714" s="23">
        <v>1.7000000000000001E-2</v>
      </c>
      <c r="D714" s="9">
        <v>36936210520</v>
      </c>
      <c r="E714" s="9">
        <v>92784942.400000006</v>
      </c>
      <c r="F714" t="s">
        <v>4054</v>
      </c>
    </row>
    <row r="715" spans="1:6" x14ac:dyDescent="0.25">
      <c r="A715" t="s">
        <v>3111</v>
      </c>
      <c r="B715" s="9">
        <v>1.0670899999999999</v>
      </c>
      <c r="C715" s="23" t="s">
        <v>4059</v>
      </c>
      <c r="D715" s="9">
        <v>1627436240</v>
      </c>
      <c r="E715" s="9">
        <v>6725860</v>
      </c>
      <c r="F715" t="s">
        <v>4057</v>
      </c>
    </row>
    <row r="716" spans="1:6" x14ac:dyDescent="0.25">
      <c r="A716" t="s">
        <v>3973</v>
      </c>
      <c r="B716" s="9">
        <v>11.079190000000001</v>
      </c>
      <c r="C716" s="23">
        <v>-0.375</v>
      </c>
      <c r="D716" s="9">
        <v>226709960</v>
      </c>
      <c r="E716" s="9">
        <v>0</v>
      </c>
      <c r="F716" t="s">
        <v>4053</v>
      </c>
    </row>
    <row r="717" spans="1:6" x14ac:dyDescent="0.25">
      <c r="A717" t="s">
        <v>3112</v>
      </c>
      <c r="B717" s="9">
        <v>0.54347000000000001</v>
      </c>
      <c r="C717" s="23">
        <v>0.13800000000000001</v>
      </c>
      <c r="D717" s="9">
        <v>978845960</v>
      </c>
      <c r="E717" s="9">
        <v>5732140</v>
      </c>
      <c r="F717" t="s">
        <v>4055</v>
      </c>
    </row>
    <row r="718" spans="1:6" x14ac:dyDescent="0.25">
      <c r="A718" t="s">
        <v>3113</v>
      </c>
      <c r="B718" s="9">
        <v>0.39868999999999999</v>
      </c>
      <c r="C718" s="23" t="s">
        <v>4059</v>
      </c>
      <c r="D718" s="9">
        <v>2739036120</v>
      </c>
      <c r="E718" s="9">
        <v>10492500</v>
      </c>
      <c r="F718" t="s">
        <v>4055</v>
      </c>
    </row>
    <row r="719" spans="1:6" x14ac:dyDescent="0.25">
      <c r="A719" t="s">
        <v>3114</v>
      </c>
      <c r="B719" s="9">
        <v>1.6847999999999999</v>
      </c>
      <c r="C719" s="23">
        <v>8.3000000000000004E-2</v>
      </c>
      <c r="D719" s="9">
        <v>14963500</v>
      </c>
      <c r="E719" s="9">
        <v>25600</v>
      </c>
      <c r="F719" t="s">
        <v>4057</v>
      </c>
    </row>
    <row r="720" spans="1:6" x14ac:dyDescent="0.25">
      <c r="A720" t="s">
        <v>3187</v>
      </c>
      <c r="B720" s="9">
        <v>0.94472</v>
      </c>
      <c r="C720" s="23" t="s">
        <v>4059</v>
      </c>
      <c r="D720" s="9">
        <v>60212267180</v>
      </c>
      <c r="E720" s="9">
        <v>308078438.39999998</v>
      </c>
      <c r="F720" t="s">
        <v>4055</v>
      </c>
    </row>
    <row r="721" spans="1:6" x14ac:dyDescent="0.25">
      <c r="A721" t="s">
        <v>3115</v>
      </c>
      <c r="B721" s="9">
        <v>7.2650000000000006E-2</v>
      </c>
      <c r="C721" s="23">
        <v>6.2E-2</v>
      </c>
      <c r="D721" s="9">
        <v>8392765920</v>
      </c>
      <c r="E721" s="9">
        <v>49211239.200000003</v>
      </c>
      <c r="F721" t="s">
        <v>4055</v>
      </c>
    </row>
    <row r="722" spans="1:6" x14ac:dyDescent="0.25">
      <c r="A722" t="s">
        <v>3116</v>
      </c>
      <c r="B722" s="9">
        <v>0.27360000000000001</v>
      </c>
      <c r="C722" s="23">
        <v>9.4E-2</v>
      </c>
      <c r="D722" s="9">
        <v>10007120</v>
      </c>
      <c r="E722" s="9">
        <v>27640</v>
      </c>
      <c r="F722" t="s">
        <v>4055</v>
      </c>
    </row>
    <row r="723" spans="1:6" x14ac:dyDescent="0.25">
      <c r="A723" t="s">
        <v>3117</v>
      </c>
      <c r="B723" s="9">
        <v>6.6825000000000001</v>
      </c>
      <c r="C723" s="23">
        <v>4.7E-2</v>
      </c>
      <c r="D723" s="9">
        <v>2319013300</v>
      </c>
      <c r="E723" s="9">
        <v>1560980</v>
      </c>
      <c r="F723" t="s">
        <v>4056</v>
      </c>
    </row>
    <row r="724" spans="1:6" x14ac:dyDescent="0.25">
      <c r="A724" t="s">
        <v>3118</v>
      </c>
      <c r="B724" s="9">
        <v>3.5555599999999998</v>
      </c>
      <c r="C724" s="23">
        <v>-3.0000000000000001E-3</v>
      </c>
      <c r="D724" s="9">
        <v>941860800</v>
      </c>
      <c r="E724" s="9">
        <v>491940</v>
      </c>
      <c r="F724" t="s">
        <v>4054</v>
      </c>
    </row>
    <row r="725" spans="1:6" x14ac:dyDescent="0.25">
      <c r="A725" t="s">
        <v>3119</v>
      </c>
      <c r="B725" s="9">
        <v>7.0587</v>
      </c>
      <c r="C725" s="23">
        <v>-0.13600000000000001</v>
      </c>
      <c r="D725" s="9">
        <v>61851900</v>
      </c>
      <c r="E725" s="9">
        <v>46540</v>
      </c>
      <c r="F725" t="s">
        <v>4056</v>
      </c>
    </row>
    <row r="726" spans="1:6" x14ac:dyDescent="0.25">
      <c r="A726" t="s">
        <v>3120</v>
      </c>
      <c r="B726" s="9">
        <v>1.4278</v>
      </c>
      <c r="C726" s="23" t="s">
        <v>4059</v>
      </c>
      <c r="D726" s="9">
        <v>12977400</v>
      </c>
      <c r="E726" s="9">
        <v>11120</v>
      </c>
      <c r="F726" t="s">
        <v>4057</v>
      </c>
    </row>
    <row r="727" spans="1:6" x14ac:dyDescent="0.25">
      <c r="A727" t="s">
        <v>3121</v>
      </c>
      <c r="B727" s="9">
        <v>6.4842500000000003</v>
      </c>
      <c r="C727" s="23" t="s">
        <v>4059</v>
      </c>
      <c r="D727" s="9">
        <v>888222900</v>
      </c>
      <c r="E727" s="9">
        <v>559280</v>
      </c>
      <c r="F727" t="s">
        <v>4056</v>
      </c>
    </row>
    <row r="728" spans="1:6" x14ac:dyDescent="0.25">
      <c r="A728" t="s">
        <v>3188</v>
      </c>
      <c r="B728" s="9">
        <v>1.6355599999999999</v>
      </c>
      <c r="C728" s="23">
        <v>9.6000000000000002E-2</v>
      </c>
      <c r="D728" s="9">
        <v>491140100</v>
      </c>
      <c r="E728" s="9">
        <v>681000</v>
      </c>
      <c r="F728" t="s">
        <v>4057</v>
      </c>
    </row>
    <row r="729" spans="1:6" x14ac:dyDescent="0.25">
      <c r="A729" t="s">
        <v>3122</v>
      </c>
      <c r="B729" s="9">
        <v>19.063320000000001</v>
      </c>
      <c r="C729" s="23">
        <v>6.9000000000000006E-2</v>
      </c>
      <c r="D729" s="9">
        <v>1138273500</v>
      </c>
      <c r="E729" s="9">
        <v>709640</v>
      </c>
      <c r="F729" t="s">
        <v>4053</v>
      </c>
    </row>
    <row r="730" spans="1:6" x14ac:dyDescent="0.25">
      <c r="A730" t="s">
        <v>3123</v>
      </c>
      <c r="B730" s="9">
        <v>3.3829000000000002</v>
      </c>
      <c r="C730" s="23">
        <v>1.2999999999999999E-2</v>
      </c>
      <c r="D730" s="9">
        <v>22183500</v>
      </c>
      <c r="E730" s="9">
        <v>2500</v>
      </c>
      <c r="F730" t="s">
        <v>4054</v>
      </c>
    </row>
    <row r="731" spans="1:6" x14ac:dyDescent="0.25">
      <c r="A731" t="s">
        <v>3189</v>
      </c>
      <c r="B731" s="9">
        <v>0.23250000000000001</v>
      </c>
      <c r="C731" s="23" t="s">
        <v>4059</v>
      </c>
      <c r="D731" s="9">
        <v>400060000</v>
      </c>
      <c r="E731" s="9">
        <v>4343880</v>
      </c>
      <c r="F731" t="s">
        <v>4055</v>
      </c>
    </row>
    <row r="732" spans="1:6" x14ac:dyDescent="0.25">
      <c r="A732" t="s">
        <v>3990</v>
      </c>
      <c r="B732" s="9">
        <v>2.3829999999999997E-2</v>
      </c>
      <c r="C732" s="23">
        <v>1.2999999999999999E-2</v>
      </c>
      <c r="D732" s="9">
        <v>0</v>
      </c>
      <c r="E732" s="9">
        <v>0</v>
      </c>
      <c r="F732" t="s">
        <v>4055</v>
      </c>
    </row>
    <row r="733" spans="1:6" x14ac:dyDescent="0.25">
      <c r="A733" t="s">
        <v>3124</v>
      </c>
      <c r="B733" s="9">
        <v>0.30002000000000001</v>
      </c>
      <c r="C733" s="23">
        <v>0.185</v>
      </c>
      <c r="D733" s="9">
        <v>51476060</v>
      </c>
      <c r="E733" s="9">
        <v>420760</v>
      </c>
      <c r="F733" t="s">
        <v>4055</v>
      </c>
    </row>
    <row r="734" spans="1:6" x14ac:dyDescent="0.25">
      <c r="A734" t="s">
        <v>3125</v>
      </c>
      <c r="B734" s="9">
        <v>91.388310000000004</v>
      </c>
      <c r="C734" s="23">
        <v>-2.1999999999999999E-2</v>
      </c>
      <c r="D734" s="9">
        <v>180417919000</v>
      </c>
      <c r="E734" s="9">
        <v>7238400</v>
      </c>
      <c r="F734" t="s">
        <v>4041</v>
      </c>
    </row>
    <row r="735" spans="1:6" x14ac:dyDescent="0.25">
      <c r="A735" t="s">
        <v>3126</v>
      </c>
      <c r="B735" s="9">
        <v>177.01599999999999</v>
      </c>
      <c r="C735" s="23">
        <v>1.4E-2</v>
      </c>
      <c r="D735" s="9">
        <v>243395060700</v>
      </c>
      <c r="E735" s="9">
        <v>49552579.200000003</v>
      </c>
      <c r="F735" t="s">
        <v>4041</v>
      </c>
    </row>
    <row r="736" spans="1:6" x14ac:dyDescent="0.25">
      <c r="A736" t="s">
        <v>3127</v>
      </c>
      <c r="B736" s="9">
        <v>2.7311399999999999</v>
      </c>
      <c r="C736" s="23">
        <v>0.52200000000000002</v>
      </c>
      <c r="D736" s="9">
        <v>654107200</v>
      </c>
      <c r="E736" s="9">
        <v>748920</v>
      </c>
      <c r="F736" t="s">
        <v>4054</v>
      </c>
    </row>
    <row r="737" spans="1:6" x14ac:dyDescent="0.25">
      <c r="A737" t="s">
        <v>3190</v>
      </c>
      <c r="B737" s="9">
        <v>1.19</v>
      </c>
      <c r="C737" s="23" t="s">
        <v>4059</v>
      </c>
      <c r="D737" s="9">
        <v>7858072100</v>
      </c>
      <c r="E737" s="9">
        <v>14451580</v>
      </c>
      <c r="F737" t="s">
        <v>4057</v>
      </c>
    </row>
    <row r="738" spans="1:6" x14ac:dyDescent="0.25">
      <c r="A738" t="s">
        <v>3128</v>
      </c>
      <c r="B738" s="9">
        <v>2.9649399999999999</v>
      </c>
      <c r="C738" s="23">
        <v>0.25900000000000001</v>
      </c>
      <c r="D738" s="9">
        <v>1657249600</v>
      </c>
      <c r="E738" s="9">
        <v>3909060</v>
      </c>
      <c r="F738" t="s">
        <v>4054</v>
      </c>
    </row>
    <row r="739" spans="1:6" x14ac:dyDescent="0.25">
      <c r="A739" t="s">
        <v>3129</v>
      </c>
      <c r="B739" s="9">
        <v>1.4365599999999998</v>
      </c>
      <c r="C739" s="23">
        <v>-5.1999999999999998E-2</v>
      </c>
      <c r="D739" s="9">
        <v>3049761780</v>
      </c>
      <c r="E739" s="9">
        <v>16845080.800000001</v>
      </c>
      <c r="F739" t="s">
        <v>4057</v>
      </c>
    </row>
    <row r="740" spans="1:6" x14ac:dyDescent="0.25">
      <c r="A740" t="s">
        <v>3130</v>
      </c>
      <c r="B740" s="9">
        <v>0.14898</v>
      </c>
      <c r="C740" s="23">
        <v>-6.6000000000000003E-2</v>
      </c>
      <c r="D740" s="9">
        <v>194828620</v>
      </c>
      <c r="E740" s="9">
        <v>1800260</v>
      </c>
      <c r="F740" t="s">
        <v>4055</v>
      </c>
    </row>
    <row r="741" spans="1:6" x14ac:dyDescent="0.25">
      <c r="A741" t="s">
        <v>3131</v>
      </c>
      <c r="B741" s="9">
        <v>0.82321</v>
      </c>
      <c r="C741" s="23">
        <v>-0.129</v>
      </c>
      <c r="D741" s="9">
        <v>588084640</v>
      </c>
      <c r="E741" s="9">
        <v>11754760</v>
      </c>
      <c r="F741" t="s">
        <v>4055</v>
      </c>
    </row>
    <row r="742" spans="1:6" x14ac:dyDescent="0.25">
      <c r="A742" t="s">
        <v>3132</v>
      </c>
      <c r="B742" s="9">
        <v>0.76048000000000004</v>
      </c>
      <c r="C742" s="23">
        <v>-6.7000000000000004E-2</v>
      </c>
      <c r="D742" s="9">
        <v>9441720</v>
      </c>
      <c r="E742" s="9">
        <v>50600</v>
      </c>
      <c r="F742" t="s">
        <v>4055</v>
      </c>
    </row>
    <row r="743" spans="1:6" x14ac:dyDescent="0.25">
      <c r="A743" t="s">
        <v>3133</v>
      </c>
      <c r="B743" s="9">
        <v>0.98390999999999995</v>
      </c>
      <c r="C743" s="23">
        <v>-2.3E-2</v>
      </c>
      <c r="D743" s="9">
        <v>807103960</v>
      </c>
      <c r="E743" s="9">
        <v>4312040</v>
      </c>
      <c r="F743" t="s">
        <v>4055</v>
      </c>
    </row>
    <row r="744" spans="1:6" x14ac:dyDescent="0.25">
      <c r="A744" t="s">
        <v>3134</v>
      </c>
      <c r="B744" s="9">
        <v>8.6859999999999993E-2</v>
      </c>
      <c r="C744" s="23">
        <v>-6.0000000000000001E-3</v>
      </c>
      <c r="D744" s="9">
        <v>255534020</v>
      </c>
      <c r="E744" s="9">
        <v>3366720</v>
      </c>
      <c r="F744" t="s">
        <v>4055</v>
      </c>
    </row>
    <row r="745" spans="1:6" x14ac:dyDescent="0.25">
      <c r="A745" t="s">
        <v>3135</v>
      </c>
      <c r="B745" s="9">
        <v>1.8952599999999999</v>
      </c>
      <c r="C745" s="23">
        <v>-0.10299999999999999</v>
      </c>
      <c r="D745" s="9">
        <v>4629497940</v>
      </c>
      <c r="E745" s="9">
        <v>22670280</v>
      </c>
      <c r="F745" t="s">
        <v>4057</v>
      </c>
    </row>
    <row r="746" spans="1:6" x14ac:dyDescent="0.25">
      <c r="A746" t="s">
        <v>3136</v>
      </c>
      <c r="B746" s="9">
        <v>0.19500999999999999</v>
      </c>
      <c r="C746" s="23">
        <v>-0.20100000000000001</v>
      </c>
      <c r="D746" s="9">
        <v>9592048160</v>
      </c>
      <c r="E746" s="9">
        <v>41596240.799999997</v>
      </c>
      <c r="F746" t="s">
        <v>4055</v>
      </c>
    </row>
    <row r="747" spans="1:6" x14ac:dyDescent="0.25">
      <c r="A747" t="s">
        <v>3137</v>
      </c>
      <c r="B747" s="9">
        <v>0.54564999999999997</v>
      </c>
      <c r="C747" s="23">
        <v>0.46100000000000002</v>
      </c>
      <c r="D747" s="9">
        <v>1963800</v>
      </c>
      <c r="E747" s="9">
        <v>4520</v>
      </c>
      <c r="F747" t="s">
        <v>4055</v>
      </c>
    </row>
    <row r="748" spans="1:6" x14ac:dyDescent="0.25">
      <c r="A748" t="s">
        <v>3138</v>
      </c>
      <c r="B748" s="9">
        <v>1.3142799999999999</v>
      </c>
      <c r="C748" s="23">
        <v>1.173</v>
      </c>
      <c r="D748" s="9">
        <v>29505771700</v>
      </c>
      <c r="E748" s="9">
        <v>44090640</v>
      </c>
      <c r="F748" t="s">
        <v>4057</v>
      </c>
    </row>
    <row r="749" spans="1:6" x14ac:dyDescent="0.25">
      <c r="A749" t="s">
        <v>3139</v>
      </c>
      <c r="B749" s="9">
        <v>1.10243</v>
      </c>
      <c r="C749" s="23">
        <v>0.105</v>
      </c>
      <c r="D749" s="9">
        <v>3209861700</v>
      </c>
      <c r="E749" s="9">
        <v>6038360</v>
      </c>
      <c r="F749" t="s">
        <v>4057</v>
      </c>
    </row>
    <row r="750" spans="1:6" x14ac:dyDescent="0.25">
      <c r="A750" t="s">
        <v>3140</v>
      </c>
      <c r="B750" s="9">
        <v>11.70579</v>
      </c>
      <c r="C750" s="23">
        <v>-0.14199999999999999</v>
      </c>
      <c r="D750" s="9">
        <v>75724412700</v>
      </c>
      <c r="E750" s="9">
        <v>55493240</v>
      </c>
      <c r="F750" t="s">
        <v>4053</v>
      </c>
    </row>
    <row r="751" spans="1:6" x14ac:dyDescent="0.25">
      <c r="A751" t="s">
        <v>3141</v>
      </c>
      <c r="B751" s="9">
        <v>0.64129999999999998</v>
      </c>
      <c r="C751" s="23">
        <v>-0.104</v>
      </c>
      <c r="D751" s="9">
        <v>9531351720</v>
      </c>
      <c r="E751" s="9">
        <v>61570480</v>
      </c>
      <c r="F751" t="s">
        <v>4055</v>
      </c>
    </row>
    <row r="752" spans="1:6" x14ac:dyDescent="0.25">
      <c r="A752" t="s">
        <v>4011</v>
      </c>
      <c r="B752" s="9">
        <v>2.27765</v>
      </c>
      <c r="C752" s="23" t="s">
        <v>4059</v>
      </c>
      <c r="D752" s="9">
        <v>7051529980</v>
      </c>
      <c r="E752" s="9">
        <v>38615880</v>
      </c>
      <c r="F752" t="s">
        <v>4054</v>
      </c>
    </row>
    <row r="753" spans="1:6" x14ac:dyDescent="0.25">
      <c r="A753" t="s">
        <v>3142</v>
      </c>
      <c r="B753" s="9">
        <v>0.82162999999999997</v>
      </c>
      <c r="C753" s="23">
        <v>-2.4E-2</v>
      </c>
      <c r="D753" s="9">
        <v>72022960</v>
      </c>
      <c r="E753" s="9">
        <v>304100</v>
      </c>
      <c r="F753" t="s">
        <v>4055</v>
      </c>
    </row>
    <row r="754" spans="1:6" x14ac:dyDescent="0.25">
      <c r="A754" t="s">
        <v>3143</v>
      </c>
      <c r="B754" s="9">
        <v>5.0581899999999997</v>
      </c>
      <c r="C754" s="23">
        <v>0.19600000000000001</v>
      </c>
      <c r="D754" s="9">
        <v>27052384000</v>
      </c>
      <c r="E754" s="9">
        <v>37042680.799999997</v>
      </c>
      <c r="F754" t="s">
        <v>4056</v>
      </c>
    </row>
    <row r="755" spans="1:6" x14ac:dyDescent="0.25">
      <c r="A755" t="s">
        <v>3144</v>
      </c>
      <c r="B755" s="9">
        <v>0.12379000000000001</v>
      </c>
      <c r="C755" s="23" t="s">
        <v>4059</v>
      </c>
      <c r="D755" s="9">
        <v>921091080</v>
      </c>
      <c r="E755" s="9">
        <v>18311720</v>
      </c>
      <c r="F755" t="s">
        <v>4055</v>
      </c>
    </row>
    <row r="756" spans="1:6" x14ac:dyDescent="0.25">
      <c r="A756" t="s">
        <v>3145</v>
      </c>
      <c r="B756" s="9">
        <v>4.2177899999999999</v>
      </c>
      <c r="C756" s="23">
        <v>-0.32200000000000001</v>
      </c>
      <c r="D756" s="9">
        <v>10223633680</v>
      </c>
      <c r="E756" s="9">
        <v>60606740.799999997</v>
      </c>
      <c r="F756" t="s">
        <v>4054</v>
      </c>
    </row>
    <row r="757" spans="1:6" x14ac:dyDescent="0.25">
      <c r="A757" t="s">
        <v>3146</v>
      </c>
      <c r="B757" s="9">
        <v>12.759469999999999</v>
      </c>
      <c r="C757" s="23">
        <v>-0.28999999999999998</v>
      </c>
      <c r="D757" s="9">
        <v>55816702000</v>
      </c>
      <c r="E757" s="9">
        <v>56031440</v>
      </c>
      <c r="F757" t="s">
        <v>4053</v>
      </c>
    </row>
    <row r="758" spans="1:6" x14ac:dyDescent="0.25">
      <c r="A758" t="s">
        <v>3147</v>
      </c>
      <c r="B758" s="9">
        <v>2.4577600000000004</v>
      </c>
      <c r="C758" s="23">
        <v>-3.5999999999999997E-2</v>
      </c>
      <c r="D758" s="9">
        <v>6601949880</v>
      </c>
      <c r="E758" s="9">
        <v>22603700</v>
      </c>
      <c r="F758" t="s">
        <v>4054</v>
      </c>
    </row>
    <row r="759" spans="1:6" x14ac:dyDescent="0.25">
      <c r="A759" t="s">
        <v>3148</v>
      </c>
      <c r="B759" s="9">
        <v>0.15430000000000002</v>
      </c>
      <c r="C759" s="23">
        <v>-0.33400000000000002</v>
      </c>
      <c r="D759" s="9">
        <v>9513940760</v>
      </c>
      <c r="E759" s="9">
        <v>22749000</v>
      </c>
      <c r="F759" t="s">
        <v>4055</v>
      </c>
    </row>
    <row r="760" spans="1:6" x14ac:dyDescent="0.25">
      <c r="A760" t="s">
        <v>3149</v>
      </c>
      <c r="B760" s="9">
        <v>0.51436000000000004</v>
      </c>
      <c r="C760" s="23">
        <v>1E-3</v>
      </c>
      <c r="D760" s="9">
        <v>102633800</v>
      </c>
      <c r="E760" s="9">
        <v>144680</v>
      </c>
      <c r="F760" t="s">
        <v>4055</v>
      </c>
    </row>
    <row r="761" spans="1:6" x14ac:dyDescent="0.25">
      <c r="A761" t="s">
        <v>3150</v>
      </c>
      <c r="B761" s="9">
        <v>1.51725</v>
      </c>
      <c r="C761" s="23">
        <v>-2.081</v>
      </c>
      <c r="D761" s="9">
        <v>77094700</v>
      </c>
      <c r="E761" s="9">
        <v>91600</v>
      </c>
      <c r="F761" t="s">
        <v>4057</v>
      </c>
    </row>
    <row r="762" spans="1:6" x14ac:dyDescent="0.25">
      <c r="A762" t="s">
        <v>3151</v>
      </c>
      <c r="B762" s="9">
        <v>2.0085699999999997</v>
      </c>
      <c r="C762" s="23">
        <v>-2.5000000000000001E-2</v>
      </c>
      <c r="D762" s="9">
        <v>9095366700</v>
      </c>
      <c r="E762" s="9">
        <v>11249300</v>
      </c>
      <c r="F762" t="s">
        <v>4054</v>
      </c>
    </row>
    <row r="763" spans="1:6" x14ac:dyDescent="0.25">
      <c r="A763" t="s">
        <v>3152</v>
      </c>
      <c r="B763" s="9">
        <v>3.15625</v>
      </c>
      <c r="C763" s="23">
        <v>0.11700000000000001</v>
      </c>
      <c r="D763" s="9">
        <v>76095989160</v>
      </c>
      <c r="E763" s="9">
        <v>614885132.79999995</v>
      </c>
      <c r="F763" t="s">
        <v>4054</v>
      </c>
    </row>
    <row r="764" spans="1:6" x14ac:dyDescent="0.25">
      <c r="A764" t="s">
        <v>3153</v>
      </c>
      <c r="B764" s="9">
        <v>0.35328999999999999</v>
      </c>
      <c r="C764" s="23">
        <v>-6.3E-2</v>
      </c>
      <c r="D764" s="9">
        <v>110848400</v>
      </c>
      <c r="E764" s="9">
        <v>273940</v>
      </c>
      <c r="F764" t="s">
        <v>4055</v>
      </c>
    </row>
    <row r="765" spans="1:6" x14ac:dyDescent="0.25">
      <c r="A765" t="s">
        <v>4025</v>
      </c>
      <c r="B765" s="9">
        <v>0.84</v>
      </c>
      <c r="C765" s="23">
        <v>0.54</v>
      </c>
      <c r="D765" s="9">
        <v>11921705100</v>
      </c>
      <c r="E765" s="9">
        <v>19505140</v>
      </c>
      <c r="F765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Latest symbols</vt:lpstr>
      <vt:lpstr>Cap Category Range</vt:lpstr>
      <vt:lpstr>Data and calc&gt;&gt;</vt:lpstr>
      <vt:lpstr>Raw Yahoox</vt:lpstr>
      <vt:lpstr>Raw Yahoo</vt:lpstr>
      <vt:lpstr>Clean Yahoo</vt:lpstr>
      <vt:lpstr>Pivot</vt:lpstr>
      <vt:lpstr>Final Yahoo</vt:lpstr>
      <vt:lpstr>Compare &amp; combine</vt:lpstr>
      <vt:lpstr>Stockbit</vt:lpstr>
      <vt:lpstr>Final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2021-10-16T07:52:53Z</dcterms:created>
  <dcterms:modified xsi:type="dcterms:W3CDTF">2021-12-18T09:26:20Z</dcterms:modified>
</cp:coreProperties>
</file>