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sKomputasi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E15" i="1" l="1"/>
  <c r="D12" i="1"/>
  <c r="G13" i="1"/>
  <c r="G12" i="1"/>
  <c r="G6" i="1"/>
  <c r="I12" i="1"/>
  <c r="I13" i="1"/>
  <c r="I6" i="1"/>
  <c r="I7" i="1"/>
  <c r="I9" i="1"/>
  <c r="I14" i="1"/>
  <c r="I10" i="1"/>
  <c r="I15" i="1"/>
  <c r="I11" i="1"/>
  <c r="I8" i="1"/>
  <c r="D13" i="1"/>
  <c r="D6" i="1"/>
  <c r="D7" i="1"/>
  <c r="H7" i="1" s="1"/>
  <c r="D9" i="1"/>
  <c r="H9" i="1" s="1"/>
  <c r="D14" i="1"/>
  <c r="H14" i="1" s="1"/>
  <c r="D10" i="1"/>
  <c r="H10" i="1" s="1"/>
  <c r="D15" i="1"/>
  <c r="H15" i="1" s="1"/>
  <c r="D11" i="1"/>
  <c r="H11" i="1" s="1"/>
  <c r="D8" i="1"/>
  <c r="H8" i="1" s="1"/>
  <c r="J16" i="1"/>
  <c r="H13" i="1"/>
  <c r="H6" i="1"/>
  <c r="H12" i="1"/>
  <c r="J12" i="1" s="1"/>
  <c r="E12" i="1"/>
  <c r="F12" i="1"/>
  <c r="E13" i="1"/>
  <c r="E6" i="1"/>
  <c r="E7" i="1"/>
  <c r="E9" i="1"/>
  <c r="E14" i="1"/>
  <c r="E10" i="1"/>
  <c r="E11" i="1"/>
  <c r="E8" i="1"/>
  <c r="F8" i="1"/>
  <c r="G8" i="1" s="1"/>
  <c r="F13" i="1"/>
  <c r="F6" i="1"/>
  <c r="F7" i="1"/>
  <c r="G7" i="1" s="1"/>
  <c r="F9" i="1"/>
  <c r="F14" i="1"/>
  <c r="G14" i="1" s="1"/>
  <c r="F10" i="1"/>
  <c r="G10" i="1" s="1"/>
  <c r="F15" i="1"/>
  <c r="F11" i="1"/>
  <c r="G11" i="1" s="1"/>
  <c r="G15" i="1"/>
  <c r="G9" i="1"/>
  <c r="J11" i="1" l="1"/>
  <c r="J9" i="1"/>
  <c r="J13" i="1"/>
  <c r="J8" i="1"/>
  <c r="J15" i="1"/>
  <c r="J14" i="1"/>
  <c r="J7" i="1"/>
  <c r="J10" i="1"/>
  <c r="J6" i="1"/>
  <c r="J17" i="1" l="1"/>
  <c r="J19" i="1"/>
  <c r="J18" i="1"/>
</calcChain>
</file>

<file path=xl/sharedStrings.xml><?xml version="1.0" encoding="utf-8"?>
<sst xmlns="http://schemas.openxmlformats.org/spreadsheetml/2006/main" count="49" uniqueCount="44">
  <si>
    <t>NPP</t>
  </si>
  <si>
    <t>NO</t>
  </si>
  <si>
    <t>NAMA PEGAWAI</t>
  </si>
  <si>
    <t>DEPT</t>
  </si>
  <si>
    <t>BAGIAN</t>
  </si>
  <si>
    <t>TAHUN MASUK</t>
  </si>
  <si>
    <t>LAMA KERJA</t>
  </si>
  <si>
    <t>GAJI POKOK</t>
  </si>
  <si>
    <t>TUNJANGAN JABATAN</t>
  </si>
  <si>
    <t>TOTAL PENDAPATAN</t>
  </si>
  <si>
    <t>Indah</t>
  </si>
  <si>
    <t>Anik</t>
  </si>
  <si>
    <t>Deni</t>
  </si>
  <si>
    <t>Rima</t>
  </si>
  <si>
    <t>Siska</t>
  </si>
  <si>
    <t>Bela</t>
  </si>
  <si>
    <t>Caca</t>
  </si>
  <si>
    <t>Iqbal</t>
  </si>
  <si>
    <t>Nizam</t>
  </si>
  <si>
    <t>Rita</t>
  </si>
  <si>
    <t>Tgl. Hari ini   :</t>
  </si>
  <si>
    <t>DEPT. 2</t>
  </si>
  <si>
    <t>DEPT. 1</t>
  </si>
  <si>
    <t>DEPT. 3</t>
  </si>
  <si>
    <t>JUMLAH PEGAWAI</t>
  </si>
  <si>
    <t>PENDAPATAN TERENDAH</t>
  </si>
  <si>
    <t>PENDAPATAN TERTINGGI</t>
  </si>
  <si>
    <t>PENDAPATAN RATA-RATA</t>
  </si>
  <si>
    <t>KODE</t>
  </si>
  <si>
    <t xml:space="preserve">DEPT. </t>
  </si>
  <si>
    <t>D1</t>
  </si>
  <si>
    <t>D2</t>
  </si>
  <si>
    <t>D3</t>
  </si>
  <si>
    <t>D2-08</t>
  </si>
  <si>
    <t>D2-07</t>
  </si>
  <si>
    <t>D1-07</t>
  </si>
  <si>
    <t>D1-09</t>
  </si>
  <si>
    <t>D3-08</t>
  </si>
  <si>
    <t>D3-07</t>
  </si>
  <si>
    <t>DAFTAR GAJI PEGAWAI</t>
  </si>
  <si>
    <t>CV. SAUDARA MOTOR SEMARANG</t>
  </si>
  <si>
    <t>TABEL DEPT.</t>
  </si>
  <si>
    <t>JUMLAH PEGAWAI BAGIAN MARKETING</t>
  </si>
  <si>
    <t>JUMLAH PEGAWAI MASUK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</si>
</sst>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&quot;Rp&quot;#,##0"/>
    <numFmt numFmtId="165" formatCode="[$-F800]dddd\,\ mmmm\ dd\,\ yyyy"/>
  </numFmts>
  <fonts count="6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65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1" fontId="1" fillId="0" borderId="2" xfId="1" applyFont="1" applyBorder="1" applyAlignment="1">
      <alignment horizontal="center" vertical="center"/>
    </xf>
    <xf numFmtId="41" fontId="1" fillId="0" borderId="1" xfId="1" applyFont="1" applyBorder="1" applyAlignment="1">
      <alignment horizontal="right"/>
    </xf>
    <xf numFmtId="41" fontId="1" fillId="0" borderId="1" xfId="1" applyFont="1" applyBorder="1" applyAlignment="1">
      <alignment horizontal="center" vertical="center"/>
    </xf>
    <xf numFmtId="164" fontId="1" fillId="0" borderId="2" xfId="0" applyNumberFormat="1" applyFont="1" applyBorder="1"/>
    <xf numFmtId="42" fontId="1" fillId="0" borderId="2" xfId="1" applyNumberFormat="1" applyFont="1" applyBorder="1"/>
    <xf numFmtId="164" fontId="1" fillId="0" borderId="1" xfId="0" applyNumberFormat="1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sqref="A1:J1"/>
    </sheetView>
  </sheetViews>
  <sheetFormatPr defaultRowHeight="15" x14ac:dyDescent="0.25"/>
  <cols>
    <col min="3" max="3" width="18.42578125" customWidth="1"/>
    <col min="4" max="4" width="13.140625" customWidth="1"/>
    <col min="5" max="5" width="16.140625" customWidth="1"/>
    <col min="6" max="6" width="14.5703125" customWidth="1"/>
    <col min="7" max="7" width="9.85546875" customWidth="1"/>
    <col min="8" max="8" width="13.85546875" customWidth="1"/>
    <col min="9" max="9" width="43.28515625" customWidth="1"/>
    <col min="10" max="10" width="21" customWidth="1"/>
  </cols>
  <sheetData>
    <row r="1" spans="1:10" ht="17.25" customHeight="1" x14ac:dyDescent="0.25">
      <c r="A1" s="21" t="s">
        <v>39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2.75" customHeight="1" x14ac:dyDescent="0.25">
      <c r="A2" s="23" t="s">
        <v>40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2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15.75" thickBot="1" x14ac:dyDescent="0.3">
      <c r="A4" s="1"/>
      <c r="B4" s="1"/>
      <c r="D4" s="1"/>
      <c r="E4" s="1"/>
      <c r="F4" s="1"/>
      <c r="G4" s="1"/>
      <c r="H4" s="1"/>
      <c r="I4" s="1" t="s">
        <v>20</v>
      </c>
      <c r="J4" s="9">
        <v>43739</v>
      </c>
    </row>
    <row r="5" spans="1:10" ht="30" customHeight="1" thickTop="1" thickBot="1" x14ac:dyDescent="0.3">
      <c r="A5" s="12" t="s">
        <v>1</v>
      </c>
      <c r="B5" s="12" t="s">
        <v>0</v>
      </c>
      <c r="C5" s="12" t="s">
        <v>2</v>
      </c>
      <c r="D5" s="12" t="s">
        <v>3</v>
      </c>
      <c r="E5" s="12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</row>
    <row r="6" spans="1:10" ht="16.5" thickTop="1" x14ac:dyDescent="0.25">
      <c r="A6" s="10">
        <v>1</v>
      </c>
      <c r="B6" s="10" t="s">
        <v>35</v>
      </c>
      <c r="C6" s="11" t="s">
        <v>12</v>
      </c>
      <c r="D6" s="11" t="str">
        <f t="shared" ref="D6:D15" si="0">VLOOKUP(LEFT(B6,2),$A$23:$C$25,2)</f>
        <v>DEPT. 1</v>
      </c>
      <c r="E6" s="11" t="str">
        <f t="shared" ref="E6:E15" si="1">IF(LEFT(B6,2)="D2","Packing",IF(LEFT(B6,2)="D1","Processor",IF(LEFT(B6,2)="D3","Marketing")))</f>
        <v>Processor</v>
      </c>
      <c r="F6" s="7">
        <f t="shared" ref="F6:F15" si="2">IF(RIGHT(B6,2)="07",2007,IF(RIGHT(B6,2)="08",2008,2009))</f>
        <v>2007</v>
      </c>
      <c r="G6" s="14">
        <f>YEAR(J4)-(F6)</f>
        <v>12</v>
      </c>
      <c r="H6" s="17">
        <f>VLOOKUP(D6,$B$23:C25,2,0)</f>
        <v>1500000</v>
      </c>
      <c r="I6" s="18">
        <f t="shared" ref="I6:I15" si="3">IF(LEFT(B6,2)="D1",350000,IF(LEFT(B6,2)="D3",250000,0))</f>
        <v>350000</v>
      </c>
      <c r="J6" s="17">
        <f t="shared" ref="J6:J15" si="4">H6+I6</f>
        <v>1850000</v>
      </c>
    </row>
    <row r="7" spans="1:10" ht="15.75" x14ac:dyDescent="0.25">
      <c r="A7" s="7">
        <v>2</v>
      </c>
      <c r="B7" s="7" t="s">
        <v>36</v>
      </c>
      <c r="C7" s="8" t="s">
        <v>13</v>
      </c>
      <c r="D7" s="11" t="str">
        <f t="shared" si="0"/>
        <v>DEPT. 1</v>
      </c>
      <c r="E7" s="11" t="str">
        <f t="shared" si="1"/>
        <v>Processor</v>
      </c>
      <c r="F7" s="7">
        <f t="shared" si="2"/>
        <v>2009</v>
      </c>
      <c r="G7" s="16">
        <f>YEAR($J$4)-(F7)</f>
        <v>10</v>
      </c>
      <c r="H7" s="17">
        <f>VLOOKUP(D7,$B$23:C26,2,0)</f>
        <v>1500000</v>
      </c>
      <c r="I7" s="18">
        <f t="shared" si="3"/>
        <v>350000</v>
      </c>
      <c r="J7" s="17">
        <f t="shared" si="4"/>
        <v>1850000</v>
      </c>
    </row>
    <row r="8" spans="1:10" ht="15.75" x14ac:dyDescent="0.25">
      <c r="A8" s="7">
        <v>3</v>
      </c>
      <c r="B8" s="7" t="s">
        <v>35</v>
      </c>
      <c r="C8" s="8" t="s">
        <v>19</v>
      </c>
      <c r="D8" s="11" t="str">
        <f t="shared" si="0"/>
        <v>DEPT. 1</v>
      </c>
      <c r="E8" s="11" t="str">
        <f t="shared" si="1"/>
        <v>Processor</v>
      </c>
      <c r="F8" s="7">
        <f t="shared" si="2"/>
        <v>2007</v>
      </c>
      <c r="G8" s="16">
        <f>YEAR($J$4)-(F8)</f>
        <v>12</v>
      </c>
      <c r="H8" s="17">
        <f>VLOOKUP(D8,$B$23:C27,2,0)</f>
        <v>1500000</v>
      </c>
      <c r="I8" s="18">
        <f t="shared" si="3"/>
        <v>350000</v>
      </c>
      <c r="J8" s="17">
        <f t="shared" si="4"/>
        <v>1850000</v>
      </c>
    </row>
    <row r="9" spans="1:10" ht="15.75" x14ac:dyDescent="0.25">
      <c r="A9" s="7">
        <v>4</v>
      </c>
      <c r="B9" s="7" t="s">
        <v>37</v>
      </c>
      <c r="C9" s="8" t="s">
        <v>14</v>
      </c>
      <c r="D9" s="11" t="str">
        <f t="shared" si="0"/>
        <v>DEPT. 3</v>
      </c>
      <c r="E9" s="11" t="str">
        <f t="shared" si="1"/>
        <v>Marketing</v>
      </c>
      <c r="F9" s="7">
        <f t="shared" si="2"/>
        <v>2008</v>
      </c>
      <c r="G9" s="16">
        <f>YEAR($J$4)-(F9)</f>
        <v>11</v>
      </c>
      <c r="H9" s="17">
        <f>VLOOKUP(D9,$B$23:C28,2,0)</f>
        <v>1100000</v>
      </c>
      <c r="I9" s="18">
        <f t="shared" si="3"/>
        <v>250000</v>
      </c>
      <c r="J9" s="17">
        <f t="shared" si="4"/>
        <v>1350000</v>
      </c>
    </row>
    <row r="10" spans="1:10" ht="15.75" x14ac:dyDescent="0.25">
      <c r="A10" s="7">
        <v>5</v>
      </c>
      <c r="B10" s="7" t="s">
        <v>37</v>
      </c>
      <c r="C10" s="8" t="s">
        <v>16</v>
      </c>
      <c r="D10" s="11" t="str">
        <f t="shared" si="0"/>
        <v>DEPT. 3</v>
      </c>
      <c r="E10" s="11" t="str">
        <f t="shared" si="1"/>
        <v>Marketing</v>
      </c>
      <c r="F10" s="7">
        <f t="shared" si="2"/>
        <v>2008</v>
      </c>
      <c r="G10" s="16">
        <f>YEAR($J$4)-(F10)</f>
        <v>11</v>
      </c>
      <c r="H10" s="17">
        <f>VLOOKUP(D10,$B$23:C29,2,0)</f>
        <v>1100000</v>
      </c>
      <c r="I10" s="18">
        <f t="shared" si="3"/>
        <v>250000</v>
      </c>
      <c r="J10" s="17">
        <f t="shared" si="4"/>
        <v>1350000</v>
      </c>
    </row>
    <row r="11" spans="1:10" ht="15.75" x14ac:dyDescent="0.25">
      <c r="A11" s="7">
        <v>6</v>
      </c>
      <c r="B11" s="7" t="s">
        <v>38</v>
      </c>
      <c r="C11" s="8" t="s">
        <v>18</v>
      </c>
      <c r="D11" s="11" t="str">
        <f t="shared" si="0"/>
        <v>DEPT. 3</v>
      </c>
      <c r="E11" s="11" t="str">
        <f t="shared" si="1"/>
        <v>Marketing</v>
      </c>
      <c r="F11" s="7">
        <f t="shared" si="2"/>
        <v>2007</v>
      </c>
      <c r="G11" s="16">
        <f>YEAR($J$4)-(F11)</f>
        <v>12</v>
      </c>
      <c r="H11" s="17">
        <f>VLOOKUP(D11,$B$23:C30,2,0)</f>
        <v>1100000</v>
      </c>
      <c r="I11" s="18">
        <f t="shared" si="3"/>
        <v>250000</v>
      </c>
      <c r="J11" s="17">
        <f t="shared" si="4"/>
        <v>1350000</v>
      </c>
    </row>
    <row r="12" spans="1:10" ht="15.75" x14ac:dyDescent="0.25">
      <c r="A12" s="7">
        <v>7</v>
      </c>
      <c r="B12" s="7" t="s">
        <v>33</v>
      </c>
      <c r="C12" s="8" t="s">
        <v>10</v>
      </c>
      <c r="D12" s="11" t="str">
        <f t="shared" si="0"/>
        <v>DEPT. 2</v>
      </c>
      <c r="E12" s="11" t="str">
        <f t="shared" si="1"/>
        <v>Packing</v>
      </c>
      <c r="F12" s="7">
        <f t="shared" si="2"/>
        <v>2008</v>
      </c>
      <c r="G12" s="16">
        <f>YEAR(J4)-(F12)</f>
        <v>11</v>
      </c>
      <c r="H12" s="17">
        <f>VLOOKUP(D12,$B$23:C31,2,0)</f>
        <v>1300000</v>
      </c>
      <c r="I12" s="18">
        <f t="shared" si="3"/>
        <v>0</v>
      </c>
      <c r="J12" s="17">
        <f t="shared" si="4"/>
        <v>1300000</v>
      </c>
    </row>
    <row r="13" spans="1:10" ht="15.75" x14ac:dyDescent="0.25">
      <c r="A13" s="7">
        <v>8</v>
      </c>
      <c r="B13" s="7" t="s">
        <v>34</v>
      </c>
      <c r="C13" s="8" t="s">
        <v>11</v>
      </c>
      <c r="D13" s="11" t="str">
        <f t="shared" si="0"/>
        <v>DEPT. 2</v>
      </c>
      <c r="E13" s="11" t="str">
        <f t="shared" si="1"/>
        <v>Packing</v>
      </c>
      <c r="F13" s="7">
        <f t="shared" si="2"/>
        <v>2007</v>
      </c>
      <c r="G13" s="15">
        <f>YEAR(J4)-(F13)</f>
        <v>12</v>
      </c>
      <c r="H13" s="17">
        <f>VLOOKUP(D13,$B$23:C32,2,0)</f>
        <v>1300000</v>
      </c>
      <c r="I13" s="18">
        <f t="shared" si="3"/>
        <v>0</v>
      </c>
      <c r="J13" s="17">
        <f t="shared" si="4"/>
        <v>1300000</v>
      </c>
    </row>
    <row r="14" spans="1:10" ht="15.75" x14ac:dyDescent="0.25">
      <c r="A14" s="7">
        <v>9</v>
      </c>
      <c r="B14" s="7" t="s">
        <v>34</v>
      </c>
      <c r="C14" s="8" t="s">
        <v>15</v>
      </c>
      <c r="D14" s="11" t="str">
        <f t="shared" si="0"/>
        <v>DEPT. 2</v>
      </c>
      <c r="E14" s="11" t="str">
        <f t="shared" si="1"/>
        <v>Packing</v>
      </c>
      <c r="F14" s="7">
        <f t="shared" si="2"/>
        <v>2007</v>
      </c>
      <c r="G14" s="16">
        <f>YEAR($J$4)-(F14)</f>
        <v>12</v>
      </c>
      <c r="H14" s="17">
        <f>VLOOKUP(D14,$B$23:C33,2,0)</f>
        <v>1300000</v>
      </c>
      <c r="I14" s="18">
        <f t="shared" si="3"/>
        <v>0</v>
      </c>
      <c r="J14" s="17">
        <f t="shared" si="4"/>
        <v>1300000</v>
      </c>
    </row>
    <row r="15" spans="1:10" ht="15.75" x14ac:dyDescent="0.25">
      <c r="A15" s="7">
        <v>10</v>
      </c>
      <c r="B15" s="7" t="s">
        <v>33</v>
      </c>
      <c r="C15" s="8" t="s">
        <v>17</v>
      </c>
      <c r="D15" s="11" t="str">
        <f t="shared" si="0"/>
        <v>DEPT. 2</v>
      </c>
      <c r="E15" s="11" t="str">
        <f t="shared" si="1"/>
        <v>Packing</v>
      </c>
      <c r="F15" s="7">
        <f t="shared" si="2"/>
        <v>2008</v>
      </c>
      <c r="G15" s="16">
        <f>YEAR($J$4)-(F15)</f>
        <v>11</v>
      </c>
      <c r="H15" s="17">
        <f>VLOOKUP(D15,$B$23:C34,2,0)</f>
        <v>1300000</v>
      </c>
      <c r="I15" s="18">
        <f t="shared" si="3"/>
        <v>0</v>
      </c>
      <c r="J15" s="17">
        <f t="shared" si="4"/>
        <v>1300000</v>
      </c>
    </row>
    <row r="16" spans="1:10" ht="15.75" x14ac:dyDescent="0.25">
      <c r="A16" s="25" t="s">
        <v>24</v>
      </c>
      <c r="B16" s="25"/>
      <c r="C16" s="25"/>
      <c r="D16" s="25"/>
      <c r="E16" s="25"/>
      <c r="F16" s="25"/>
      <c r="G16" s="25"/>
      <c r="H16" s="25"/>
      <c r="I16" s="25"/>
      <c r="J16" s="8">
        <f>COUNT(A6:A15)</f>
        <v>10</v>
      </c>
    </row>
    <row r="17" spans="1:10" ht="15.75" x14ac:dyDescent="0.25">
      <c r="A17" s="25" t="s">
        <v>25</v>
      </c>
      <c r="B17" s="25"/>
      <c r="C17" s="25"/>
      <c r="D17" s="25"/>
      <c r="E17" s="25"/>
      <c r="F17" s="25"/>
      <c r="G17" s="25"/>
      <c r="H17" s="25"/>
      <c r="I17" s="25"/>
      <c r="J17" s="19">
        <f>MIN(J6:J15)</f>
        <v>1300000</v>
      </c>
    </row>
    <row r="18" spans="1:10" ht="15.75" x14ac:dyDescent="0.25">
      <c r="A18" s="25" t="s">
        <v>26</v>
      </c>
      <c r="B18" s="25"/>
      <c r="C18" s="25"/>
      <c r="D18" s="25"/>
      <c r="E18" s="25"/>
      <c r="F18" s="25"/>
      <c r="G18" s="25"/>
      <c r="H18" s="25"/>
      <c r="I18" s="25"/>
      <c r="J18" s="19">
        <f>MAX(J6:J15)</f>
        <v>1850000</v>
      </c>
    </row>
    <row r="19" spans="1:10" ht="15.75" x14ac:dyDescent="0.25">
      <c r="A19" s="25" t="s">
        <v>27</v>
      </c>
      <c r="B19" s="25"/>
      <c r="C19" s="25"/>
      <c r="D19" s="25"/>
      <c r="E19" s="25"/>
      <c r="F19" s="25"/>
      <c r="G19" s="25"/>
      <c r="H19" s="25"/>
      <c r="I19" s="25"/>
      <c r="J19" s="19">
        <f>AVERAGE(J6:J15)</f>
        <v>1480000</v>
      </c>
    </row>
    <row r="20" spans="1:10" x14ac:dyDescent="0.25">
      <c r="A20" s="20"/>
      <c r="B20" s="20"/>
      <c r="C20" s="20"/>
      <c r="D20" s="20"/>
      <c r="E20" s="20"/>
      <c r="F20" s="20"/>
      <c r="G20" s="20"/>
      <c r="H20" s="20"/>
      <c r="I20" s="20" t="s">
        <v>42</v>
      </c>
      <c r="J20" s="20">
        <f>COUNTIF(E6:E15,"marketing")</f>
        <v>3</v>
      </c>
    </row>
    <row r="21" spans="1:10" ht="15.75" customHeight="1" thickBot="1" x14ac:dyDescent="0.3">
      <c r="A21" s="24" t="s">
        <v>41</v>
      </c>
      <c r="B21" s="24"/>
      <c r="C21" s="20"/>
      <c r="D21" s="20"/>
      <c r="E21" s="20"/>
      <c r="F21" s="20"/>
      <c r="G21" s="20"/>
      <c r="H21" s="20"/>
      <c r="I21" s="20" t="s">
        <v>43</v>
      </c>
      <c r="J21" s="20">
        <f>COUNTIF(F9:F10:F12:F15,"2008")</f>
        <v>4</v>
      </c>
    </row>
    <row r="22" spans="1:10" ht="16.5" thickTop="1" thickBot="1" x14ac:dyDescent="0.3">
      <c r="A22" s="6" t="s">
        <v>28</v>
      </c>
      <c r="B22" s="6" t="s">
        <v>29</v>
      </c>
      <c r="C22" s="6" t="s">
        <v>7</v>
      </c>
    </row>
    <row r="23" spans="1:10" ht="15.75" x14ac:dyDescent="0.25">
      <c r="A23" s="4" t="s">
        <v>30</v>
      </c>
      <c r="B23" s="4" t="s">
        <v>22</v>
      </c>
      <c r="C23" s="5">
        <v>1500000</v>
      </c>
    </row>
    <row r="24" spans="1:10" x14ac:dyDescent="0.25">
      <c r="A24" s="2" t="s">
        <v>31</v>
      </c>
      <c r="B24" s="2" t="s">
        <v>21</v>
      </c>
      <c r="C24" s="3">
        <v>1300000</v>
      </c>
    </row>
    <row r="25" spans="1:10" x14ac:dyDescent="0.25">
      <c r="A25" s="2" t="s">
        <v>32</v>
      </c>
      <c r="B25" s="2" t="s">
        <v>23</v>
      </c>
      <c r="C25" s="3">
        <v>1100000</v>
      </c>
    </row>
  </sheetData>
  <sortState ref="A6:A15">
    <sortCondition ref="A6:A15"/>
  </sortState>
  <mergeCells count="7">
    <mergeCell ref="A1:J1"/>
    <mergeCell ref="A2:J3"/>
    <mergeCell ref="A21:B21"/>
    <mergeCell ref="A16:I16"/>
    <mergeCell ref="A17:I17"/>
    <mergeCell ref="A18:I18"/>
    <mergeCell ref="A19:I19"/>
  </mergeCells>
  <pageMargins left="0.70866141732283472" right="0.70866141732283472" top="0.74803149606299213" bottom="0.74803149606299213" header="0.31496062992125984" footer="0.31496062992125984"/>
  <pageSetup paperSiz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LABDAS</dc:creator>
  <cp:lastModifiedBy>LABDAS</cp:lastModifiedBy>
  <cp:lastPrinted>2019-10-08T01:45:05Z</cp:lastPrinted>
  <dcterms:created xsi:type="dcterms:W3CDTF">2019-09-24T02:40:12Z</dcterms:created>
  <dcterms:modified xsi:type="dcterms:W3CDTF">2019-10-08T01:50:37Z</dcterms:modified>
</cp:coreProperties>
</file>