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userName="pc" reservationPassword="CE28"/>
  <workbookPr defaultThemeVersion="124226"/>
  <bookViews>
    <workbookView xWindow="-120" yWindow="-120" windowWidth="21840" windowHeight="13140"/>
  </bookViews>
  <sheets>
    <sheet name="生产计划单" sheetId="1" r:id="rId1"/>
    <sheet name="结算单" sheetId="6" r:id="rId2"/>
    <sheet name="切割穿孔对应表" sheetId="7" r:id="rId3"/>
    <sheet name="折弯对应表" sheetId="8" state="hidden" r:id="rId4"/>
    <sheet name="原价格表" sheetId="9" state="hidden" r:id="rId5"/>
    <sheet name="切割速度" sheetId="10" state="hidden" r:id="rId6"/>
    <sheet name="焊接对应表" sheetId="11" r:id="rId7"/>
    <sheet name="钻孔攻丝对应表" sheetId="13" state="hidden" r:id="rId8"/>
    <sheet name="此表内应用的excel函数" sheetId="14" state="hidden" r:id="rId9"/>
    <sheet name="计算模板更新日志" sheetId="15" r:id="rId10"/>
    <sheet name="数据统计" sheetId="16" r:id="rId11"/>
  </sheets>
  <definedNames>
    <definedName name="_xlnm.Print_Area" localSheetId="1">结算单!$A$1:$P$20</definedName>
    <definedName name="_xlnm.Print_Area" localSheetId="0">生产计划单!$A$1:$L$40</definedName>
    <definedName name="_xlnm.Print_Titles" localSheetId="0">生产计划单!$1:$3</definedName>
  </definedNames>
  <calcPr calcId="145621" fullPrecision="0"/>
</workbook>
</file>

<file path=xl/calcChain.xml><?xml version="1.0" encoding="utf-8"?>
<calcChain xmlns="http://schemas.openxmlformats.org/spreadsheetml/2006/main">
  <c r="B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C892" i="7"/>
  <c r="C893" i="7"/>
  <c r="C894" i="7"/>
  <c r="C895" i="7"/>
  <c r="D895" i="7" s="1"/>
  <c r="C896" i="7"/>
  <c r="C897" i="7"/>
  <c r="D897" i="7" s="1"/>
  <c r="C898" i="7"/>
  <c r="C899" i="7"/>
  <c r="D899" i="7" s="1"/>
  <c r="C900" i="7"/>
  <c r="C901" i="7"/>
  <c r="C902" i="7"/>
  <c r="C903" i="7"/>
  <c r="D903" i="7" s="1"/>
  <c r="C904" i="7"/>
  <c r="C905" i="7"/>
  <c r="D905" i="7" s="1"/>
  <c r="C906" i="7"/>
  <c r="C907" i="7"/>
  <c r="D907" i="7" s="1"/>
  <c r="C908" i="7"/>
  <c r="C909" i="7"/>
  <c r="C910" i="7"/>
  <c r="C911" i="7"/>
  <c r="D911" i="7" s="1"/>
  <c r="C912" i="7"/>
  <c r="C913" i="7"/>
  <c r="D913" i="7" s="1"/>
  <c r="C914" i="7"/>
  <c r="C915" i="7"/>
  <c r="D915" i="7" s="1"/>
  <c r="C916" i="7"/>
  <c r="C917" i="7"/>
  <c r="C918" i="7"/>
  <c r="C919" i="7"/>
  <c r="D919" i="7" s="1"/>
  <c r="C920" i="7"/>
  <c r="C921" i="7"/>
  <c r="D921" i="7" s="1"/>
  <c r="C922" i="7"/>
  <c r="C923" i="7"/>
  <c r="D923" i="7" s="1"/>
  <c r="C924" i="7"/>
  <c r="C925" i="7"/>
  <c r="C926" i="7"/>
  <c r="C927" i="7"/>
  <c r="D927" i="7" s="1"/>
  <c r="C928" i="7"/>
  <c r="C929" i="7"/>
  <c r="D929" i="7" s="1"/>
  <c r="C930" i="7"/>
  <c r="C931" i="7"/>
  <c r="D931" i="7" s="1"/>
  <c r="C932" i="7"/>
  <c r="C933" i="7"/>
  <c r="C934" i="7"/>
  <c r="C935" i="7"/>
  <c r="D935" i="7" s="1"/>
  <c r="C936" i="7"/>
  <c r="C937" i="7"/>
  <c r="D937" i="7" s="1"/>
  <c r="C938" i="7"/>
  <c r="C939" i="7"/>
  <c r="D939" i="7" s="1"/>
  <c r="C940" i="7"/>
  <c r="C941" i="7"/>
  <c r="D941" i="7" s="1"/>
  <c r="C942" i="7"/>
  <c r="C943" i="7"/>
  <c r="D943" i="7" s="1"/>
  <c r="C891" i="7"/>
  <c r="D891" i="7" s="1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768" i="7"/>
  <c r="D768" i="7" s="1"/>
  <c r="C708" i="7"/>
  <c r="C709" i="7"/>
  <c r="C710" i="7"/>
  <c r="C711" i="7"/>
  <c r="D711" i="7" s="1"/>
  <c r="C712" i="7"/>
  <c r="C713" i="7"/>
  <c r="C714" i="7"/>
  <c r="C715" i="7"/>
  <c r="D715" i="7" s="1"/>
  <c r="C716" i="7"/>
  <c r="C717" i="7"/>
  <c r="C718" i="7"/>
  <c r="C719" i="7"/>
  <c r="D719" i="7" s="1"/>
  <c r="C720" i="7"/>
  <c r="C721" i="7"/>
  <c r="C722" i="7"/>
  <c r="C723" i="7"/>
  <c r="D723" i="7" s="1"/>
  <c r="C724" i="7"/>
  <c r="C725" i="7"/>
  <c r="C726" i="7"/>
  <c r="C727" i="7"/>
  <c r="D727" i="7" s="1"/>
  <c r="C728" i="7"/>
  <c r="C729" i="7"/>
  <c r="C730" i="7"/>
  <c r="C731" i="7"/>
  <c r="D731" i="7" s="1"/>
  <c r="C732" i="7"/>
  <c r="C733" i="7"/>
  <c r="C734" i="7"/>
  <c r="C735" i="7"/>
  <c r="D735" i="7" s="1"/>
  <c r="C736" i="7"/>
  <c r="C737" i="7"/>
  <c r="C738" i="7"/>
  <c r="C739" i="7"/>
  <c r="D739" i="7" s="1"/>
  <c r="C740" i="7"/>
  <c r="C741" i="7"/>
  <c r="C742" i="7"/>
  <c r="C743" i="7"/>
  <c r="D743" i="7" s="1"/>
  <c r="C744" i="7"/>
  <c r="C745" i="7"/>
  <c r="C746" i="7"/>
  <c r="C747" i="7"/>
  <c r="D747" i="7" s="1"/>
  <c r="C748" i="7"/>
  <c r="C749" i="7"/>
  <c r="C750" i="7"/>
  <c r="C751" i="7"/>
  <c r="D751" i="7" s="1"/>
  <c r="C752" i="7"/>
  <c r="C753" i="7"/>
  <c r="C754" i="7"/>
  <c r="C755" i="7"/>
  <c r="D755" i="7" s="1"/>
  <c r="C756" i="7"/>
  <c r="C757" i="7"/>
  <c r="C758" i="7"/>
  <c r="C707" i="7"/>
  <c r="D707" i="7" s="1"/>
  <c r="D942" i="7"/>
  <c r="D940" i="7"/>
  <c r="D938" i="7"/>
  <c r="D936" i="7"/>
  <c r="D934" i="7"/>
  <c r="D933" i="7"/>
  <c r="D932" i="7"/>
  <c r="D930" i="7"/>
  <c r="D928" i="7"/>
  <c r="D926" i="7"/>
  <c r="D925" i="7"/>
  <c r="D924" i="7"/>
  <c r="D922" i="7"/>
  <c r="D920" i="7"/>
  <c r="D918" i="7"/>
  <c r="D917" i="7"/>
  <c r="D916" i="7"/>
  <c r="D914" i="7"/>
  <c r="D912" i="7"/>
  <c r="D910" i="7"/>
  <c r="D909" i="7"/>
  <c r="D908" i="7"/>
  <c r="D906" i="7"/>
  <c r="D904" i="7"/>
  <c r="D902" i="7"/>
  <c r="D901" i="7"/>
  <c r="D900" i="7"/>
  <c r="D898" i="7"/>
  <c r="D896" i="7"/>
  <c r="D894" i="7"/>
  <c r="D893" i="7"/>
  <c r="D892" i="7"/>
  <c r="C882" i="7"/>
  <c r="D882" i="7" s="1"/>
  <c r="C881" i="7"/>
  <c r="D881" i="7" s="1"/>
  <c r="C880" i="7"/>
  <c r="D880" i="7" s="1"/>
  <c r="C879" i="7"/>
  <c r="D879" i="7" s="1"/>
  <c r="C878" i="7"/>
  <c r="D878" i="7" s="1"/>
  <c r="C877" i="7"/>
  <c r="D877" i="7" s="1"/>
  <c r="C876" i="7"/>
  <c r="D876" i="7" s="1"/>
  <c r="C875" i="7"/>
  <c r="D875" i="7" s="1"/>
  <c r="C874" i="7"/>
  <c r="D874" i="7" s="1"/>
  <c r="C873" i="7"/>
  <c r="D873" i="7" s="1"/>
  <c r="C872" i="7"/>
  <c r="D872" i="7" s="1"/>
  <c r="C871" i="7"/>
  <c r="D871" i="7" s="1"/>
  <c r="C870" i="7"/>
  <c r="D870" i="7" s="1"/>
  <c r="C869" i="7"/>
  <c r="D869" i="7" s="1"/>
  <c r="C868" i="7"/>
  <c r="D868" i="7" s="1"/>
  <c r="C867" i="7"/>
  <c r="D867" i="7" s="1"/>
  <c r="C866" i="7"/>
  <c r="D866" i="7" s="1"/>
  <c r="C865" i="7"/>
  <c r="D865" i="7" s="1"/>
  <c r="C864" i="7"/>
  <c r="D864" i="7" s="1"/>
  <c r="C863" i="7"/>
  <c r="D863" i="7" s="1"/>
  <c r="C862" i="7"/>
  <c r="D862" i="7" s="1"/>
  <c r="C861" i="7"/>
  <c r="D861" i="7" s="1"/>
  <c r="C860" i="7"/>
  <c r="D860" i="7" s="1"/>
  <c r="C859" i="7"/>
  <c r="D859" i="7" s="1"/>
  <c r="C858" i="7"/>
  <c r="D858" i="7" s="1"/>
  <c r="C857" i="7"/>
  <c r="D857" i="7" s="1"/>
  <c r="C856" i="7"/>
  <c r="D856" i="7" s="1"/>
  <c r="C855" i="7"/>
  <c r="D855" i="7" s="1"/>
  <c r="C854" i="7"/>
  <c r="D854" i="7" s="1"/>
  <c r="C853" i="7"/>
  <c r="D853" i="7" s="1"/>
  <c r="C852" i="7"/>
  <c r="D852" i="7" s="1"/>
  <c r="C851" i="7"/>
  <c r="D851" i="7" s="1"/>
  <c r="C850" i="7"/>
  <c r="D850" i="7" s="1"/>
  <c r="C849" i="7"/>
  <c r="D849" i="7" s="1"/>
  <c r="C848" i="7"/>
  <c r="D848" i="7" s="1"/>
  <c r="C847" i="7"/>
  <c r="D847" i="7" s="1"/>
  <c r="C846" i="7"/>
  <c r="D846" i="7" s="1"/>
  <c r="C845" i="7"/>
  <c r="D845" i="7" s="1"/>
  <c r="C844" i="7"/>
  <c r="D844" i="7" s="1"/>
  <c r="C843" i="7"/>
  <c r="D843" i="7" s="1"/>
  <c r="C842" i="7"/>
  <c r="D842" i="7" s="1"/>
  <c r="C841" i="7"/>
  <c r="D841" i="7" s="1"/>
  <c r="C840" i="7"/>
  <c r="D840" i="7" s="1"/>
  <c r="C839" i="7"/>
  <c r="D839" i="7" s="1"/>
  <c r="C838" i="7"/>
  <c r="D838" i="7" s="1"/>
  <c r="C837" i="7"/>
  <c r="D837" i="7" s="1"/>
  <c r="D836" i="7"/>
  <c r="D835" i="7"/>
  <c r="D834" i="7"/>
  <c r="D833" i="7"/>
  <c r="D832" i="7"/>
  <c r="D831" i="7"/>
  <c r="D830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58" i="7"/>
  <c r="D757" i="7"/>
  <c r="D756" i="7"/>
  <c r="D754" i="7"/>
  <c r="D753" i="7"/>
  <c r="D752" i="7"/>
  <c r="D750" i="7"/>
  <c r="D749" i="7"/>
  <c r="D748" i="7"/>
  <c r="D746" i="7"/>
  <c r="D745" i="7"/>
  <c r="D744" i="7"/>
  <c r="D742" i="7"/>
  <c r="D741" i="7"/>
  <c r="D740" i="7"/>
  <c r="D738" i="7"/>
  <c r="D737" i="7"/>
  <c r="D736" i="7"/>
  <c r="D734" i="7"/>
  <c r="D733" i="7"/>
  <c r="D732" i="7"/>
  <c r="D730" i="7"/>
  <c r="D729" i="7"/>
  <c r="D728" i="7"/>
  <c r="D726" i="7"/>
  <c r="D725" i="7"/>
  <c r="D724" i="7"/>
  <c r="D722" i="7"/>
  <c r="D721" i="7"/>
  <c r="D720" i="7"/>
  <c r="D718" i="7"/>
  <c r="D717" i="7"/>
  <c r="D716" i="7"/>
  <c r="D714" i="7"/>
  <c r="D713" i="7"/>
  <c r="D712" i="7"/>
  <c r="D710" i="7"/>
  <c r="D709" i="7"/>
  <c r="D708" i="7"/>
  <c r="D706" i="7"/>
  <c r="C696" i="7"/>
  <c r="D696" i="7" s="1"/>
  <c r="C695" i="7"/>
  <c r="D695" i="7" s="1"/>
  <c r="C694" i="7"/>
  <c r="D694" i="7" s="1"/>
  <c r="C693" i="7"/>
  <c r="D693" i="7" s="1"/>
  <c r="C692" i="7"/>
  <c r="D692" i="7" s="1"/>
  <c r="C691" i="7"/>
  <c r="D691" i="7" s="1"/>
  <c r="C690" i="7"/>
  <c r="D690" i="7" s="1"/>
  <c r="C689" i="7"/>
  <c r="D689" i="7" s="1"/>
  <c r="C688" i="7"/>
  <c r="D688" i="7" s="1"/>
  <c r="C687" i="7"/>
  <c r="D687" i="7" s="1"/>
  <c r="C686" i="7"/>
  <c r="D686" i="7" s="1"/>
  <c r="C685" i="7"/>
  <c r="D685" i="7" s="1"/>
  <c r="C684" i="7"/>
  <c r="D684" i="7" s="1"/>
  <c r="C683" i="7"/>
  <c r="D683" i="7" s="1"/>
  <c r="C682" i="7"/>
  <c r="D682" i="7" s="1"/>
  <c r="C681" i="7"/>
  <c r="D681" i="7" s="1"/>
  <c r="D680" i="7"/>
  <c r="C680" i="7"/>
  <c r="C679" i="7"/>
  <c r="D679" i="7" s="1"/>
  <c r="C678" i="7"/>
  <c r="D678" i="7" s="1"/>
  <c r="C677" i="7"/>
  <c r="D677" i="7" s="1"/>
  <c r="C676" i="7"/>
  <c r="D676" i="7" s="1"/>
  <c r="C675" i="7"/>
  <c r="D675" i="7" s="1"/>
  <c r="C674" i="7"/>
  <c r="D674" i="7" s="1"/>
  <c r="C673" i="7"/>
  <c r="D673" i="7" s="1"/>
  <c r="C672" i="7"/>
  <c r="D672" i="7" s="1"/>
  <c r="C671" i="7"/>
  <c r="D671" i="7" s="1"/>
  <c r="C670" i="7"/>
  <c r="D670" i="7" s="1"/>
  <c r="C669" i="7"/>
  <c r="D669" i="7" s="1"/>
  <c r="C668" i="7"/>
  <c r="D668" i="7" s="1"/>
  <c r="C667" i="7"/>
  <c r="D667" i="7" s="1"/>
  <c r="C666" i="7"/>
  <c r="D666" i="7" s="1"/>
  <c r="C665" i="7"/>
  <c r="D665" i="7" s="1"/>
  <c r="D664" i="7"/>
  <c r="C664" i="7"/>
  <c r="C663" i="7"/>
  <c r="D663" i="7" s="1"/>
  <c r="C662" i="7"/>
  <c r="D662" i="7" s="1"/>
  <c r="C661" i="7"/>
  <c r="D661" i="7" s="1"/>
  <c r="C660" i="7"/>
  <c r="D660" i="7" s="1"/>
  <c r="C659" i="7"/>
  <c r="D659" i="7" s="1"/>
  <c r="C658" i="7"/>
  <c r="D658" i="7" s="1"/>
  <c r="C657" i="7"/>
  <c r="D657" i="7" s="1"/>
  <c r="C656" i="7"/>
  <c r="D656" i="7" s="1"/>
  <c r="C655" i="7"/>
  <c r="D655" i="7" s="1"/>
  <c r="C654" i="7"/>
  <c r="D654" i="7" s="1"/>
  <c r="C653" i="7"/>
  <c r="D653" i="7" s="1"/>
  <c r="C652" i="7"/>
  <c r="D652" i="7" s="1"/>
  <c r="C651" i="7"/>
  <c r="D651" i="7" s="1"/>
  <c r="D650" i="7"/>
  <c r="D649" i="7"/>
  <c r="D648" i="7"/>
  <c r="D647" i="7"/>
  <c r="D646" i="7"/>
  <c r="D645" i="7"/>
  <c r="D644" i="7"/>
  <c r="C630" i="7"/>
  <c r="D630" i="7" s="1"/>
  <c r="C629" i="7"/>
  <c r="D629" i="7" s="1"/>
  <c r="C628" i="7"/>
  <c r="D628" i="7" s="1"/>
  <c r="C627" i="7"/>
  <c r="D627" i="7" s="1"/>
  <c r="C626" i="7"/>
  <c r="D626" i="7" s="1"/>
  <c r="C625" i="7"/>
  <c r="D625" i="7" s="1"/>
  <c r="C624" i="7"/>
  <c r="D624" i="7" s="1"/>
  <c r="C623" i="7"/>
  <c r="D623" i="7" s="1"/>
  <c r="D622" i="7"/>
  <c r="C622" i="7"/>
  <c r="C621" i="7"/>
  <c r="D621" i="7" s="1"/>
  <c r="C620" i="7"/>
  <c r="D620" i="7" s="1"/>
  <c r="C619" i="7"/>
  <c r="D619" i="7" s="1"/>
  <c r="C618" i="7"/>
  <c r="D618" i="7" s="1"/>
  <c r="C617" i="7"/>
  <c r="D617" i="7" s="1"/>
  <c r="C616" i="7"/>
  <c r="D616" i="7" s="1"/>
  <c r="C615" i="7"/>
  <c r="D615" i="7" s="1"/>
  <c r="C614" i="7"/>
  <c r="D614" i="7" s="1"/>
  <c r="C613" i="7"/>
  <c r="D613" i="7" s="1"/>
  <c r="C612" i="7"/>
  <c r="D612" i="7" s="1"/>
  <c r="C611" i="7"/>
  <c r="D611" i="7" s="1"/>
  <c r="C610" i="7"/>
  <c r="D610" i="7" s="1"/>
  <c r="C609" i="7"/>
  <c r="D609" i="7" s="1"/>
  <c r="C608" i="7"/>
  <c r="D608" i="7" s="1"/>
  <c r="C607" i="7"/>
  <c r="D607" i="7" s="1"/>
  <c r="D606" i="7"/>
  <c r="C606" i="7"/>
  <c r="C605" i="7"/>
  <c r="D605" i="7" s="1"/>
  <c r="C604" i="7"/>
  <c r="D604" i="7" s="1"/>
  <c r="C603" i="7"/>
  <c r="D603" i="7" s="1"/>
  <c r="C602" i="7"/>
  <c r="D602" i="7" s="1"/>
  <c r="C601" i="7"/>
  <c r="D601" i="7" s="1"/>
  <c r="C600" i="7"/>
  <c r="D600" i="7" s="1"/>
  <c r="C599" i="7"/>
  <c r="D599" i="7" s="1"/>
  <c r="C598" i="7"/>
  <c r="D598" i="7" s="1"/>
  <c r="C597" i="7"/>
  <c r="D597" i="7" s="1"/>
  <c r="C596" i="7"/>
  <c r="D596" i="7" s="1"/>
  <c r="C595" i="7"/>
  <c r="D595" i="7" s="1"/>
  <c r="C594" i="7"/>
  <c r="D594" i="7" s="1"/>
  <c r="C593" i="7"/>
  <c r="D593" i="7" s="1"/>
  <c r="C592" i="7"/>
  <c r="D592" i="7" s="1"/>
  <c r="C591" i="7"/>
  <c r="D591" i="7" s="1"/>
  <c r="D590" i="7"/>
  <c r="C590" i="7"/>
  <c r="C589" i="7"/>
  <c r="D589" i="7" s="1"/>
  <c r="C588" i="7"/>
  <c r="D588" i="7" s="1"/>
  <c r="C587" i="7"/>
  <c r="D587" i="7" s="1"/>
  <c r="C586" i="7"/>
  <c r="D586" i="7" s="1"/>
  <c r="C585" i="7"/>
  <c r="D585" i="7" s="1"/>
  <c r="D584" i="7"/>
  <c r="D583" i="7"/>
  <c r="D582" i="7"/>
  <c r="D581" i="7"/>
  <c r="D580" i="7"/>
  <c r="D579" i="7"/>
  <c r="D578" i="7"/>
  <c r="C555" i="7"/>
  <c r="D555" i="7" s="1"/>
  <c r="C556" i="7"/>
  <c r="D556" i="7"/>
  <c r="C557" i="7"/>
  <c r="D557" i="7" s="1"/>
  <c r="C558" i="7"/>
  <c r="D558" i="7" s="1"/>
  <c r="C559" i="7"/>
  <c r="D559" i="7" s="1"/>
  <c r="C560" i="7"/>
  <c r="D560" i="7" s="1"/>
  <c r="C561" i="7"/>
  <c r="D561" i="7" s="1"/>
  <c r="C562" i="7"/>
  <c r="D562" i="7"/>
  <c r="C563" i="7"/>
  <c r="D563" i="7" s="1"/>
  <c r="C564" i="7"/>
  <c r="D564" i="7" s="1"/>
  <c r="C565" i="7"/>
  <c r="D565" i="7" s="1"/>
  <c r="C503" i="7"/>
  <c r="D503" i="7" s="1"/>
  <c r="C502" i="7"/>
  <c r="D502" i="7" s="1"/>
  <c r="C501" i="7"/>
  <c r="D501" i="7" s="1"/>
  <c r="C500" i="7"/>
  <c r="D500" i="7" s="1"/>
  <c r="C499" i="7"/>
  <c r="D499" i="7" s="1"/>
  <c r="C498" i="7"/>
  <c r="D498" i="7" s="1"/>
  <c r="C497" i="7"/>
  <c r="D497" i="7" s="1"/>
  <c r="C496" i="7"/>
  <c r="D496" i="7" s="1"/>
  <c r="C495" i="7"/>
  <c r="D495" i="7" s="1"/>
  <c r="C494" i="7"/>
  <c r="D494" i="7" s="1"/>
  <c r="C493" i="7"/>
  <c r="D493" i="7" s="1"/>
  <c r="C492" i="7"/>
  <c r="D492" i="7" s="1"/>
  <c r="C491" i="7"/>
  <c r="D491" i="7" s="1"/>
  <c r="C490" i="7"/>
  <c r="D490" i="7" s="1"/>
  <c r="C489" i="7"/>
  <c r="D489" i="7" s="1"/>
  <c r="C488" i="7"/>
  <c r="D488" i="7" s="1"/>
  <c r="C487" i="7"/>
  <c r="D487" i="7" s="1"/>
  <c r="C486" i="7"/>
  <c r="D486" i="7" s="1"/>
  <c r="C485" i="7"/>
  <c r="D485" i="7" s="1"/>
  <c r="C484" i="7"/>
  <c r="D484" i="7" s="1"/>
  <c r="C483" i="7"/>
  <c r="D483" i="7" s="1"/>
  <c r="C482" i="7"/>
  <c r="D482" i="7" s="1"/>
  <c r="C481" i="7"/>
  <c r="D481" i="7" s="1"/>
  <c r="C480" i="7"/>
  <c r="D480" i="7" s="1"/>
  <c r="C479" i="7"/>
  <c r="D479" i="7" s="1"/>
  <c r="C478" i="7"/>
  <c r="D478" i="7" s="1"/>
  <c r="C477" i="7"/>
  <c r="D477" i="7" s="1"/>
  <c r="C476" i="7"/>
  <c r="D476" i="7" s="1"/>
  <c r="C475" i="7"/>
  <c r="D475" i="7" s="1"/>
  <c r="C474" i="7"/>
  <c r="D474" i="7" s="1"/>
  <c r="C473" i="7"/>
  <c r="D473" i="7" s="1"/>
  <c r="C472" i="7"/>
  <c r="D472" i="7" s="1"/>
  <c r="C471" i="7"/>
  <c r="D471" i="7" s="1"/>
  <c r="C470" i="7"/>
  <c r="D470" i="7" s="1"/>
  <c r="C469" i="7"/>
  <c r="D469" i="7" s="1"/>
  <c r="C468" i="7"/>
  <c r="D468" i="7" s="1"/>
  <c r="C467" i="7"/>
  <c r="D467" i="7" s="1"/>
  <c r="C466" i="7"/>
  <c r="D466" i="7" s="1"/>
  <c r="C465" i="7"/>
  <c r="D465" i="7" s="1"/>
  <c r="C464" i="7"/>
  <c r="D464" i="7" s="1"/>
  <c r="C463" i="7"/>
  <c r="D463" i="7" s="1"/>
  <c r="C462" i="7"/>
  <c r="D462" i="7" s="1"/>
  <c r="C461" i="7"/>
  <c r="D461" i="7" s="1"/>
  <c r="C460" i="7"/>
  <c r="D460" i="7" s="1"/>
  <c r="C459" i="7"/>
  <c r="D459" i="7" s="1"/>
  <c r="C458" i="7"/>
  <c r="D458" i="7" s="1"/>
  <c r="D457" i="7"/>
  <c r="D456" i="7"/>
  <c r="D455" i="7"/>
  <c r="D454" i="7"/>
  <c r="D453" i="7"/>
  <c r="D452" i="7"/>
  <c r="D451" i="7"/>
  <c r="C431" i="7"/>
  <c r="D431" i="7" s="1"/>
  <c r="C430" i="7"/>
  <c r="D430" i="7" s="1"/>
  <c r="C429" i="7"/>
  <c r="D429" i="7" s="1"/>
  <c r="C428" i="7"/>
  <c r="D428" i="7" s="1"/>
  <c r="C427" i="7"/>
  <c r="D427" i="7" s="1"/>
  <c r="C426" i="7"/>
  <c r="D426" i="7" s="1"/>
  <c r="C425" i="7"/>
  <c r="D425" i="7" s="1"/>
  <c r="C424" i="7"/>
  <c r="D424" i="7" s="1"/>
  <c r="C423" i="7"/>
  <c r="D423" i="7" s="1"/>
  <c r="C422" i="7"/>
  <c r="D422" i="7" s="1"/>
  <c r="C421" i="7"/>
  <c r="D421" i="7" s="1"/>
  <c r="C420" i="7"/>
  <c r="D420" i="7" s="1"/>
  <c r="C419" i="7"/>
  <c r="D419" i="7" s="1"/>
  <c r="C418" i="7"/>
  <c r="D418" i="7" s="1"/>
  <c r="C417" i="7"/>
  <c r="D417" i="7" s="1"/>
  <c r="C416" i="7"/>
  <c r="D416" i="7" s="1"/>
  <c r="C415" i="7"/>
  <c r="D415" i="7" s="1"/>
  <c r="C414" i="7"/>
  <c r="D414" i="7" s="1"/>
  <c r="C413" i="7"/>
  <c r="D413" i="7" s="1"/>
  <c r="C412" i="7"/>
  <c r="D412" i="7" s="1"/>
  <c r="C411" i="7"/>
  <c r="D411" i="7" s="1"/>
  <c r="C410" i="7"/>
  <c r="D410" i="7" s="1"/>
  <c r="C409" i="7"/>
  <c r="D409" i="7" s="1"/>
  <c r="C408" i="7"/>
  <c r="D408" i="7" s="1"/>
  <c r="C407" i="7"/>
  <c r="D407" i="7" s="1"/>
  <c r="C406" i="7"/>
  <c r="D406" i="7" s="1"/>
  <c r="C405" i="7"/>
  <c r="D405" i="7" s="1"/>
  <c r="C404" i="7"/>
  <c r="D404" i="7" s="1"/>
  <c r="C403" i="7"/>
  <c r="D403" i="7" s="1"/>
  <c r="C402" i="7"/>
  <c r="D402" i="7" s="1"/>
  <c r="C401" i="7"/>
  <c r="D401" i="7" s="1"/>
  <c r="C400" i="7"/>
  <c r="D400" i="7" s="1"/>
  <c r="C399" i="7"/>
  <c r="D399" i="7" s="1"/>
  <c r="C398" i="7"/>
  <c r="D398" i="7" s="1"/>
  <c r="C397" i="7"/>
  <c r="D397" i="7" s="1"/>
  <c r="C396" i="7"/>
  <c r="D396" i="7" s="1"/>
  <c r="C395" i="7"/>
  <c r="D395" i="7" s="1"/>
  <c r="C394" i="7"/>
  <c r="D394" i="7" s="1"/>
  <c r="C393" i="7"/>
  <c r="D393" i="7" s="1"/>
  <c r="C392" i="7"/>
  <c r="D392" i="7" s="1"/>
  <c r="C391" i="7"/>
  <c r="D391" i="7" s="1"/>
  <c r="C390" i="7"/>
  <c r="D390" i="7" s="1"/>
  <c r="C389" i="7"/>
  <c r="D389" i="7" s="1"/>
  <c r="C388" i="7"/>
  <c r="D388" i="7" s="1"/>
  <c r="C387" i="7"/>
  <c r="D387" i="7" s="1"/>
  <c r="C386" i="7"/>
  <c r="D386" i="7" s="1"/>
  <c r="D385" i="7"/>
  <c r="D384" i="7"/>
  <c r="D383" i="7"/>
  <c r="D382" i="7"/>
  <c r="D381" i="7"/>
  <c r="D380" i="7"/>
  <c r="D379" i="7"/>
  <c r="C369" i="7"/>
  <c r="D369" i="7" s="1"/>
  <c r="C368" i="7"/>
  <c r="D368" i="7" s="1"/>
  <c r="C367" i="7"/>
  <c r="D367" i="7" s="1"/>
  <c r="C366" i="7"/>
  <c r="D366" i="7" s="1"/>
  <c r="C365" i="7"/>
  <c r="D365" i="7" s="1"/>
  <c r="C364" i="7"/>
  <c r="D364" i="7" s="1"/>
  <c r="C363" i="7"/>
  <c r="D363" i="7" s="1"/>
  <c r="C362" i="7"/>
  <c r="D362" i="7" s="1"/>
  <c r="C361" i="7"/>
  <c r="D361" i="7" s="1"/>
  <c r="C360" i="7"/>
  <c r="D360" i="7" s="1"/>
  <c r="D359" i="7"/>
  <c r="C359" i="7"/>
  <c r="C358" i="7"/>
  <c r="D358" i="7" s="1"/>
  <c r="C357" i="7"/>
  <c r="D357" i="7" s="1"/>
  <c r="C356" i="7"/>
  <c r="D356" i="7" s="1"/>
  <c r="C355" i="7"/>
  <c r="D355" i="7" s="1"/>
  <c r="C354" i="7"/>
  <c r="D354" i="7" s="1"/>
  <c r="C353" i="7"/>
  <c r="D353" i="7" s="1"/>
  <c r="C352" i="7"/>
  <c r="D352" i="7" s="1"/>
  <c r="C351" i="7"/>
  <c r="D351" i="7" s="1"/>
  <c r="C350" i="7"/>
  <c r="D350" i="7" s="1"/>
  <c r="C349" i="7"/>
  <c r="D349" i="7" s="1"/>
  <c r="C348" i="7"/>
  <c r="D348" i="7" s="1"/>
  <c r="C347" i="7"/>
  <c r="D347" i="7" s="1"/>
  <c r="C346" i="7"/>
  <c r="D346" i="7" s="1"/>
  <c r="C345" i="7"/>
  <c r="D345" i="7" s="1"/>
  <c r="C344" i="7"/>
  <c r="D344" i="7" s="1"/>
  <c r="C343" i="7"/>
  <c r="D343" i="7" s="1"/>
  <c r="C342" i="7"/>
  <c r="D342" i="7" s="1"/>
  <c r="C341" i="7"/>
  <c r="D341" i="7" s="1"/>
  <c r="C340" i="7"/>
  <c r="D340" i="7" s="1"/>
  <c r="C339" i="7"/>
  <c r="D339" i="7" s="1"/>
  <c r="C338" i="7"/>
  <c r="D338" i="7" s="1"/>
  <c r="C337" i="7"/>
  <c r="D337" i="7" s="1"/>
  <c r="C336" i="7"/>
  <c r="D336" i="7" s="1"/>
  <c r="C335" i="7"/>
  <c r="D335" i="7" s="1"/>
  <c r="C334" i="7"/>
  <c r="D334" i="7" s="1"/>
  <c r="C333" i="7"/>
  <c r="D333" i="7" s="1"/>
  <c r="C332" i="7"/>
  <c r="D332" i="7" s="1"/>
  <c r="C331" i="7"/>
  <c r="D331" i="7" s="1"/>
  <c r="C330" i="7"/>
  <c r="D330" i="7" s="1"/>
  <c r="C329" i="7"/>
  <c r="D329" i="7" s="1"/>
  <c r="C328" i="7"/>
  <c r="D328" i="7" s="1"/>
  <c r="D327" i="7"/>
  <c r="C327" i="7"/>
  <c r="C326" i="7"/>
  <c r="D326" i="7" s="1"/>
  <c r="C325" i="7"/>
  <c r="D325" i="7" s="1"/>
  <c r="C324" i="7"/>
  <c r="D324" i="7" s="1"/>
  <c r="D323" i="7"/>
  <c r="D322" i="7"/>
  <c r="D321" i="7"/>
  <c r="D320" i="7"/>
  <c r="D319" i="7"/>
  <c r="D318" i="7"/>
  <c r="D317" i="7"/>
  <c r="C308" i="7"/>
  <c r="D308" i="7" s="1"/>
  <c r="C307" i="7"/>
  <c r="D307" i="7" s="1"/>
  <c r="C306" i="7"/>
  <c r="D306" i="7" s="1"/>
  <c r="C305" i="7"/>
  <c r="D305" i="7" s="1"/>
  <c r="C304" i="7"/>
  <c r="D304" i="7" s="1"/>
  <c r="C303" i="7"/>
  <c r="D303" i="7" s="1"/>
  <c r="C302" i="7"/>
  <c r="D302" i="7" s="1"/>
  <c r="C301" i="7"/>
  <c r="D301" i="7" s="1"/>
  <c r="C300" i="7"/>
  <c r="D300" i="7" s="1"/>
  <c r="C299" i="7"/>
  <c r="D299" i="7" s="1"/>
  <c r="C298" i="7"/>
  <c r="D298" i="7" s="1"/>
  <c r="C297" i="7"/>
  <c r="D297" i="7" s="1"/>
  <c r="C296" i="7"/>
  <c r="D296" i="7" s="1"/>
  <c r="C295" i="7"/>
  <c r="D295" i="7" s="1"/>
  <c r="C294" i="7"/>
  <c r="D294" i="7" s="1"/>
  <c r="C293" i="7"/>
  <c r="D293" i="7" s="1"/>
  <c r="C292" i="7"/>
  <c r="D292" i="7" s="1"/>
  <c r="C291" i="7"/>
  <c r="D291" i="7" s="1"/>
  <c r="C290" i="7"/>
  <c r="D290" i="7" s="1"/>
  <c r="C289" i="7"/>
  <c r="D289" i="7" s="1"/>
  <c r="C288" i="7"/>
  <c r="D288" i="7" s="1"/>
  <c r="C287" i="7"/>
  <c r="D287" i="7" s="1"/>
  <c r="C286" i="7"/>
  <c r="D286" i="7" s="1"/>
  <c r="C285" i="7"/>
  <c r="D285" i="7" s="1"/>
  <c r="C284" i="7"/>
  <c r="D284" i="7" s="1"/>
  <c r="C283" i="7"/>
  <c r="D283" i="7" s="1"/>
  <c r="C282" i="7"/>
  <c r="D282" i="7" s="1"/>
  <c r="C281" i="7"/>
  <c r="D281" i="7" s="1"/>
  <c r="C280" i="7"/>
  <c r="D280" i="7" s="1"/>
  <c r="C279" i="7"/>
  <c r="D279" i="7" s="1"/>
  <c r="C278" i="7"/>
  <c r="D278" i="7" s="1"/>
  <c r="C277" i="7"/>
  <c r="D277" i="7" s="1"/>
  <c r="C276" i="7"/>
  <c r="D276" i="7" s="1"/>
  <c r="C275" i="7"/>
  <c r="D275" i="7" s="1"/>
  <c r="C274" i="7"/>
  <c r="D274" i="7" s="1"/>
  <c r="C273" i="7"/>
  <c r="D273" i="7" s="1"/>
  <c r="C272" i="7"/>
  <c r="D272" i="7" s="1"/>
  <c r="C271" i="7"/>
  <c r="D271" i="7" s="1"/>
  <c r="C270" i="7"/>
  <c r="D270" i="7" s="1"/>
  <c r="C269" i="7"/>
  <c r="D269" i="7" s="1"/>
  <c r="C268" i="7"/>
  <c r="D268" i="7" s="1"/>
  <c r="C267" i="7"/>
  <c r="D267" i="7" s="1"/>
  <c r="C266" i="7"/>
  <c r="D266" i="7" s="1"/>
  <c r="C265" i="7"/>
  <c r="D265" i="7" s="1"/>
  <c r="C264" i="7"/>
  <c r="D264" i="7" s="1"/>
  <c r="C263" i="7"/>
  <c r="D263" i="7" s="1"/>
  <c r="D262" i="7"/>
  <c r="D261" i="7"/>
  <c r="D260" i="7"/>
  <c r="D259" i="7"/>
  <c r="D258" i="7"/>
  <c r="D257" i="7"/>
  <c r="D256" i="7"/>
  <c r="C247" i="7"/>
  <c r="D247" i="7" s="1"/>
  <c r="C246" i="7"/>
  <c r="D246" i="7" s="1"/>
  <c r="C245" i="7"/>
  <c r="D245" i="7" s="1"/>
  <c r="C244" i="7"/>
  <c r="D244" i="7" s="1"/>
  <c r="C243" i="7"/>
  <c r="D243" i="7" s="1"/>
  <c r="C242" i="7"/>
  <c r="D242" i="7" s="1"/>
  <c r="C241" i="7"/>
  <c r="D241" i="7" s="1"/>
  <c r="C240" i="7"/>
  <c r="D240" i="7" s="1"/>
  <c r="C239" i="7"/>
  <c r="D239" i="7" s="1"/>
  <c r="C238" i="7"/>
  <c r="D238" i="7" s="1"/>
  <c r="C237" i="7"/>
  <c r="D237" i="7" s="1"/>
  <c r="C236" i="7"/>
  <c r="D236" i="7" s="1"/>
  <c r="C235" i="7"/>
  <c r="D235" i="7" s="1"/>
  <c r="C234" i="7"/>
  <c r="D234" i="7" s="1"/>
  <c r="C233" i="7"/>
  <c r="D233" i="7" s="1"/>
  <c r="C232" i="7"/>
  <c r="D232" i="7" s="1"/>
  <c r="C231" i="7"/>
  <c r="D231" i="7" s="1"/>
  <c r="C230" i="7"/>
  <c r="D230" i="7" s="1"/>
  <c r="C229" i="7"/>
  <c r="D229" i="7" s="1"/>
  <c r="C228" i="7"/>
  <c r="D228" i="7" s="1"/>
  <c r="C227" i="7"/>
  <c r="D227" i="7" s="1"/>
  <c r="C226" i="7"/>
  <c r="D226" i="7" s="1"/>
  <c r="C225" i="7"/>
  <c r="D225" i="7" s="1"/>
  <c r="C224" i="7"/>
  <c r="D224" i="7" s="1"/>
  <c r="C223" i="7"/>
  <c r="D223" i="7" s="1"/>
  <c r="C222" i="7"/>
  <c r="D222" i="7" s="1"/>
  <c r="C221" i="7"/>
  <c r="D221" i="7" s="1"/>
  <c r="C220" i="7"/>
  <c r="D220" i="7" s="1"/>
  <c r="C219" i="7"/>
  <c r="D219" i="7" s="1"/>
  <c r="C218" i="7"/>
  <c r="D218" i="7" s="1"/>
  <c r="C217" i="7"/>
  <c r="D217" i="7" s="1"/>
  <c r="C216" i="7"/>
  <c r="D216" i="7" s="1"/>
  <c r="C215" i="7"/>
  <c r="D215" i="7" s="1"/>
  <c r="C214" i="7"/>
  <c r="D214" i="7" s="1"/>
  <c r="C213" i="7"/>
  <c r="D213" i="7" s="1"/>
  <c r="C212" i="7"/>
  <c r="D212" i="7" s="1"/>
  <c r="C211" i="7"/>
  <c r="D211" i="7" s="1"/>
  <c r="C210" i="7"/>
  <c r="D210" i="7" s="1"/>
  <c r="C209" i="7"/>
  <c r="D209" i="7" s="1"/>
  <c r="C208" i="7"/>
  <c r="D208" i="7" s="1"/>
  <c r="C207" i="7"/>
  <c r="D207" i="7" s="1"/>
  <c r="C206" i="7"/>
  <c r="D206" i="7" s="1"/>
  <c r="C205" i="7"/>
  <c r="D205" i="7" s="1"/>
  <c r="C204" i="7"/>
  <c r="D204" i="7" s="1"/>
  <c r="C203" i="7"/>
  <c r="D203" i="7" s="1"/>
  <c r="C202" i="7"/>
  <c r="D202" i="7" s="1"/>
  <c r="D201" i="7"/>
  <c r="D200" i="7"/>
  <c r="D199" i="7"/>
  <c r="D198" i="7"/>
  <c r="D197" i="7"/>
  <c r="D196" i="7"/>
  <c r="D195" i="7"/>
  <c r="C186" i="7"/>
  <c r="D186" i="7" s="1"/>
  <c r="C185" i="7"/>
  <c r="D185" i="7" s="1"/>
  <c r="C184" i="7"/>
  <c r="D184" i="7" s="1"/>
  <c r="C183" i="7"/>
  <c r="D183" i="7" s="1"/>
  <c r="C182" i="7"/>
  <c r="D182" i="7" s="1"/>
  <c r="C181" i="7"/>
  <c r="D181" i="7" s="1"/>
  <c r="C180" i="7"/>
  <c r="D180" i="7" s="1"/>
  <c r="C179" i="7"/>
  <c r="D179" i="7" s="1"/>
  <c r="C178" i="7"/>
  <c r="D178" i="7" s="1"/>
  <c r="C177" i="7"/>
  <c r="D177" i="7" s="1"/>
  <c r="C176" i="7"/>
  <c r="D176" i="7" s="1"/>
  <c r="C175" i="7"/>
  <c r="D175" i="7" s="1"/>
  <c r="C174" i="7"/>
  <c r="D174" i="7" s="1"/>
  <c r="C173" i="7"/>
  <c r="D173" i="7" s="1"/>
  <c r="C172" i="7"/>
  <c r="D172" i="7" s="1"/>
  <c r="C171" i="7"/>
  <c r="D171" i="7" s="1"/>
  <c r="C170" i="7"/>
  <c r="D170" i="7" s="1"/>
  <c r="C169" i="7"/>
  <c r="D169" i="7" s="1"/>
  <c r="C168" i="7"/>
  <c r="D168" i="7" s="1"/>
  <c r="C167" i="7"/>
  <c r="D167" i="7" s="1"/>
  <c r="C166" i="7"/>
  <c r="D166" i="7" s="1"/>
  <c r="C165" i="7"/>
  <c r="D165" i="7" s="1"/>
  <c r="C164" i="7"/>
  <c r="D164" i="7" s="1"/>
  <c r="C163" i="7"/>
  <c r="D163" i="7" s="1"/>
  <c r="C162" i="7"/>
  <c r="D162" i="7" s="1"/>
  <c r="C161" i="7"/>
  <c r="D161" i="7" s="1"/>
  <c r="C160" i="7"/>
  <c r="D160" i="7" s="1"/>
  <c r="C159" i="7"/>
  <c r="D159" i="7" s="1"/>
  <c r="C158" i="7"/>
  <c r="D158" i="7" s="1"/>
  <c r="C157" i="7"/>
  <c r="D157" i="7" s="1"/>
  <c r="C156" i="7"/>
  <c r="D156" i="7" s="1"/>
  <c r="C155" i="7"/>
  <c r="D155" i="7" s="1"/>
  <c r="C154" i="7"/>
  <c r="D154" i="7" s="1"/>
  <c r="C153" i="7"/>
  <c r="D153" i="7" s="1"/>
  <c r="C152" i="7"/>
  <c r="D152" i="7" s="1"/>
  <c r="C151" i="7"/>
  <c r="D151" i="7" s="1"/>
  <c r="C150" i="7"/>
  <c r="D150" i="7" s="1"/>
  <c r="C149" i="7"/>
  <c r="D149" i="7" s="1"/>
  <c r="C148" i="7"/>
  <c r="D148" i="7" s="1"/>
  <c r="C147" i="7"/>
  <c r="D147" i="7" s="1"/>
  <c r="C146" i="7"/>
  <c r="D146" i="7" s="1"/>
  <c r="C145" i="7"/>
  <c r="D145" i="7" s="1"/>
  <c r="C144" i="7"/>
  <c r="D144" i="7" s="1"/>
  <c r="C143" i="7"/>
  <c r="D143" i="7" s="1"/>
  <c r="C142" i="7"/>
  <c r="D142" i="7" s="1"/>
  <c r="C141" i="7"/>
  <c r="D141" i="7" s="1"/>
  <c r="D140" i="7"/>
  <c r="D139" i="7"/>
  <c r="D138" i="7"/>
  <c r="D137" i="7"/>
  <c r="D136" i="7"/>
  <c r="D135" i="7"/>
  <c r="D134" i="7"/>
  <c r="C125" i="7"/>
  <c r="D125" i="7" s="1"/>
  <c r="C124" i="7"/>
  <c r="D124" i="7" s="1"/>
  <c r="C123" i="7"/>
  <c r="D123" i="7" s="1"/>
  <c r="C122" i="7"/>
  <c r="D122" i="7" s="1"/>
  <c r="C121" i="7"/>
  <c r="D121" i="7" s="1"/>
  <c r="C120" i="7"/>
  <c r="D120" i="7" s="1"/>
  <c r="C119" i="7"/>
  <c r="D119" i="7" s="1"/>
  <c r="C118" i="7"/>
  <c r="D118" i="7" s="1"/>
  <c r="C117" i="7"/>
  <c r="D117" i="7" s="1"/>
  <c r="C116" i="7"/>
  <c r="D116" i="7" s="1"/>
  <c r="C115" i="7"/>
  <c r="D115" i="7" s="1"/>
  <c r="C114" i="7"/>
  <c r="D114" i="7" s="1"/>
  <c r="C113" i="7"/>
  <c r="D113" i="7" s="1"/>
  <c r="C112" i="7"/>
  <c r="D112" i="7" s="1"/>
  <c r="C111" i="7"/>
  <c r="D111" i="7" s="1"/>
  <c r="C110" i="7"/>
  <c r="D110" i="7" s="1"/>
  <c r="C109" i="7"/>
  <c r="D109" i="7" s="1"/>
  <c r="C108" i="7"/>
  <c r="D108" i="7" s="1"/>
  <c r="C107" i="7"/>
  <c r="D107" i="7" s="1"/>
  <c r="C106" i="7"/>
  <c r="D106" i="7" s="1"/>
  <c r="C105" i="7"/>
  <c r="D105" i="7" s="1"/>
  <c r="C104" i="7"/>
  <c r="D104" i="7" s="1"/>
  <c r="C103" i="7"/>
  <c r="D103" i="7" s="1"/>
  <c r="C102" i="7"/>
  <c r="D102" i="7" s="1"/>
  <c r="C101" i="7"/>
  <c r="D101" i="7" s="1"/>
  <c r="C100" i="7"/>
  <c r="D100" i="7" s="1"/>
  <c r="C99" i="7"/>
  <c r="D99" i="7" s="1"/>
  <c r="C98" i="7"/>
  <c r="D98" i="7" s="1"/>
  <c r="C97" i="7"/>
  <c r="D97" i="7" s="1"/>
  <c r="C96" i="7"/>
  <c r="D96" i="7" s="1"/>
  <c r="C95" i="7"/>
  <c r="D95" i="7" s="1"/>
  <c r="C94" i="7"/>
  <c r="D94" i="7" s="1"/>
  <c r="C93" i="7"/>
  <c r="D93" i="7" s="1"/>
  <c r="C92" i="7"/>
  <c r="D92" i="7" s="1"/>
  <c r="C91" i="7"/>
  <c r="D91" i="7" s="1"/>
  <c r="C90" i="7"/>
  <c r="D90" i="7" s="1"/>
  <c r="C89" i="7"/>
  <c r="D89" i="7" s="1"/>
  <c r="C88" i="7"/>
  <c r="D88" i="7" s="1"/>
  <c r="C87" i="7"/>
  <c r="D87" i="7" s="1"/>
  <c r="C86" i="7"/>
  <c r="D86" i="7" s="1"/>
  <c r="C85" i="7"/>
  <c r="D85" i="7" s="1"/>
  <c r="C84" i="7"/>
  <c r="D84" i="7" s="1"/>
  <c r="C83" i="7"/>
  <c r="D83" i="7" s="1"/>
  <c r="C82" i="7"/>
  <c r="D82" i="7" s="1"/>
  <c r="C81" i="7"/>
  <c r="D81" i="7" s="1"/>
  <c r="C80" i="7"/>
  <c r="D80" i="7" s="1"/>
  <c r="D79" i="7"/>
  <c r="D78" i="7"/>
  <c r="D77" i="7"/>
  <c r="D76" i="7"/>
  <c r="D75" i="7"/>
  <c r="D74" i="7"/>
  <c r="D73" i="7"/>
  <c r="C26" i="7"/>
  <c r="D26" i="7" s="1"/>
  <c r="C27" i="7"/>
  <c r="D27" i="7" s="1"/>
  <c r="C28" i="7"/>
  <c r="D28" i="7" s="1"/>
  <c r="C29" i="7"/>
  <c r="D29" i="7" s="1"/>
  <c r="C30" i="7"/>
  <c r="D30" i="7" s="1"/>
  <c r="C31" i="7"/>
  <c r="D31" i="7" s="1"/>
  <c r="C32" i="7"/>
  <c r="D32" i="7" s="1"/>
  <c r="C33" i="7"/>
  <c r="D33" i="7" s="1"/>
  <c r="C34" i="7"/>
  <c r="D34" i="7" s="1"/>
  <c r="C35" i="7"/>
  <c r="D35" i="7" s="1"/>
  <c r="C36" i="7"/>
  <c r="D36" i="7" s="1"/>
  <c r="C37" i="7"/>
  <c r="D37" i="7" s="1"/>
  <c r="C38" i="7"/>
  <c r="D38" i="7" s="1"/>
  <c r="C39" i="7"/>
  <c r="D39" i="7" s="1"/>
  <c r="C40" i="7"/>
  <c r="D40" i="7" s="1"/>
  <c r="C41" i="7"/>
  <c r="D41" i="7" s="1"/>
  <c r="C42" i="7"/>
  <c r="D42" i="7" s="1"/>
  <c r="C43" i="7"/>
  <c r="D43" i="7" s="1"/>
  <c r="C44" i="7"/>
  <c r="D44" i="7" s="1"/>
  <c r="C45" i="7"/>
  <c r="D45" i="7" s="1"/>
  <c r="C46" i="7"/>
  <c r="D46" i="7" s="1"/>
  <c r="C47" i="7"/>
  <c r="D47" i="7" s="1"/>
  <c r="C48" i="7"/>
  <c r="D48" i="7" s="1"/>
  <c r="C49" i="7"/>
  <c r="D49" i="7" s="1"/>
  <c r="C50" i="7"/>
  <c r="D50" i="7" s="1"/>
  <c r="C51" i="7"/>
  <c r="D51" i="7" s="1"/>
  <c r="C52" i="7"/>
  <c r="D52" i="7" s="1"/>
  <c r="C53" i="7"/>
  <c r="D53" i="7" s="1"/>
  <c r="C54" i="7"/>
  <c r="D54" i="7" s="1"/>
  <c r="C55" i="7"/>
  <c r="D55" i="7" s="1"/>
  <c r="C56" i="7"/>
  <c r="D56" i="7" s="1"/>
  <c r="C57" i="7"/>
  <c r="D57" i="7" s="1"/>
  <c r="C58" i="7"/>
  <c r="D58" i="7" s="1"/>
  <c r="C59" i="7"/>
  <c r="D59" i="7" s="1"/>
  <c r="C60" i="7"/>
  <c r="D60" i="7" s="1"/>
  <c r="C61" i="7"/>
  <c r="D61" i="7" s="1"/>
  <c r="C62" i="7"/>
  <c r="D62" i="7" s="1"/>
  <c r="C25" i="7"/>
  <c r="D25" i="7" s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N20" i="1"/>
  <c r="N9" i="1"/>
  <c r="N7" i="1"/>
  <c r="N11" i="1"/>
  <c r="N15" i="1"/>
  <c r="N10" i="1"/>
  <c r="N19" i="1"/>
  <c r="N14" i="1"/>
  <c r="N13" i="1"/>
  <c r="N17" i="1"/>
  <c r="N12" i="1"/>
  <c r="N8" i="1"/>
  <c r="N18" i="1"/>
  <c r="N16" i="1"/>
  <c r="O19" i="1" l="1"/>
  <c r="O15" i="1"/>
  <c r="O8" i="1"/>
  <c r="O11" i="1"/>
  <c r="O7" i="1"/>
  <c r="O13" i="1"/>
  <c r="O18" i="1"/>
  <c r="O10" i="1"/>
  <c r="O17" i="1"/>
  <c r="O9" i="1"/>
  <c r="O14" i="1"/>
  <c r="O20" i="1"/>
  <c r="O16" i="1"/>
  <c r="O12" i="1"/>
  <c r="S2" i="16"/>
  <c r="E2" i="16"/>
  <c r="D2" i="16"/>
  <c r="C2" i="16"/>
  <c r="B2" i="16"/>
  <c r="A2" i="16"/>
  <c r="C1381" i="13"/>
  <c r="C1380" i="13"/>
  <c r="C1379" i="13"/>
  <c r="C1378" i="13"/>
  <c r="C1377" i="13"/>
  <c r="C1376" i="13"/>
  <c r="C1375" i="13"/>
  <c r="C1374" i="13"/>
  <c r="C1373" i="13"/>
  <c r="C1372" i="13"/>
  <c r="C1371" i="13"/>
  <c r="C1370" i="13"/>
  <c r="C1369" i="13"/>
  <c r="C1368" i="13"/>
  <c r="C1367" i="13"/>
  <c r="C1366" i="13"/>
  <c r="C1365" i="13"/>
  <c r="C1364" i="13"/>
  <c r="C1363" i="13"/>
  <c r="C1362" i="13"/>
  <c r="C1361" i="13"/>
  <c r="C1360" i="13"/>
  <c r="C1359" i="13"/>
  <c r="C1358" i="13"/>
  <c r="C1357" i="13"/>
  <c r="C1356" i="13"/>
  <c r="C1355" i="13"/>
  <c r="C1354" i="13"/>
  <c r="C1353" i="13"/>
  <c r="C1352" i="13"/>
  <c r="C1351" i="13"/>
  <c r="C1350" i="13"/>
  <c r="C1349" i="13"/>
  <c r="C1348" i="13"/>
  <c r="C1347" i="13"/>
  <c r="C1346" i="13"/>
  <c r="C1345" i="13"/>
  <c r="C1344" i="13"/>
  <c r="C1343" i="13"/>
  <c r="C1342" i="13"/>
  <c r="C1341" i="13"/>
  <c r="C1340" i="13"/>
  <c r="C1339" i="13"/>
  <c r="C1338" i="13"/>
  <c r="C1337" i="13"/>
  <c r="C1336" i="13"/>
  <c r="C1335" i="13"/>
  <c r="C1334" i="13"/>
  <c r="C1333" i="13"/>
  <c r="C1332" i="13"/>
  <c r="C1331" i="13"/>
  <c r="C1330" i="13"/>
  <c r="C1329" i="13"/>
  <c r="C1328" i="13"/>
  <c r="C1327" i="13"/>
  <c r="C1326" i="13"/>
  <c r="C1325" i="13"/>
  <c r="C1324" i="13"/>
  <c r="C1323" i="13"/>
  <c r="C1310" i="13"/>
  <c r="C1309" i="13"/>
  <c r="C1308" i="13"/>
  <c r="C1307" i="13"/>
  <c r="C1306" i="13"/>
  <c r="C1305" i="13"/>
  <c r="C1304" i="13"/>
  <c r="C1303" i="13"/>
  <c r="C1302" i="13"/>
  <c r="C1301" i="13"/>
  <c r="C1300" i="13"/>
  <c r="C1299" i="13"/>
  <c r="C1298" i="13"/>
  <c r="C1297" i="13"/>
  <c r="C1296" i="13"/>
  <c r="C1295" i="13"/>
  <c r="C1294" i="13"/>
  <c r="C1293" i="13"/>
  <c r="C1292" i="13"/>
  <c r="C1291" i="13"/>
  <c r="C1290" i="13"/>
  <c r="C1289" i="13"/>
  <c r="C1288" i="13"/>
  <c r="C1287" i="13"/>
  <c r="C1286" i="13"/>
  <c r="C1285" i="13"/>
  <c r="C1284" i="13"/>
  <c r="C1283" i="13"/>
  <c r="C1282" i="13"/>
  <c r="C1281" i="13"/>
  <c r="C1280" i="13"/>
  <c r="C1279" i="13"/>
  <c r="C1278" i="13"/>
  <c r="C1277" i="13"/>
  <c r="C1276" i="13"/>
  <c r="C1275" i="13"/>
  <c r="C1274" i="13"/>
  <c r="C1273" i="13"/>
  <c r="C1272" i="13"/>
  <c r="C1271" i="13"/>
  <c r="C1270" i="13"/>
  <c r="C1269" i="13"/>
  <c r="C1268" i="13"/>
  <c r="C1267" i="13"/>
  <c r="C1266" i="13"/>
  <c r="C1265" i="13"/>
  <c r="C1264" i="13"/>
  <c r="C1263" i="13"/>
  <c r="C1262" i="13"/>
  <c r="C1261" i="13"/>
  <c r="C1260" i="13"/>
  <c r="C1259" i="13"/>
  <c r="C1258" i="13"/>
  <c r="C1257" i="13"/>
  <c r="C1256" i="13"/>
  <c r="C1255" i="13"/>
  <c r="C1254" i="13"/>
  <c r="C1253" i="13"/>
  <c r="C1252" i="13"/>
  <c r="C1251" i="13"/>
  <c r="C1250" i="13"/>
  <c r="C1238" i="13"/>
  <c r="C1237" i="13"/>
  <c r="C1236" i="13"/>
  <c r="C1235" i="13"/>
  <c r="C1234" i="13"/>
  <c r="C1233" i="13"/>
  <c r="C1232" i="13"/>
  <c r="C1231" i="13"/>
  <c r="C1230" i="13"/>
  <c r="C1229" i="13"/>
  <c r="C1228" i="13"/>
  <c r="C1227" i="13"/>
  <c r="C1226" i="13"/>
  <c r="C1225" i="13"/>
  <c r="C1224" i="13"/>
  <c r="C1223" i="13"/>
  <c r="C1222" i="13"/>
  <c r="C1221" i="13"/>
  <c r="C1220" i="13"/>
  <c r="C1219" i="13"/>
  <c r="C1218" i="13"/>
  <c r="C1217" i="13"/>
  <c r="C1216" i="13"/>
  <c r="C1215" i="13"/>
  <c r="C1214" i="13"/>
  <c r="C1213" i="13"/>
  <c r="C1212" i="13"/>
  <c r="C1211" i="13"/>
  <c r="C1210" i="13"/>
  <c r="C1209" i="13"/>
  <c r="C1208" i="13"/>
  <c r="C1207" i="13"/>
  <c r="C1206" i="13"/>
  <c r="C1205" i="13"/>
  <c r="C1204" i="13"/>
  <c r="C1203" i="13"/>
  <c r="C1202" i="13"/>
  <c r="C1201" i="13"/>
  <c r="C1200" i="13"/>
  <c r="C1199" i="13"/>
  <c r="C1198" i="13"/>
  <c r="C1197" i="13"/>
  <c r="C1196" i="13"/>
  <c r="C1195" i="13"/>
  <c r="C1194" i="13"/>
  <c r="C1193" i="13"/>
  <c r="C1192" i="13"/>
  <c r="C1191" i="13"/>
  <c r="C1190" i="13"/>
  <c r="C1189" i="13"/>
  <c r="C1188" i="13"/>
  <c r="C1187" i="13"/>
  <c r="C1186" i="13"/>
  <c r="C1185" i="13"/>
  <c r="C1184" i="13"/>
  <c r="C1183" i="13"/>
  <c r="C1182" i="13"/>
  <c r="C1181" i="13"/>
  <c r="C1180" i="13"/>
  <c r="C1179" i="13"/>
  <c r="C1178" i="13"/>
  <c r="C1168" i="13"/>
  <c r="C1167" i="13"/>
  <c r="C1166" i="13"/>
  <c r="C1165" i="13"/>
  <c r="C1164" i="13"/>
  <c r="C1163" i="13"/>
  <c r="C1162" i="13"/>
  <c r="C1161" i="13"/>
  <c r="C1160" i="13"/>
  <c r="C1159" i="13"/>
  <c r="C1158" i="13"/>
  <c r="C1157" i="13"/>
  <c r="C1156" i="13"/>
  <c r="C1155" i="13"/>
  <c r="C1154" i="13"/>
  <c r="C1153" i="13"/>
  <c r="C1152" i="13"/>
  <c r="C1151" i="13"/>
  <c r="C1150" i="13"/>
  <c r="C1149" i="13"/>
  <c r="C1148" i="13"/>
  <c r="C1147" i="13"/>
  <c r="C1146" i="13"/>
  <c r="C1145" i="13"/>
  <c r="C1144" i="13"/>
  <c r="C1143" i="13"/>
  <c r="C1142" i="13"/>
  <c r="C1141" i="13"/>
  <c r="C1140" i="13"/>
  <c r="C1139" i="13"/>
  <c r="C1138" i="13"/>
  <c r="C1137" i="13"/>
  <c r="C1136" i="13"/>
  <c r="C1135" i="13"/>
  <c r="C1134" i="13"/>
  <c r="C1133" i="13"/>
  <c r="C1132" i="13"/>
  <c r="C1131" i="13"/>
  <c r="C1130" i="13"/>
  <c r="C1129" i="13"/>
  <c r="C1128" i="13"/>
  <c r="C1127" i="13"/>
  <c r="C1126" i="13"/>
  <c r="C1125" i="13"/>
  <c r="C1124" i="13"/>
  <c r="C1123" i="13"/>
  <c r="C1122" i="13"/>
  <c r="C1121" i="13"/>
  <c r="C1120" i="13"/>
  <c r="C1119" i="13"/>
  <c r="C1118" i="13"/>
  <c r="C1117" i="13"/>
  <c r="C1116" i="13"/>
  <c r="C1115" i="13"/>
  <c r="C1114" i="13"/>
  <c r="C1113" i="13"/>
  <c r="C1112" i="13"/>
  <c r="C1111" i="13"/>
  <c r="C1110" i="13"/>
  <c r="C1109" i="13"/>
  <c r="C1108" i="13"/>
  <c r="C1098" i="13"/>
  <c r="C1097" i="13"/>
  <c r="C1096" i="13"/>
  <c r="C1095" i="13"/>
  <c r="C1094" i="13"/>
  <c r="C1093" i="13"/>
  <c r="C1092" i="13"/>
  <c r="C1091" i="13"/>
  <c r="C1090" i="13"/>
  <c r="C1089" i="13"/>
  <c r="C1088" i="13"/>
  <c r="C1087" i="13"/>
  <c r="C1086" i="13"/>
  <c r="C1085" i="13"/>
  <c r="C1084" i="13"/>
  <c r="C1083" i="13"/>
  <c r="C1082" i="13"/>
  <c r="C1081" i="13"/>
  <c r="C1080" i="13"/>
  <c r="C1079" i="13"/>
  <c r="C1078" i="13"/>
  <c r="C1077" i="13"/>
  <c r="C1076" i="13"/>
  <c r="C1075" i="13"/>
  <c r="C1074" i="13"/>
  <c r="C1073" i="13"/>
  <c r="C1072" i="13"/>
  <c r="C1071" i="13"/>
  <c r="C1070" i="13"/>
  <c r="C1069" i="13"/>
  <c r="C1068" i="13"/>
  <c r="C1067" i="13"/>
  <c r="C1066" i="13"/>
  <c r="C1065" i="13"/>
  <c r="C1064" i="13"/>
  <c r="C1063" i="13"/>
  <c r="C1062" i="13"/>
  <c r="C1061" i="13"/>
  <c r="C1060" i="13"/>
  <c r="C1059" i="13"/>
  <c r="C1058" i="13"/>
  <c r="C1057" i="13"/>
  <c r="C1056" i="13"/>
  <c r="C1055" i="13"/>
  <c r="C1054" i="13"/>
  <c r="C1053" i="13"/>
  <c r="C1052" i="13"/>
  <c r="C1051" i="13"/>
  <c r="C1050" i="13"/>
  <c r="C1049" i="13"/>
  <c r="C1048" i="13"/>
  <c r="C1047" i="13"/>
  <c r="C1046" i="13"/>
  <c r="C1045" i="13"/>
  <c r="C1044" i="13"/>
  <c r="C1043" i="13"/>
  <c r="C1042" i="13"/>
  <c r="C1041" i="13"/>
  <c r="C1040" i="13"/>
  <c r="C1039" i="13"/>
  <c r="C1038" i="13"/>
  <c r="C1028" i="13"/>
  <c r="C1027" i="13"/>
  <c r="C1026" i="13"/>
  <c r="C1025" i="13"/>
  <c r="C1024" i="13"/>
  <c r="C1023" i="13"/>
  <c r="C1022" i="13"/>
  <c r="C1021" i="13"/>
  <c r="C1020" i="13"/>
  <c r="C1019" i="13"/>
  <c r="C1018" i="13"/>
  <c r="C1017" i="13"/>
  <c r="C1016" i="13"/>
  <c r="C1015" i="13"/>
  <c r="C1014" i="13"/>
  <c r="C1013" i="13"/>
  <c r="C1012" i="13"/>
  <c r="C1011" i="13"/>
  <c r="C1010" i="13"/>
  <c r="C1009" i="13"/>
  <c r="C1008" i="13"/>
  <c r="C1007" i="13"/>
  <c r="C1006" i="13"/>
  <c r="C1005" i="13"/>
  <c r="C1004" i="13"/>
  <c r="C1003" i="13"/>
  <c r="C1002" i="13"/>
  <c r="C1001" i="13"/>
  <c r="C1000" i="13"/>
  <c r="C999" i="13"/>
  <c r="C998" i="13"/>
  <c r="C997" i="13"/>
  <c r="C996" i="13"/>
  <c r="C995" i="13"/>
  <c r="C994" i="13"/>
  <c r="C993" i="13"/>
  <c r="C992" i="13"/>
  <c r="C991" i="13"/>
  <c r="C990" i="13"/>
  <c r="C989" i="13"/>
  <c r="C988" i="13"/>
  <c r="C987" i="13"/>
  <c r="C986" i="13"/>
  <c r="C985" i="13"/>
  <c r="C984" i="13"/>
  <c r="C983" i="13"/>
  <c r="C982" i="13"/>
  <c r="C981" i="13"/>
  <c r="C980" i="13"/>
  <c r="C979" i="13"/>
  <c r="C978" i="13"/>
  <c r="C977" i="13"/>
  <c r="C976" i="13"/>
  <c r="C975" i="13"/>
  <c r="C974" i="13"/>
  <c r="C973" i="13"/>
  <c r="C972" i="13"/>
  <c r="C971" i="13"/>
  <c r="C970" i="13"/>
  <c r="C969" i="13"/>
  <c r="C968" i="13"/>
  <c r="C958" i="13"/>
  <c r="C957" i="13"/>
  <c r="C956" i="13"/>
  <c r="C955" i="13"/>
  <c r="C954" i="13"/>
  <c r="C953" i="13"/>
  <c r="C952" i="13"/>
  <c r="C951" i="13"/>
  <c r="C950" i="13"/>
  <c r="C949" i="13"/>
  <c r="C948" i="13"/>
  <c r="C947" i="13"/>
  <c r="C946" i="13"/>
  <c r="C945" i="13"/>
  <c r="C944" i="13"/>
  <c r="C943" i="13"/>
  <c r="C942" i="13"/>
  <c r="C941" i="13"/>
  <c r="C940" i="13"/>
  <c r="C939" i="13"/>
  <c r="C938" i="13"/>
  <c r="C937" i="13"/>
  <c r="C936" i="13"/>
  <c r="C935" i="13"/>
  <c r="C934" i="13"/>
  <c r="C933" i="13"/>
  <c r="C932" i="13"/>
  <c r="C931" i="13"/>
  <c r="C930" i="13"/>
  <c r="C929" i="13"/>
  <c r="C928" i="13"/>
  <c r="C927" i="13"/>
  <c r="C926" i="13"/>
  <c r="C925" i="13"/>
  <c r="C924" i="13"/>
  <c r="C923" i="13"/>
  <c r="C922" i="13"/>
  <c r="C921" i="13"/>
  <c r="C920" i="13"/>
  <c r="C919" i="13"/>
  <c r="C918" i="13"/>
  <c r="C917" i="13"/>
  <c r="C916" i="13"/>
  <c r="C915" i="13"/>
  <c r="C914" i="13"/>
  <c r="C913" i="13"/>
  <c r="C912" i="13"/>
  <c r="C911" i="13"/>
  <c r="C910" i="13"/>
  <c r="C909" i="13"/>
  <c r="C908" i="13"/>
  <c r="C907" i="13"/>
  <c r="C906" i="13"/>
  <c r="C905" i="13"/>
  <c r="C904" i="13"/>
  <c r="C903" i="13"/>
  <c r="C902" i="13"/>
  <c r="C901" i="13"/>
  <c r="C900" i="13"/>
  <c r="C888" i="13"/>
  <c r="C887" i="13"/>
  <c r="C886" i="13"/>
  <c r="C885" i="13"/>
  <c r="C884" i="13"/>
  <c r="C883" i="13"/>
  <c r="C882" i="13"/>
  <c r="C881" i="13"/>
  <c r="C880" i="13"/>
  <c r="C879" i="13"/>
  <c r="C878" i="13"/>
  <c r="C877" i="13"/>
  <c r="C876" i="13"/>
  <c r="C875" i="13"/>
  <c r="C874" i="13"/>
  <c r="C873" i="13"/>
  <c r="C872" i="13"/>
  <c r="C871" i="13"/>
  <c r="C870" i="13"/>
  <c r="C869" i="13"/>
  <c r="C868" i="13"/>
  <c r="C867" i="13"/>
  <c r="C866" i="13"/>
  <c r="C865" i="13"/>
  <c r="C864" i="13"/>
  <c r="C863" i="13"/>
  <c r="C862" i="13"/>
  <c r="C861" i="13"/>
  <c r="C860" i="13"/>
  <c r="C859" i="13"/>
  <c r="C858" i="13"/>
  <c r="C857" i="13"/>
  <c r="C856" i="13"/>
  <c r="C855" i="13"/>
  <c r="C854" i="13"/>
  <c r="C853" i="13"/>
  <c r="C852" i="13"/>
  <c r="C851" i="13"/>
  <c r="C850" i="13"/>
  <c r="C849" i="13"/>
  <c r="C848" i="13"/>
  <c r="C847" i="13"/>
  <c r="C846" i="13"/>
  <c r="C845" i="13"/>
  <c r="C844" i="13"/>
  <c r="C843" i="13"/>
  <c r="C842" i="13"/>
  <c r="C841" i="13"/>
  <c r="C840" i="13"/>
  <c r="C839" i="13"/>
  <c r="C838" i="13"/>
  <c r="C837" i="13"/>
  <c r="C836" i="13"/>
  <c r="C835" i="13"/>
  <c r="C834" i="13"/>
  <c r="C833" i="13"/>
  <c r="C832" i="13"/>
  <c r="C831" i="13"/>
  <c r="C830" i="13"/>
  <c r="C818" i="13"/>
  <c r="C817" i="13"/>
  <c r="C816" i="13"/>
  <c r="C815" i="13"/>
  <c r="C814" i="13"/>
  <c r="C813" i="13"/>
  <c r="C812" i="13"/>
  <c r="C811" i="13"/>
  <c r="C810" i="13"/>
  <c r="C809" i="13"/>
  <c r="C808" i="13"/>
  <c r="C807" i="13"/>
  <c r="C806" i="13"/>
  <c r="C805" i="13"/>
  <c r="C804" i="13"/>
  <c r="C803" i="13"/>
  <c r="C802" i="13"/>
  <c r="C801" i="13"/>
  <c r="C800" i="13"/>
  <c r="C799" i="13"/>
  <c r="C798" i="13"/>
  <c r="C797" i="13"/>
  <c r="C796" i="13"/>
  <c r="C795" i="13"/>
  <c r="C794" i="13"/>
  <c r="C793" i="13"/>
  <c r="C792" i="13"/>
  <c r="C791" i="13"/>
  <c r="C790" i="13"/>
  <c r="C789" i="13"/>
  <c r="C788" i="13"/>
  <c r="C787" i="13"/>
  <c r="C786" i="13"/>
  <c r="C785" i="13"/>
  <c r="C784" i="13"/>
  <c r="C783" i="13"/>
  <c r="C782" i="13"/>
  <c r="C781" i="13"/>
  <c r="C780" i="13"/>
  <c r="C779" i="13"/>
  <c r="C778" i="13"/>
  <c r="C777" i="13"/>
  <c r="C776" i="13"/>
  <c r="C775" i="13"/>
  <c r="C774" i="13"/>
  <c r="C773" i="13"/>
  <c r="C772" i="13"/>
  <c r="C771" i="13"/>
  <c r="C770" i="13"/>
  <c r="C769" i="13"/>
  <c r="C768" i="13"/>
  <c r="C767" i="13"/>
  <c r="C766" i="13"/>
  <c r="C765" i="13"/>
  <c r="C764" i="13"/>
  <c r="C763" i="13"/>
  <c r="C762" i="13"/>
  <c r="C761" i="13"/>
  <c r="C760" i="13"/>
  <c r="C748" i="13"/>
  <c r="C747" i="13"/>
  <c r="C746" i="13"/>
  <c r="C745" i="13"/>
  <c r="C744" i="13"/>
  <c r="C743" i="13"/>
  <c r="C742" i="13"/>
  <c r="C741" i="13"/>
  <c r="C740" i="13"/>
  <c r="C739" i="13"/>
  <c r="C738" i="13"/>
  <c r="C737" i="13"/>
  <c r="C736" i="13"/>
  <c r="C735" i="13"/>
  <c r="C734" i="13"/>
  <c r="C733" i="13"/>
  <c r="C732" i="13"/>
  <c r="C731" i="13"/>
  <c r="C730" i="13"/>
  <c r="C729" i="13"/>
  <c r="C728" i="13"/>
  <c r="C727" i="13"/>
  <c r="C726" i="13"/>
  <c r="C725" i="13"/>
  <c r="C724" i="13"/>
  <c r="C723" i="13"/>
  <c r="C722" i="13"/>
  <c r="C721" i="13"/>
  <c r="C720" i="13"/>
  <c r="C719" i="13"/>
  <c r="C718" i="13"/>
  <c r="C717" i="13"/>
  <c r="C716" i="13"/>
  <c r="C715" i="13"/>
  <c r="C714" i="13"/>
  <c r="C713" i="13"/>
  <c r="C712" i="13"/>
  <c r="C711" i="13"/>
  <c r="C710" i="13"/>
  <c r="C709" i="13"/>
  <c r="C708" i="13"/>
  <c r="C707" i="13"/>
  <c r="C706" i="13"/>
  <c r="C705" i="13"/>
  <c r="C704" i="13"/>
  <c r="C703" i="13"/>
  <c r="C702" i="13"/>
  <c r="C701" i="13"/>
  <c r="C700" i="13"/>
  <c r="C699" i="13"/>
  <c r="C698" i="13"/>
  <c r="C697" i="13"/>
  <c r="C696" i="13"/>
  <c r="C695" i="13"/>
  <c r="C694" i="13"/>
  <c r="C693" i="13"/>
  <c r="C692" i="13"/>
  <c r="C691" i="13"/>
  <c r="C690" i="13"/>
  <c r="C678" i="13"/>
  <c r="C677" i="13"/>
  <c r="C676" i="13"/>
  <c r="C675" i="13"/>
  <c r="C674" i="13"/>
  <c r="C673" i="13"/>
  <c r="C672" i="13"/>
  <c r="C671" i="13"/>
  <c r="C670" i="13"/>
  <c r="C669" i="13"/>
  <c r="C668" i="13"/>
  <c r="C667" i="13"/>
  <c r="C666" i="13"/>
  <c r="C665" i="13"/>
  <c r="C664" i="13"/>
  <c r="C663" i="13"/>
  <c r="C662" i="13"/>
  <c r="C661" i="13"/>
  <c r="C660" i="13"/>
  <c r="C659" i="13"/>
  <c r="C658" i="13"/>
  <c r="C657" i="13"/>
  <c r="C656" i="13"/>
  <c r="C655" i="13"/>
  <c r="C654" i="13"/>
  <c r="C653" i="13"/>
  <c r="C652" i="13"/>
  <c r="C651" i="13"/>
  <c r="C650" i="13"/>
  <c r="C649" i="13"/>
  <c r="C648" i="13"/>
  <c r="C647" i="13"/>
  <c r="C646" i="13"/>
  <c r="C645" i="13"/>
  <c r="C644" i="13"/>
  <c r="C643" i="13"/>
  <c r="C642" i="13"/>
  <c r="C641" i="13"/>
  <c r="C640" i="13"/>
  <c r="C639" i="13"/>
  <c r="C638" i="13"/>
  <c r="C637" i="13"/>
  <c r="C636" i="13"/>
  <c r="C635" i="13"/>
  <c r="C634" i="13"/>
  <c r="C633" i="13"/>
  <c r="C632" i="13"/>
  <c r="C631" i="13"/>
  <c r="C630" i="13"/>
  <c r="C629" i="13"/>
  <c r="C628" i="13"/>
  <c r="C627" i="13"/>
  <c r="C626" i="13"/>
  <c r="C625" i="13"/>
  <c r="C624" i="13"/>
  <c r="C623" i="13"/>
  <c r="C622" i="13"/>
  <c r="C621" i="13"/>
  <c r="C620" i="13"/>
  <c r="C608" i="13"/>
  <c r="C607" i="13"/>
  <c r="C606" i="13"/>
  <c r="C605" i="13"/>
  <c r="C604" i="13"/>
  <c r="C603" i="13"/>
  <c r="C602" i="13"/>
  <c r="C601" i="13"/>
  <c r="C600" i="13"/>
  <c r="C599" i="13"/>
  <c r="C598" i="13"/>
  <c r="C597" i="13"/>
  <c r="C596" i="13"/>
  <c r="C595" i="13"/>
  <c r="C594" i="13"/>
  <c r="C593" i="13"/>
  <c r="C592" i="13"/>
  <c r="C591" i="13"/>
  <c r="C590" i="13"/>
  <c r="C589" i="13"/>
  <c r="C588" i="13"/>
  <c r="C587" i="13"/>
  <c r="C586" i="13"/>
  <c r="C585" i="13"/>
  <c r="C584" i="13"/>
  <c r="C583" i="13"/>
  <c r="C582" i="13"/>
  <c r="C581" i="13"/>
  <c r="C580" i="13"/>
  <c r="C579" i="13"/>
  <c r="C578" i="13"/>
  <c r="C577" i="13"/>
  <c r="C576" i="13"/>
  <c r="C575" i="13"/>
  <c r="C574" i="13"/>
  <c r="C573" i="13"/>
  <c r="C572" i="13"/>
  <c r="C571" i="13"/>
  <c r="C570" i="13"/>
  <c r="C569" i="13"/>
  <c r="C568" i="13"/>
  <c r="C567" i="13"/>
  <c r="C566" i="13"/>
  <c r="C565" i="13"/>
  <c r="C564" i="13"/>
  <c r="C563" i="13"/>
  <c r="C562" i="13"/>
  <c r="C561" i="13"/>
  <c r="C560" i="13"/>
  <c r="C559" i="13"/>
  <c r="C558" i="13"/>
  <c r="C557" i="13"/>
  <c r="C556" i="13"/>
  <c r="C555" i="13"/>
  <c r="C554" i="13"/>
  <c r="C553" i="13"/>
  <c r="C552" i="13"/>
  <c r="C551" i="13"/>
  <c r="C550" i="13"/>
  <c r="C549" i="13"/>
  <c r="C548" i="13"/>
  <c r="C538" i="13"/>
  <c r="C537" i="13"/>
  <c r="C536" i="13"/>
  <c r="C535" i="13"/>
  <c r="C534" i="13"/>
  <c r="C533" i="13"/>
  <c r="C532" i="13"/>
  <c r="C531" i="13"/>
  <c r="C530" i="13"/>
  <c r="C529" i="13"/>
  <c r="C528" i="13"/>
  <c r="C527" i="13"/>
  <c r="C526" i="13"/>
  <c r="C525" i="13"/>
  <c r="C524" i="13"/>
  <c r="C523" i="13"/>
  <c r="C522" i="13"/>
  <c r="C521" i="13"/>
  <c r="C520" i="13"/>
  <c r="C519" i="13"/>
  <c r="C518" i="13"/>
  <c r="C517" i="13"/>
  <c r="C516" i="13"/>
  <c r="C515" i="13"/>
  <c r="C514" i="13"/>
  <c r="C513" i="13"/>
  <c r="C512" i="13"/>
  <c r="C511" i="13"/>
  <c r="C510" i="13"/>
  <c r="C509" i="13"/>
  <c r="C508" i="13"/>
  <c r="C507" i="13"/>
  <c r="C506" i="13"/>
  <c r="C505" i="13"/>
  <c r="C504" i="13"/>
  <c r="C503" i="13"/>
  <c r="C502" i="13"/>
  <c r="C501" i="13"/>
  <c r="C500" i="13"/>
  <c r="C499" i="13"/>
  <c r="C498" i="13"/>
  <c r="C497" i="13"/>
  <c r="C496" i="13"/>
  <c r="C495" i="13"/>
  <c r="C494" i="13"/>
  <c r="C493" i="13"/>
  <c r="C492" i="13"/>
  <c r="C491" i="13"/>
  <c r="C490" i="13"/>
  <c r="C489" i="13"/>
  <c r="C488" i="13"/>
  <c r="C487" i="13"/>
  <c r="C486" i="13"/>
  <c r="C485" i="13"/>
  <c r="C484" i="13"/>
  <c r="C483" i="13"/>
  <c r="C482" i="13"/>
  <c r="C481" i="13"/>
  <c r="C480" i="13"/>
  <c r="C479" i="13"/>
  <c r="C478" i="13"/>
  <c r="C468" i="13"/>
  <c r="C467" i="13"/>
  <c r="C466" i="13"/>
  <c r="C465" i="13"/>
  <c r="C464" i="13"/>
  <c r="C463" i="13"/>
  <c r="C462" i="13"/>
  <c r="C461" i="13"/>
  <c r="C460" i="13"/>
  <c r="C459" i="13"/>
  <c r="C458" i="13"/>
  <c r="C457" i="13"/>
  <c r="C456" i="13"/>
  <c r="C455" i="13"/>
  <c r="C454" i="13"/>
  <c r="C453" i="13"/>
  <c r="C452" i="13"/>
  <c r="C451" i="13"/>
  <c r="C450" i="13"/>
  <c r="C449" i="13"/>
  <c r="C448" i="13"/>
  <c r="C447" i="13"/>
  <c r="C446" i="13"/>
  <c r="C445" i="13"/>
  <c r="C444" i="13"/>
  <c r="C443" i="13"/>
  <c r="C442" i="13"/>
  <c r="C441" i="13"/>
  <c r="C440" i="13"/>
  <c r="C439" i="13"/>
  <c r="C438" i="13"/>
  <c r="C437" i="13"/>
  <c r="C436" i="13"/>
  <c r="C435" i="13"/>
  <c r="C434" i="13"/>
  <c r="C433" i="13"/>
  <c r="C432" i="13"/>
  <c r="C431" i="13"/>
  <c r="C430" i="13"/>
  <c r="C429" i="13"/>
  <c r="C428" i="13"/>
  <c r="C427" i="13"/>
  <c r="C426" i="13"/>
  <c r="C425" i="13"/>
  <c r="C424" i="13"/>
  <c r="C423" i="13"/>
  <c r="C422" i="13"/>
  <c r="C421" i="13"/>
  <c r="C420" i="13"/>
  <c r="C419" i="13"/>
  <c r="C418" i="13"/>
  <c r="C417" i="13"/>
  <c r="C416" i="13"/>
  <c r="C415" i="13"/>
  <c r="C414" i="13"/>
  <c r="C413" i="13"/>
  <c r="C412" i="13"/>
  <c r="C411" i="13"/>
  <c r="C410" i="13"/>
  <c r="C398" i="13"/>
  <c r="C397" i="13"/>
  <c r="C396" i="13"/>
  <c r="C395" i="13"/>
  <c r="C394" i="13"/>
  <c r="C393" i="13"/>
  <c r="C392" i="13"/>
  <c r="C391" i="13"/>
  <c r="C390" i="13"/>
  <c r="C389" i="13"/>
  <c r="C388" i="13"/>
  <c r="C387" i="13"/>
  <c r="C386" i="13"/>
  <c r="C385" i="13"/>
  <c r="C384" i="13"/>
  <c r="C383" i="13"/>
  <c r="C382" i="13"/>
  <c r="C381" i="13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28" i="13"/>
  <c r="C127" i="13"/>
  <c r="C126" i="13"/>
  <c r="C125" i="13"/>
  <c r="C124" i="13"/>
  <c r="C123" i="13"/>
  <c r="C107" i="13"/>
  <c r="C106" i="13"/>
  <c r="C105" i="13"/>
  <c r="C104" i="13"/>
  <c r="C103" i="13"/>
  <c r="C102" i="13"/>
  <c r="C86" i="13"/>
  <c r="C85" i="13"/>
  <c r="C84" i="13"/>
  <c r="C83" i="13"/>
  <c r="C82" i="13"/>
  <c r="C81" i="13"/>
  <c r="C80" i="13"/>
  <c r="C79" i="13"/>
  <c r="C65" i="13"/>
  <c r="C64" i="13"/>
  <c r="C63" i="13"/>
  <c r="C62" i="13"/>
  <c r="C61" i="13"/>
  <c r="C60" i="13"/>
  <c r="C44" i="13"/>
  <c r="C43" i="13"/>
  <c r="C42" i="13"/>
  <c r="C41" i="13"/>
  <c r="C40" i="13"/>
  <c r="C39" i="13"/>
  <c r="C23" i="13"/>
  <c r="C22" i="13"/>
  <c r="C21" i="13"/>
  <c r="C20" i="13"/>
  <c r="C19" i="13"/>
  <c r="C18" i="13"/>
  <c r="S37" i="9"/>
  <c r="R37" i="9"/>
  <c r="S35" i="9"/>
  <c r="R35" i="9"/>
  <c r="S26" i="9"/>
  <c r="S22" i="9"/>
  <c r="R22" i="9"/>
  <c r="S17" i="9"/>
  <c r="R17" i="9"/>
  <c r="C567" i="7"/>
  <c r="D567" i="7" s="1"/>
  <c r="C566" i="7"/>
  <c r="D566" i="7" s="1"/>
  <c r="C442" i="7"/>
  <c r="C441" i="7"/>
  <c r="C440" i="7"/>
  <c r="C439" i="7"/>
  <c r="C438" i="7"/>
  <c r="C437" i="7"/>
  <c r="C436" i="7"/>
  <c r="C435" i="7"/>
  <c r="C434" i="7"/>
  <c r="C433" i="7"/>
  <c r="C432" i="7"/>
  <c r="C24" i="7"/>
  <c r="D24" i="7" s="1"/>
  <c r="C23" i="7"/>
  <c r="D23" i="7" s="1"/>
  <c r="C22" i="7"/>
  <c r="D22" i="7" s="1"/>
  <c r="C21" i="7"/>
  <c r="D21" i="7" s="1"/>
  <c r="C20" i="7"/>
  <c r="D20" i="7" s="1"/>
  <c r="C19" i="7"/>
  <c r="D19" i="7" s="1"/>
  <c r="C18" i="7"/>
  <c r="D18" i="7" s="1"/>
  <c r="C17" i="7"/>
  <c r="D17" i="7" s="1"/>
  <c r="D16" i="7"/>
  <c r="D15" i="7"/>
  <c r="D14" i="7"/>
  <c r="D13" i="7"/>
  <c r="D12" i="7"/>
  <c r="AC4" i="6" s="1" a="1"/>
  <c r="AC4" i="6" s="1"/>
  <c r="D11" i="7"/>
  <c r="D10" i="7"/>
  <c r="AE20" i="6"/>
  <c r="AD20" i="6"/>
  <c r="AB20" i="6"/>
  <c r="AC20" i="6" s="1"/>
  <c r="AP18" i="6"/>
  <c r="AN18" i="6"/>
  <c r="H18" i="6"/>
  <c r="BB18" i="6" s="1"/>
  <c r="V18" i="6"/>
  <c r="I18" i="6" s="1"/>
  <c r="B18" i="6"/>
  <c r="A18" i="6"/>
  <c r="AP17" i="6"/>
  <c r="AN17" i="6"/>
  <c r="H17" i="6"/>
  <c r="BB17" i="6" s="1"/>
  <c r="AE17" i="6" a="1"/>
  <c r="AE17" i="6" s="1"/>
  <c r="L17" i="6" s="1"/>
  <c r="A17" i="6"/>
  <c r="AP16" i="6"/>
  <c r="AN16" i="6"/>
  <c r="H16" i="6"/>
  <c r="A16" i="6"/>
  <c r="AP15" i="6"/>
  <c r="AN15" i="6"/>
  <c r="H15" i="6"/>
  <c r="V15" i="6"/>
  <c r="I15" i="6" s="1"/>
  <c r="A15" i="6"/>
  <c r="AP14" i="6"/>
  <c r="AN14" i="6"/>
  <c r="H14" i="6"/>
  <c r="BB14" i="6" s="1"/>
  <c r="V14" i="6"/>
  <c r="I14" i="6" s="1"/>
  <c r="A14" i="6"/>
  <c r="AP13" i="6"/>
  <c r="AN13" i="6"/>
  <c r="H13" i="6"/>
  <c r="AX13" i="6" s="1"/>
  <c r="AE13" i="6" a="1"/>
  <c r="AE13" i="6" s="1"/>
  <c r="L13" i="6" s="1"/>
  <c r="A13" i="6"/>
  <c r="AP12" i="6"/>
  <c r="AN12" i="6"/>
  <c r="H12" i="6"/>
  <c r="BB12" i="6" s="1"/>
  <c r="A12" i="6"/>
  <c r="AP11" i="6"/>
  <c r="AN11" i="6"/>
  <c r="H11" i="6"/>
  <c r="V11" i="6"/>
  <c r="I11" i="6" s="1"/>
  <c r="A11" i="6"/>
  <c r="AP10" i="6"/>
  <c r="AN10" i="6"/>
  <c r="H10" i="6"/>
  <c r="BB10" i="6" s="1"/>
  <c r="V10" i="6"/>
  <c r="I10" i="6" s="1"/>
  <c r="A10" i="6"/>
  <c r="AP9" i="6"/>
  <c r="AN9" i="6"/>
  <c r="H9" i="6"/>
  <c r="AX9" i="6" s="1"/>
  <c r="AE9" i="6" a="1"/>
  <c r="AE9" i="6" s="1"/>
  <c r="L9" i="6" s="1"/>
  <c r="A9" i="6"/>
  <c r="AP8" i="6"/>
  <c r="AN8" i="6"/>
  <c r="H8" i="6"/>
  <c r="A8" i="6"/>
  <c r="AP7" i="6"/>
  <c r="AN7" i="6"/>
  <c r="H7" i="6"/>
  <c r="AE7" i="6" a="1"/>
  <c r="AE7" i="6" s="1"/>
  <c r="L7" i="6" s="1"/>
  <c r="A7" i="6"/>
  <c r="AP6" i="6"/>
  <c r="AN6" i="6"/>
  <c r="H6" i="6"/>
  <c r="BB6" i="6" s="1"/>
  <c r="A6" i="6"/>
  <c r="AP5" i="6"/>
  <c r="AN5" i="6"/>
  <c r="H5" i="6"/>
  <c r="AE5" i="6" a="1"/>
  <c r="AE5" i="6" s="1"/>
  <c r="L5" i="6" s="1"/>
  <c r="A5" i="6"/>
  <c r="BG4" i="6" a="1"/>
  <c r="BG4" i="6" s="1"/>
  <c r="AP4" i="6"/>
  <c r="AN4" i="6"/>
  <c r="AI4" i="6"/>
  <c r="AH4" i="6" s="1"/>
  <c r="H4" i="6"/>
  <c r="BC4" i="6" a="1"/>
  <c r="BC4" i="6" s="1"/>
  <c r="AU4" i="6" s="1"/>
  <c r="A4" i="6"/>
  <c r="B3" i="6"/>
  <c r="O2" i="6"/>
  <c r="K2" i="6"/>
  <c r="H2" i="6"/>
  <c r="C2" i="6"/>
  <c r="A33" i="1"/>
  <c r="M21" i="1"/>
  <c r="M6" i="1"/>
  <c r="C3" i="1"/>
  <c r="N6" i="1"/>
  <c r="N21" i="1"/>
  <c r="AV7" i="6" l="1"/>
  <c r="AB4" i="6" a="1"/>
  <c r="AB4" i="6" s="1"/>
  <c r="BG16" i="6" a="1"/>
  <c r="BG16" i="6" s="1"/>
  <c r="AE15" i="6" a="1"/>
  <c r="AE15" i="6" s="1"/>
  <c r="L15" i="6" s="1"/>
  <c r="AZ17" i="6"/>
  <c r="V17" i="6"/>
  <c r="I17" i="6" s="1"/>
  <c r="AR17" i="6" s="1"/>
  <c r="BC16" i="6" a="1"/>
  <c r="BC16" i="6" s="1"/>
  <c r="AU16" i="6" s="1"/>
  <c r="V9" i="6"/>
  <c r="I9" i="6" s="1"/>
  <c r="AR9" i="6" s="1"/>
  <c r="V5" i="6"/>
  <c r="I5" i="6" s="1"/>
  <c r="AR5" i="6" s="1"/>
  <c r="AB7" i="6" a="1"/>
  <c r="AB7" i="6" s="1"/>
  <c r="AC7" i="6" a="1"/>
  <c r="AC7" i="6" s="1"/>
  <c r="AB8" i="6" a="1"/>
  <c r="AB8" i="6" s="1"/>
  <c r="AC8" i="6" a="1"/>
  <c r="AC8" i="6" s="1"/>
  <c r="K8" i="6" s="1"/>
  <c r="AB11" i="6" a="1"/>
  <c r="AB11" i="6" s="1"/>
  <c r="AC11" i="6" a="1"/>
  <c r="AC11" i="6" s="1"/>
  <c r="K11" i="6" s="1"/>
  <c r="AI12" i="6"/>
  <c r="AH12" i="6" s="1"/>
  <c r="AW12" i="6" s="1"/>
  <c r="AB12" i="6" a="1"/>
  <c r="AB12" i="6" s="1"/>
  <c r="AC12" i="6" a="1"/>
  <c r="AC12" i="6" s="1"/>
  <c r="K12" i="6" s="1"/>
  <c r="AB13" i="6" a="1"/>
  <c r="AB13" i="6" s="1"/>
  <c r="AC13" i="6" a="1"/>
  <c r="AC13" i="6" s="1"/>
  <c r="K13" i="6" s="1"/>
  <c r="AB14" i="6" a="1"/>
  <c r="AB14" i="6" s="1"/>
  <c r="AC14" i="6" a="1"/>
  <c r="AC14" i="6" s="1"/>
  <c r="K14" i="6" s="1"/>
  <c r="AB5" i="6" a="1"/>
  <c r="AB5" i="6" s="1"/>
  <c r="AC5" i="6" a="1"/>
  <c r="AC5" i="6" s="1"/>
  <c r="K5" i="6" s="1"/>
  <c r="AI16" i="6"/>
  <c r="AH16" i="6" s="1"/>
  <c r="AB16" i="6" a="1"/>
  <c r="AB16" i="6" s="1"/>
  <c r="AC16" i="6" a="1"/>
  <c r="AC16" i="6" s="1"/>
  <c r="K16" i="6" s="1"/>
  <c r="BF17" i="6" a="1"/>
  <c r="BF17" i="6" s="1"/>
  <c r="AB17" i="6" a="1"/>
  <c r="AB17" i="6" s="1"/>
  <c r="AC17" i="6" a="1"/>
  <c r="AC17" i="6" s="1"/>
  <c r="K17" i="6" s="1"/>
  <c r="AB10" i="6" a="1"/>
  <c r="AB10" i="6" s="1"/>
  <c r="AC10" i="6" a="1"/>
  <c r="AC10" i="6" s="1"/>
  <c r="K10" i="6" s="1"/>
  <c r="AB18" i="6" a="1"/>
  <c r="AB18" i="6" s="1"/>
  <c r="AC18" i="6" a="1"/>
  <c r="AC18" i="6" s="1"/>
  <c r="K18" i="6" s="1"/>
  <c r="AB6" i="6" a="1"/>
  <c r="AB6" i="6" s="1"/>
  <c r="AC6" i="6" a="1"/>
  <c r="AC6" i="6" s="1"/>
  <c r="K6" i="6" s="1"/>
  <c r="BG9" i="6" a="1"/>
  <c r="BG9" i="6" s="1"/>
  <c r="AB9" i="6" a="1"/>
  <c r="AB9" i="6" s="1"/>
  <c r="AC9" i="6" a="1"/>
  <c r="AC9" i="6" s="1"/>
  <c r="K9" i="6" s="1"/>
  <c r="AB15" i="6" a="1"/>
  <c r="AB15" i="6" s="1"/>
  <c r="AC15" i="6" a="1"/>
  <c r="AC15" i="6" s="1"/>
  <c r="K15" i="6" s="1"/>
  <c r="AZ14" i="6"/>
  <c r="AX10" i="6"/>
  <c r="AV15" i="6"/>
  <c r="AZ12" i="6"/>
  <c r="AR10" i="6"/>
  <c r="AR14" i="6"/>
  <c r="AX14" i="6"/>
  <c r="BC6" i="6" a="1"/>
  <c r="BC6" i="6" s="1"/>
  <c r="AU6" i="6" s="1"/>
  <c r="BA6" i="6"/>
  <c r="AE8" i="6" a="1"/>
  <c r="AE8" i="6" s="1"/>
  <c r="L8" i="6" s="1"/>
  <c r="AV8" i="6" s="1"/>
  <c r="AV9" i="6"/>
  <c r="AL9" i="6" a="1"/>
  <c r="AL9" i="6" s="1"/>
  <c r="AK9" i="6" s="1"/>
  <c r="AY9" i="6" s="1"/>
  <c r="AZ10" i="6"/>
  <c r="AX6" i="6"/>
  <c r="K7" i="6"/>
  <c r="BC8" i="6" a="1"/>
  <c r="BC8" i="6" s="1"/>
  <c r="AU8" i="6" s="1"/>
  <c r="AI8" i="6"/>
  <c r="AH8" i="6" s="1"/>
  <c r="AW8" i="6" s="1"/>
  <c r="AV13" i="6"/>
  <c r="BB13" i="6"/>
  <c r="AZ6" i="6"/>
  <c r="AI9" i="6"/>
  <c r="AH9" i="6" s="1"/>
  <c r="AW9" i="6" s="1"/>
  <c r="AE10" i="6" a="1"/>
  <c r="AE10" i="6" s="1"/>
  <c r="L10" i="6" s="1"/>
  <c r="AV10" i="6" s="1"/>
  <c r="BF10" i="6" a="1"/>
  <c r="BF10" i="6" s="1"/>
  <c r="BC11" i="6" a="1"/>
  <c r="BC11" i="6" s="1"/>
  <c r="AD11" i="6" s="1"/>
  <c r="V16" i="6"/>
  <c r="I16" i="6" s="1"/>
  <c r="AR16" i="6" s="1"/>
  <c r="BG18" i="6" a="1"/>
  <c r="BG18" i="6" s="1"/>
  <c r="AI14" i="6"/>
  <c r="AH14" i="6" s="1"/>
  <c r="AW14" i="6" s="1"/>
  <c r="AE11" i="6" a="1"/>
  <c r="AE11" i="6" s="1"/>
  <c r="L11" i="6" s="1"/>
  <c r="AV11" i="6" s="1"/>
  <c r="BG14" i="6" a="1"/>
  <c r="BG14" i="6" s="1"/>
  <c r="BB9" i="6"/>
  <c r="AX18" i="6"/>
  <c r="V4" i="6"/>
  <c r="I4" i="6" s="1"/>
  <c r="AR4" i="6" s="1"/>
  <c r="V7" i="6"/>
  <c r="I7" i="6" s="1"/>
  <c r="AR7" i="6" s="1"/>
  <c r="BF7" i="6" a="1"/>
  <c r="BF7" i="6" s="1"/>
  <c r="AL8" i="6" a="1"/>
  <c r="AL8" i="6" s="1"/>
  <c r="AK8" i="6" s="1"/>
  <c r="AY8" i="6" s="1"/>
  <c r="BA12" i="6"/>
  <c r="AX12" i="6"/>
  <c r="BA14" i="6"/>
  <c r="AV17" i="6"/>
  <c r="AI17" i="6"/>
  <c r="AH17" i="6" s="1"/>
  <c r="AW17" i="6" s="1"/>
  <c r="AI18" i="6"/>
  <c r="AH18" i="6" s="1"/>
  <c r="AW18" i="6" s="1"/>
  <c r="AZ4" i="6"/>
  <c r="K4" i="6"/>
  <c r="BF4" i="6" a="1"/>
  <c r="BF4" i="6" s="1"/>
  <c r="AZ8" i="6"/>
  <c r="V13" i="6"/>
  <c r="I13" i="6" s="1"/>
  <c r="AR13" i="6" s="1"/>
  <c r="AL17" i="6" a="1"/>
  <c r="AL17" i="6" s="1"/>
  <c r="AK17" i="6" s="1"/>
  <c r="AY17" i="6" s="1"/>
  <c r="BG17" i="6" a="1"/>
  <c r="BG17" i="6" s="1"/>
  <c r="AZ18" i="6"/>
  <c r="O6" i="1"/>
  <c r="L21" i="1"/>
  <c r="O21" i="1"/>
  <c r="BB5" i="6"/>
  <c r="BA5" i="6"/>
  <c r="BB8" i="6"/>
  <c r="AX8" i="6"/>
  <c r="H19" i="6"/>
  <c r="AX4" i="6"/>
  <c r="AD4" i="6"/>
  <c r="BB7" i="6"/>
  <c r="AX7" i="6"/>
  <c r="AZ7" i="6"/>
  <c r="BF5" i="6" a="1"/>
  <c r="BF5" i="6" s="1"/>
  <c r="BC5" i="6" a="1"/>
  <c r="BC5" i="6" s="1"/>
  <c r="AI5" i="6"/>
  <c r="AH5" i="6" s="1"/>
  <c r="AL5" i="6" a="1"/>
  <c r="AL5" i="6" s="1"/>
  <c r="AK5" i="6" s="1"/>
  <c r="AY5" i="6" s="1"/>
  <c r="AV5" i="6"/>
  <c r="BG5" i="6" a="1"/>
  <c r="BG5" i="6" s="1"/>
  <c r="AL6" i="6" a="1"/>
  <c r="AL6" i="6" s="1"/>
  <c r="AK6" i="6" s="1"/>
  <c r="AY6" i="6" s="1"/>
  <c r="BG6" i="6" a="1"/>
  <c r="BG6" i="6" s="1"/>
  <c r="BB4" i="6"/>
  <c r="V6" i="6"/>
  <c r="I6" i="6" s="1"/>
  <c r="AE6" i="6" a="1"/>
  <c r="AE6" i="6" s="1"/>
  <c r="L6" i="6" s="1"/>
  <c r="AV6" i="6" s="1"/>
  <c r="AI6" i="6"/>
  <c r="AH6" i="6" s="1"/>
  <c r="BF6" i="6" a="1"/>
  <c r="BF6" i="6" s="1"/>
  <c r="BA7" i="6"/>
  <c r="BF8" i="6" a="1"/>
  <c r="BF8" i="6" s="1"/>
  <c r="V8" i="6"/>
  <c r="I8" i="6" s="1"/>
  <c r="BA8" i="6"/>
  <c r="BG8" i="6" a="1"/>
  <c r="BG8" i="6" s="1"/>
  <c r="BF9" i="6" a="1"/>
  <c r="BF9" i="6" s="1"/>
  <c r="BC9" i="6" a="1"/>
  <c r="BC9" i="6" s="1"/>
  <c r="BB11" i="6"/>
  <c r="AX11" i="6"/>
  <c r="AZ11" i="6"/>
  <c r="BA9" i="6"/>
  <c r="AL10" i="6" a="1"/>
  <c r="AL10" i="6" s="1"/>
  <c r="AK10" i="6" s="1"/>
  <c r="AY10" i="6" s="1"/>
  <c r="BG10" i="6" a="1"/>
  <c r="BG10" i="6" s="1"/>
  <c r="BC10" i="6" a="1"/>
  <c r="BC10" i="6" s="1"/>
  <c r="BA13" i="6"/>
  <c r="AZ5" i="6"/>
  <c r="AX5" i="6"/>
  <c r="BA10" i="6"/>
  <c r="AW4" i="6"/>
  <c r="BA4" i="6"/>
  <c r="AI10" i="6"/>
  <c r="AH10" i="6" s="1"/>
  <c r="BG12" i="6" a="1"/>
  <c r="BG12" i="6" s="1"/>
  <c r="BC12" i="6" a="1"/>
  <c r="BC12" i="6" s="1"/>
  <c r="BF12" i="6" a="1"/>
  <c r="BF12" i="6" s="1"/>
  <c r="AL12" i="6" a="1"/>
  <c r="AL12" i="6" s="1"/>
  <c r="AK12" i="6" s="1"/>
  <c r="AE12" i="6" a="1"/>
  <c r="AE12" i="6" s="1"/>
  <c r="L12" i="6" s="1"/>
  <c r="AV12" i="6" s="1"/>
  <c r="V12" i="6"/>
  <c r="I12" i="6" s="1"/>
  <c r="BG15" i="6" a="1"/>
  <c r="BG15" i="6" s="1"/>
  <c r="AI15" i="6"/>
  <c r="AH15" i="6" s="1"/>
  <c r="AL15" i="6" a="1"/>
  <c r="AL15" i="6" s="1"/>
  <c r="AK15" i="6" s="1"/>
  <c r="AY15" i="6" s="1"/>
  <c r="BF15" i="6" a="1"/>
  <c r="BF15" i="6" s="1"/>
  <c r="BC15" i="6" a="1"/>
  <c r="BC15" i="6" s="1"/>
  <c r="AR18" i="6"/>
  <c r="BB15" i="6"/>
  <c r="AX15" i="6"/>
  <c r="AZ15" i="6"/>
  <c r="AZ13" i="6"/>
  <c r="BA15" i="6"/>
  <c r="AW16" i="6"/>
  <c r="BG7" i="6" a="1"/>
  <c r="BG7" i="6" s="1"/>
  <c r="AI7" i="6"/>
  <c r="AH7" i="6" s="1"/>
  <c r="BC7" i="6" a="1"/>
  <c r="BC7" i="6" s="1"/>
  <c r="AL7" i="6" a="1"/>
  <c r="AL7" i="6" s="1"/>
  <c r="AK7" i="6" s="1"/>
  <c r="AY7" i="6" s="1"/>
  <c r="AR11" i="6"/>
  <c r="AL11" i="6" a="1"/>
  <c r="AL11" i="6" s="1"/>
  <c r="AK11" i="6" s="1"/>
  <c r="AY11" i="6" s="1"/>
  <c r="BA11" i="6"/>
  <c r="BF13" i="6" a="1"/>
  <c r="BF13" i="6" s="1"/>
  <c r="BC13" i="6" a="1"/>
  <c r="BC13" i="6" s="1"/>
  <c r="BG13" i="6" a="1"/>
  <c r="BG13" i="6" s="1"/>
  <c r="AL13" i="6" a="1"/>
  <c r="AL13" i="6" s="1"/>
  <c r="AK13" i="6" s="1"/>
  <c r="AY13" i="6" s="1"/>
  <c r="AI13" i="6"/>
  <c r="AH13" i="6" s="1"/>
  <c r="AE14" i="6" a="1"/>
  <c r="AE14" i="6" s="1"/>
  <c r="L14" i="6" s="1"/>
  <c r="AV14" i="6" s="1"/>
  <c r="BC14" i="6" a="1"/>
  <c r="BC14" i="6" s="1"/>
  <c r="AR15" i="6"/>
  <c r="BB16" i="6"/>
  <c r="AX16" i="6"/>
  <c r="BA16" i="6"/>
  <c r="AZ16" i="6"/>
  <c r="AX17" i="6"/>
  <c r="BA18" i="6"/>
  <c r="AE4" i="6" a="1"/>
  <c r="AE4" i="6" s="1"/>
  <c r="L4" i="6" s="1"/>
  <c r="AV4" i="6" s="1"/>
  <c r="AL4" i="6" a="1"/>
  <c r="AL4" i="6" s="1"/>
  <c r="AK4" i="6" s="1"/>
  <c r="AZ9" i="6"/>
  <c r="BG11" i="6" a="1"/>
  <c r="BG11" i="6" s="1"/>
  <c r="AI11" i="6"/>
  <c r="AH11" i="6" s="1"/>
  <c r="BF11" i="6" a="1"/>
  <c r="BF11" i="6" s="1"/>
  <c r="AL14" i="6" a="1"/>
  <c r="AL14" i="6" s="1"/>
  <c r="AK14" i="6" s="1"/>
  <c r="AY14" i="6" s="1"/>
  <c r="BF14" i="6" a="1"/>
  <c r="BF14" i="6" s="1"/>
  <c r="BF16" i="6" a="1"/>
  <c r="BF16" i="6" s="1"/>
  <c r="BA17" i="6"/>
  <c r="AE16" i="6" a="1"/>
  <c r="AE16" i="6" s="1"/>
  <c r="L16" i="6" s="1"/>
  <c r="AV16" i="6" s="1"/>
  <c r="AL16" i="6" a="1"/>
  <c r="AL16" i="6" s="1"/>
  <c r="AK16" i="6" s="1"/>
  <c r="AY16" i="6" s="1"/>
  <c r="AL18" i="6" a="1"/>
  <c r="AL18" i="6" s="1"/>
  <c r="AK18" i="6" s="1"/>
  <c r="BF18" i="6" a="1"/>
  <c r="BF18" i="6" s="1"/>
  <c r="BC18" i="6" a="1"/>
  <c r="BC18" i="6" s="1"/>
  <c r="AE18" i="6" a="1"/>
  <c r="AE18" i="6" s="1"/>
  <c r="L18" i="6" s="1"/>
  <c r="AV18" i="6" s="1"/>
  <c r="BC17" i="6" a="1"/>
  <c r="BC17" i="6" s="1"/>
  <c r="M17" i="6" l="1"/>
  <c r="AD16" i="6"/>
  <c r="BE16" i="6" s="1"/>
  <c r="BD16" i="6" s="1"/>
  <c r="AU11" i="6"/>
  <c r="M9" i="6"/>
  <c r="M8" i="6"/>
  <c r="AD8" i="6"/>
  <c r="J8" i="6" s="1"/>
  <c r="AD6" i="6"/>
  <c r="BE6" i="6" s="1"/>
  <c r="BD6" i="6" s="1"/>
  <c r="J11" i="6"/>
  <c r="AT11" i="6" s="1"/>
  <c r="J4" i="6"/>
  <c r="AT4" i="6" s="1"/>
  <c r="AZ485" i="6"/>
  <c r="AD23" i="6" s="1"/>
  <c r="P2" i="16" s="1"/>
  <c r="BE11" i="6"/>
  <c r="BD11" i="6" s="1"/>
  <c r="AW13" i="6"/>
  <c r="M13" i="6"/>
  <c r="AD13" i="6"/>
  <c r="J13" i="6" s="1"/>
  <c r="AT13" i="6" s="1"/>
  <c r="AU13" i="6"/>
  <c r="M16" i="6"/>
  <c r="AW10" i="6"/>
  <c r="M10" i="6"/>
  <c r="AU9" i="6"/>
  <c r="AD9" i="6"/>
  <c r="J9" i="6" s="1"/>
  <c r="AT9" i="6" s="1"/>
  <c r="BB485" i="6"/>
  <c r="AG23" i="6" s="1"/>
  <c r="R2" i="16" s="1"/>
  <c r="AU17" i="6"/>
  <c r="AD17" i="6"/>
  <c r="AY18" i="6"/>
  <c r="M18" i="6"/>
  <c r="M11" i="6"/>
  <c r="AW11" i="6"/>
  <c r="AR12" i="6"/>
  <c r="AU12" i="6"/>
  <c r="AD12" i="6"/>
  <c r="J12" i="6" s="1"/>
  <c r="AT12" i="6" s="1"/>
  <c r="AR8" i="6"/>
  <c r="AR6" i="6"/>
  <c r="AW5" i="6"/>
  <c r="M5" i="6"/>
  <c r="AX485" i="6"/>
  <c r="AB23" i="6" s="1"/>
  <c r="N2" i="16" s="1"/>
  <c r="AU18" i="6"/>
  <c r="AD18" i="6"/>
  <c r="J18" i="6" s="1"/>
  <c r="AT18" i="6" s="1"/>
  <c r="AY4" i="6"/>
  <c r="M4" i="6"/>
  <c r="AD14" i="6"/>
  <c r="J14" i="6" s="1"/>
  <c r="AT14" i="6" s="1"/>
  <c r="AU14" i="6"/>
  <c r="AD7" i="6"/>
  <c r="AU7" i="6"/>
  <c r="M14" i="6"/>
  <c r="AD15" i="6"/>
  <c r="J15" i="6" s="1"/>
  <c r="AT15" i="6" s="1"/>
  <c r="AU15" i="6"/>
  <c r="BA485" i="6"/>
  <c r="AE23" i="6" s="1"/>
  <c r="Q2" i="16" s="1"/>
  <c r="AD5" i="6"/>
  <c r="J5" i="6" s="1"/>
  <c r="AT5" i="6" s="1"/>
  <c r="AU5" i="6"/>
  <c r="AV485" i="6"/>
  <c r="Y23" i="6" s="1"/>
  <c r="L2" i="16" s="1"/>
  <c r="M7" i="6"/>
  <c r="AW7" i="6"/>
  <c r="M15" i="6"/>
  <c r="AW15" i="6"/>
  <c r="AY12" i="6"/>
  <c r="M12" i="6"/>
  <c r="AD10" i="6"/>
  <c r="AU10" i="6"/>
  <c r="AW6" i="6"/>
  <c r="M6" i="6"/>
  <c r="BE4" i="6"/>
  <c r="BD4" i="6" s="1"/>
  <c r="J16" i="6" l="1"/>
  <c r="AT16" i="6" s="1"/>
  <c r="BE8" i="6"/>
  <c r="BD8" i="6" s="1"/>
  <c r="AS8" i="6"/>
  <c r="AR485" i="6"/>
  <c r="S23" i="6" s="1"/>
  <c r="G2" i="16" s="1"/>
  <c r="AT8" i="6"/>
  <c r="AS11" i="6"/>
  <c r="N11" i="6"/>
  <c r="J6" i="6"/>
  <c r="BE9" i="6"/>
  <c r="BD9" i="6" s="1"/>
  <c r="N8" i="6"/>
  <c r="O8" i="6" s="1"/>
  <c r="BE13" i="6"/>
  <c r="BD13" i="6" s="1"/>
  <c r="AS4" i="6"/>
  <c r="BE14" i="6"/>
  <c r="BD14" i="6" s="1"/>
  <c r="AY485" i="6"/>
  <c r="AC23" i="6" s="1"/>
  <c r="O2" i="16" s="1"/>
  <c r="BE18" i="6"/>
  <c r="BD18" i="6" s="1"/>
  <c r="AW485" i="6"/>
  <c r="Z23" i="6" s="1"/>
  <c r="M2" i="16" s="1"/>
  <c r="BE5" i="6"/>
  <c r="BD5" i="6" s="1"/>
  <c r="J10" i="6"/>
  <c r="AT10" i="6" s="1"/>
  <c r="BE10" i="6"/>
  <c r="BD10" i="6" s="1"/>
  <c r="AS15" i="6"/>
  <c r="N15" i="6"/>
  <c r="O15" i="6" s="1"/>
  <c r="J7" i="6"/>
  <c r="AT7" i="6" s="1"/>
  <c r="BE7" i="6"/>
  <c r="BD7" i="6" s="1"/>
  <c r="AS14" i="6"/>
  <c r="N14" i="6"/>
  <c r="O14" i="6" s="1"/>
  <c r="AS5" i="6"/>
  <c r="N5" i="6"/>
  <c r="O5" i="6" s="1"/>
  <c r="AU485" i="6"/>
  <c r="X23" i="6" s="1"/>
  <c r="K2" i="16" s="1"/>
  <c r="AS18" i="6"/>
  <c r="N18" i="6"/>
  <c r="O18" i="6" s="1"/>
  <c r="N4" i="6"/>
  <c r="AS16" i="6"/>
  <c r="N16" i="6"/>
  <c r="O16" i="6" s="1"/>
  <c r="BE12" i="6"/>
  <c r="BD12" i="6" s="1"/>
  <c r="AS13" i="6"/>
  <c r="N13" i="6"/>
  <c r="O13" i="6" s="1"/>
  <c r="BE15" i="6"/>
  <c r="BD15" i="6" s="1"/>
  <c r="AS12" i="6"/>
  <c r="N12" i="6"/>
  <c r="O12" i="6" s="1"/>
  <c r="J17" i="6"/>
  <c r="AT17" i="6" s="1"/>
  <c r="BE17" i="6"/>
  <c r="BD17" i="6" s="1"/>
  <c r="AS9" i="6"/>
  <c r="N9" i="6"/>
  <c r="O9" i="6" s="1"/>
  <c r="O4" i="6" l="1"/>
  <c r="O11" i="6"/>
  <c r="N6" i="6"/>
  <c r="O6" i="6" s="1"/>
  <c r="AT6" i="6"/>
  <c r="AT485" i="6" s="1"/>
  <c r="V23" i="6" s="1"/>
  <c r="I2" i="16" s="1"/>
  <c r="AS6" i="6"/>
  <c r="BD485" i="6"/>
  <c r="R27" i="6" s="1"/>
  <c r="J2" i="16" s="1"/>
  <c r="AS17" i="6"/>
  <c r="N17" i="6"/>
  <c r="O17" i="6" s="1"/>
  <c r="AS7" i="6"/>
  <c r="N7" i="6"/>
  <c r="AS10" i="6"/>
  <c r="N10" i="6"/>
  <c r="O10" i="6" s="1"/>
  <c r="O7" i="6" l="1"/>
  <c r="O19" i="6" s="1"/>
  <c r="O3" i="1" s="1"/>
  <c r="AS485" i="6"/>
  <c r="T23" i="6" s="1"/>
  <c r="H2" i="16" s="1"/>
  <c r="R23" i="6" l="1"/>
  <c r="F2" i="16" s="1"/>
</calcChain>
</file>

<file path=xl/comments1.xml><?xml version="1.0" encoding="utf-8"?>
<comments xmlns="http://schemas.openxmlformats.org/spreadsheetml/2006/main">
  <authors>
    <author>作者</author>
  </authors>
  <commentList>
    <comment ref="L5" authorId="0">
      <text>
        <r>
          <rPr>
            <b/>
            <sz val="9"/>
            <rFont val="宋体"/>
            <family val="3"/>
            <charset val="134"/>
          </rPr>
          <t>在结算单焊工计件一栏里写好焊接费会自动填充到备注里，如果没有焊接费则显示"空白"</t>
        </r>
      </text>
    </comment>
    <comment ref="O5" authorId="0">
      <text>
        <r>
          <rPr>
            <sz val="9"/>
            <rFont val="宋体"/>
            <family val="3"/>
            <charset val="134"/>
          </rPr>
          <t>蓝色方框内功能说明：在结算单焊工计件一栏里写好焊接费会自动填充到备注里，如果没有焊接费则显示"空白"，  
公式说明：在结算单焊工计件里写好焊接费，会自动填充到焊接费1栏下，焊接费2栏表示提取焊接费1的数字，        
L栏备注的公式为：如果焊接费2栏为"0"时显示"空白"，如果焊接费2栏里存在金额则显示焊接费1栏下的信息，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N2" authorId="0">
      <text>
        <r>
          <rPr>
            <sz val="9"/>
            <rFont val="宋体"/>
            <family val="3"/>
            <charset val="134"/>
          </rPr>
          <t>如果含有喷塑填入喷塑单价，喷塑费自动按平方m计算，加入其它费用里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AP2" authorId="0">
      <text>
        <r>
          <rPr>
            <sz val="9"/>
            <rFont val="宋体"/>
            <family val="3"/>
            <charset val="134"/>
          </rPr>
          <t>如果按照平方计算冲孔，填入冲孔单价(元/m2)，冲孔费自动按平方m计算，加入穿孔费用里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K3" authorId="0">
      <text>
        <r>
          <rPr>
            <sz val="9"/>
            <rFont val="宋体"/>
            <family val="3"/>
            <charset val="134"/>
          </rPr>
          <t>激光穿孔费与冲孔费相加</t>
        </r>
      </text>
    </comment>
    <comment ref="Z3" authorId="0">
      <text>
        <r>
          <rPr>
            <b/>
            <sz val="9"/>
            <rFont val="宋体"/>
            <family val="3"/>
            <charset val="134"/>
          </rPr>
          <t>我司折弯机为3米长度
所以折弯长度只添1,2,3
对应零件的长宽</t>
        </r>
      </text>
    </comment>
    <comment ref="AB3" authorId="0">
      <text>
        <r>
          <rPr>
            <sz val="9"/>
            <rFont val="宋体"/>
            <family val="3"/>
            <charset val="134"/>
          </rPr>
          <t xml:space="preserve">公式功能：
    如果F和G为《切割穿孔对应表》里的对应材质和板厚，则自动显示切割单价。iferror为判断如计算无法显示则显示为0
公式注释：
    IF公式嵌套VLOOKUP
    OR函数判断F列和G列是否为true，如不是返回null，
    VLOOKUP函数
    F4&amp;G4  为要查找的值，
    IF({1,0},切割穿孔对应表!A$3:$A$1599&amp;切割穿孔对应表!B$3:B$1599,切割穿孔对应表!E$3:E$1599)   为要查找的区域，IF({1,0}在判断条件中1为true，0为false，查找切割穿孔对应表的A列B列C列，表内非0的数值都可为true，如果为true，则返回对应的值，《切割表》A列的值对应返回给《结算表》内F列，《切割表》B列对应的值返回给《结算表》G列，如果为false，《切割表》C列对应的值返回给《结算表》AA列。
    2  为返回查找区域内第二列（也就是《切割表》内的C列，在查找区域内A和B为第一列）的数值
    0    为返回精确匹配
</t>
        </r>
        <r>
          <rPr>
            <b/>
            <sz val="11"/>
            <rFont val="宋体"/>
            <family val="3"/>
            <charset val="134"/>
          </rPr>
          <t>注意：数组函数公式必须要同时按这三键（CTRL+SHIFT+ENTER），才能执行，否则结果是错误的</t>
        </r>
      </text>
    </comment>
    <comment ref="AC3" authorId="0">
      <text>
        <r>
          <rPr>
            <sz val="9"/>
            <rFont val="宋体"/>
            <family val="3"/>
            <charset val="134"/>
          </rPr>
          <t xml:space="preserve">公式功能：
    如果AB为《切割穿孔对应表》里对应的切割单价，则自动显示穿孔单价。iferror为判断如计算无法显示则显示为0
公式注释：
    VLOOKUP函数
    </t>
        </r>
        <r>
          <rPr>
            <b/>
            <sz val="9"/>
            <rFont val="宋体"/>
            <family val="3"/>
            <charset val="134"/>
          </rPr>
          <t>AA列</t>
        </r>
        <r>
          <rPr>
            <sz val="9"/>
            <rFont val="宋体"/>
            <family val="3"/>
            <charset val="134"/>
          </rPr>
          <t xml:space="preserve">  为要查找的值，
    </t>
        </r>
        <r>
          <rPr>
            <b/>
            <sz val="9"/>
            <rFont val="宋体"/>
            <family val="3"/>
            <charset val="134"/>
          </rPr>
          <t>切割穿孔对应表!C:D</t>
        </r>
        <r>
          <rPr>
            <sz val="9"/>
            <rFont val="宋体"/>
            <family val="3"/>
            <charset val="134"/>
          </rPr>
          <t xml:space="preserve">  为要查找的区域，
    </t>
        </r>
        <r>
          <rPr>
            <b/>
            <sz val="9"/>
            <rFont val="宋体"/>
            <family val="3"/>
            <charset val="134"/>
          </rPr>
          <t>2</t>
        </r>
        <r>
          <rPr>
            <sz val="9"/>
            <rFont val="宋体"/>
            <family val="3"/>
            <charset val="134"/>
          </rPr>
          <t xml:space="preserve">  为返回查找区域内第二列（也就是《切割表》内的D列，在查找区域内C为第一列）的数值
    </t>
        </r>
        <r>
          <rPr>
            <b/>
            <sz val="9"/>
            <rFont val="宋体"/>
            <family val="3"/>
            <charset val="134"/>
          </rPr>
          <t xml:space="preserve">0 </t>
        </r>
        <r>
          <rPr>
            <sz val="9"/>
            <rFont val="宋体"/>
            <family val="3"/>
            <charset val="134"/>
          </rPr>
          <t xml:space="preserve">   为返回精确匹配</t>
        </r>
      </text>
    </comment>
    <comment ref="AD3" authorId="0">
      <text>
        <r>
          <rPr>
            <sz val="9"/>
            <rFont val="宋体"/>
            <family val="3"/>
            <charset val="134"/>
          </rPr>
          <t>计算引线长度加入到切割费用里，引线长度等于板厚，只在激光切割工序下计算</t>
        </r>
      </text>
    </comment>
    <comment ref="AT3" authorId="0">
      <text>
        <r>
          <rPr>
            <sz val="10"/>
            <rFont val="汉仪旗黑-55"/>
            <charset val="134"/>
          </rPr>
          <t>公式：当BA列等于999时判断为激光切割，所以计算的切割费和穿孔费为激光切割工序产生的费用，iferror为判断如计算无法显示则显示为0</t>
        </r>
      </text>
    </comment>
    <comment ref="AU3" authorId="0">
      <text>
        <r>
          <rPr>
            <sz val="9"/>
            <rFont val="微软雅黑"/>
            <family val="2"/>
            <charset val="134"/>
          </rPr>
          <t>公式：当BA列等于999时判断为激光切割，所以计算的切割费和穿孔费为水切割工序产生的费用，iferror为判断如计算无法显示则显示为0</t>
        </r>
      </text>
    </comment>
    <comment ref="BC3" authorId="0">
      <text>
        <r>
          <rPr>
            <sz val="9"/>
            <rFont val="宋体"/>
            <family val="3"/>
            <charset val="134"/>
          </rPr>
          <t xml:space="preserve">公式功能：
    如果F和G为《切割穿孔对应表》里的对应内容，如果符合激光切割参数，则显示数字为999.如果符合水切割参数，则显示数字888。iferror为判断如计算无法显示则显示为0
公式注释：
    IF公式嵌套VLOOKUP
    OR函数判断F列和G列是否为true，如不是返回null，
    VLOOKUP函数
    </t>
        </r>
        <r>
          <rPr>
            <b/>
            <sz val="9"/>
            <rFont val="宋体"/>
            <family val="3"/>
            <charset val="134"/>
          </rPr>
          <t>F4&amp;G4</t>
        </r>
        <r>
          <rPr>
            <sz val="9"/>
            <rFont val="宋体"/>
            <family val="3"/>
            <charset val="134"/>
          </rPr>
          <t xml:space="preserve">  为要查找的值，
    </t>
        </r>
        <r>
          <rPr>
            <b/>
            <sz val="9"/>
            <rFont val="宋体"/>
            <family val="3"/>
            <charset val="134"/>
          </rPr>
          <t>IF({1,0},切割穿孔对应表!A$3:$A$1599&amp;切割穿孔对应表!B$3:B$1599,切割穿孔对应表!E$3:E$1599)</t>
        </r>
        <r>
          <rPr>
            <sz val="9"/>
            <rFont val="宋体"/>
            <family val="3"/>
            <charset val="134"/>
          </rPr>
          <t xml:space="preserve">   为要查找的区域，IF({1,0}在判断条件中1为true，0为false，查找切割穿孔对应表的A列B列E列，表内非0的数值都可为true，如果为true，则返回对应的值，《切割表》A列的值对应返回给《结算表》内F列，《切割表》B列对应的值返回给《结算表》G列，如果为false，《切割表》E列对应的值返回给《结算表》BA列。
    </t>
        </r>
        <r>
          <rPr>
            <b/>
            <sz val="9"/>
            <rFont val="宋体"/>
            <family val="3"/>
            <charset val="134"/>
          </rPr>
          <t>2</t>
        </r>
        <r>
          <rPr>
            <sz val="9"/>
            <rFont val="宋体"/>
            <family val="3"/>
            <charset val="134"/>
          </rPr>
          <t xml:space="preserve">  为返回查找区域内第二列（也就是《切割表》内的E列，在查找区域内A和B为第一列）的数值
    </t>
        </r>
        <r>
          <rPr>
            <b/>
            <sz val="9"/>
            <rFont val="宋体"/>
            <family val="3"/>
            <charset val="134"/>
          </rPr>
          <t>0</t>
        </r>
        <r>
          <rPr>
            <sz val="9"/>
            <rFont val="宋体"/>
            <family val="3"/>
            <charset val="134"/>
          </rPr>
          <t xml:space="preserve">    为返回精确匹配
</t>
        </r>
        <r>
          <rPr>
            <b/>
            <sz val="14"/>
            <rFont val="宋体"/>
            <family val="3"/>
            <charset val="134"/>
          </rPr>
          <t>注意：数组函数公式必须要同时按这三键（CTRL+SHIFT+ENTER），才能执行，否则结果是错误的</t>
        </r>
      </text>
    </comment>
    <comment ref="BE3" authorId="0">
      <text>
        <r>
          <rPr>
            <sz val="9"/>
            <rFont val="宋体"/>
            <family val="3"/>
            <charset val="134"/>
          </rPr>
          <t>切割长度加引线长度除以切割速度再乘以1.66
(1.66为利用率倒算的数值)</t>
        </r>
      </text>
    </comment>
    <comment ref="R22" authorId="0">
      <text>
        <r>
          <rPr>
            <sz val="9"/>
            <rFont val="宋体"/>
            <family val="3"/>
            <charset val="134"/>
          </rPr>
          <t>所有工序总价相加
应与OP34表格内数字相等</t>
        </r>
      </text>
    </comment>
    <comment ref="S22" authorId="0">
      <text>
        <r>
          <rPr>
            <sz val="9"/>
            <rFont val="宋体"/>
            <family val="3"/>
            <charset val="134"/>
          </rPr>
          <t>原材料总价</t>
        </r>
      </text>
    </comment>
    <comment ref="T22" authorId="0">
      <text>
        <r>
          <rPr>
            <sz val="9"/>
            <rFont val="宋体"/>
            <family val="3"/>
            <charset val="134"/>
          </rPr>
          <t>所有加工费用总计</t>
        </r>
      </text>
    </comment>
    <comment ref="V22" authorId="0">
      <text>
        <r>
          <rPr>
            <sz val="9"/>
            <rFont val="宋体"/>
            <family val="3"/>
            <charset val="134"/>
          </rPr>
          <t>激光切割工序
加工费总计</t>
        </r>
      </text>
    </comment>
    <comment ref="X22" authorId="0">
      <text>
        <r>
          <rPr>
            <sz val="9"/>
            <rFont val="宋体"/>
            <family val="3"/>
            <charset val="134"/>
          </rPr>
          <t>水切割工序
加工费总计</t>
        </r>
      </text>
    </comment>
    <comment ref="Y22" authorId="0">
      <text>
        <r>
          <rPr>
            <sz val="9"/>
            <rFont val="宋体"/>
            <family val="3"/>
            <charset val="134"/>
          </rPr>
          <t>折弯工序
加工费总计</t>
        </r>
      </text>
    </comment>
    <comment ref="Z22" authorId="0">
      <text>
        <r>
          <rPr>
            <sz val="9"/>
            <rFont val="宋体"/>
            <family val="3"/>
            <charset val="134"/>
          </rPr>
          <t>焊接工序
加工费总计</t>
        </r>
      </text>
    </comment>
    <comment ref="AB22" authorId="0">
      <text>
        <r>
          <rPr>
            <sz val="9"/>
            <rFont val="宋体"/>
            <family val="3"/>
            <charset val="134"/>
          </rPr>
          <t>钻孔攻丝工序
加工费总计</t>
        </r>
      </text>
    </comment>
    <comment ref="AD22" authorId="0">
      <text>
        <r>
          <rPr>
            <sz val="9"/>
            <rFont val="宋体"/>
            <family val="3"/>
            <charset val="134"/>
          </rPr>
          <t>喷塑工序
加工费总计</t>
        </r>
      </text>
    </comment>
    <comment ref="AE22" authorId="0">
      <text>
        <r>
          <rPr>
            <sz val="9"/>
            <rFont val="宋体"/>
            <family val="3"/>
            <charset val="134"/>
          </rPr>
          <t>冲床冲网孔工序
加工费总计</t>
        </r>
      </text>
    </comment>
    <comment ref="AG22" authorId="0">
      <text>
        <r>
          <rPr>
            <sz val="9"/>
            <rFont val="宋体"/>
            <family val="3"/>
            <charset val="134"/>
          </rPr>
          <t>其他工序
加工费总计</t>
        </r>
      </text>
    </comment>
    <comment ref="R26" authorId="0">
      <text>
        <r>
          <rPr>
            <sz val="9"/>
            <rFont val="宋体"/>
            <family val="3"/>
            <charset val="134"/>
          </rPr>
          <t>激光切割总耗时
大致估算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<sst xmlns="http://schemas.openxmlformats.org/spreadsheetml/2006/main" count="2095" uniqueCount="196">
  <si>
    <t>本单一式六联 1联交车间主任 1联交库管 1联跟随图纸 1联交业务主管 1联计划留底 1联财务留底</t>
  </si>
  <si>
    <t>山东百超生产生产计划单</t>
  </si>
  <si>
    <t>生产单号:</t>
  </si>
  <si>
    <t>交货期:</t>
  </si>
  <si>
    <t>下单日期：</t>
  </si>
  <si>
    <t>参考单号：</t>
  </si>
  <si>
    <t>同订单号：</t>
  </si>
  <si>
    <t>下单人:</t>
  </si>
  <si>
    <t>订单金额</t>
  </si>
  <si>
    <t xml:space="preserve">产品明细 </t>
  </si>
  <si>
    <t>序号</t>
  </si>
  <si>
    <t>产品名称</t>
  </si>
  <si>
    <t>图号</t>
  </si>
  <si>
    <t>材质</t>
  </si>
  <si>
    <t>厚度</t>
  </si>
  <si>
    <t>数量</t>
  </si>
  <si>
    <t>单位</t>
  </si>
  <si>
    <t>供料单位</t>
  </si>
  <si>
    <t>备注</t>
  </si>
  <si>
    <t>焊接费1</t>
  </si>
  <si>
    <t>焊接费2</t>
  </si>
  <si>
    <t>合计</t>
  </si>
  <si>
    <t>件</t>
  </si>
  <si>
    <t>工序统计</t>
  </si>
  <si>
    <t>出图</t>
  </si>
  <si>
    <t xml:space="preserve">
</t>
  </si>
  <si>
    <t>负责人签字</t>
  </si>
  <si>
    <t>时间</t>
  </si>
  <si>
    <t>图纸共    页</t>
  </si>
  <si>
    <t>如有工序或工艺特殊或需特别注意的事项，请特别注释，以免出现废品</t>
  </si>
  <si>
    <t>外协工序统计</t>
  </si>
  <si>
    <t xml:space="preserve">其他加工工序
请注明   </t>
  </si>
  <si>
    <t>□</t>
  </si>
  <si>
    <t>材料清单</t>
  </si>
  <si>
    <t>材料名称</t>
  </si>
  <si>
    <t>规格型号</t>
  </si>
  <si>
    <t>山东百超产品结算单</t>
  </si>
  <si>
    <t>日期:</t>
  </si>
  <si>
    <t>本表一式4联 白联制单留底 红联蓝联交财务 黄联交客户</t>
  </si>
  <si>
    <t>全</t>
  </si>
  <si>
    <r>
      <rPr>
        <b/>
        <sz val="11"/>
        <color rgb="FF7030A0"/>
        <rFont val="微软雅黑"/>
        <family val="2"/>
        <charset val="134"/>
      </rPr>
      <t>注意</t>
    </r>
    <r>
      <rPr>
        <b/>
        <sz val="11"/>
        <color theme="1"/>
        <rFont val="微软雅黑"/>
        <family val="2"/>
        <charset val="134"/>
      </rPr>
      <t>：以下费用一栏，白色背景</t>
    </r>
    <r>
      <rPr>
        <b/>
        <sz val="11"/>
        <color theme="1"/>
        <rFont val="宋体"/>
        <family val="3"/>
        <charset val="134"/>
        <scheme val="major"/>
      </rPr>
      <t>□</t>
    </r>
    <r>
      <rPr>
        <b/>
        <sz val="11"/>
        <color theme="1"/>
        <rFont val="微软雅黑"/>
        <family val="2"/>
        <charset val="134"/>
      </rPr>
      <t>部分为手工输入部分，</t>
    </r>
    <r>
      <rPr>
        <b/>
        <sz val="11"/>
        <color rgb="FF7030A0"/>
        <rFont val="微软雅黑"/>
        <family val="2"/>
        <charset val="134"/>
      </rPr>
      <t>有颜色填充部分为自动输入</t>
    </r>
    <r>
      <rPr>
        <b/>
        <sz val="11"/>
        <color theme="1"/>
        <rFont val="微软雅黑"/>
        <family val="2"/>
        <charset val="134"/>
      </rPr>
      <t>，其中</t>
    </r>
    <r>
      <rPr>
        <b/>
        <sz val="11"/>
        <color rgb="FFFF0000"/>
        <rFont val="微软雅黑"/>
        <family val="2"/>
        <charset val="134"/>
      </rPr>
      <t>红色背景填充</t>
    </r>
    <r>
      <rPr>
        <b/>
        <sz val="11"/>
        <color rgb="FFFF0000"/>
        <rFont val="宋体"/>
        <family val="3"/>
        <charset val="134"/>
        <scheme val="major"/>
      </rPr>
      <t>■</t>
    </r>
    <r>
      <rPr>
        <b/>
        <sz val="11"/>
        <color rgb="FFFF0000"/>
        <rFont val="微软雅黑"/>
        <family val="2"/>
        <charset val="134"/>
      </rPr>
      <t>为不可修改</t>
    </r>
    <r>
      <rPr>
        <b/>
        <sz val="11"/>
        <color theme="1"/>
        <rFont val="微软雅黑"/>
        <family val="2"/>
        <charset val="134"/>
      </rPr>
      <t>，</t>
    </r>
    <r>
      <rPr>
        <b/>
        <sz val="11"/>
        <color rgb="FF00B050"/>
        <rFont val="微软雅黑"/>
        <family val="2"/>
        <charset val="134"/>
      </rPr>
      <t>绿色背景</t>
    </r>
    <r>
      <rPr>
        <b/>
        <sz val="11"/>
        <color rgb="FF00B050"/>
        <rFont val="宋体"/>
        <family val="3"/>
        <charset val="134"/>
        <scheme val="major"/>
      </rPr>
      <t>■</t>
    </r>
    <r>
      <rPr>
        <b/>
        <sz val="11"/>
        <color rgb="FF00B050"/>
        <rFont val="微软雅黑"/>
        <family val="2"/>
        <charset val="134"/>
      </rPr>
      <t>填充可修改</t>
    </r>
  </si>
  <si>
    <t xml:space="preserve">  AQ后所有参数请勿修改</t>
  </si>
  <si>
    <t>工序999为激光切割  888为水切割</t>
  </si>
  <si>
    <t>购货单位：</t>
  </si>
  <si>
    <t>材料来源：</t>
  </si>
  <si>
    <t>材料费（密度：不锈钢/碳钢7.9，铜9，铝2.8）</t>
  </si>
  <si>
    <t>切割折弯费</t>
  </si>
  <si>
    <t>焊接</t>
  </si>
  <si>
    <t>钻孔攻丝</t>
  </si>
  <si>
    <t>其他</t>
  </si>
  <si>
    <t>喷塑费</t>
  </si>
  <si>
    <t>冲孔费按平方m算</t>
  </si>
  <si>
    <r>
      <rPr>
        <sz val="11"/>
        <color theme="1"/>
        <rFont val="宋体"/>
        <family val="3"/>
        <charset val="134"/>
        <scheme val="minor"/>
      </rPr>
      <t>各工序加工费统计(</t>
    </r>
    <r>
      <rPr>
        <b/>
        <sz val="11"/>
        <color theme="1"/>
        <rFont val="微软雅黑"/>
        <family val="2"/>
        <charset val="134"/>
      </rPr>
      <t>全部为公式自动计算请勿修改</t>
    </r>
    <r>
      <rPr>
        <sz val="11"/>
        <color theme="1"/>
        <rFont val="宋体"/>
        <family val="3"/>
        <charset val="134"/>
        <scheme val="minor"/>
      </rPr>
      <t>)</t>
    </r>
  </si>
  <si>
    <t>序
号</t>
  </si>
  <si>
    <t>数
量</t>
  </si>
  <si>
    <t>材料
费</t>
  </si>
  <si>
    <t>切割
费</t>
  </si>
  <si>
    <t>穿孔
费</t>
  </si>
  <si>
    <t>折弯
费</t>
  </si>
  <si>
    <t>单价</t>
  </si>
  <si>
    <t>总价</t>
  </si>
  <si>
    <t>长mm</t>
  </si>
  <si>
    <t>宽mm</t>
  </si>
  <si>
    <t>单价 
元</t>
  </si>
  <si>
    <t>密度</t>
  </si>
  <si>
    <t>材料费
元</t>
  </si>
  <si>
    <t>切割长度</t>
  </si>
  <si>
    <t>穿孔数</t>
  </si>
  <si>
    <t>折弯长度(m)123</t>
  </si>
  <si>
    <t>折弯
刀数</t>
  </si>
  <si>
    <t>切割
单价</t>
  </si>
  <si>
    <t>穿孔
单价</t>
  </si>
  <si>
    <t>引线长度</t>
  </si>
  <si>
    <t>折弯
单价</t>
  </si>
  <si>
    <t>焊工计件</t>
  </si>
  <si>
    <t>焊接长度（mm）</t>
  </si>
  <si>
    <t>焊接费</t>
  </si>
  <si>
    <t>焊接单价</t>
  </si>
  <si>
    <t>攻丝钻孔数量</t>
  </si>
  <si>
    <t>钻孔攻丝费</t>
  </si>
  <si>
    <t>钻孔攻丝单价</t>
  </si>
  <si>
    <t>喷塑单价（m2）</t>
  </si>
  <si>
    <t>冲孔费</t>
  </si>
  <si>
    <t>冲孔单价（m2）</t>
  </si>
  <si>
    <t>原材料总计</t>
  </si>
  <si>
    <t>加工费总计</t>
  </si>
  <si>
    <t>激光切割统计</t>
  </si>
  <si>
    <t>水切割统计</t>
  </si>
  <si>
    <t>折弯统计</t>
  </si>
  <si>
    <t>焊接统计</t>
  </si>
  <si>
    <t>焊工计件统计</t>
  </si>
  <si>
    <t>钻孔攻丝统计</t>
  </si>
  <si>
    <t>喷塑统计</t>
  </si>
  <si>
    <t>平方冲孔统计</t>
  </si>
  <si>
    <t>其他统计</t>
  </si>
  <si>
    <t>工序</t>
  </si>
  <si>
    <t>总耗时h</t>
  </si>
  <si>
    <t>单件耗时min</t>
  </si>
  <si>
    <t>切割速度(mm/min)</t>
  </si>
  <si>
    <t>穿孔时间MIN/1个孔</t>
  </si>
  <si>
    <t>←完成后请重新核对总价是否正确</t>
  </si>
  <si>
    <t>财务结算签字：</t>
  </si>
  <si>
    <t>收货人：</t>
  </si>
  <si>
    <t>是否含税：</t>
  </si>
  <si>
    <t>制单：</t>
  </si>
  <si>
    <t>赛艾福切割单价</t>
  </si>
  <si>
    <t>合计总价</t>
  </si>
  <si>
    <t>原材料</t>
  </si>
  <si>
    <t>加工费</t>
  </si>
  <si>
    <t>激光</t>
  </si>
  <si>
    <t>水刀</t>
  </si>
  <si>
    <t>折弯</t>
  </si>
  <si>
    <t>钻攻沉铆</t>
  </si>
  <si>
    <t>喷塑</t>
  </si>
  <si>
    <t>冲孔</t>
  </si>
  <si>
    <t>激光切割总耗时</t>
  </si>
  <si>
    <t>小时</t>
  </si>
  <si>
    <t>各个工序加工费的统计，勿动谢谢</t>
  </si>
  <si>
    <t>激光切割总耗时统计</t>
  </si>
  <si>
    <t>厚度 (mm)</t>
  </si>
  <si>
    <t>穿孔时间 (s)</t>
  </si>
  <si>
    <t>速度 (mm/min)</t>
  </si>
  <si>
    <t>镀锌</t>
  </si>
  <si>
    <t>镍板</t>
  </si>
  <si>
    <t>310S</t>
  </si>
  <si>
    <t>Q235</t>
  </si>
  <si>
    <t>Q345</t>
  </si>
  <si>
    <t>钢45</t>
  </si>
  <si>
    <t>铝板</t>
  </si>
  <si>
    <t>水刀304</t>
  </si>
  <si>
    <t>水刀201</t>
  </si>
  <si>
    <t>水刀Q235</t>
  </si>
  <si>
    <t>水刀Q345</t>
  </si>
  <si>
    <t>水刀316</t>
  </si>
  <si>
    <t>水刀310</t>
  </si>
  <si>
    <t>水刀钛板</t>
  </si>
  <si>
    <t>水刀镍板</t>
  </si>
  <si>
    <t>水刀铝板</t>
  </si>
  <si>
    <t>亚克力板</t>
  </si>
  <si>
    <t>橡胶板</t>
  </si>
  <si>
    <t>水刀钢45</t>
  </si>
  <si>
    <t>水刀铜板</t>
  </si>
  <si>
    <t>水刀310S</t>
  </si>
  <si>
    <t>折弯长度</t>
  </si>
  <si>
    <t>折弯单价</t>
  </si>
  <si>
    <t>不锈钢折弯</t>
  </si>
  <si>
    <t>1米</t>
  </si>
  <si>
    <t>2米</t>
  </si>
  <si>
    <t>3米</t>
  </si>
  <si>
    <t>垫膜费</t>
  </si>
  <si>
    <t>1元/米</t>
  </si>
  <si>
    <t>2元/米</t>
  </si>
  <si>
    <t>碳钢</t>
  </si>
  <si>
    <t>不锈钢</t>
  </si>
  <si>
    <t>共发</t>
  </si>
  <si>
    <t>共边切割时每条边都穿一次孔</t>
  </si>
  <si>
    <t>单价(m)</t>
  </si>
  <si>
    <t>Q235,Q345,304,316,201,310s,钢45,镀锌,铝板,镍板,水刀,水刀304,水刀201,水刀316,水刀Q235,水刀钢45,水刀铜板,水刀310S,水刀铝板,水刀Q345,橡胶板,水刀钛板,亚克力板</t>
  </si>
  <si>
    <t>函数</t>
  </si>
  <si>
    <t>含义</t>
  </si>
  <si>
    <t>OR</t>
  </si>
  <si>
    <t>Excel中OR函数可以用来对多个逻辑条件进行判断，只要有1个逻辑条件满足时就返回”TURE“，函数形式如下：OR(logical1,logical2, ...)，最多可以有30个条件。与AND函数不同，AND函数要求所有的条件都满足时才返回”TURE“，只要有条件不满足时就返回”FALSE“</t>
  </si>
  <si>
    <t>IFERROR</t>
  </si>
  <si>
    <t>Excel中逻辑函数 IFERROR 可以检查公式或单元格中存在的错误。
语法为：IFERROR(value, value_if_error)
value为判断是否错误的公式或单元格，如果公式的计算结果或者单元格显示的值是错误的，就显示 value_if_error这个参数的值；否则就返回公式或单元格的值。</t>
  </si>
  <si>
    <t>IF</t>
  </si>
  <si>
    <t>IF语法格式： IF(logical_test,value_if_true,value_if_false) 
含义：判断一个条件是否满足，如果满足返回一个值，如果不满足则返回另一个值。
在“IF({1,0}”中，根据两个条件，分别返回IF的两个值，同时把两个结果组成一个数组。
例如：=IF({1,0},A1:A2,B1:B2)，返回的是A1:B2。（或者说是{A1,B1;A2,B2} 组成的数组）
{1,0}表示一个数组中有两个元素，一个是1，另一个是0。
1在条件判断中表示TRUE，0表示FALSE。</t>
  </si>
  <si>
    <t>VLOOKUP</t>
  </si>
  <si>
    <t>VLOOKUP(lookup_value,table_array,col_index_num,range_lookup)
参数说明编辑
Lookup_value为需要在数据表第一列中进行查找的数值。Lookup_value 可以为数值、引用或文本字符串。当vlookup函数第一参数省略查找值时，表示用0查找。
Table_array为需要在其中查找数据的数据表。使用对区域或区域名称的引用。
col_index_num为table_array 中查找数据的数据列序号。col_index_num 为 1 时，返回 table_array 第一列的数值，col_index_num 为 2 时，返回 table_array 第二列的数值，以此类推。如果 col_index_num 小于1，函数 VLOOKUP 返回错误值 #VALUE!；如果 col_index_num 大于 table_array 的列数，函数 VLOOKUP 返回错误值#REF!。
Range_lookup为一逻辑值，指明函数 VLOOKUP 查找时是精确匹配，还是近似匹配。如果为false或0 ，则返回精确匹配，如果找不到，则返回错误值 #N/A。如果 range_lookup 为TRUE或1，函数 VLOOKUP 将查找近似匹配值，也就是说，如果找不到精确匹配值，则返回小于 lookup_value 的最大数值。如果range_lookup 省略，则默认为近似匹配。</t>
  </si>
  <si>
    <t>版本</t>
  </si>
  <si>
    <t>更新日期</t>
  </si>
  <si>
    <t>内容</t>
  </si>
  <si>
    <t>增加激光切割的工时，计算此批生产计划激光切割用时的大概时间，虽然为大致估算，但是也能具体估计此批订单能够花费多少时间再切割上，有参考意义。</t>
  </si>
  <si>
    <t>增加钻孔攻丝费用，输入数量自动根据对应板厚生成价格，自动算入费用的其他项里</t>
  </si>
  <si>
    <t>增加喷塑费用，自动根据平方数，计算喷塑费，需要手工输入喷塑单价</t>
  </si>
  <si>
    <t>增加按平方米计算的冲孔费用。计算原理与喷塑费用同理，需要手工输入冲孔平方单价，自动加入费用的穿孔费用一项里</t>
  </si>
  <si>
    <t>修改焊接计算方式增加，根据不锈钢或碳钢，自动生成焊接单价，根据焊接米数自动生成焊接价格，自动算入费用的其他项里</t>
  </si>
  <si>
    <t>增加焊工计件的自动输入到生产流程单的备注栏里，只要有焊接工序，在结算单表格里填好焊工计件价格，自动填入生产计划单的备注栏里，如果没有则显示空白，避免忘记添加，增加效率，减少工作量</t>
  </si>
  <si>
    <t>把生产计划单的内容增加至30行，增加输入数量，因为在上次更新增加自动添加的焊工计件，如果每次下拉增加行数，会导致新增加的行数不自动显示焊工计件，原因不明，为避免发生漏添加事件，把输入行数增加至30行，大多数订单的零件数量都可以满足，输入后只需删除多余行数即可，不会造成工作量的增加</t>
  </si>
  <si>
    <t>增加各个工序的费用统计，分别计算各个工序能产生的价值，在第500行显示自动求和，因为行数太少，人工增加行数时有可能会发生计算错误，并在37行和38行显示各个工序的求和，另外在第42行显示激光切割的大致用时，因为以往每次想查看用时，必须要手工下拉所有单个零件的用时自动求和，比较麻烦，也在第500行增加了激光用时的自动求和并在42行显示。避免每次需要手工计算。还对一些复杂的自动计算项目增加了批注和公式解释（未全部增加批注），无论谁用此表时，都可以对不懂的地方进行查询，迅速上手。增加了颜色标注，一目了然的了解哪些是手工输入哪些是自动输入，哪些自动输入可以修改。对一些项目增加了IFERROR公式，以避免在数值未输入的时候显示#N/A或者#value，避免无法进行后续的自动计算或求和。</t>
  </si>
  <si>
    <t>工序修改成可直接点击勾选。</t>
  </si>
  <si>
    <t>增加新工作表数据统计，所有表格的数据统一固定行数和列数，方便日后用VBA集中调取数据。</t>
  </si>
  <si>
    <t>订单号</t>
  </si>
  <si>
    <t>同订单号</t>
  </si>
  <si>
    <t>名称</t>
  </si>
  <si>
    <t>税</t>
  </si>
  <si>
    <t>激光耗时</t>
  </si>
  <si>
    <t>铜板</t>
    <phoneticPr fontId="41" type="noConversion"/>
  </si>
  <si>
    <t>铝板</t>
    <phoneticPr fontId="41" type="noConversion"/>
  </si>
  <si>
    <t>镀锌</t>
    <phoneticPr fontId="41" type="noConversion"/>
  </si>
  <si>
    <t>镍板</t>
    <phoneticPr fontId="41" type="noConversion"/>
  </si>
  <si>
    <t>310S</t>
    <phoneticPr fontId="41" type="noConversion"/>
  </si>
  <si>
    <t>Q235</t>
    <phoneticPr fontId="41" type="noConversion"/>
  </si>
  <si>
    <t>Q345</t>
    <phoneticPr fontId="41" type="noConversion"/>
  </si>
  <si>
    <t>45#</t>
  </si>
  <si>
    <t>45#</t>
    <phoneticPr fontId="41" type="noConversion"/>
  </si>
  <si>
    <t>Q355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</si>
</sst>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\(@\)"/>
    <numFmt numFmtId="177" formatCode="0.00_ "/>
    <numFmt numFmtId="178" formatCode="m&quot;月&quot;d&quot;日&quot;;@"/>
    <numFmt numFmtId="179" formatCode="0.0_);[Red]\(0.0\)"/>
    <numFmt numFmtId="180" formatCode="0.00_);[Red]\(0.00\)"/>
    <numFmt numFmtId="181" formatCode="0.0000_ "/>
    <numFmt numFmtId="182" formatCode="yyyy/m/d/"/>
    <numFmt numFmtId="183" formatCode="0.0_ "/>
    <numFmt numFmtId="184" formatCode="&quot;铝板 t=&quot;###.0"/>
    <numFmt numFmtId="185" formatCode="0_ "/>
  </numFmts>
  <fonts count="42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theme="3" tint="-0.499984740745262"/>
      <name val="黑体"/>
      <family val="3"/>
      <charset val="134"/>
    </font>
    <font>
      <sz val="10"/>
      <color theme="3" tint="-0.499984740745262"/>
      <name val="黑体"/>
      <family val="3"/>
      <charset val="134"/>
    </font>
    <font>
      <b/>
      <sz val="11"/>
      <color theme="1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12"/>
      <color rgb="FF333333"/>
      <name val="Arial"/>
      <family val="2"/>
    </font>
    <font>
      <b/>
      <sz val="12"/>
      <color theme="1"/>
      <name val="微软雅黑"/>
      <family val="2"/>
      <charset val="134"/>
    </font>
    <font>
      <b/>
      <sz val="18"/>
      <color rgb="FFFF0000"/>
      <name val="黑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u/>
      <sz val="11"/>
      <color theme="1"/>
      <name val="宋体"/>
      <family val="3"/>
      <charset val="134"/>
      <scheme val="minor"/>
    </font>
    <font>
      <sz val="11"/>
      <color rgb="FF000000"/>
      <name val="&amp;#23435"/>
      <family val="1"/>
    </font>
    <font>
      <b/>
      <sz val="11"/>
      <color rgb="FF7030A0"/>
      <name val="微软雅黑"/>
      <family val="2"/>
      <charset val="134"/>
    </font>
    <font>
      <b/>
      <sz val="11"/>
      <color theme="1"/>
      <name val="宋体"/>
      <family val="3"/>
      <charset val="134"/>
      <scheme val="major"/>
    </font>
    <font>
      <b/>
      <sz val="11"/>
      <color rgb="FFFF0000"/>
      <name val="微软雅黑"/>
      <family val="2"/>
      <charset val="134"/>
    </font>
    <font>
      <b/>
      <sz val="11"/>
      <color rgb="FFFF0000"/>
      <name val="宋体"/>
      <family val="3"/>
      <charset val="134"/>
      <scheme val="major"/>
    </font>
    <font>
      <b/>
      <sz val="11"/>
      <color rgb="FF00B050"/>
      <name val="微软雅黑"/>
      <family val="2"/>
      <charset val="134"/>
    </font>
    <font>
      <b/>
      <sz val="11"/>
      <color rgb="FF00B050"/>
      <name val="宋体"/>
      <family val="3"/>
      <charset val="134"/>
      <scheme val="major"/>
    </font>
    <font>
      <b/>
      <sz val="14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微软雅黑"/>
      <family val="2"/>
      <charset val="134"/>
    </font>
    <font>
      <sz val="10"/>
      <name val="汉仪旗黑-55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7A7A"/>
        <bgColor indexed="64"/>
      </patternFill>
    </fill>
    <fill>
      <patternFill patternType="solid">
        <fgColor rgb="FF66FA9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85961485641044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</cellStyleXfs>
  <cellXfs count="288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right" vertical="center"/>
    </xf>
    <xf numFmtId="0" fontId="0" fillId="0" borderId="0" xfId="0" applyAlignment="1" applyProtection="1">
      <alignment horizontal="right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/>
    <xf numFmtId="0" fontId="0" fillId="0" borderId="0" xfId="0" applyAlignment="1"/>
    <xf numFmtId="0" fontId="0" fillId="3" borderId="1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179" fontId="3" fillId="0" borderId="1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179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6" xfId="0" applyFill="1" applyBorder="1">
      <alignment vertical="center"/>
    </xf>
    <xf numFmtId="179" fontId="4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17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179" fontId="0" fillId="0" borderId="1" xfId="0" applyNumberFormat="1" applyFill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180" fontId="0" fillId="4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80" fontId="0" fillId="0" borderId="1" xfId="0" applyNumberFormat="1" applyFill="1" applyBorder="1">
      <alignment vertical="center"/>
    </xf>
    <xf numFmtId="180" fontId="0" fillId="4" borderId="1" xfId="0" applyNumberFormat="1" applyFill="1" applyBorder="1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ill="1" applyBorder="1" applyProtection="1">
      <alignment vertical="center"/>
      <protection locked="0"/>
    </xf>
    <xf numFmtId="0" fontId="0" fillId="0" borderId="0" xfId="0" applyFill="1" applyProtection="1">
      <alignment vertical="center"/>
      <protection locked="0"/>
    </xf>
    <xf numFmtId="0" fontId="0" fillId="0" borderId="4" xfId="0" applyFill="1" applyBorder="1" applyProtection="1">
      <alignment vertical="center"/>
      <protection locked="0"/>
    </xf>
    <xf numFmtId="0" fontId="0" fillId="0" borderId="5" xfId="0" applyFill="1" applyBorder="1" applyAlignment="1" applyProtection="1">
      <alignment vertical="center" wrapText="1"/>
      <protection locked="0"/>
    </xf>
    <xf numFmtId="17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6" xfId="0" applyFill="1" applyBorder="1" applyAlignment="1" applyProtection="1">
      <alignment vertical="center"/>
      <protection locked="0"/>
    </xf>
    <xf numFmtId="179" fontId="3" fillId="4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vertical="center"/>
      <protection locked="0"/>
    </xf>
    <xf numFmtId="0" fontId="0" fillId="0" borderId="6" xfId="0" applyFill="1" applyBorder="1" applyProtection="1">
      <alignment vertical="center"/>
      <protection locked="0"/>
    </xf>
    <xf numFmtId="179" fontId="4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0" fillId="4" borderId="1" xfId="0" applyFill="1" applyBorder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3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81" fontId="0" fillId="0" borderId="0" xfId="0" applyNumberFormat="1" applyFill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183" fontId="3" fillId="0" borderId="8" xfId="0" applyNumberFormat="1" applyFont="1" applyFill="1" applyBorder="1" applyAlignment="1">
      <alignment horizontal="center" vertical="center" wrapText="1"/>
    </xf>
    <xf numFmtId="184" fontId="10" fillId="0" borderId="11" xfId="0" applyNumberFormat="1" applyFont="1" applyFill="1" applyBorder="1" applyAlignment="1">
      <alignment horizontal="center" vertical="center" wrapText="1"/>
    </xf>
    <xf numFmtId="184" fontId="10" fillId="0" borderId="1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12" fillId="0" borderId="0" xfId="0" applyFont="1" applyFill="1" applyAlignment="1">
      <alignment horizontal="center" vertical="center" wrapText="1"/>
    </xf>
    <xf numFmtId="49" fontId="9" fillId="0" borderId="0" xfId="0" applyNumberFormat="1" applyFont="1" applyFill="1" applyBorder="1" applyAlignment="1">
      <alignment vertical="center"/>
    </xf>
    <xf numFmtId="183" fontId="3" fillId="0" borderId="8" xfId="0" applyNumberFormat="1" applyFont="1" applyFill="1" applyBorder="1" applyAlignment="1">
      <alignment horizontal="center" vertical="center"/>
    </xf>
    <xf numFmtId="183" fontId="3" fillId="0" borderId="12" xfId="0" applyNumberFormat="1" applyFont="1" applyFill="1" applyBorder="1" applyAlignment="1">
      <alignment vertical="center" wrapText="1"/>
    </xf>
    <xf numFmtId="177" fontId="5" fillId="0" borderId="9" xfId="0" applyNumberFormat="1" applyFont="1" applyFill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83" fontId="5" fillId="0" borderId="1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13" fillId="0" borderId="0" xfId="0" applyFont="1" applyFill="1">
      <alignment vertical="center"/>
    </xf>
    <xf numFmtId="0" fontId="0" fillId="0" borderId="16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/>
    </xf>
    <xf numFmtId="183" fontId="3" fillId="0" borderId="1" xfId="0" applyNumberFormat="1" applyFont="1" applyBorder="1">
      <alignment vertical="center"/>
    </xf>
    <xf numFmtId="183" fontId="10" fillId="0" borderId="1" xfId="0" applyNumberFormat="1" applyFont="1" applyBorder="1">
      <alignment vertical="center"/>
    </xf>
    <xf numFmtId="183" fontId="3" fillId="7" borderId="1" xfId="0" applyNumberFormat="1" applyFont="1" applyFill="1" applyBorder="1">
      <alignment vertical="center"/>
    </xf>
    <xf numFmtId="183" fontId="3" fillId="0" borderId="15" xfId="0" applyNumberFormat="1" applyFont="1" applyBorder="1">
      <alignment vertical="center"/>
    </xf>
    <xf numFmtId="0" fontId="3" fillId="0" borderId="19" xfId="0" applyFont="1" applyBorder="1" applyAlignment="1">
      <alignment horizontal="center" vertical="center" wrapText="1"/>
    </xf>
    <xf numFmtId="183" fontId="3" fillId="0" borderId="1" xfId="0" applyNumberFormat="1" applyFont="1" applyFill="1" applyBorder="1">
      <alignment vertical="center"/>
    </xf>
    <xf numFmtId="183" fontId="10" fillId="0" borderId="1" xfId="0" applyNumberFormat="1" applyFont="1" applyFill="1" applyBorder="1">
      <alignment vertical="center"/>
    </xf>
    <xf numFmtId="183" fontId="3" fillId="0" borderId="15" xfId="0" applyNumberFormat="1" applyFont="1" applyFill="1" applyBorder="1">
      <alignment vertical="center"/>
    </xf>
    <xf numFmtId="183" fontId="5" fillId="0" borderId="0" xfId="0" applyNumberFormat="1" applyFont="1" applyFill="1" applyBorder="1">
      <alignment vertical="center"/>
    </xf>
    <xf numFmtId="183" fontId="1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183" fontId="17" fillId="0" borderId="20" xfId="0" applyNumberFormat="1" applyFont="1" applyFill="1" applyBorder="1">
      <alignment vertical="center"/>
    </xf>
    <xf numFmtId="183" fontId="18" fillId="0" borderId="23" xfId="0" applyNumberFormat="1" applyFont="1" applyFill="1" applyBorder="1" applyAlignment="1">
      <alignment vertical="center"/>
    </xf>
    <xf numFmtId="0" fontId="18" fillId="0" borderId="23" xfId="0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>
      <alignment vertical="center"/>
    </xf>
    <xf numFmtId="0" fontId="14" fillId="0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8" borderId="27" xfId="0" applyFont="1" applyFill="1" applyBorder="1" applyAlignment="1">
      <alignment horizontal="center" vertical="center" wrapText="1"/>
    </xf>
    <xf numFmtId="0" fontId="14" fillId="0" borderId="28" xfId="0" applyFont="1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80" fontId="3" fillId="8" borderId="1" xfId="0" applyNumberFormat="1" applyFont="1" applyFill="1" applyBorder="1" applyAlignment="1">
      <alignment horizontal="center" vertical="center"/>
    </xf>
    <xf numFmtId="180" fontId="3" fillId="7" borderId="1" xfId="0" applyNumberFormat="1" applyFont="1" applyFill="1" applyBorder="1" applyAlignment="1">
      <alignment horizontal="center" vertical="center"/>
    </xf>
    <xf numFmtId="0" fontId="3" fillId="8" borderId="27" xfId="0" applyNumberFormat="1" applyFont="1" applyFill="1" applyBorder="1" applyAlignment="1">
      <alignment horizontal="center" vertical="center" wrapText="1"/>
    </xf>
    <xf numFmtId="183" fontId="3" fillId="0" borderId="28" xfId="0" applyNumberFormat="1" applyFont="1" applyFill="1" applyBorder="1">
      <alignment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>
      <alignment vertical="center"/>
    </xf>
    <xf numFmtId="180" fontId="0" fillId="5" borderId="1" xfId="0" applyNumberFormat="1" applyFill="1" applyBorder="1" applyAlignment="1">
      <alignment horizontal="center" vertical="center"/>
    </xf>
    <xf numFmtId="180" fontId="3" fillId="5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vertical="center" wrapText="1"/>
    </xf>
    <xf numFmtId="183" fontId="17" fillId="0" borderId="20" xfId="0" applyNumberFormat="1" applyFont="1" applyFill="1" applyBorder="1" applyAlignment="1">
      <alignment vertical="center"/>
    </xf>
    <xf numFmtId="0" fontId="14" fillId="0" borderId="31" xfId="0" applyFont="1" applyFill="1" applyBorder="1" applyAlignment="1">
      <alignment vertical="center" wrapText="1"/>
    </xf>
    <xf numFmtId="0" fontId="14" fillId="7" borderId="31" xfId="0" applyFont="1" applyFill="1" applyBorder="1" applyAlignment="1">
      <alignment vertical="center" wrapText="1"/>
    </xf>
    <xf numFmtId="0" fontId="14" fillId="8" borderId="32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183" fontId="3" fillId="0" borderId="31" xfId="0" applyNumberFormat="1" applyFont="1" applyFill="1" applyBorder="1">
      <alignment vertical="center"/>
    </xf>
    <xf numFmtId="0" fontId="3" fillId="7" borderId="31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177" fontId="3" fillId="7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183" fontId="20" fillId="0" borderId="20" xfId="0" applyNumberFormat="1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14" fillId="9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183" fontId="3" fillId="0" borderId="33" xfId="0" applyNumberFormat="1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183" fontId="5" fillId="0" borderId="33" xfId="0" applyNumberFormat="1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180" fontId="3" fillId="0" borderId="15" xfId="0" applyNumberFormat="1" applyFont="1" applyFill="1" applyBorder="1" applyAlignment="1">
      <alignment horizontal="center" vertical="center"/>
    </xf>
    <xf numFmtId="181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81" fontId="0" fillId="0" borderId="0" xfId="0" applyNumberFormat="1" applyFill="1" applyBorder="1">
      <alignment vertical="center"/>
    </xf>
    <xf numFmtId="181" fontId="0" fillId="0" borderId="0" xfId="0" applyNumberFormat="1" applyAlignment="1" applyProtection="1">
      <alignment horizontal="center" vertical="center"/>
      <protection locked="0"/>
    </xf>
    <xf numFmtId="181" fontId="5" fillId="0" borderId="0" xfId="0" applyNumberFormat="1" applyFont="1" applyFill="1">
      <alignment vertical="center"/>
    </xf>
    <xf numFmtId="183" fontId="0" fillId="0" borderId="33" xfId="0" applyNumberFormat="1" applyFill="1" applyBorder="1" applyAlignment="1">
      <alignment horizontal="center" vertical="center"/>
    </xf>
    <xf numFmtId="183" fontId="19" fillId="0" borderId="34" xfId="0" applyNumberFormat="1" applyFont="1" applyFill="1" applyBorder="1" applyAlignment="1">
      <alignment horizontal="center" vertical="center"/>
    </xf>
    <xf numFmtId="183" fontId="0" fillId="0" borderId="0" xfId="0" applyNumberFormat="1" applyFill="1" applyBorder="1" applyAlignment="1">
      <alignment horizontal="center" vertical="center"/>
    </xf>
    <xf numFmtId="181" fontId="0" fillId="0" borderId="0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9" fillId="0" borderId="0" xfId="0" applyFont="1" applyFill="1">
      <alignment vertical="center"/>
    </xf>
    <xf numFmtId="0" fontId="5" fillId="0" borderId="8" xfId="0" applyFont="1" applyFill="1" applyBorder="1" applyAlignment="1">
      <alignment vertical="center"/>
    </xf>
    <xf numFmtId="182" fontId="7" fillId="0" borderId="8" xfId="0" applyNumberFormat="1" applyFont="1" applyFill="1" applyBorder="1" applyAlignment="1">
      <alignment horizontal="right" vertical="center"/>
    </xf>
    <xf numFmtId="49" fontId="7" fillId="0" borderId="8" xfId="0" applyNumberFormat="1" applyFont="1" applyFill="1" applyBorder="1" applyAlignment="1">
      <alignment horizontal="left" vertical="center"/>
    </xf>
    <xf numFmtId="176" fontId="7" fillId="0" borderId="9" xfId="0" applyNumberFormat="1" applyFont="1" applyFill="1" applyBorder="1" applyAlignment="1">
      <alignment vertical="center"/>
    </xf>
    <xf numFmtId="176" fontId="7" fillId="0" borderId="11" xfId="0" applyNumberFormat="1" applyFont="1" applyFill="1" applyBorder="1" applyAlignment="1">
      <alignment vertical="center"/>
    </xf>
    <xf numFmtId="0" fontId="5" fillId="0" borderId="8" xfId="0" applyFont="1" applyFill="1" applyBorder="1">
      <alignment vertical="center"/>
    </xf>
    <xf numFmtId="178" fontId="7" fillId="0" borderId="8" xfId="0" applyNumberFormat="1" applyFont="1" applyFill="1" applyBorder="1" applyAlignment="1">
      <alignment horizontal="center" vertical="center"/>
    </xf>
    <xf numFmtId="14" fontId="7" fillId="0" borderId="8" xfId="0" applyNumberFormat="1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9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183" fontId="5" fillId="9" borderId="8" xfId="0" applyNumberFormat="1" applyFont="1" applyFill="1" applyBorder="1" applyAlignment="1">
      <alignment horizontal="center" vertical="center" wrapText="1"/>
    </xf>
    <xf numFmtId="3" fontId="3" fillId="0" borderId="8" xfId="0" applyNumberFormat="1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25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6" fillId="0" borderId="0" xfId="0" applyFont="1" applyFill="1" applyAlignment="1">
      <alignment horizontal="right" vertical="center"/>
    </xf>
    <xf numFmtId="176" fontId="7" fillId="0" borderId="10" xfId="0" applyNumberFormat="1" applyFont="1" applyFill="1" applyBorder="1" applyAlignment="1">
      <alignment vertical="center"/>
    </xf>
    <xf numFmtId="178" fontId="9" fillId="0" borderId="8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24" fillId="0" borderId="0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/>
    </xf>
    <xf numFmtId="14" fontId="7" fillId="9" borderId="9" xfId="0" applyNumberFormat="1" applyFont="1" applyFill="1" applyBorder="1" applyAlignment="1">
      <alignment horizontal="center" vertical="center"/>
    </xf>
    <xf numFmtId="14" fontId="7" fillId="9" borderId="11" xfId="0" applyNumberFormat="1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183" fontId="17" fillId="0" borderId="20" xfId="0" applyNumberFormat="1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/>
    </xf>
    <xf numFmtId="183" fontId="17" fillId="0" borderId="21" xfId="0" applyNumberFormat="1" applyFont="1" applyFill="1" applyBorder="1" applyAlignment="1">
      <alignment horizontal="center" vertical="center"/>
    </xf>
    <xf numFmtId="183" fontId="17" fillId="0" borderId="22" xfId="0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185" fontId="11" fillId="0" borderId="9" xfId="0" applyNumberFormat="1" applyFont="1" applyFill="1" applyBorder="1" applyAlignment="1">
      <alignment horizontal="left" vertical="center" wrapText="1"/>
    </xf>
    <xf numFmtId="185" fontId="11" fillId="0" borderId="10" xfId="0" applyNumberFormat="1" applyFont="1" applyFill="1" applyBorder="1" applyAlignment="1">
      <alignment horizontal="left" vertical="center" wrapText="1"/>
    </xf>
    <xf numFmtId="185" fontId="7" fillId="0" borderId="9" xfId="0" applyNumberFormat="1" applyFont="1" applyFill="1" applyBorder="1" applyAlignment="1">
      <alignment horizontal="left" vertical="center"/>
    </xf>
    <xf numFmtId="185" fontId="7" fillId="0" borderId="10" xfId="0" applyNumberFormat="1" applyFont="1" applyFill="1" applyBorder="1" applyAlignment="1">
      <alignment horizontal="left" vertical="center"/>
    </xf>
    <xf numFmtId="183" fontId="15" fillId="0" borderId="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/>
    </xf>
    <xf numFmtId="182" fontId="7" fillId="0" borderId="7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horizontal="center" vertical="center" wrapText="1"/>
    </xf>
    <xf numFmtId="0" fontId="0" fillId="6" borderId="14" xfId="0" applyFont="1" applyFill="1" applyBorder="1" applyAlignment="1">
      <alignment horizontal="center" vertical="center" wrapText="1"/>
    </xf>
    <xf numFmtId="0" fontId="0" fillId="6" borderId="15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3" xfId="3"/>
    <cellStyle name="常规 4" xfId="4"/>
    <cellStyle name="超链接" xfId="1" builtinId="8"/>
  </cellStyles>
  <dxfs count="0"/>
  <tableStyles count="0" defaultTableStyle="TableStyleMedium9" defaultPivotStyle="PivotStyleLight16"/>
  <colors>
    <mruColors>
      <color rgb="FFFA7A7A"/>
      <color rgb="FFF73B3B"/>
      <color rgb="FF66FA9E"/>
      <color rgb="FF24F875"/>
      <color rgb="FF06CA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noThreeD="1"/>
</file>

<file path=xl/ctrlProps/ctrlProp17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9525</xdr:rowOff>
        </xdr:from>
        <xdr:to>
          <xdr:col>3</xdr:col>
          <xdr:colOff>704850</xdr:colOff>
          <xdr:row>21</xdr:row>
          <xdr:rowOff>333375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激光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847725</xdr:colOff>
          <xdr:row>21</xdr:row>
          <xdr:rowOff>9525</xdr:rowOff>
        </xdr:from>
        <xdr:to>
          <xdr:col>4</xdr:col>
          <xdr:colOff>485775</xdr:colOff>
          <xdr:row>21</xdr:row>
          <xdr:rowOff>333375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冲压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21</xdr:row>
          <xdr:rowOff>9525</xdr:rowOff>
        </xdr:from>
        <xdr:to>
          <xdr:col>5</xdr:col>
          <xdr:colOff>428625</xdr:colOff>
          <xdr:row>21</xdr:row>
          <xdr:rowOff>333375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折弯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21</xdr:row>
          <xdr:rowOff>9525</xdr:rowOff>
        </xdr:from>
        <xdr:to>
          <xdr:col>6</xdr:col>
          <xdr:colOff>504825</xdr:colOff>
          <xdr:row>21</xdr:row>
          <xdr:rowOff>333375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钻孔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21</xdr:row>
          <xdr:rowOff>9525</xdr:rowOff>
        </xdr:from>
        <xdr:to>
          <xdr:col>8</xdr:col>
          <xdr:colOff>19050</xdr:colOff>
          <xdr:row>21</xdr:row>
          <xdr:rowOff>333375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沉孔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21</xdr:row>
          <xdr:rowOff>9525</xdr:rowOff>
        </xdr:from>
        <xdr:to>
          <xdr:col>9</xdr:col>
          <xdr:colOff>238125</xdr:colOff>
          <xdr:row>21</xdr:row>
          <xdr:rowOff>333375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压铆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295275</xdr:colOff>
          <xdr:row>21</xdr:row>
          <xdr:rowOff>9525</xdr:rowOff>
        </xdr:from>
        <xdr:to>
          <xdr:col>10</xdr:col>
          <xdr:colOff>333375</xdr:colOff>
          <xdr:row>21</xdr:row>
          <xdr:rowOff>333375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焊接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9525</xdr:rowOff>
        </xdr:from>
        <xdr:to>
          <xdr:col>11</xdr:col>
          <xdr:colOff>714375</xdr:colOff>
          <xdr:row>21</xdr:row>
          <xdr:rowOff>333375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丝网印刷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276225</xdr:rowOff>
        </xdr:from>
        <xdr:to>
          <xdr:col>3</xdr:col>
          <xdr:colOff>704850</xdr:colOff>
          <xdr:row>21</xdr:row>
          <xdr:rowOff>600075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去刺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838200</xdr:colOff>
          <xdr:row>21</xdr:row>
          <xdr:rowOff>276225</xdr:rowOff>
        </xdr:from>
        <xdr:to>
          <xdr:col>4</xdr:col>
          <xdr:colOff>476250</xdr:colOff>
          <xdr:row>21</xdr:row>
          <xdr:rowOff>600075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卷圆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21</xdr:row>
          <xdr:rowOff>276225</xdr:rowOff>
        </xdr:from>
        <xdr:to>
          <xdr:col>5</xdr:col>
          <xdr:colOff>447675</xdr:colOff>
          <xdr:row>21</xdr:row>
          <xdr:rowOff>600075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攻丝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276225</xdr:rowOff>
        </xdr:from>
        <xdr:to>
          <xdr:col>6</xdr:col>
          <xdr:colOff>514350</xdr:colOff>
          <xdr:row>21</xdr:row>
          <xdr:rowOff>600075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拉铆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21</xdr:row>
          <xdr:rowOff>276225</xdr:rowOff>
        </xdr:from>
        <xdr:to>
          <xdr:col>8</xdr:col>
          <xdr:colOff>19050</xdr:colOff>
          <xdr:row>21</xdr:row>
          <xdr:rowOff>600075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装配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21</xdr:row>
          <xdr:rowOff>276225</xdr:rowOff>
        </xdr:from>
        <xdr:to>
          <xdr:col>11</xdr:col>
          <xdr:colOff>723900</xdr:colOff>
          <xdr:row>21</xdr:row>
          <xdr:rowOff>600075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手工拉丝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25</xdr:row>
          <xdr:rowOff>28575</xdr:rowOff>
        </xdr:from>
        <xdr:to>
          <xdr:col>3</xdr:col>
          <xdr:colOff>781050</xdr:colOff>
          <xdr:row>25</xdr:row>
          <xdr:rowOff>352425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镀锌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25</xdr:row>
          <xdr:rowOff>28575</xdr:rowOff>
        </xdr:from>
        <xdr:to>
          <xdr:col>5</xdr:col>
          <xdr:colOff>142875</xdr:colOff>
          <xdr:row>25</xdr:row>
          <xdr:rowOff>352425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腐蚀字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21</xdr:row>
          <xdr:rowOff>295275</xdr:rowOff>
        </xdr:from>
        <xdr:to>
          <xdr:col>11</xdr:col>
          <xdr:colOff>9525</xdr:colOff>
          <xdr:row>21</xdr:row>
          <xdr:rowOff>571500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喷塑 根据图纸颜色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omments" Target="../comments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C26" sqref="C26:E26"/>
    </sheetView>
  </sheetViews>
  <sheetFormatPr defaultColWidth="9" defaultRowHeight="13.5"/>
  <cols>
    <col min="1" max="1" width="5" style="21" customWidth="1"/>
    <col min="2" max="2" width="5.875" style="21" customWidth="1"/>
    <col min="3" max="3" width="14.625" style="21" customWidth="1"/>
    <col min="4" max="4" width="11.5" style="21" customWidth="1"/>
    <col min="5" max="5" width="9.25" style="21" customWidth="1"/>
    <col min="6" max="6" width="7.875" style="21" customWidth="1"/>
    <col min="7" max="7" width="7.75" style="21" customWidth="1"/>
    <col min="8" max="8" width="7.375" style="21" customWidth="1"/>
    <col min="9" max="9" width="5.75" style="21" customWidth="1"/>
    <col min="10" max="10" width="6.25" style="21" customWidth="1"/>
    <col min="11" max="11" width="6.125" style="21" customWidth="1"/>
    <col min="12" max="12" width="12.5" style="21" customWidth="1"/>
    <col min="13" max="13" width="12.375" style="21" customWidth="1"/>
    <col min="14" max="14" width="9.75" style="21" customWidth="1"/>
    <col min="15" max="16384" width="9" style="21"/>
  </cols>
  <sheetData>
    <row r="1" spans="1:17" s="169" customFormat="1" ht="21.75" customHeight="1">
      <c r="A1" s="239" t="s">
        <v>0</v>
      </c>
      <c r="B1" s="239"/>
      <c r="C1" s="239"/>
      <c r="D1" s="239"/>
      <c r="E1" s="239"/>
      <c r="F1" s="239"/>
      <c r="G1" s="239"/>
      <c r="H1" s="239"/>
      <c r="I1" s="239"/>
      <c r="J1" s="196"/>
      <c r="K1" s="196"/>
      <c r="L1" s="197" t="s">
        <v>1</v>
      </c>
      <c r="M1" s="198"/>
      <c r="O1" s="168"/>
      <c r="P1" s="168"/>
      <c r="Q1" s="168"/>
    </row>
    <row r="2" spans="1:17" s="170" customFormat="1" ht="21.75" customHeight="1">
      <c r="A2" s="172" t="s">
        <v>2</v>
      </c>
      <c r="B2" s="172"/>
      <c r="C2" s="173">
        <v>44235</v>
      </c>
      <c r="D2" s="174"/>
      <c r="E2" s="175"/>
      <c r="F2" s="176"/>
      <c r="G2" s="176"/>
      <c r="H2" s="176"/>
      <c r="I2" s="199"/>
      <c r="J2" s="231" t="s">
        <v>3</v>
      </c>
      <c r="K2" s="232"/>
      <c r="L2" s="200"/>
      <c r="M2" s="201"/>
      <c r="O2" s="168"/>
      <c r="P2" s="168"/>
      <c r="Q2" s="168"/>
    </row>
    <row r="3" spans="1:17" s="63" customFormat="1" ht="21.75" customHeight="1">
      <c r="A3" s="177" t="s">
        <v>4</v>
      </c>
      <c r="B3" s="177"/>
      <c r="C3" s="178">
        <f>+C2</f>
        <v>44235</v>
      </c>
      <c r="D3" s="179" t="s">
        <v>5</v>
      </c>
      <c r="E3" s="180"/>
      <c r="F3" s="240" t="s">
        <v>6</v>
      </c>
      <c r="G3" s="241"/>
      <c r="H3" s="181"/>
      <c r="I3" s="202"/>
      <c r="J3" s="231" t="s">
        <v>7</v>
      </c>
      <c r="K3" s="232"/>
      <c r="L3" s="203"/>
      <c r="M3" s="125"/>
      <c r="N3" s="204" t="s">
        <v>8</v>
      </c>
      <c r="O3" s="204">
        <f>结算单!O19</f>
        <v>0</v>
      </c>
    </row>
    <row r="4" spans="1:17" ht="18.75">
      <c r="A4" s="218" t="s">
        <v>9</v>
      </c>
      <c r="B4" s="219"/>
      <c r="C4" s="219"/>
      <c r="D4" s="219"/>
      <c r="E4" s="219"/>
      <c r="F4" s="219"/>
      <c r="G4" s="219"/>
      <c r="H4" s="219"/>
      <c r="I4" s="219"/>
      <c r="J4" s="219"/>
      <c r="K4" s="219"/>
      <c r="L4" s="220"/>
      <c r="M4" s="205"/>
    </row>
    <row r="5" spans="1:17" s="171" customFormat="1" ht="21.75" customHeight="1">
      <c r="A5" s="182" t="s">
        <v>10</v>
      </c>
      <c r="B5" s="221" t="s">
        <v>11</v>
      </c>
      <c r="C5" s="223"/>
      <c r="D5" s="221" t="s">
        <v>12</v>
      </c>
      <c r="E5" s="223"/>
      <c r="F5" s="72" t="s">
        <v>13</v>
      </c>
      <c r="G5" s="72" t="s">
        <v>14</v>
      </c>
      <c r="H5" s="72" t="s">
        <v>15</v>
      </c>
      <c r="I5" s="72" t="s">
        <v>16</v>
      </c>
      <c r="J5" s="221" t="s">
        <v>17</v>
      </c>
      <c r="K5" s="223"/>
      <c r="L5" s="72" t="s">
        <v>18</v>
      </c>
      <c r="M5" s="206" t="s">
        <v>19</v>
      </c>
      <c r="N5" s="206" t="s">
        <v>20</v>
      </c>
      <c r="O5" s="206" t="s">
        <v>21</v>
      </c>
    </row>
    <row r="6" spans="1:17" s="62" customFormat="1" ht="15.75" customHeight="1">
      <c r="A6" s="183">
        <v>1</v>
      </c>
      <c r="B6" s="227"/>
      <c r="C6" s="228"/>
      <c r="D6" s="229"/>
      <c r="E6" s="230"/>
      <c r="F6" s="184"/>
      <c r="G6" s="185"/>
      <c r="H6" s="186"/>
      <c r="I6" s="183" t="s">
        <v>22</v>
      </c>
      <c r="J6" s="233"/>
      <c r="K6" s="234"/>
      <c r="L6" s="183"/>
      <c r="M6" s="159" t="str">
        <f>"焊工"&amp;结算单!AF4&amp;"元/件"</f>
        <v>焊工元/件</v>
      </c>
      <c r="N6" s="207">
        <f ca="1">IFERROR(LOOKUP(9E+307,--MID(M6,MIN(FIND({0;1;2;3;4;5;6;7;8;9},M6&amp;1234567890)),ROW(INDIRECT("1:"&amp;LEN(M6))))),0)</f>
        <v>0</v>
      </c>
      <c r="O6" s="208">
        <f t="shared" ref="O6" ca="1" si="0">+N6*H6</f>
        <v>0</v>
      </c>
    </row>
    <row r="7" spans="1:17" s="62" customFormat="1" ht="15.75" customHeight="1">
      <c r="A7" s="183">
        <v>2</v>
      </c>
      <c r="B7" s="227"/>
      <c r="C7" s="228"/>
      <c r="D7" s="229"/>
      <c r="E7" s="230"/>
      <c r="F7" s="184"/>
      <c r="G7" s="185"/>
      <c r="H7" s="186"/>
      <c r="I7" s="183" t="s">
        <v>22</v>
      </c>
      <c r="J7" s="235"/>
      <c r="K7" s="236"/>
      <c r="L7" s="183"/>
      <c r="M7" s="159" t="str">
        <f>"焊工"&amp;结算单!AF5&amp;"元/件"</f>
        <v>焊工元/件</v>
      </c>
      <c r="N7" s="207">
        <f ca="1">IFERROR(LOOKUP(9E+307,--MID(M7,MIN(FIND({0;1;2;3;4;5;6;7;8;9},M7&amp;1234567890)),ROW(INDIRECT("1:"&amp;LEN(M7))))),0)</f>
        <v>0</v>
      </c>
      <c r="O7" s="208">
        <f t="shared" ref="O7:O20" ca="1" si="1">+N7*H7</f>
        <v>0</v>
      </c>
    </row>
    <row r="8" spans="1:17" s="62" customFormat="1" ht="15.75" customHeight="1">
      <c r="A8" s="183">
        <v>3</v>
      </c>
      <c r="B8" s="227"/>
      <c r="C8" s="228"/>
      <c r="D8" s="229"/>
      <c r="E8" s="230"/>
      <c r="F8" s="184"/>
      <c r="G8" s="185"/>
      <c r="H8" s="186"/>
      <c r="I8" s="183" t="s">
        <v>22</v>
      </c>
      <c r="J8" s="235"/>
      <c r="K8" s="236"/>
      <c r="L8" s="183"/>
      <c r="M8" s="159" t="str">
        <f>"焊工"&amp;结算单!AF6&amp;"元/件"</f>
        <v>焊工元/件</v>
      </c>
      <c r="N8" s="207">
        <f ca="1">IFERROR(LOOKUP(9E+307,--MID(M8,MIN(FIND({0;1;2;3;4;5;6;7;8;9},M8&amp;1234567890)),ROW(INDIRECT("1:"&amp;LEN(M8))))),0)</f>
        <v>0</v>
      </c>
      <c r="O8" s="208">
        <f t="shared" ca="1" si="1"/>
        <v>0</v>
      </c>
    </row>
    <row r="9" spans="1:17" s="62" customFormat="1" ht="15.75" customHeight="1">
      <c r="A9" s="183">
        <v>4</v>
      </c>
      <c r="B9" s="227"/>
      <c r="C9" s="228"/>
      <c r="D9" s="229"/>
      <c r="E9" s="230"/>
      <c r="F9" s="184"/>
      <c r="G9" s="185"/>
      <c r="H9" s="186"/>
      <c r="I9" s="183" t="s">
        <v>22</v>
      </c>
      <c r="J9" s="235"/>
      <c r="K9" s="236"/>
      <c r="L9" s="183"/>
      <c r="M9" s="159" t="str">
        <f>"焊工"&amp;结算单!AF7&amp;"元/件"</f>
        <v>焊工元/件</v>
      </c>
      <c r="N9" s="207">
        <f ca="1">IFERROR(LOOKUP(9E+307,--MID(M9,MIN(FIND({0;1;2;3;4;5;6;7;8;9},M9&amp;1234567890)),ROW(INDIRECT("1:"&amp;LEN(M9))))),0)</f>
        <v>0</v>
      </c>
      <c r="O9" s="208">
        <f t="shared" ca="1" si="1"/>
        <v>0</v>
      </c>
    </row>
    <row r="10" spans="1:17" s="62" customFormat="1" ht="15.75" customHeight="1">
      <c r="A10" s="183">
        <v>5</v>
      </c>
      <c r="B10" s="227"/>
      <c r="C10" s="228"/>
      <c r="D10" s="229"/>
      <c r="E10" s="230"/>
      <c r="F10" s="184"/>
      <c r="G10" s="185"/>
      <c r="H10" s="186"/>
      <c r="I10" s="183" t="s">
        <v>22</v>
      </c>
      <c r="J10" s="235"/>
      <c r="K10" s="236"/>
      <c r="L10" s="183"/>
      <c r="M10" s="159" t="str">
        <f>"焊工"&amp;结算单!AF8&amp;"元/件"</f>
        <v>焊工元/件</v>
      </c>
      <c r="N10" s="207">
        <f ca="1">IFERROR(LOOKUP(9E+307,--MID(M10,MIN(FIND({0;1;2;3;4;5;6;7;8;9},M10&amp;1234567890)),ROW(INDIRECT("1:"&amp;LEN(M10))))),0)</f>
        <v>0</v>
      </c>
      <c r="O10" s="208">
        <f t="shared" ca="1" si="1"/>
        <v>0</v>
      </c>
    </row>
    <row r="11" spans="1:17" s="62" customFormat="1" ht="15.75" customHeight="1">
      <c r="A11" s="183">
        <v>6</v>
      </c>
      <c r="B11" s="227"/>
      <c r="C11" s="228"/>
      <c r="D11" s="229"/>
      <c r="E11" s="230"/>
      <c r="F11" s="184"/>
      <c r="G11" s="185"/>
      <c r="H11" s="186"/>
      <c r="I11" s="183" t="s">
        <v>22</v>
      </c>
      <c r="J11" s="235"/>
      <c r="K11" s="236"/>
      <c r="L11" s="183"/>
      <c r="M11" s="159" t="str">
        <f>"焊工"&amp;结算单!AF9&amp;"元/件"</f>
        <v>焊工元/件</v>
      </c>
      <c r="N11" s="207">
        <f ca="1">IFERROR(LOOKUP(9E+307,--MID(M11,MIN(FIND({0;1;2;3;4;5;6;7;8;9},M11&amp;1234567890)),ROW(INDIRECT("1:"&amp;LEN(M11))))),0)</f>
        <v>0</v>
      </c>
      <c r="O11" s="208">
        <f t="shared" ca="1" si="1"/>
        <v>0</v>
      </c>
    </row>
    <row r="12" spans="1:17" s="62" customFormat="1" ht="15.75" customHeight="1">
      <c r="A12" s="183">
        <v>7</v>
      </c>
      <c r="B12" s="227"/>
      <c r="C12" s="228"/>
      <c r="D12" s="229"/>
      <c r="E12" s="230"/>
      <c r="F12" s="184"/>
      <c r="G12" s="75"/>
      <c r="H12" s="186"/>
      <c r="I12" s="183" t="s">
        <v>22</v>
      </c>
      <c r="J12" s="235"/>
      <c r="K12" s="236"/>
      <c r="L12" s="183"/>
      <c r="M12" s="159" t="str">
        <f>"焊工"&amp;结算单!AF10&amp;"元/件"</f>
        <v>焊工元/件</v>
      </c>
      <c r="N12" s="207">
        <f ca="1">IFERROR(LOOKUP(9E+307,--MID(M12,MIN(FIND({0;1;2;3;4;5;6;7;8;9},M12&amp;1234567890)),ROW(INDIRECT("1:"&amp;LEN(M12))))),0)</f>
        <v>0</v>
      </c>
      <c r="O12" s="208">
        <f t="shared" ca="1" si="1"/>
        <v>0</v>
      </c>
    </row>
    <row r="13" spans="1:17" s="62" customFormat="1" ht="15.75" customHeight="1">
      <c r="A13" s="183">
        <v>8</v>
      </c>
      <c r="B13" s="227"/>
      <c r="C13" s="228"/>
      <c r="D13" s="229"/>
      <c r="E13" s="230"/>
      <c r="F13" s="184"/>
      <c r="G13" s="75"/>
      <c r="H13" s="186"/>
      <c r="I13" s="183" t="s">
        <v>22</v>
      </c>
      <c r="J13" s="235"/>
      <c r="K13" s="236"/>
      <c r="L13" s="183"/>
      <c r="M13" s="159" t="str">
        <f>"焊工"&amp;结算单!AF11&amp;"元/件"</f>
        <v>焊工元/件</v>
      </c>
      <c r="N13" s="207">
        <f ca="1">IFERROR(LOOKUP(9E+307,--MID(M13,MIN(FIND({0;1;2;3;4;5;6;7;8;9},M13&amp;1234567890)),ROW(INDIRECT("1:"&amp;LEN(M13))))),0)</f>
        <v>0</v>
      </c>
      <c r="O13" s="208">
        <f t="shared" ca="1" si="1"/>
        <v>0</v>
      </c>
    </row>
    <row r="14" spans="1:17" s="62" customFormat="1" ht="15.75" customHeight="1">
      <c r="A14" s="183">
        <v>9</v>
      </c>
      <c r="B14" s="227"/>
      <c r="C14" s="228"/>
      <c r="D14" s="229"/>
      <c r="E14" s="230"/>
      <c r="F14" s="184"/>
      <c r="G14" s="75"/>
      <c r="H14" s="186"/>
      <c r="I14" s="183" t="s">
        <v>22</v>
      </c>
      <c r="J14" s="235"/>
      <c r="K14" s="236"/>
      <c r="L14" s="183"/>
      <c r="M14" s="159" t="str">
        <f>"焊工"&amp;结算单!AF12&amp;"元/件"</f>
        <v>焊工元/件</v>
      </c>
      <c r="N14" s="207">
        <f ca="1">IFERROR(LOOKUP(9E+307,--MID(M14,MIN(FIND({0;1;2;3;4;5;6;7;8;9},M14&amp;1234567890)),ROW(INDIRECT("1:"&amp;LEN(M14))))),0)</f>
        <v>0</v>
      </c>
      <c r="O14" s="208">
        <f t="shared" ca="1" si="1"/>
        <v>0</v>
      </c>
    </row>
    <row r="15" spans="1:17" s="62" customFormat="1" ht="15.75" customHeight="1">
      <c r="A15" s="183">
        <v>10</v>
      </c>
      <c r="B15" s="227"/>
      <c r="C15" s="228"/>
      <c r="D15" s="229"/>
      <c r="E15" s="230"/>
      <c r="F15" s="184"/>
      <c r="G15" s="75"/>
      <c r="H15" s="186"/>
      <c r="I15" s="183" t="s">
        <v>22</v>
      </c>
      <c r="J15" s="235"/>
      <c r="K15" s="236"/>
      <c r="L15" s="183"/>
      <c r="M15" s="159" t="str">
        <f>"焊工"&amp;结算单!AF13&amp;"元/件"</f>
        <v>焊工元/件</v>
      </c>
      <c r="N15" s="207">
        <f ca="1">IFERROR(LOOKUP(9E+307,--MID(M15,MIN(FIND({0;1;2;3;4;5;6;7;8;9},M15&amp;1234567890)),ROW(INDIRECT("1:"&amp;LEN(M15))))),0)</f>
        <v>0</v>
      </c>
      <c r="O15" s="208">
        <f t="shared" ca="1" si="1"/>
        <v>0</v>
      </c>
    </row>
    <row r="16" spans="1:17" s="62" customFormat="1" ht="15.75" customHeight="1">
      <c r="A16" s="183">
        <v>11</v>
      </c>
      <c r="B16" s="227"/>
      <c r="C16" s="228"/>
      <c r="D16" s="229"/>
      <c r="E16" s="230"/>
      <c r="F16" s="184"/>
      <c r="G16" s="75"/>
      <c r="H16" s="186"/>
      <c r="I16" s="183" t="s">
        <v>22</v>
      </c>
      <c r="J16" s="235"/>
      <c r="K16" s="236"/>
      <c r="L16" s="183"/>
      <c r="M16" s="159" t="str">
        <f>"焊工"&amp;结算单!AF14&amp;"元/件"</f>
        <v>焊工元/件</v>
      </c>
      <c r="N16" s="207">
        <f ca="1">IFERROR(LOOKUP(9E+307,--MID(M16,MIN(FIND({0;1;2;3;4;5;6;7;8;9},M16&amp;1234567890)),ROW(INDIRECT("1:"&amp;LEN(M16))))),0)</f>
        <v>0</v>
      </c>
      <c r="O16" s="208">
        <f t="shared" ca="1" si="1"/>
        <v>0</v>
      </c>
    </row>
    <row r="17" spans="1:16" s="62" customFormat="1" ht="15.75" customHeight="1">
      <c r="A17" s="183">
        <v>12</v>
      </c>
      <c r="B17" s="227"/>
      <c r="C17" s="228"/>
      <c r="D17" s="229"/>
      <c r="E17" s="230"/>
      <c r="F17" s="184"/>
      <c r="G17" s="75"/>
      <c r="H17" s="186"/>
      <c r="I17" s="183" t="s">
        <v>22</v>
      </c>
      <c r="J17" s="235"/>
      <c r="K17" s="236"/>
      <c r="L17" s="183"/>
      <c r="M17" s="159" t="str">
        <f>"焊工"&amp;结算单!AF15&amp;"元/件"</f>
        <v>焊工元/件</v>
      </c>
      <c r="N17" s="207">
        <f ca="1">IFERROR(LOOKUP(9E+307,--MID(M17,MIN(FIND({0;1;2;3;4;5;6;7;8;9},M17&amp;1234567890)),ROW(INDIRECT("1:"&amp;LEN(M17))))),0)</f>
        <v>0</v>
      </c>
      <c r="O17" s="208">
        <f t="shared" ca="1" si="1"/>
        <v>0</v>
      </c>
    </row>
    <row r="18" spans="1:16" s="62" customFormat="1" ht="15.75" customHeight="1">
      <c r="A18" s="183">
        <v>13</v>
      </c>
      <c r="B18" s="227"/>
      <c r="C18" s="228"/>
      <c r="D18" s="229"/>
      <c r="E18" s="230"/>
      <c r="F18" s="184"/>
      <c r="G18" s="75"/>
      <c r="H18" s="186"/>
      <c r="I18" s="183" t="s">
        <v>22</v>
      </c>
      <c r="J18" s="235"/>
      <c r="K18" s="236"/>
      <c r="L18" s="183"/>
      <c r="M18" s="159" t="str">
        <f>"焊工"&amp;结算单!AF16&amp;"元/件"</f>
        <v>焊工元/件</v>
      </c>
      <c r="N18" s="207">
        <f ca="1">IFERROR(LOOKUP(9E+307,--MID(M18,MIN(FIND({0;1;2;3;4;5;6;7;8;9},M18&amp;1234567890)),ROW(INDIRECT("1:"&amp;LEN(M18))))),0)</f>
        <v>0</v>
      </c>
      <c r="O18" s="208">
        <f t="shared" ca="1" si="1"/>
        <v>0</v>
      </c>
    </row>
    <row r="19" spans="1:16" s="62" customFormat="1" ht="15.75" customHeight="1">
      <c r="A19" s="183">
        <v>14</v>
      </c>
      <c r="B19" s="227"/>
      <c r="C19" s="228"/>
      <c r="D19" s="229"/>
      <c r="E19" s="230"/>
      <c r="F19" s="184"/>
      <c r="G19" s="75"/>
      <c r="H19" s="186"/>
      <c r="I19" s="183" t="s">
        <v>22</v>
      </c>
      <c r="J19" s="235"/>
      <c r="K19" s="236"/>
      <c r="L19" s="183"/>
      <c r="M19" s="159" t="str">
        <f>"焊工"&amp;结算单!AF17&amp;"元/件"</f>
        <v>焊工元/件</v>
      </c>
      <c r="N19" s="207">
        <f ca="1">IFERROR(LOOKUP(9E+307,--MID(M19,MIN(FIND({0;1;2;3;4;5;6;7;8;9},M19&amp;1234567890)),ROW(INDIRECT("1:"&amp;LEN(M19))))),0)</f>
        <v>0</v>
      </c>
      <c r="O19" s="208">
        <f t="shared" ca="1" si="1"/>
        <v>0</v>
      </c>
    </row>
    <row r="20" spans="1:16" s="62" customFormat="1" ht="15.75" customHeight="1">
      <c r="A20" s="183">
        <v>15</v>
      </c>
      <c r="B20" s="227"/>
      <c r="C20" s="228"/>
      <c r="D20" s="229"/>
      <c r="E20" s="230"/>
      <c r="F20" s="184"/>
      <c r="G20" s="75"/>
      <c r="H20" s="186"/>
      <c r="I20" s="183" t="s">
        <v>22</v>
      </c>
      <c r="J20" s="237"/>
      <c r="K20" s="238"/>
      <c r="L20" s="183"/>
      <c r="M20" s="159" t="str">
        <f>"焊工"&amp;结算单!AF18&amp;"元/件"</f>
        <v>焊工元/件</v>
      </c>
      <c r="N20" s="207">
        <f ca="1">IFERROR(LOOKUP(9E+307,--MID(M20,MIN(FIND({0;1;2;3;4;5;6;7;8;9},M20&amp;1234567890)),ROW(INDIRECT("1:"&amp;LEN(M20))))),0)</f>
        <v>0</v>
      </c>
      <c r="O20" s="208">
        <f t="shared" ca="1" si="1"/>
        <v>0</v>
      </c>
    </row>
    <row r="21" spans="1:16" s="62" customFormat="1" ht="15.75" customHeight="1">
      <c r="A21" s="183"/>
      <c r="B21" s="227"/>
      <c r="C21" s="228"/>
      <c r="D21" s="229"/>
      <c r="E21" s="230"/>
      <c r="F21" s="73"/>
      <c r="G21" s="75"/>
      <c r="H21" s="186"/>
      <c r="I21" s="183"/>
      <c r="J21" s="231"/>
      <c r="K21" s="232"/>
      <c r="L21" s="183" t="str">
        <f t="shared" ref="L21" ca="1" si="2">IFERROR(IF((N21)=0,"",(M21)),"")</f>
        <v/>
      </c>
      <c r="M21" s="159" t="str">
        <f>"焊工"&amp;结算单!AF28&amp;"元/件"</f>
        <v>焊工元/件</v>
      </c>
      <c r="N21" s="207">
        <f ca="1">IFERROR(LOOKUP(9E+307,--MID(M21,MIN(FIND({0;1;2;3;4;5;6;7;8;9},M21&amp;1234567890)),ROW(INDIRECT("1:"&amp;LEN(M21))))),0)</f>
        <v>0</v>
      </c>
      <c r="O21" s="208">
        <f t="shared" ref="O21" ca="1" si="3">+N21*H21</f>
        <v>0</v>
      </c>
    </row>
    <row r="22" spans="1:16" ht="50.25" customHeight="1">
      <c r="A22" s="215" t="s">
        <v>23</v>
      </c>
      <c r="B22" s="217"/>
      <c r="C22" s="187" t="s">
        <v>24</v>
      </c>
      <c r="D22" s="224" t="s">
        <v>25</v>
      </c>
      <c r="E22" s="226"/>
      <c r="F22" s="226"/>
      <c r="G22" s="226"/>
      <c r="H22" s="226"/>
      <c r="I22" s="226"/>
      <c r="J22" s="226"/>
      <c r="K22" s="226"/>
      <c r="L22" s="225"/>
      <c r="M22" s="65"/>
      <c r="O22" s="209"/>
      <c r="P22" s="209"/>
    </row>
    <row r="23" spans="1:16" ht="21" customHeight="1">
      <c r="A23" s="215" t="s">
        <v>26</v>
      </c>
      <c r="B23" s="217"/>
      <c r="C23" s="188"/>
      <c r="D23" s="189"/>
      <c r="E23" s="189"/>
      <c r="F23" s="189"/>
      <c r="G23" s="189"/>
      <c r="H23" s="189"/>
      <c r="I23" s="192"/>
      <c r="J23" s="193"/>
      <c r="K23" s="189"/>
      <c r="L23" s="189"/>
      <c r="M23" s="22"/>
      <c r="N23" s="210"/>
      <c r="O23" s="22"/>
      <c r="P23" s="211"/>
    </row>
    <row r="24" spans="1:16" ht="21" customHeight="1">
      <c r="A24" s="215" t="s">
        <v>27</v>
      </c>
      <c r="B24" s="217"/>
      <c r="C24" s="188"/>
      <c r="D24" s="189"/>
      <c r="E24" s="189"/>
      <c r="F24" s="189"/>
      <c r="G24" s="189"/>
      <c r="H24" s="189"/>
      <c r="I24" s="192"/>
      <c r="J24" s="193"/>
      <c r="K24" s="189"/>
      <c r="L24" s="189"/>
      <c r="M24" s="22"/>
      <c r="N24" s="212"/>
      <c r="O24" s="22"/>
      <c r="P24" s="211"/>
    </row>
    <row r="25" spans="1:16" ht="21" customHeight="1">
      <c r="A25" s="215" t="s">
        <v>18</v>
      </c>
      <c r="B25" s="217"/>
      <c r="C25" s="190" t="s">
        <v>28</v>
      </c>
      <c r="D25" s="221" t="s">
        <v>29</v>
      </c>
      <c r="E25" s="222"/>
      <c r="F25" s="222"/>
      <c r="G25" s="222"/>
      <c r="H25" s="222"/>
      <c r="I25" s="222"/>
      <c r="J25" s="222"/>
      <c r="K25" s="222"/>
      <c r="L25" s="223"/>
      <c r="M25" s="22"/>
      <c r="N25" s="22"/>
      <c r="P25" s="22"/>
    </row>
    <row r="26" spans="1:16" ht="30.75" customHeight="1">
      <c r="A26" s="224" t="s">
        <v>30</v>
      </c>
      <c r="B26" s="225"/>
      <c r="C26" s="224"/>
      <c r="D26" s="226"/>
      <c r="E26" s="225"/>
      <c r="F26" s="224" t="s">
        <v>31</v>
      </c>
      <c r="G26" s="225"/>
      <c r="H26" s="191" t="s">
        <v>32</v>
      </c>
      <c r="I26" s="191"/>
      <c r="J26" s="213"/>
      <c r="K26" s="224"/>
      <c r="L26" s="225"/>
      <c r="M26" s="65"/>
      <c r="O26" s="209"/>
      <c r="P26" s="209"/>
    </row>
    <row r="27" spans="1:16" ht="21" customHeight="1">
      <c r="A27" s="215" t="s">
        <v>26</v>
      </c>
      <c r="B27" s="217"/>
      <c r="C27" s="192"/>
      <c r="D27" s="193"/>
      <c r="E27" s="189"/>
      <c r="F27" s="189"/>
      <c r="G27" s="192"/>
      <c r="H27" s="194"/>
      <c r="I27" s="194"/>
      <c r="J27" s="193"/>
      <c r="K27" s="192"/>
      <c r="L27" s="193"/>
      <c r="M27" s="22"/>
      <c r="N27" s="210"/>
      <c r="O27" s="22"/>
      <c r="P27" s="211"/>
    </row>
    <row r="28" spans="1:16" ht="21" customHeight="1">
      <c r="A28" s="215" t="s">
        <v>27</v>
      </c>
      <c r="B28" s="217"/>
      <c r="C28" s="192"/>
      <c r="D28" s="193"/>
      <c r="E28" s="189"/>
      <c r="F28" s="189"/>
      <c r="G28" s="192"/>
      <c r="H28" s="194"/>
      <c r="I28" s="194"/>
      <c r="J28" s="193"/>
      <c r="K28" s="192"/>
      <c r="L28" s="193"/>
      <c r="M28" s="22"/>
      <c r="N28" s="212"/>
      <c r="O28" s="22"/>
      <c r="P28" s="211"/>
    </row>
    <row r="29" spans="1:16" ht="21" customHeight="1">
      <c r="A29" s="215" t="s">
        <v>18</v>
      </c>
      <c r="B29" s="217"/>
      <c r="C29" s="192"/>
      <c r="D29" s="193"/>
      <c r="E29" s="189"/>
      <c r="F29" s="195"/>
      <c r="G29" s="192"/>
      <c r="H29" s="194"/>
      <c r="I29" s="194"/>
      <c r="J29" s="193"/>
      <c r="K29" s="192"/>
      <c r="L29" s="193"/>
      <c r="M29" s="22"/>
      <c r="N29" s="22"/>
      <c r="P29" s="22"/>
    </row>
    <row r="30" spans="1:16" ht="18.75">
      <c r="A30" s="218" t="s">
        <v>33</v>
      </c>
      <c r="B30" s="219"/>
      <c r="C30" s="219"/>
      <c r="D30" s="219"/>
      <c r="E30" s="219"/>
      <c r="F30" s="219"/>
      <c r="G30" s="219"/>
      <c r="H30" s="219"/>
      <c r="I30" s="219"/>
      <c r="J30" s="219"/>
      <c r="K30" s="219"/>
      <c r="L30" s="220"/>
      <c r="M30" s="205"/>
      <c r="P30" s="22"/>
    </row>
    <row r="31" spans="1:16" ht="20.25" customHeight="1">
      <c r="A31" s="188" t="s">
        <v>10</v>
      </c>
      <c r="B31" s="215" t="s">
        <v>34</v>
      </c>
      <c r="C31" s="216"/>
      <c r="D31" s="216"/>
      <c r="E31" s="217"/>
      <c r="F31" s="215" t="s">
        <v>35</v>
      </c>
      <c r="G31" s="216"/>
      <c r="H31" s="217"/>
      <c r="I31" s="190" t="s">
        <v>15</v>
      </c>
      <c r="J31" s="215" t="s">
        <v>18</v>
      </c>
      <c r="K31" s="216"/>
      <c r="L31" s="217"/>
      <c r="M31" s="65"/>
      <c r="P31" s="22"/>
    </row>
    <row r="32" spans="1:16" ht="18.75" customHeight="1">
      <c r="A32" s="190">
        <v>1</v>
      </c>
      <c r="B32" s="215"/>
      <c r="C32" s="216"/>
      <c r="D32" s="216"/>
      <c r="E32" s="217"/>
      <c r="F32" s="215"/>
      <c r="G32" s="216"/>
      <c r="H32" s="217"/>
      <c r="I32" s="190"/>
      <c r="J32" s="215"/>
      <c r="K32" s="216"/>
      <c r="L32" s="217"/>
      <c r="M32" s="65"/>
    </row>
    <row r="33" spans="1:13" ht="18.75" customHeight="1">
      <c r="A33" s="190">
        <f>A32+1</f>
        <v>2</v>
      </c>
      <c r="B33" s="215"/>
      <c r="C33" s="216"/>
      <c r="D33" s="216"/>
      <c r="E33" s="217"/>
      <c r="F33" s="215"/>
      <c r="G33" s="216"/>
      <c r="H33" s="217"/>
      <c r="I33" s="190"/>
      <c r="J33" s="215"/>
      <c r="K33" s="216"/>
      <c r="L33" s="217"/>
      <c r="M33" s="65"/>
    </row>
  </sheetData>
  <mergeCells count="65">
    <mergeCell ref="A1:I1"/>
    <mergeCell ref="J2:K2"/>
    <mergeCell ref="F3:G3"/>
    <mergeCell ref="J3:K3"/>
    <mergeCell ref="A4:L4"/>
    <mergeCell ref="B5:C5"/>
    <mergeCell ref="D5:E5"/>
    <mergeCell ref="J5:K5"/>
    <mergeCell ref="B6:C6"/>
    <mergeCell ref="D6:E6"/>
    <mergeCell ref="J6:K20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J21:K21"/>
    <mergeCell ref="A22:B22"/>
    <mergeCell ref="D22:L22"/>
    <mergeCell ref="A23:B23"/>
    <mergeCell ref="A24:B24"/>
    <mergeCell ref="A25:B25"/>
    <mergeCell ref="D25:L25"/>
    <mergeCell ref="A26:B26"/>
    <mergeCell ref="C26:E26"/>
    <mergeCell ref="F26:G26"/>
    <mergeCell ref="K26:L26"/>
    <mergeCell ref="B33:E33"/>
    <mergeCell ref="F33:H33"/>
    <mergeCell ref="J33:L33"/>
    <mergeCell ref="A27:B27"/>
    <mergeCell ref="A28:B28"/>
    <mergeCell ref="A29:B29"/>
    <mergeCell ref="A30:L30"/>
    <mergeCell ref="B31:E31"/>
    <mergeCell ref="F31:H31"/>
    <mergeCell ref="J31:L31"/>
    <mergeCell ref="B32:E32"/>
    <mergeCell ref="F32:H32"/>
    <mergeCell ref="J32:L32"/>
  </mergeCells>
  <phoneticPr fontId="41" type="noConversion"/>
  <dataValidations count="5">
    <dataValidation type="list" allowBlank="1" showInputMessage="1" showErrorMessage="1" sqref="L3">
      <formula1>"王习元,王晓,任香菊,陈兴亮,李嘉梅"</formula1>
    </dataValidation>
    <dataValidation type="list" allowBlank="1" showInputMessage="1" showErrorMessage="1" sqref="F21">
      <formula1>"Q235,Q345,304,316,201,310s,钢45,镀锌,铝板,镍板,水刀,水刀304,水刀201,水刀316,水刀Q235,水刀钢45,水刀铜板,水刀310S,水刀铝板,水刀Q345,橡胶板,水刀钛板,亚克力板"</formula1>
    </dataValidation>
    <dataValidation type="list" allowBlank="1" showInputMessage="1" showErrorMessage="1" sqref="J6 J21">
      <formula1>"百超供料,客户供料"</formula1>
    </dataValidation>
    <dataValidation type="list" allowBlank="1" showInputMessage="1" showErrorMessage="1" sqref="F6:F20">
      <formula1>"Q235,Q345,304,316,201,310s,321,410,45#,镀锌,铝板,镍板,铜板,橡胶板"</formula1>
    </dataValidation>
    <dataValidation type="list" allowBlank="1" showInputMessage="1" showErrorMessage="1" sqref="I6:I21">
      <formula1>"件,套,台,批"</formula1>
    </dataValidation>
  </dataValidations>
  <pageMargins left="0" right="0" top="0.17" bottom="0" header="0" footer="1.37795275590551"/>
  <pageSetup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4" name="Check Box 5">
              <controlPr defaultSize="0" autoPict="0">
                <anchor moveWithCells="1">
                  <from>
                    <xdr:col>3</xdr:col>
                    <xdr:colOff>190500</xdr:colOff>
                    <xdr:row>21</xdr:row>
                    <xdr:rowOff>9525</xdr:rowOff>
                  </from>
                  <to>
                    <xdr:col>3</xdr:col>
                    <xdr:colOff>704850</xdr:colOff>
                    <xdr:row>21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Check Box 6">
              <controlPr defaultSize="0" autoPict="0">
                <anchor moveWithCells="1">
                  <from>
                    <xdr:col>3</xdr:col>
                    <xdr:colOff>847725</xdr:colOff>
                    <xdr:row>21</xdr:row>
                    <xdr:rowOff>9525</xdr:rowOff>
                  </from>
                  <to>
                    <xdr:col>4</xdr:col>
                    <xdr:colOff>485775</xdr:colOff>
                    <xdr:row>21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Check Box 7">
              <controlPr defaultSize="0" autoPict="0">
                <anchor moveWithCells="1">
                  <from>
                    <xdr:col>4</xdr:col>
                    <xdr:colOff>619125</xdr:colOff>
                    <xdr:row>21</xdr:row>
                    <xdr:rowOff>9525</xdr:rowOff>
                  </from>
                  <to>
                    <xdr:col>5</xdr:col>
                    <xdr:colOff>428625</xdr:colOff>
                    <xdr:row>21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7" name="Check Box 8">
              <controlPr defaultSize="0" autoPict="0">
                <anchor moveWithCells="1">
                  <from>
                    <xdr:col>5</xdr:col>
                    <xdr:colOff>590550</xdr:colOff>
                    <xdr:row>21</xdr:row>
                    <xdr:rowOff>9525</xdr:rowOff>
                  </from>
                  <to>
                    <xdr:col>6</xdr:col>
                    <xdr:colOff>504825</xdr:colOff>
                    <xdr:row>21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8" name="Check Box 9">
              <controlPr defaultSize="0" autoPict="0">
                <anchor moveWithCells="1">
                  <from>
                    <xdr:col>7</xdr:col>
                    <xdr:colOff>66675</xdr:colOff>
                    <xdr:row>21</xdr:row>
                    <xdr:rowOff>9525</xdr:rowOff>
                  </from>
                  <to>
                    <xdr:col>8</xdr:col>
                    <xdr:colOff>19050</xdr:colOff>
                    <xdr:row>21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9" name="Check Box 11">
              <controlPr defaultSize="0" autoPict="0">
                <anchor moveWithCells="1">
                  <from>
                    <xdr:col>8</xdr:col>
                    <xdr:colOff>161925</xdr:colOff>
                    <xdr:row>21</xdr:row>
                    <xdr:rowOff>9525</xdr:rowOff>
                  </from>
                  <to>
                    <xdr:col>9</xdr:col>
                    <xdr:colOff>238125</xdr:colOff>
                    <xdr:row>21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0" name="Check Box 12">
              <controlPr defaultSize="0" autoPict="0">
                <anchor moveWithCells="1">
                  <from>
                    <xdr:col>9</xdr:col>
                    <xdr:colOff>295275</xdr:colOff>
                    <xdr:row>21</xdr:row>
                    <xdr:rowOff>9525</xdr:rowOff>
                  </from>
                  <to>
                    <xdr:col>10</xdr:col>
                    <xdr:colOff>333375</xdr:colOff>
                    <xdr:row>21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1" name="Check Box 13">
              <controlPr defaultSize="0" autoPict="0">
                <anchor moveWithCells="1">
                  <from>
                    <xdr:col>11</xdr:col>
                    <xdr:colOff>0</xdr:colOff>
                    <xdr:row>21</xdr:row>
                    <xdr:rowOff>9525</xdr:rowOff>
                  </from>
                  <to>
                    <xdr:col>11</xdr:col>
                    <xdr:colOff>714375</xdr:colOff>
                    <xdr:row>21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12" name="Check Box 23">
              <controlPr defaultSize="0" autoPict="0">
                <anchor moveWithCells="1">
                  <from>
                    <xdr:col>3</xdr:col>
                    <xdr:colOff>190500</xdr:colOff>
                    <xdr:row>21</xdr:row>
                    <xdr:rowOff>276225</xdr:rowOff>
                  </from>
                  <to>
                    <xdr:col>3</xdr:col>
                    <xdr:colOff>704850</xdr:colOff>
                    <xdr:row>21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13" name="Check Box 24">
              <controlPr defaultSize="0" autoPict="0">
                <anchor moveWithCells="1">
                  <from>
                    <xdr:col>3</xdr:col>
                    <xdr:colOff>838200</xdr:colOff>
                    <xdr:row>21</xdr:row>
                    <xdr:rowOff>276225</xdr:rowOff>
                  </from>
                  <to>
                    <xdr:col>4</xdr:col>
                    <xdr:colOff>476250</xdr:colOff>
                    <xdr:row>21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14" name="Check Box 25">
              <controlPr defaultSize="0" autoPict="0">
                <anchor moveWithCells="1">
                  <from>
                    <xdr:col>4</xdr:col>
                    <xdr:colOff>638175</xdr:colOff>
                    <xdr:row>21</xdr:row>
                    <xdr:rowOff>276225</xdr:rowOff>
                  </from>
                  <to>
                    <xdr:col>5</xdr:col>
                    <xdr:colOff>447675</xdr:colOff>
                    <xdr:row>21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15" name="Check Box 26">
              <controlPr defaultSize="0" autoPict="0">
                <anchor moveWithCells="1">
                  <from>
                    <xdr:col>6</xdr:col>
                    <xdr:colOff>0</xdr:colOff>
                    <xdr:row>21</xdr:row>
                    <xdr:rowOff>276225</xdr:rowOff>
                  </from>
                  <to>
                    <xdr:col>6</xdr:col>
                    <xdr:colOff>514350</xdr:colOff>
                    <xdr:row>21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16" name="Check Box 27">
              <controlPr defaultSize="0" autoPict="0">
                <anchor moveWithCells="1">
                  <from>
                    <xdr:col>7</xdr:col>
                    <xdr:colOff>66675</xdr:colOff>
                    <xdr:row>21</xdr:row>
                    <xdr:rowOff>276225</xdr:rowOff>
                  </from>
                  <to>
                    <xdr:col>8</xdr:col>
                    <xdr:colOff>19050</xdr:colOff>
                    <xdr:row>21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7" name="Check Box 29">
              <controlPr defaultSize="0" autoPict="0">
                <anchor moveWithCells="1">
                  <from>
                    <xdr:col>11</xdr:col>
                    <xdr:colOff>9525</xdr:colOff>
                    <xdr:row>21</xdr:row>
                    <xdr:rowOff>276225</xdr:rowOff>
                  </from>
                  <to>
                    <xdr:col>11</xdr:col>
                    <xdr:colOff>723900</xdr:colOff>
                    <xdr:row>21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18" name="Check Box 32">
              <controlPr defaultSize="0" autoPict="0">
                <anchor moveWithCells="1">
                  <from>
                    <xdr:col>3</xdr:col>
                    <xdr:colOff>266700</xdr:colOff>
                    <xdr:row>25</xdr:row>
                    <xdr:rowOff>28575</xdr:rowOff>
                  </from>
                  <to>
                    <xdr:col>3</xdr:col>
                    <xdr:colOff>781050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9" name="Check Box 33">
              <controlPr defaultSize="0" autoPict="0">
                <anchor moveWithCells="1">
                  <from>
                    <xdr:col>4</xdr:col>
                    <xdr:colOff>66675</xdr:colOff>
                    <xdr:row>25</xdr:row>
                    <xdr:rowOff>28575</xdr:rowOff>
                  </from>
                  <to>
                    <xdr:col>5</xdr:col>
                    <xdr:colOff>142875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20" name="Check Box 35">
              <controlPr defaultSize="0" autoPict="0">
                <anchor moveWithCells="1">
                  <from>
                    <xdr:col>8</xdr:col>
                    <xdr:colOff>161925</xdr:colOff>
                    <xdr:row>21</xdr:row>
                    <xdr:rowOff>295275</xdr:rowOff>
                  </from>
                  <to>
                    <xdr:col>11</xdr:col>
                    <xdr:colOff>9525</xdr:colOff>
                    <xdr:row>21</xdr:row>
                    <xdr:rowOff>571500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486"/>
  <sheetViews>
    <sheetView workbookViewId="0">
      <pane ySplit="3" topLeftCell="A4" activePane="bottomLeft" state="frozen"/>
      <selection pane="bottomLeft" activeCell="R1" sqref="R1:S1048576"/>
    </sheetView>
  </sheetViews>
  <sheetFormatPr defaultColWidth="9" defaultRowHeight="13.5"/>
  <cols>
    <col min="1" max="1" width="3.125" style="21" customWidth="1"/>
    <col min="2" max="2" width="7" style="64" customWidth="1"/>
    <col min="3" max="3" width="8.75" style="64" customWidth="1"/>
    <col min="4" max="4" width="5.125" style="64" customWidth="1"/>
    <col min="5" max="5" width="5.875" style="64" customWidth="1"/>
    <col min="6" max="6" width="6.625" style="21" customWidth="1"/>
    <col min="7" max="7" width="6" style="21" customWidth="1"/>
    <col min="8" max="8" width="4.375" style="21" customWidth="1"/>
    <col min="9" max="9" width="8.125" style="21" customWidth="1"/>
    <col min="10" max="10" width="6.375" style="21" customWidth="1"/>
    <col min="11" max="11" width="5.625" style="21" customWidth="1"/>
    <col min="12" max="12" width="5.25" style="21" customWidth="1"/>
    <col min="13" max="13" width="6.375" style="21" customWidth="1"/>
    <col min="14" max="14" width="7.125" style="21" customWidth="1"/>
    <col min="15" max="15" width="10.625" style="21" customWidth="1"/>
    <col min="16" max="16" width="6.75" style="21" customWidth="1"/>
    <col min="17" max="17" width="12.875" style="22" customWidth="1"/>
    <col min="18" max="19" width="7.75" style="22" customWidth="1"/>
    <col min="20" max="20" width="5.25" style="22" customWidth="1"/>
    <col min="21" max="21" width="4.5" style="22" customWidth="1"/>
    <col min="22" max="22" width="6.375" style="22" customWidth="1"/>
    <col min="23" max="23" width="1" style="22" customWidth="1"/>
    <col min="24" max="24" width="8.75" style="21" customWidth="1"/>
    <col min="25" max="25" width="7" style="21" customWidth="1"/>
    <col min="26" max="26" width="4.375" style="21" customWidth="1"/>
    <col min="27" max="27" width="4.25" style="21" customWidth="1"/>
    <col min="28" max="28" width="5.875" style="21" customWidth="1"/>
    <col min="29" max="29" width="6.625" style="21" customWidth="1"/>
    <col min="30" max="30" width="7.125" style="21" customWidth="1"/>
    <col min="31" max="31" width="4.625" style="21" customWidth="1"/>
    <col min="32" max="32" width="7.5" style="21" customWidth="1"/>
    <col min="33" max="33" width="8" style="21" customWidth="1"/>
    <col min="34" max="34" width="6" style="21" customWidth="1"/>
    <col min="35" max="35" width="5.5" style="21" customWidth="1"/>
    <col min="36" max="38" width="7.5" style="21" customWidth="1"/>
    <col min="39" max="39" width="9" style="21"/>
    <col min="40" max="41" width="8.5" style="21" customWidth="1"/>
    <col min="42" max="43" width="9" style="21"/>
    <col min="44" max="45" width="9.25" style="65" customWidth="1"/>
    <col min="46" max="46" width="12" style="65" customWidth="1"/>
    <col min="47" max="48" width="9.25" style="65" customWidth="1"/>
    <col min="49" max="54" width="12.625" style="65" customWidth="1"/>
    <col min="55" max="55" width="9" style="66"/>
    <col min="56" max="56" width="9" style="21"/>
    <col min="57" max="57" width="15.125" style="67" customWidth="1"/>
    <col min="58" max="58" width="17.375" style="67" customWidth="1"/>
    <col min="59" max="59" width="19.25" style="67" customWidth="1"/>
    <col min="60" max="16384" width="9" style="21"/>
  </cols>
  <sheetData>
    <row r="1" spans="1:59" ht="25.5" customHeight="1">
      <c r="A1" s="263" t="s">
        <v>36</v>
      </c>
      <c r="B1" s="263"/>
      <c r="C1" s="263"/>
      <c r="D1" s="263"/>
      <c r="E1" s="263"/>
      <c r="F1" s="263"/>
      <c r="G1" s="68" t="s">
        <v>37</v>
      </c>
      <c r="H1" s="264"/>
      <c r="I1" s="264"/>
      <c r="J1" s="264"/>
      <c r="K1" s="265" t="s">
        <v>38</v>
      </c>
      <c r="L1" s="265"/>
      <c r="M1" s="265"/>
      <c r="N1" s="265"/>
      <c r="O1" s="265"/>
      <c r="P1" s="79" t="s">
        <v>39</v>
      </c>
      <c r="R1" s="88" t="s">
        <v>40</v>
      </c>
      <c r="AC1" s="111"/>
      <c r="AR1" s="266" t="s">
        <v>41</v>
      </c>
      <c r="AS1" s="266"/>
      <c r="AT1" s="266"/>
      <c r="BC1" s="66" t="s">
        <v>42</v>
      </c>
    </row>
    <row r="2" spans="1:59" s="22" customFormat="1" ht="25.5" customHeight="1">
      <c r="A2" s="261" t="s">
        <v>43</v>
      </c>
      <c r="B2" s="261"/>
      <c r="C2" s="69">
        <f>生产计划单!E2</f>
        <v>0</v>
      </c>
      <c r="D2" s="70"/>
      <c r="E2" s="70"/>
      <c r="H2" s="267">
        <f>生产计划单!C2</f>
        <v>44235</v>
      </c>
      <c r="I2" s="267"/>
      <c r="J2" s="267"/>
      <c r="K2" s="80">
        <f>生产计划单!D2</f>
        <v>0</v>
      </c>
      <c r="M2" s="268" t="s">
        <v>44</v>
      </c>
      <c r="N2" s="268"/>
      <c r="O2" s="268">
        <f>生产计划单!J6</f>
        <v>0</v>
      </c>
      <c r="P2" s="268"/>
      <c r="R2" s="269" t="s">
        <v>45</v>
      </c>
      <c r="S2" s="270"/>
      <c r="T2" s="270"/>
      <c r="U2" s="270"/>
      <c r="V2" s="271"/>
      <c r="W2" s="89"/>
      <c r="X2" s="272" t="s">
        <v>46</v>
      </c>
      <c r="Y2" s="273"/>
      <c r="Z2" s="273"/>
      <c r="AA2" s="273"/>
      <c r="AB2" s="273"/>
      <c r="AC2" s="273"/>
      <c r="AD2" s="112"/>
      <c r="AE2" s="113"/>
      <c r="AF2" s="274" t="s">
        <v>47</v>
      </c>
      <c r="AG2" s="275"/>
      <c r="AH2" s="275"/>
      <c r="AI2" s="276"/>
      <c r="AJ2" s="277" t="s">
        <v>48</v>
      </c>
      <c r="AK2" s="277"/>
      <c r="AL2" s="277"/>
      <c r="AM2" s="23" t="s">
        <v>49</v>
      </c>
      <c r="AN2" s="251" t="s">
        <v>50</v>
      </c>
      <c r="AO2" s="252"/>
      <c r="AP2" s="277" t="s">
        <v>51</v>
      </c>
      <c r="AQ2" s="277"/>
      <c r="AR2" s="278" t="s">
        <v>52</v>
      </c>
      <c r="AS2" s="261"/>
      <c r="AT2" s="261"/>
      <c r="AU2" s="261"/>
      <c r="AV2" s="261"/>
      <c r="AW2" s="261"/>
      <c r="AX2" s="261"/>
      <c r="AY2" s="261"/>
      <c r="AZ2" s="261"/>
      <c r="BA2" s="261"/>
      <c r="BB2" s="65"/>
      <c r="BC2" s="65"/>
      <c r="BE2" s="161"/>
      <c r="BF2" s="161"/>
      <c r="BG2" s="161"/>
    </row>
    <row r="3" spans="1:59" s="62" customFormat="1" ht="36.75" customHeight="1">
      <c r="A3" s="71" t="s">
        <v>53</v>
      </c>
      <c r="B3" s="262" t="str">
        <f>+生产计划单!A4</f>
        <v xml:space="preserve">产品明细 </v>
      </c>
      <c r="C3" s="262"/>
      <c r="D3" s="262" t="s">
        <v>12</v>
      </c>
      <c r="E3" s="262"/>
      <c r="F3" s="72" t="s">
        <v>13</v>
      </c>
      <c r="G3" s="72" t="s">
        <v>14</v>
      </c>
      <c r="H3" s="71" t="s">
        <v>54</v>
      </c>
      <c r="I3" s="71" t="s">
        <v>55</v>
      </c>
      <c r="J3" s="71" t="s">
        <v>56</v>
      </c>
      <c r="K3" s="71" t="s">
        <v>57</v>
      </c>
      <c r="L3" s="71" t="s">
        <v>58</v>
      </c>
      <c r="M3" s="72" t="s">
        <v>49</v>
      </c>
      <c r="N3" s="72" t="s">
        <v>59</v>
      </c>
      <c r="O3" s="72" t="s">
        <v>60</v>
      </c>
      <c r="P3" s="72" t="s">
        <v>18</v>
      </c>
      <c r="Q3" s="90"/>
      <c r="R3" s="91" t="s">
        <v>61</v>
      </c>
      <c r="S3" s="91" t="s">
        <v>62</v>
      </c>
      <c r="T3" s="92" t="s">
        <v>63</v>
      </c>
      <c r="U3" s="91" t="s">
        <v>64</v>
      </c>
      <c r="V3" s="93" t="s">
        <v>65</v>
      </c>
      <c r="W3" s="94"/>
      <c r="X3" s="95" t="s">
        <v>66</v>
      </c>
      <c r="Y3" s="91" t="s">
        <v>67</v>
      </c>
      <c r="Z3" s="114" t="s">
        <v>68</v>
      </c>
      <c r="AA3" s="92" t="s">
        <v>69</v>
      </c>
      <c r="AB3" s="115" t="s">
        <v>70</v>
      </c>
      <c r="AC3" s="115" t="s">
        <v>71</v>
      </c>
      <c r="AD3" s="93" t="s">
        <v>72</v>
      </c>
      <c r="AE3" s="116" t="s">
        <v>73</v>
      </c>
      <c r="AF3" s="117" t="s">
        <v>74</v>
      </c>
      <c r="AG3" s="131" t="s">
        <v>75</v>
      </c>
      <c r="AH3" s="132" t="s">
        <v>76</v>
      </c>
      <c r="AI3" s="133" t="s">
        <v>77</v>
      </c>
      <c r="AJ3" s="114" t="s">
        <v>78</v>
      </c>
      <c r="AK3" s="134" t="s">
        <v>79</v>
      </c>
      <c r="AL3" s="135" t="s">
        <v>80</v>
      </c>
      <c r="AM3" s="92" t="s">
        <v>49</v>
      </c>
      <c r="AN3" s="93" t="s">
        <v>50</v>
      </c>
      <c r="AO3" s="148" t="s">
        <v>81</v>
      </c>
      <c r="AP3" s="93" t="s">
        <v>82</v>
      </c>
      <c r="AQ3" s="149" t="s">
        <v>83</v>
      </c>
      <c r="AR3" s="150" t="s">
        <v>84</v>
      </c>
      <c r="AS3" s="150" t="s">
        <v>85</v>
      </c>
      <c r="AT3" s="150" t="s">
        <v>86</v>
      </c>
      <c r="AU3" s="150" t="s">
        <v>87</v>
      </c>
      <c r="AV3" s="150" t="s">
        <v>88</v>
      </c>
      <c r="AW3" s="150" t="s">
        <v>89</v>
      </c>
      <c r="AX3" s="150" t="s">
        <v>90</v>
      </c>
      <c r="AY3" s="150" t="s">
        <v>91</v>
      </c>
      <c r="AZ3" s="150" t="s">
        <v>92</v>
      </c>
      <c r="BA3" s="150" t="s">
        <v>93</v>
      </c>
      <c r="BB3" s="150" t="s">
        <v>94</v>
      </c>
      <c r="BC3" s="150" t="s">
        <v>95</v>
      </c>
      <c r="BD3" s="62" t="s">
        <v>96</v>
      </c>
      <c r="BE3" s="161" t="s">
        <v>97</v>
      </c>
      <c r="BF3" s="162" t="s">
        <v>98</v>
      </c>
      <c r="BG3" s="162" t="s">
        <v>99</v>
      </c>
    </row>
    <row r="4" spans="1:59" s="62" customFormat="1" ht="21.95" customHeight="1">
      <c r="A4" s="73">
        <f>生产计划单!A6</f>
        <v>1</v>
      </c>
      <c r="B4" s="227">
        <f>+生产计划单!B6</f>
        <v>0</v>
      </c>
      <c r="C4" s="230"/>
      <c r="D4" s="229">
        <f>+生产计划单!D6</f>
        <v>0</v>
      </c>
      <c r="E4" s="230"/>
      <c r="F4" s="74">
        <f>+生产计划单!F6</f>
        <v>0</v>
      </c>
      <c r="G4" s="75">
        <f>+生产计划单!G6</f>
        <v>0</v>
      </c>
      <c r="H4" s="74">
        <f>生产计划单!H6</f>
        <v>0</v>
      </c>
      <c r="I4" s="81">
        <f>V4</f>
        <v>0</v>
      </c>
      <c r="J4" s="81">
        <f>(X4+AD4)/1000*AB4</f>
        <v>0</v>
      </c>
      <c r="K4" s="81">
        <f>(AP4+(AC4*Y4))</f>
        <v>0</v>
      </c>
      <c r="L4" s="81" t="str">
        <f>IFERROR(AE4*AA4,"0")</f>
        <v>0</v>
      </c>
      <c r="M4" s="81">
        <f>IFERROR(AH4+AN4+AK4+AM4,"0")</f>
        <v>0</v>
      </c>
      <c r="N4" s="81">
        <f>SUM(I4:M4)</f>
        <v>0</v>
      </c>
      <c r="O4" s="81">
        <f>IFERROR(N4*H4,"0")</f>
        <v>0</v>
      </c>
      <c r="P4" s="82"/>
      <c r="Q4" s="75"/>
      <c r="R4" s="96"/>
      <c r="S4" s="96"/>
      <c r="T4" s="96"/>
      <c r="U4" s="97">
        <v>7.9</v>
      </c>
      <c r="V4" s="98">
        <f>(R4+5)*(S4+5)*G4*U4*T4/1000000</f>
        <v>0</v>
      </c>
      <c r="W4" s="99"/>
      <c r="X4" s="100"/>
      <c r="Y4" s="118"/>
      <c r="Z4" s="119"/>
      <c r="AA4" s="119"/>
      <c r="AB4" s="120" t="str" cm="1">
        <f t="array" ref="AB4">IFERROR(IF(OR(F4="",G4=""),"",VLOOKUP(F4&amp;G4,IF({1,0},切割穿孔对应表!A$3:$A$1000&amp;切割穿孔对应表!B$3:B$1000,切割穿孔对应表!C$3:C$1000),2,0)),"0")</f>
        <v>0</v>
      </c>
      <c r="AC4" s="120" t="str" cm="1">
        <f t="array" ref="AC4">IFERROR(IF(OR(F4="",G4=""),"",VLOOKUP(F4&amp;G4,IF({1,0},切割穿孔对应表!A$3:$A$1000&amp;切割穿孔对应表!B$3:B$1000,切割穿孔对应表!D$3:D$1000),2,0)),"0")</f>
        <v>0</v>
      </c>
      <c r="AD4" s="121">
        <f>IFERROR(IF(BC4=999,Y4*G4,0),"0")</f>
        <v>0</v>
      </c>
      <c r="AE4" s="122" t="str">
        <f t="array" ref="AE4">IF(OR(G4="",Z4=""),"",VLOOKUP(G4&amp;Z4,IF({1,0},折弯对应表!A$1:$A$1022&amp;折弯对应表!B$1:B$1022,折弯对应表!C$1:C$1022),2,0))</f>
        <v/>
      </c>
      <c r="AF4" s="123"/>
      <c r="AG4" s="136"/>
      <c r="AH4" s="137">
        <f>+AG4*AI4/1000</f>
        <v>0</v>
      </c>
      <c r="AI4" s="138">
        <f>IFERROR(VLOOKUP(F4,焊接对应表!A:B,2,0),0)</f>
        <v>0</v>
      </c>
      <c r="AJ4" s="139"/>
      <c r="AK4" s="140">
        <f>AJ4*AL4</f>
        <v>0</v>
      </c>
      <c r="AL4" s="141" t="str">
        <f t="array" ref="AL4">IFERROR(IF(OR(F4="",G4=""),"",VLOOKUP(F4&amp;G4,IF({1,0},钻孔攻丝对应表!A$3:$A$1574&amp;钻孔攻丝对应表!B$3:B$1574,钻孔攻丝对应表!C$3:C$1574),2,0)),"0")</f>
        <v>0</v>
      </c>
      <c r="AM4" s="142"/>
      <c r="AN4" s="143">
        <f t="shared" ref="AN4" si="0">+R4*S4*2*AO4/1000000</f>
        <v>0</v>
      </c>
      <c r="AO4" s="151"/>
      <c r="AP4" s="140">
        <f t="shared" ref="AP4" si="1">+R4*S4*AQ4/1000000</f>
        <v>0</v>
      </c>
      <c r="AQ4" s="152"/>
      <c r="AR4" s="153">
        <f>+I4*H4</f>
        <v>0</v>
      </c>
      <c r="AS4" s="153">
        <f>(J4+K4+L4+M4)*H4</f>
        <v>0</v>
      </c>
      <c r="AT4" s="153">
        <f>IFERROR(IF((BC4)=999,(J4+K4-AP4)*H4,(0)),"")</f>
        <v>0</v>
      </c>
      <c r="AU4" s="153">
        <f>IFERROR(IF((BC4)=888,(J4+K4)*H4,(0)),"")</f>
        <v>0</v>
      </c>
      <c r="AV4" s="153">
        <f>+L4*H4</f>
        <v>0</v>
      </c>
      <c r="AW4" s="153">
        <f>+AH4*H4</f>
        <v>0</v>
      </c>
      <c r="AX4" s="153">
        <f>+AF4*H4</f>
        <v>0</v>
      </c>
      <c r="AY4" s="153">
        <f>+AK4*H4</f>
        <v>0</v>
      </c>
      <c r="AZ4" s="153">
        <f>+AN4*H4</f>
        <v>0</v>
      </c>
      <c r="BA4" s="153">
        <f>+AP4*H4</f>
        <v>0</v>
      </c>
      <c r="BB4" s="153">
        <f>+AM4*H4</f>
        <v>0</v>
      </c>
      <c r="BC4" s="157" t="str">
        <f t="array" ref="BC4">IFERROR(IF(OR(F4="",G4=""),"",VLOOKUP(F4&amp;G4,IF({1,0},切割穿孔对应表!A$3:$A$732&amp;切割穿孔对应表!B$3:B$732,切割穿孔对应表!E$3:E$732),2,0)),"0")</f>
        <v>0</v>
      </c>
      <c r="BD4" s="158">
        <f>IFERROR(BE4*H4/60,"0")</f>
        <v>0</v>
      </c>
      <c r="BE4" s="158" t="str">
        <f t="shared" ref="BE4" si="2">IFERROR(IF(BF4=0,"0",(X4+AD4)/BF4*1.66+BG4*Y4),"0")</f>
        <v>0</v>
      </c>
      <c r="BF4" s="158" t="str">
        <f t="array" ref="BF4">IFERROR(IF(OR(F4="",G4=""),"",VLOOKUP(F4&amp;G4,IF({1,0},切割穿孔对应表!A$3:$A$732&amp;切割穿孔对应表!B$3:B$732,切割穿孔对应表!F$3:F$731),2,0)),"0")</f>
        <v>0</v>
      </c>
      <c r="BG4" s="158" t="str">
        <f t="array" ref="BG4">IFERROR(IF(OR(F4="",G4=""),"",VLOOKUP(F4&amp;G4,IF({1,0},切割穿孔对应表!A$3:$A$732&amp;切割穿孔对应表!B$3:B$732,切割穿孔对应表!G$3:G$731),2,0)),"0")</f>
        <v>0</v>
      </c>
    </row>
    <row r="5" spans="1:59" s="62" customFormat="1" ht="21.95" customHeight="1">
      <c r="A5" s="73">
        <f>生产计划单!A7</f>
        <v>2</v>
      </c>
      <c r="B5" s="227">
        <f>+生产计划单!B7</f>
        <v>0</v>
      </c>
      <c r="C5" s="230"/>
      <c r="D5" s="229">
        <f>+生产计划单!D7</f>
        <v>0</v>
      </c>
      <c r="E5" s="230"/>
      <c r="F5" s="74">
        <f>+生产计划单!F7</f>
        <v>0</v>
      </c>
      <c r="G5" s="75">
        <f>+生产计划单!G7</f>
        <v>0</v>
      </c>
      <c r="H5" s="74">
        <f>生产计划单!H7</f>
        <v>0</v>
      </c>
      <c r="I5" s="81">
        <f t="shared" ref="I5:I18" si="3">V5</f>
        <v>0</v>
      </c>
      <c r="J5" s="81">
        <f>(X5+AD5)/1000*AB5</f>
        <v>0</v>
      </c>
      <c r="K5" s="81">
        <f t="shared" ref="K5:K18" si="4">(AP5+(AC5*Y5))</f>
        <v>0</v>
      </c>
      <c r="L5" s="81" t="str">
        <f t="shared" ref="L5:L18" si="5">IFERROR(AE5*AA5,"0")</f>
        <v>0</v>
      </c>
      <c r="M5" s="81">
        <f t="shared" ref="M5:M18" si="6">IFERROR(AH5+AN5+AK5+AM5,"0")</f>
        <v>0</v>
      </c>
      <c r="N5" s="81">
        <f t="shared" ref="N5:N18" si="7">SUM(I5:M5)</f>
        <v>0</v>
      </c>
      <c r="O5" s="81">
        <f t="shared" ref="O5:O18" si="8">IFERROR(N5*H5,"0")</f>
        <v>0</v>
      </c>
      <c r="P5" s="82"/>
      <c r="Q5" s="74"/>
      <c r="R5" s="96"/>
      <c r="S5" s="96"/>
      <c r="T5" s="96"/>
      <c r="U5" s="97">
        <v>7.9</v>
      </c>
      <c r="V5" s="98">
        <f>(R5+5)*(S5+5)*G5*U5*T5/1000000</f>
        <v>0</v>
      </c>
      <c r="W5" s="99"/>
      <c r="X5" s="100"/>
      <c r="Y5" s="118"/>
      <c r="Z5" s="119"/>
      <c r="AA5" s="119"/>
      <c r="AB5" s="120" t="str" cm="1">
        <f t="array" ref="AB5">IFERROR(IF(OR(F5="",G5=""),"",VLOOKUP(F5&amp;G5,IF({1,0},切割穿孔对应表!A$3:$A$1000&amp;切割穿孔对应表!B$3:B$1000,切割穿孔对应表!C$3:C$1000),2,0)),"0")</f>
        <v>0</v>
      </c>
      <c r="AC5" s="120" t="str" cm="1">
        <f t="array" ref="AC5">IFERROR(IF(OR(F5="",G5=""),"",VLOOKUP(F5&amp;G5,IF({1,0},切割穿孔对应表!A$3:$A$1000&amp;切割穿孔对应表!B$3:B$1000,切割穿孔对应表!D$3:D$1000),2,0)),"0")</f>
        <v>0</v>
      </c>
      <c r="AD5" s="121">
        <f>IFERROR(IF(BC5=999,Y5*G5,0),"0")</f>
        <v>0</v>
      </c>
      <c r="AE5" s="122" t="str">
        <f t="array" ref="AE5">IF(OR(G5="",Z5=""),"",VLOOKUP(G5&amp;Z5,IF({1,0},折弯对应表!A$1:$A$1022&amp;折弯对应表!B$1:B$1022,折弯对应表!C$1:C$1022),2,0))</f>
        <v/>
      </c>
      <c r="AF5" s="123"/>
      <c r="AG5" s="136"/>
      <c r="AH5" s="137">
        <f t="shared" ref="AH5:AH18" si="9">+AG5*AI5/1000</f>
        <v>0</v>
      </c>
      <c r="AI5" s="138">
        <f>IFERROR(VLOOKUP(F5,焊接对应表!A:B,2,0),0)</f>
        <v>0</v>
      </c>
      <c r="AJ5" s="139"/>
      <c r="AK5" s="140">
        <f t="shared" ref="AK5:AK18" si="10">AJ5*AL5</f>
        <v>0</v>
      </c>
      <c r="AL5" s="141" t="str">
        <f t="array" ref="AL5">IFERROR(IF(OR(F5="",G5=""),"",VLOOKUP(F5&amp;G5,IF({1,0},钻孔攻丝对应表!A$3:$A$1574&amp;钻孔攻丝对应表!B$3:B$1574,钻孔攻丝对应表!C$3:C$1574),2,0)),"0")</f>
        <v>0</v>
      </c>
      <c r="AM5" s="142"/>
      <c r="AN5" s="143">
        <f t="shared" ref="AN5:AN18" si="11">+R5*S5*2*AO5/1000000</f>
        <v>0</v>
      </c>
      <c r="AO5" s="151"/>
      <c r="AP5" s="140">
        <f t="shared" ref="AP5:AP18" si="12">+R5*S5*AQ5/1000000</f>
        <v>0</v>
      </c>
      <c r="AQ5" s="152"/>
      <c r="AR5" s="153">
        <f>+I5*H5</f>
        <v>0</v>
      </c>
      <c r="AS5" s="153">
        <f>(J5+K5+L5+M5)*H5</f>
        <v>0</v>
      </c>
      <c r="AT5" s="153">
        <f>IFERROR(IF((BC5)=999,(J5+K5-AP5)*H5,(0)),"")</f>
        <v>0</v>
      </c>
      <c r="AU5" s="153">
        <f>IFERROR(IF((BC5)=888,(J5+K5)*H5,(0)),"")</f>
        <v>0</v>
      </c>
      <c r="AV5" s="153">
        <f>+L5*H5</f>
        <v>0</v>
      </c>
      <c r="AW5" s="153">
        <f>+AH5*H5</f>
        <v>0</v>
      </c>
      <c r="AX5" s="153">
        <f>+AF5*H5</f>
        <v>0</v>
      </c>
      <c r="AY5" s="153">
        <f>+AK5*H5</f>
        <v>0</v>
      </c>
      <c r="AZ5" s="153">
        <f>+AN5*H5</f>
        <v>0</v>
      </c>
      <c r="BA5" s="153">
        <f>+AP5*H5</f>
        <v>0</v>
      </c>
      <c r="BB5" s="153">
        <f>+AM5*H5</f>
        <v>0</v>
      </c>
      <c r="BC5" s="157" t="str">
        <f t="array" ref="BC5">IFERROR(IF(OR(F5="",G5=""),"",VLOOKUP(F5&amp;G5,IF({1,0},切割穿孔对应表!A$3:$A$732&amp;切割穿孔对应表!B$3:B$732,切割穿孔对应表!E$3:E$732),2,0)),"0")</f>
        <v>0</v>
      </c>
      <c r="BD5" s="158">
        <f>IFERROR(BE5*H5/60,"0")</f>
        <v>0</v>
      </c>
      <c r="BE5" s="158" t="str">
        <f t="shared" ref="BE5:BE18" si="13">IFERROR(IF(BF5=0,"0",(X5+AD5)/BF5*1.66+BG5*Y5),"0")</f>
        <v>0</v>
      </c>
      <c r="BF5" s="158" t="str">
        <f t="array" ref="BF5">IFERROR(IF(OR(F5="",G5=""),"",VLOOKUP(F5&amp;G5,IF({1,0},切割穿孔对应表!A$3:$A$732&amp;切割穿孔对应表!B$3:B$732,切割穿孔对应表!F$3:F$731),2,0)),"0")</f>
        <v>0</v>
      </c>
      <c r="BG5" s="158" t="str">
        <f t="array" ref="BG5">IFERROR(IF(OR(F5="",G5=""),"",VLOOKUP(F5&amp;G5,IF({1,0},切割穿孔对应表!A$3:$A$732&amp;切割穿孔对应表!B$3:B$732,切割穿孔对应表!G$3:G$731),2,0)),"0")</f>
        <v>0</v>
      </c>
    </row>
    <row r="6" spans="1:59" s="62" customFormat="1" ht="21.95" customHeight="1">
      <c r="A6" s="73">
        <f>生产计划单!A8</f>
        <v>3</v>
      </c>
      <c r="B6" s="227">
        <f>+生产计划单!B8</f>
        <v>0</v>
      </c>
      <c r="C6" s="230"/>
      <c r="D6" s="229">
        <f>+生产计划单!D8</f>
        <v>0</v>
      </c>
      <c r="E6" s="230"/>
      <c r="F6" s="74">
        <f>+生产计划单!F8</f>
        <v>0</v>
      </c>
      <c r="G6" s="75">
        <f>+生产计划单!G8</f>
        <v>0</v>
      </c>
      <c r="H6" s="74">
        <f>生产计划单!H8</f>
        <v>0</v>
      </c>
      <c r="I6" s="81">
        <f t="shared" si="3"/>
        <v>0</v>
      </c>
      <c r="J6" s="81">
        <f t="shared" ref="J6:J18" si="14">(X6+AD6)/1000*AB6</f>
        <v>0</v>
      </c>
      <c r="K6" s="81">
        <f t="shared" si="4"/>
        <v>0</v>
      </c>
      <c r="L6" s="81" t="str">
        <f t="shared" si="5"/>
        <v>0</v>
      </c>
      <c r="M6" s="81">
        <f t="shared" si="6"/>
        <v>0</v>
      </c>
      <c r="N6" s="81">
        <f t="shared" si="7"/>
        <v>0</v>
      </c>
      <c r="O6" s="81">
        <f t="shared" si="8"/>
        <v>0</v>
      </c>
      <c r="P6" s="82"/>
      <c r="Q6" s="74"/>
      <c r="R6" s="101"/>
      <c r="S6" s="101"/>
      <c r="T6" s="101"/>
      <c r="U6" s="102">
        <v>7.9</v>
      </c>
      <c r="V6" s="98">
        <f>(R6)*(S6)*G6*U6*T6/1000000</f>
        <v>0</v>
      </c>
      <c r="W6" s="103"/>
      <c r="X6" s="100"/>
      <c r="Y6" s="119"/>
      <c r="Z6" s="119"/>
      <c r="AA6" s="119"/>
      <c r="AB6" s="120" t="str" cm="1">
        <f t="array" ref="AB6">IFERROR(IF(OR(F6="",G6=""),"",VLOOKUP(F6&amp;G6,IF({1,0},切割穿孔对应表!A$3:$A$1000&amp;切割穿孔对应表!B$3:B$1000,切割穿孔对应表!C$3:C$1000),2,0)),"0")</f>
        <v>0</v>
      </c>
      <c r="AC6" s="120" t="str" cm="1">
        <f t="array" ref="AC6">IFERROR(IF(OR(F6="",G6=""),"",VLOOKUP(F6&amp;G6,IF({1,0},切割穿孔对应表!A$3:$A$1000&amp;切割穿孔对应表!B$3:B$1000,切割穿孔对应表!D$3:D$1000),2,0)),"0")</f>
        <v>0</v>
      </c>
      <c r="AD6" s="121">
        <f>IFERROR(IF(BC6=999,Y6*G6,0),"0")</f>
        <v>0</v>
      </c>
      <c r="AE6" s="122" t="str">
        <f t="array" ref="AE6">IF(OR(G6="",Z6=""),"",VLOOKUP(G6&amp;Z6,IF({1,0},折弯对应表!A$1:$A$1022&amp;折弯对应表!B$1:B$1022,折弯对应表!C$1:C$1022),2,0))</f>
        <v/>
      </c>
      <c r="AF6" s="123"/>
      <c r="AG6" s="136"/>
      <c r="AH6" s="137">
        <f t="shared" si="9"/>
        <v>0</v>
      </c>
      <c r="AI6" s="138">
        <f>IFERROR(VLOOKUP(F6,焊接对应表!A:B,2,0),0)</f>
        <v>0</v>
      </c>
      <c r="AJ6" s="139"/>
      <c r="AK6" s="140">
        <f t="shared" si="10"/>
        <v>0</v>
      </c>
      <c r="AL6" s="141" t="str">
        <f t="array" ref="AL6">IFERROR(IF(OR(F6="",G6=""),"",VLOOKUP(F6&amp;G6,IF({1,0},钻孔攻丝对应表!A$3:$A$1574&amp;钻孔攻丝对应表!B$3:B$1574,钻孔攻丝对应表!C$3:C$1574),2,0)),"0")</f>
        <v>0</v>
      </c>
      <c r="AM6" s="142"/>
      <c r="AN6" s="143">
        <f t="shared" si="11"/>
        <v>0</v>
      </c>
      <c r="AO6" s="151"/>
      <c r="AP6" s="140">
        <f t="shared" si="12"/>
        <v>0</v>
      </c>
      <c r="AQ6" s="152"/>
      <c r="AR6" s="153">
        <f>+I6*H6</f>
        <v>0</v>
      </c>
      <c r="AS6" s="153">
        <f>(J6+K6+L6+M6)*H6</f>
        <v>0</v>
      </c>
      <c r="AT6" s="153">
        <f>IFERROR(IF((BC6)=999,(J6+K6-AP6)*H6,(0)),"")</f>
        <v>0</v>
      </c>
      <c r="AU6" s="153">
        <f>IFERROR(IF((BC6)=888,(J6+K6)*H6,(0)),"")</f>
        <v>0</v>
      </c>
      <c r="AV6" s="153">
        <f>+L6*H6</f>
        <v>0</v>
      </c>
      <c r="AW6" s="153">
        <f>+AH6*H6</f>
        <v>0</v>
      </c>
      <c r="AX6" s="153">
        <f>+AF6*H6</f>
        <v>0</v>
      </c>
      <c r="AY6" s="153">
        <f>+AK6*H6</f>
        <v>0</v>
      </c>
      <c r="AZ6" s="153">
        <f>+AN6*H6</f>
        <v>0</v>
      </c>
      <c r="BA6" s="153">
        <f>+AP6*H6</f>
        <v>0</v>
      </c>
      <c r="BB6" s="153">
        <f>+AM6*H6</f>
        <v>0</v>
      </c>
      <c r="BC6" s="157" t="str">
        <f t="array" ref="BC6">IFERROR(IF(OR(F6="",G6=""),"",VLOOKUP(F6&amp;G6,IF({1,0},切割穿孔对应表!A$3:$A$732&amp;切割穿孔对应表!B$3:B$732,切割穿孔对应表!E$3:E$732),2,0)),"0")</f>
        <v>0</v>
      </c>
      <c r="BD6" s="158">
        <f>IFERROR(BE6*H6/60,"0")</f>
        <v>0</v>
      </c>
      <c r="BE6" s="158" t="str">
        <f t="shared" si="13"/>
        <v>0</v>
      </c>
      <c r="BF6" s="158" t="str">
        <f t="array" ref="BF6">IFERROR(IF(OR(F6="",G6=""),"",VLOOKUP(F6&amp;G6,IF({1,0},切割穿孔对应表!A$3:$A$732&amp;切割穿孔对应表!B$3:B$732,切割穿孔对应表!F$3:F$731),2,0)),"0")</f>
        <v>0</v>
      </c>
      <c r="BG6" s="158" t="str">
        <f t="array" ref="BG6">IFERROR(IF(OR(F6="",G6=""),"",VLOOKUP(F6&amp;G6,IF({1,0},切割穿孔对应表!A$3:$A$732&amp;切割穿孔对应表!B$3:B$732,切割穿孔对应表!G$3:G$731),2,0)),"0")</f>
        <v>0</v>
      </c>
    </row>
    <row r="7" spans="1:59" s="62" customFormat="1" ht="21.95" customHeight="1">
      <c r="A7" s="73">
        <f>生产计划单!A9</f>
        <v>4</v>
      </c>
      <c r="B7" s="227">
        <f>+生产计划单!B9</f>
        <v>0</v>
      </c>
      <c r="C7" s="230"/>
      <c r="D7" s="229">
        <f>+生产计划单!D9</f>
        <v>0</v>
      </c>
      <c r="E7" s="230"/>
      <c r="F7" s="74">
        <f>+生产计划单!F9</f>
        <v>0</v>
      </c>
      <c r="G7" s="75">
        <f>+生产计划单!G9</f>
        <v>0</v>
      </c>
      <c r="H7" s="74">
        <f>生产计划单!H9</f>
        <v>0</v>
      </c>
      <c r="I7" s="81">
        <f t="shared" si="3"/>
        <v>0</v>
      </c>
      <c r="J7" s="81">
        <f t="shared" si="14"/>
        <v>0</v>
      </c>
      <c r="K7" s="81">
        <f t="shared" si="4"/>
        <v>0</v>
      </c>
      <c r="L7" s="81" t="str">
        <f t="shared" si="5"/>
        <v>0</v>
      </c>
      <c r="M7" s="81">
        <f t="shared" si="6"/>
        <v>0</v>
      </c>
      <c r="N7" s="81">
        <f t="shared" si="7"/>
        <v>0</v>
      </c>
      <c r="O7" s="81">
        <f t="shared" si="8"/>
        <v>0</v>
      </c>
      <c r="P7" s="82"/>
      <c r="Q7" s="75"/>
      <c r="R7" s="101"/>
      <c r="S7" s="101"/>
      <c r="T7" s="101"/>
      <c r="U7" s="102">
        <v>7.9</v>
      </c>
      <c r="V7" s="98">
        <f>(R7)*(S7)*G7*U7*T7/1000000</f>
        <v>0</v>
      </c>
      <c r="W7" s="103"/>
      <c r="X7" s="100"/>
      <c r="Y7" s="119"/>
      <c r="Z7" s="119"/>
      <c r="AA7" s="119"/>
      <c r="AB7" s="120" t="str" cm="1">
        <f t="array" ref="AB7">IFERROR(IF(OR(F7="",G7=""),"",VLOOKUP(F7&amp;G7,IF({1,0},切割穿孔对应表!A$3:$A$1000&amp;切割穿孔对应表!B$3:B$1000,切割穿孔对应表!C$3:C$1000),2,0)),"0")</f>
        <v>0</v>
      </c>
      <c r="AC7" s="120" t="str" cm="1">
        <f t="array" ref="AC7">IFERROR(IF(OR(F7="",G7=""),"",VLOOKUP(F7&amp;G7,IF({1,0},切割穿孔对应表!A$3:$A$1000&amp;切割穿孔对应表!B$3:B$1000,切割穿孔对应表!D$3:D$1000),2,0)),"0")</f>
        <v>0</v>
      </c>
      <c r="AD7" s="121">
        <f>IFERROR(IF(BC7=999,Y7*G7,0),"0")</f>
        <v>0</v>
      </c>
      <c r="AE7" s="122" t="str">
        <f t="array" ref="AE7">IF(OR(G7="",Z7=""),"",VLOOKUP(G7&amp;Z7,IF({1,0},折弯对应表!A$1:$A$1022&amp;折弯对应表!B$1:B$1022,折弯对应表!C$1:C$1022),2,0))</f>
        <v/>
      </c>
      <c r="AF7" s="123"/>
      <c r="AG7" s="136"/>
      <c r="AH7" s="137">
        <f t="shared" si="9"/>
        <v>0</v>
      </c>
      <c r="AI7" s="138">
        <f>IFERROR(VLOOKUP(F7,焊接对应表!A:B,2,0),0)</f>
        <v>0</v>
      </c>
      <c r="AJ7" s="139"/>
      <c r="AK7" s="140">
        <f t="shared" si="10"/>
        <v>0</v>
      </c>
      <c r="AL7" s="141" t="str">
        <f t="array" ref="AL7">IFERROR(IF(OR(F7="",G7=""),"",VLOOKUP(F7&amp;G7,IF({1,0},钻孔攻丝对应表!A$3:$A$1574&amp;钻孔攻丝对应表!B$3:B$1574,钻孔攻丝对应表!C$3:C$1574),2,0)),"0")</f>
        <v>0</v>
      </c>
      <c r="AM7" s="142"/>
      <c r="AN7" s="143">
        <f t="shared" si="11"/>
        <v>0</v>
      </c>
      <c r="AO7" s="151"/>
      <c r="AP7" s="140">
        <f t="shared" si="12"/>
        <v>0</v>
      </c>
      <c r="AQ7" s="152"/>
      <c r="AR7" s="153">
        <f>+I7*H7</f>
        <v>0</v>
      </c>
      <c r="AS7" s="153">
        <f>(J7+K7+L7+M7)*H7</f>
        <v>0</v>
      </c>
      <c r="AT7" s="153">
        <f>IFERROR(IF((BC7)=999,(J7+K7-AP7)*H7,(0)),"")</f>
        <v>0</v>
      </c>
      <c r="AU7" s="153">
        <f>IFERROR(IF((BC7)=888,(J7+K7)*H7,(0)),"")</f>
        <v>0</v>
      </c>
      <c r="AV7" s="153">
        <f>+L7*H7</f>
        <v>0</v>
      </c>
      <c r="AW7" s="153">
        <f>+AH7*H7</f>
        <v>0</v>
      </c>
      <c r="AX7" s="153">
        <f>+AF7*H7</f>
        <v>0</v>
      </c>
      <c r="AY7" s="153">
        <f>+AK7*H7</f>
        <v>0</v>
      </c>
      <c r="AZ7" s="153">
        <f>+AN7*H7</f>
        <v>0</v>
      </c>
      <c r="BA7" s="153">
        <f>+AP7*H7</f>
        <v>0</v>
      </c>
      <c r="BB7" s="153">
        <f>+AM7*H7</f>
        <v>0</v>
      </c>
      <c r="BC7" s="157" t="str">
        <f t="array" ref="BC7">IFERROR(IF(OR(F7="",G7=""),"",VLOOKUP(F7&amp;G7,IF({1,0},切割穿孔对应表!A$3:$A$732&amp;切割穿孔对应表!B$3:B$732,切割穿孔对应表!E$3:E$732),2,0)),"0")</f>
        <v>0</v>
      </c>
      <c r="BD7" s="158">
        <f>IFERROR(BE7*H7/60,"0")</f>
        <v>0</v>
      </c>
      <c r="BE7" s="158" t="str">
        <f t="shared" si="13"/>
        <v>0</v>
      </c>
      <c r="BF7" s="158" t="str">
        <f t="array" ref="BF7">IFERROR(IF(OR(F7="",G7=""),"",VLOOKUP(F7&amp;G7,IF({1,0},切割穿孔对应表!A$3:$A$732&amp;切割穿孔对应表!B$3:B$732,切割穿孔对应表!F$3:F$731),2,0)),"0")</f>
        <v>0</v>
      </c>
      <c r="BG7" s="158" t="str">
        <f t="array" ref="BG7">IFERROR(IF(OR(F7="",G7=""),"",VLOOKUP(F7&amp;G7,IF({1,0},切割穿孔对应表!A$3:$A$732&amp;切割穿孔对应表!B$3:B$732,切割穿孔对应表!G$3:G$731),2,0)),"0")</f>
        <v>0</v>
      </c>
    </row>
    <row r="8" spans="1:59" s="62" customFormat="1" ht="21.95" customHeight="1">
      <c r="A8" s="73">
        <f>生产计划单!A10</f>
        <v>5</v>
      </c>
      <c r="B8" s="227">
        <f>+生产计划单!B10</f>
        <v>0</v>
      </c>
      <c r="C8" s="230"/>
      <c r="D8" s="229">
        <f>+生产计划单!D10</f>
        <v>0</v>
      </c>
      <c r="E8" s="230"/>
      <c r="F8" s="74">
        <f>+生产计划单!F10</f>
        <v>0</v>
      </c>
      <c r="G8" s="75">
        <f>+生产计划单!G10</f>
        <v>0</v>
      </c>
      <c r="H8" s="74">
        <f>生产计划单!H10</f>
        <v>0</v>
      </c>
      <c r="I8" s="81">
        <f t="shared" si="3"/>
        <v>0</v>
      </c>
      <c r="J8" s="81">
        <f t="shared" si="14"/>
        <v>0</v>
      </c>
      <c r="K8" s="81">
        <f t="shared" si="4"/>
        <v>0</v>
      </c>
      <c r="L8" s="81" t="str">
        <f t="shared" si="5"/>
        <v>0</v>
      </c>
      <c r="M8" s="81">
        <f t="shared" si="6"/>
        <v>0</v>
      </c>
      <c r="N8" s="81">
        <f t="shared" si="7"/>
        <v>0</v>
      </c>
      <c r="O8" s="81">
        <f t="shared" si="8"/>
        <v>0</v>
      </c>
      <c r="P8" s="82"/>
      <c r="Q8" s="74"/>
      <c r="R8" s="101"/>
      <c r="S8" s="101"/>
      <c r="T8" s="101"/>
      <c r="U8" s="102">
        <v>7.9</v>
      </c>
      <c r="V8" s="98">
        <f>(R8)*(S8)*G8*U8*T8/1000000</f>
        <v>0</v>
      </c>
      <c r="W8" s="103"/>
      <c r="X8" s="100"/>
      <c r="Y8" s="119"/>
      <c r="Z8" s="119"/>
      <c r="AA8" s="119"/>
      <c r="AB8" s="120" t="str" cm="1">
        <f t="array" ref="AB8">IFERROR(IF(OR(F8="",G8=""),"",VLOOKUP(F8&amp;G8,IF({1,0},切割穿孔对应表!A$3:$A$1000&amp;切割穿孔对应表!B$3:B$1000,切割穿孔对应表!C$3:C$1000),2,0)),"0")</f>
        <v>0</v>
      </c>
      <c r="AC8" s="120" t="str" cm="1">
        <f t="array" ref="AC8">IFERROR(IF(OR(F8="",G8=""),"",VLOOKUP(F8&amp;G8,IF({1,0},切割穿孔对应表!A$3:$A$1000&amp;切割穿孔对应表!B$3:B$1000,切割穿孔对应表!D$3:D$1000),2,0)),"0")</f>
        <v>0</v>
      </c>
      <c r="AD8" s="121">
        <f>IFERROR(IF(BC8=999,Y8*G8,0),"0")</f>
        <v>0</v>
      </c>
      <c r="AE8" s="122" t="str">
        <f t="array" ref="AE8">IF(OR(G8="",Z8=""),"",VLOOKUP(G8&amp;Z8,IF({1,0},折弯对应表!A$1:$A$1022&amp;折弯对应表!B$1:B$1022,折弯对应表!C$1:C$1022),2,0))</f>
        <v/>
      </c>
      <c r="AF8" s="123"/>
      <c r="AG8" s="136"/>
      <c r="AH8" s="137">
        <f t="shared" si="9"/>
        <v>0</v>
      </c>
      <c r="AI8" s="138">
        <f>IFERROR(VLOOKUP(F8,焊接对应表!A:B,2,0),0)</f>
        <v>0</v>
      </c>
      <c r="AJ8" s="139"/>
      <c r="AK8" s="140">
        <f t="shared" si="10"/>
        <v>0</v>
      </c>
      <c r="AL8" s="141" t="str">
        <f t="array" ref="AL8">IFERROR(IF(OR(F8="",G8=""),"",VLOOKUP(F8&amp;G8,IF({1,0},钻孔攻丝对应表!A$3:$A$1574&amp;钻孔攻丝对应表!B$3:B$1574,钻孔攻丝对应表!C$3:C$1574),2,0)),"0")</f>
        <v>0</v>
      </c>
      <c r="AM8" s="142"/>
      <c r="AN8" s="143">
        <f t="shared" si="11"/>
        <v>0</v>
      </c>
      <c r="AO8" s="151"/>
      <c r="AP8" s="140">
        <f t="shared" si="12"/>
        <v>0</v>
      </c>
      <c r="AQ8" s="152"/>
      <c r="AR8" s="153">
        <f>+I8*H8</f>
        <v>0</v>
      </c>
      <c r="AS8" s="153">
        <f>(J8+K8+L8+M8)*H8</f>
        <v>0</v>
      </c>
      <c r="AT8" s="153">
        <f>IFERROR(IF((BC8)=999,(J8+K8-AP8)*H8,(0)),"")</f>
        <v>0</v>
      </c>
      <c r="AU8" s="153">
        <f>IFERROR(IF((BC8)=888,(J8+K8)*H8,(0)),"")</f>
        <v>0</v>
      </c>
      <c r="AV8" s="153">
        <f>+L8*H8</f>
        <v>0</v>
      </c>
      <c r="AW8" s="153">
        <f>+AH8*H8</f>
        <v>0</v>
      </c>
      <c r="AX8" s="153">
        <f>+AF8*H8</f>
        <v>0</v>
      </c>
      <c r="AY8" s="153">
        <f>+AK8*H8</f>
        <v>0</v>
      </c>
      <c r="AZ8" s="153">
        <f>+AN8*H8</f>
        <v>0</v>
      </c>
      <c r="BA8" s="153">
        <f>+AP8*H8</f>
        <v>0</v>
      </c>
      <c r="BB8" s="153">
        <f>+AM8*H8</f>
        <v>0</v>
      </c>
      <c r="BC8" s="157" t="str">
        <f t="array" ref="BC8">IFERROR(IF(OR(F8="",G8=""),"",VLOOKUP(F8&amp;G8,IF({1,0},切割穿孔对应表!A$3:$A$732&amp;切割穿孔对应表!B$3:B$732,切割穿孔对应表!E$3:E$732),2,0)),"0")</f>
        <v>0</v>
      </c>
      <c r="BD8" s="158">
        <f>IFERROR(BE8*H8/60,"0")</f>
        <v>0</v>
      </c>
      <c r="BE8" s="158" t="str">
        <f t="shared" si="13"/>
        <v>0</v>
      </c>
      <c r="BF8" s="158" t="str">
        <f t="array" ref="BF8">IFERROR(IF(OR(F8="",G8=""),"",VLOOKUP(F8&amp;G8,IF({1,0},切割穿孔对应表!A$3:$A$732&amp;切割穿孔对应表!B$3:B$732,切割穿孔对应表!F$3:F$731),2,0)),"0")</f>
        <v>0</v>
      </c>
      <c r="BG8" s="158" t="str">
        <f t="array" ref="BG8">IFERROR(IF(OR(F8="",G8=""),"",VLOOKUP(F8&amp;G8,IF({1,0},切割穿孔对应表!A$3:$A$732&amp;切割穿孔对应表!B$3:B$732,切割穿孔对应表!G$3:G$731),2,0)),"0")</f>
        <v>0</v>
      </c>
    </row>
    <row r="9" spans="1:59" s="62" customFormat="1" ht="21.95" customHeight="1">
      <c r="A9" s="73">
        <f>生产计划单!A11</f>
        <v>6</v>
      </c>
      <c r="B9" s="227">
        <f>+生产计划单!B11</f>
        <v>0</v>
      </c>
      <c r="C9" s="230"/>
      <c r="D9" s="229">
        <f>+生产计划单!D11</f>
        <v>0</v>
      </c>
      <c r="E9" s="230"/>
      <c r="F9" s="74">
        <f>+生产计划单!F11</f>
        <v>0</v>
      </c>
      <c r="G9" s="75">
        <f>+生产计划单!G11</f>
        <v>0</v>
      </c>
      <c r="H9" s="74">
        <f>生产计划单!H11</f>
        <v>0</v>
      </c>
      <c r="I9" s="81">
        <f t="shared" si="3"/>
        <v>0</v>
      </c>
      <c r="J9" s="81">
        <f t="shared" si="14"/>
        <v>0</v>
      </c>
      <c r="K9" s="81">
        <f t="shared" si="4"/>
        <v>0</v>
      </c>
      <c r="L9" s="81" t="str">
        <f t="shared" si="5"/>
        <v>0</v>
      </c>
      <c r="M9" s="81">
        <f t="shared" si="6"/>
        <v>0</v>
      </c>
      <c r="N9" s="81">
        <f t="shared" si="7"/>
        <v>0</v>
      </c>
      <c r="O9" s="81">
        <f t="shared" si="8"/>
        <v>0</v>
      </c>
      <c r="P9" s="82"/>
      <c r="Q9" s="74"/>
      <c r="R9" s="101"/>
      <c r="S9" s="101"/>
      <c r="T9" s="101"/>
      <c r="U9" s="102">
        <v>7.9</v>
      </c>
      <c r="V9" s="98">
        <f>(R9)*(S9)*G9*U9*T9/1000000</f>
        <v>0</v>
      </c>
      <c r="W9" s="103"/>
      <c r="X9" s="100"/>
      <c r="Y9" s="119"/>
      <c r="Z9" s="119"/>
      <c r="AA9" s="119"/>
      <c r="AB9" s="120" t="str" cm="1">
        <f t="array" ref="AB9">IFERROR(IF(OR(F9="",G9=""),"",VLOOKUP(F9&amp;G9,IF({1,0},切割穿孔对应表!A$3:$A$1000&amp;切割穿孔对应表!B$3:B$1000,切割穿孔对应表!C$3:C$1000),2,0)),"0")</f>
        <v>0</v>
      </c>
      <c r="AC9" s="120" t="str" cm="1">
        <f t="array" ref="AC9">IFERROR(IF(OR(F9="",G9=""),"",VLOOKUP(F9&amp;G9,IF({1,0},切割穿孔对应表!A$3:$A$1000&amp;切割穿孔对应表!B$3:B$1000,切割穿孔对应表!D$3:D$1000),2,0)),"0")</f>
        <v>0</v>
      </c>
      <c r="AD9" s="121">
        <f>IFERROR(IF(BC9=999,Y9*G9,0),"0")</f>
        <v>0</v>
      </c>
      <c r="AE9" s="122" t="str">
        <f t="array" ref="AE9">IF(OR(G9="",Z9=""),"",VLOOKUP(G9&amp;Z9,IF({1,0},折弯对应表!A$1:$A$1022&amp;折弯对应表!B$1:B$1022,折弯对应表!C$1:C$1022),2,0))</f>
        <v/>
      </c>
      <c r="AF9" s="123"/>
      <c r="AG9" s="136"/>
      <c r="AH9" s="137">
        <f t="shared" si="9"/>
        <v>0</v>
      </c>
      <c r="AI9" s="138">
        <f>IFERROR(VLOOKUP(F9,焊接对应表!A:B,2,0),0)</f>
        <v>0</v>
      </c>
      <c r="AJ9" s="139"/>
      <c r="AK9" s="140">
        <f t="shared" si="10"/>
        <v>0</v>
      </c>
      <c r="AL9" s="141" t="str">
        <f t="array" ref="AL9">IFERROR(IF(OR(F9="",G9=""),"",VLOOKUP(F9&amp;G9,IF({1,0},钻孔攻丝对应表!A$3:$A$1574&amp;钻孔攻丝对应表!B$3:B$1574,钻孔攻丝对应表!C$3:C$1574),2,0)),"0")</f>
        <v>0</v>
      </c>
      <c r="AM9" s="142"/>
      <c r="AN9" s="143">
        <f t="shared" si="11"/>
        <v>0</v>
      </c>
      <c r="AO9" s="151"/>
      <c r="AP9" s="140">
        <f t="shared" si="12"/>
        <v>0</v>
      </c>
      <c r="AQ9" s="152"/>
      <c r="AR9" s="153">
        <f>+I9*H9</f>
        <v>0</v>
      </c>
      <c r="AS9" s="153">
        <f>(J9+K9+L9+M9)*H9</f>
        <v>0</v>
      </c>
      <c r="AT9" s="153">
        <f>IFERROR(IF((BC9)=999,(J9+K9-AP9)*H9,(0)),"")</f>
        <v>0</v>
      </c>
      <c r="AU9" s="153">
        <f>IFERROR(IF((BC9)=888,(J9+K9)*H9,(0)),"")</f>
        <v>0</v>
      </c>
      <c r="AV9" s="153">
        <f>+L9*H9</f>
        <v>0</v>
      </c>
      <c r="AW9" s="153">
        <f>+AH9*H9</f>
        <v>0</v>
      </c>
      <c r="AX9" s="153">
        <f>+AF9*H9</f>
        <v>0</v>
      </c>
      <c r="AY9" s="153">
        <f>+AK9*H9</f>
        <v>0</v>
      </c>
      <c r="AZ9" s="153">
        <f>+AN9*H9</f>
        <v>0</v>
      </c>
      <c r="BA9" s="153">
        <f>+AP9*H9</f>
        <v>0</v>
      </c>
      <c r="BB9" s="153">
        <f>+AM9*H9</f>
        <v>0</v>
      </c>
      <c r="BC9" s="157" t="str">
        <f t="array" ref="BC9">IFERROR(IF(OR(F9="",G9=""),"",VLOOKUP(F9&amp;G9,IF({1,0},切割穿孔对应表!A$3:$A$732&amp;切割穿孔对应表!B$3:B$732,切割穿孔对应表!E$3:E$732),2,0)),"0")</f>
        <v>0</v>
      </c>
      <c r="BD9" s="158">
        <f>IFERROR(BE9*H9/60,"0")</f>
        <v>0</v>
      </c>
      <c r="BE9" s="158" t="str">
        <f t="shared" si="13"/>
        <v>0</v>
      </c>
      <c r="BF9" s="158" t="str">
        <f t="array" ref="BF9">IFERROR(IF(OR(F9="",G9=""),"",VLOOKUP(F9&amp;G9,IF({1,0},切割穿孔对应表!A$3:$A$732&amp;切割穿孔对应表!B$3:B$732,切割穿孔对应表!F$3:F$731),2,0)),"0")</f>
        <v>0</v>
      </c>
      <c r="BG9" s="158" t="str">
        <f t="array" ref="BG9">IFERROR(IF(OR(F9="",G9=""),"",VLOOKUP(F9&amp;G9,IF({1,0},切割穿孔对应表!A$3:$A$732&amp;切割穿孔对应表!B$3:B$732,切割穿孔对应表!G$3:G$731),2,0)),"0")</f>
        <v>0</v>
      </c>
    </row>
    <row r="10" spans="1:59" s="62" customFormat="1" ht="21.95" customHeight="1">
      <c r="A10" s="73">
        <f>生产计划单!A12</f>
        <v>7</v>
      </c>
      <c r="B10" s="227">
        <f>+生产计划单!B12</f>
        <v>0</v>
      </c>
      <c r="C10" s="230"/>
      <c r="D10" s="229">
        <f>+生产计划单!D12</f>
        <v>0</v>
      </c>
      <c r="E10" s="230"/>
      <c r="F10" s="74">
        <f>+生产计划单!F12</f>
        <v>0</v>
      </c>
      <c r="G10" s="75">
        <f>+生产计划单!G12</f>
        <v>0</v>
      </c>
      <c r="H10" s="74">
        <f>生产计划单!H12</f>
        <v>0</v>
      </c>
      <c r="I10" s="81">
        <f t="shared" si="3"/>
        <v>0</v>
      </c>
      <c r="J10" s="81">
        <f t="shared" si="14"/>
        <v>0</v>
      </c>
      <c r="K10" s="81">
        <f t="shared" si="4"/>
        <v>0</v>
      </c>
      <c r="L10" s="81" t="str">
        <f t="shared" si="5"/>
        <v>0</v>
      </c>
      <c r="M10" s="81">
        <f t="shared" si="6"/>
        <v>0</v>
      </c>
      <c r="N10" s="81">
        <f t="shared" si="7"/>
        <v>0</v>
      </c>
      <c r="O10" s="81">
        <f t="shared" si="8"/>
        <v>0</v>
      </c>
      <c r="P10" s="82"/>
      <c r="Q10" s="74"/>
      <c r="R10" s="101"/>
      <c r="S10" s="101"/>
      <c r="T10" s="101"/>
      <c r="U10" s="102">
        <v>7.9</v>
      </c>
      <c r="V10" s="98">
        <f>(R10)*(S10)*G10*U10*T10/1000000</f>
        <v>0</v>
      </c>
      <c r="W10" s="103"/>
      <c r="X10" s="100"/>
      <c r="Y10" s="119"/>
      <c r="Z10" s="119"/>
      <c r="AA10" s="119"/>
      <c r="AB10" s="120" t="str" cm="1">
        <f t="array" ref="AB10">IFERROR(IF(OR(F10="",G10=""),"",VLOOKUP(F10&amp;G10,IF({1,0},切割穿孔对应表!A$3:$A$1000&amp;切割穿孔对应表!B$3:B$1000,切割穿孔对应表!C$3:C$1000),2,0)),"0")</f>
        <v>0</v>
      </c>
      <c r="AC10" s="120" t="str" cm="1">
        <f t="array" ref="AC10">IFERROR(IF(OR(F10="",G10=""),"",VLOOKUP(F10&amp;G10,IF({1,0},切割穿孔对应表!A$3:$A$1000&amp;切割穿孔对应表!B$3:B$1000,切割穿孔对应表!D$3:D$1000),2,0)),"0")</f>
        <v>0</v>
      </c>
      <c r="AD10" s="121">
        <f>IFERROR(IF(BC10=999,Y10*G10,0),"0")</f>
        <v>0</v>
      </c>
      <c r="AE10" s="122" t="str">
        <f t="array" ref="AE10">IF(OR(G10="",Z10=""),"",VLOOKUP(G10&amp;Z10,IF({1,0},折弯对应表!A$1:$A$1022&amp;折弯对应表!B$1:B$1022,折弯对应表!C$1:C$1022),2,0))</f>
        <v/>
      </c>
      <c r="AF10" s="123"/>
      <c r="AG10" s="136"/>
      <c r="AH10" s="137">
        <f t="shared" si="9"/>
        <v>0</v>
      </c>
      <c r="AI10" s="138">
        <f>IFERROR(VLOOKUP(F10,焊接对应表!A:B,2,0),0)</f>
        <v>0</v>
      </c>
      <c r="AJ10" s="139"/>
      <c r="AK10" s="140">
        <f t="shared" si="10"/>
        <v>0</v>
      </c>
      <c r="AL10" s="141" t="str">
        <f t="array" ref="AL10">IFERROR(IF(OR(F10="",G10=""),"",VLOOKUP(F10&amp;G10,IF({1,0},钻孔攻丝对应表!A$3:$A$1574&amp;钻孔攻丝对应表!B$3:B$1574,钻孔攻丝对应表!C$3:C$1574),2,0)),"0")</f>
        <v>0</v>
      </c>
      <c r="AM10" s="142"/>
      <c r="AN10" s="143">
        <f t="shared" si="11"/>
        <v>0</v>
      </c>
      <c r="AO10" s="151"/>
      <c r="AP10" s="140">
        <f t="shared" si="12"/>
        <v>0</v>
      </c>
      <c r="AQ10" s="152"/>
      <c r="AR10" s="153">
        <f>+I10*H10</f>
        <v>0</v>
      </c>
      <c r="AS10" s="153">
        <f>(J10+K10+L10+M10)*H10</f>
        <v>0</v>
      </c>
      <c r="AT10" s="153">
        <f>IFERROR(IF((BC10)=999,(J10+K10-AP10)*H10,(0)),"")</f>
        <v>0</v>
      </c>
      <c r="AU10" s="153">
        <f>IFERROR(IF((BC10)=888,(J10+K10)*H10,(0)),"")</f>
        <v>0</v>
      </c>
      <c r="AV10" s="153">
        <f>+L10*H10</f>
        <v>0</v>
      </c>
      <c r="AW10" s="153">
        <f>+AH10*H10</f>
        <v>0</v>
      </c>
      <c r="AX10" s="153">
        <f>+AF10*H10</f>
        <v>0</v>
      </c>
      <c r="AY10" s="153">
        <f>+AK10*H10</f>
        <v>0</v>
      </c>
      <c r="AZ10" s="153">
        <f>+AN10*H10</f>
        <v>0</v>
      </c>
      <c r="BA10" s="153">
        <f>+AP10*H10</f>
        <v>0</v>
      </c>
      <c r="BB10" s="153">
        <f>+AM10*H10</f>
        <v>0</v>
      </c>
      <c r="BC10" s="157" t="str">
        <f t="array" ref="BC10">IFERROR(IF(OR(F10="",G10=""),"",VLOOKUP(F10&amp;G10,IF({1,0},切割穿孔对应表!A$3:$A$732&amp;切割穿孔对应表!B$3:B$732,切割穿孔对应表!E$3:E$732),2,0)),"0")</f>
        <v>0</v>
      </c>
      <c r="BD10" s="158">
        <f>IFERROR(BE10*H10/60,"0")</f>
        <v>0</v>
      </c>
      <c r="BE10" s="158" t="str">
        <f t="shared" si="13"/>
        <v>0</v>
      </c>
      <c r="BF10" s="158" t="str">
        <f t="array" ref="BF10">IFERROR(IF(OR(F10="",G10=""),"",VLOOKUP(F10&amp;G10,IF({1,0},切割穿孔对应表!A$3:$A$732&amp;切割穿孔对应表!B$3:B$732,切割穿孔对应表!F$3:F$731),2,0)),"0")</f>
        <v>0</v>
      </c>
      <c r="BG10" s="158" t="str">
        <f t="array" ref="BG10">IFERROR(IF(OR(F10="",G10=""),"",VLOOKUP(F10&amp;G10,IF({1,0},切割穿孔对应表!A$3:$A$732&amp;切割穿孔对应表!B$3:B$732,切割穿孔对应表!G$3:G$731),2,0)),"0")</f>
        <v>0</v>
      </c>
    </row>
    <row r="11" spans="1:59" s="62" customFormat="1" ht="21.95" customHeight="1">
      <c r="A11" s="73">
        <f>生产计划单!A13</f>
        <v>8</v>
      </c>
      <c r="B11" s="227">
        <f>+生产计划单!B13</f>
        <v>0</v>
      </c>
      <c r="C11" s="230"/>
      <c r="D11" s="229">
        <f>+生产计划单!D13</f>
        <v>0</v>
      </c>
      <c r="E11" s="230"/>
      <c r="F11" s="74">
        <f>+生产计划单!F13</f>
        <v>0</v>
      </c>
      <c r="G11" s="75">
        <f>+生产计划单!G13</f>
        <v>0</v>
      </c>
      <c r="H11" s="74">
        <f>生产计划单!H13</f>
        <v>0</v>
      </c>
      <c r="I11" s="81">
        <f t="shared" si="3"/>
        <v>0</v>
      </c>
      <c r="J11" s="81">
        <f t="shared" si="14"/>
        <v>0</v>
      </c>
      <c r="K11" s="81">
        <f t="shared" si="4"/>
        <v>0</v>
      </c>
      <c r="L11" s="81" t="str">
        <f t="shared" si="5"/>
        <v>0</v>
      </c>
      <c r="M11" s="81">
        <f t="shared" si="6"/>
        <v>0</v>
      </c>
      <c r="N11" s="81">
        <f t="shared" si="7"/>
        <v>0</v>
      </c>
      <c r="O11" s="81">
        <f t="shared" si="8"/>
        <v>0</v>
      </c>
      <c r="P11" s="82"/>
      <c r="Q11" s="75"/>
      <c r="R11" s="101"/>
      <c r="S11" s="101"/>
      <c r="T11" s="101"/>
      <c r="U11" s="102">
        <v>7.9</v>
      </c>
      <c r="V11" s="98">
        <f>(R11)*(S11)*G11*U11*T11/1000000</f>
        <v>0</v>
      </c>
      <c r="W11" s="103"/>
      <c r="X11" s="100"/>
      <c r="Y11" s="119"/>
      <c r="Z11" s="119"/>
      <c r="AA11" s="119"/>
      <c r="AB11" s="120" t="str" cm="1">
        <f t="array" ref="AB11">IFERROR(IF(OR(F11="",G11=""),"",VLOOKUP(F11&amp;G11,IF({1,0},切割穿孔对应表!A$3:$A$1000&amp;切割穿孔对应表!B$3:B$1000,切割穿孔对应表!C$3:C$1000),2,0)),"0")</f>
        <v>0</v>
      </c>
      <c r="AC11" s="120" t="str" cm="1">
        <f t="array" ref="AC11">IFERROR(IF(OR(F11="",G11=""),"",VLOOKUP(F11&amp;G11,IF({1,0},切割穿孔对应表!A$3:$A$1000&amp;切割穿孔对应表!B$3:B$1000,切割穿孔对应表!D$3:D$1000),2,0)),"0")</f>
        <v>0</v>
      </c>
      <c r="AD11" s="121">
        <f>IFERROR(IF(BC11=999,Y11*G11,0),"0")</f>
        <v>0</v>
      </c>
      <c r="AE11" s="122" t="str">
        <f t="array" ref="AE11">IF(OR(G11="",Z11=""),"",VLOOKUP(G11&amp;Z11,IF({1,0},折弯对应表!A$1:$A$1022&amp;折弯对应表!B$1:B$1022,折弯对应表!C$1:C$1022),2,0))</f>
        <v/>
      </c>
      <c r="AF11" s="123"/>
      <c r="AG11" s="136"/>
      <c r="AH11" s="137">
        <f t="shared" si="9"/>
        <v>0</v>
      </c>
      <c r="AI11" s="138">
        <f>IFERROR(VLOOKUP(F11,焊接对应表!A:B,2,0),0)</f>
        <v>0</v>
      </c>
      <c r="AJ11" s="139"/>
      <c r="AK11" s="140">
        <f t="shared" si="10"/>
        <v>0</v>
      </c>
      <c r="AL11" s="141" t="str">
        <f t="array" ref="AL11">IFERROR(IF(OR(F11="",G11=""),"",VLOOKUP(F11&amp;G11,IF({1,0},钻孔攻丝对应表!A$3:$A$1574&amp;钻孔攻丝对应表!B$3:B$1574,钻孔攻丝对应表!C$3:C$1574),2,0)),"0")</f>
        <v>0</v>
      </c>
      <c r="AM11" s="142"/>
      <c r="AN11" s="143">
        <f t="shared" si="11"/>
        <v>0</v>
      </c>
      <c r="AO11" s="151"/>
      <c r="AP11" s="140">
        <f t="shared" si="12"/>
        <v>0</v>
      </c>
      <c r="AQ11" s="152"/>
      <c r="AR11" s="153">
        <f>+I11*H11</f>
        <v>0</v>
      </c>
      <c r="AS11" s="153">
        <f>(J11+K11+L11+M11)*H11</f>
        <v>0</v>
      </c>
      <c r="AT11" s="153">
        <f>IFERROR(IF((BC11)=999,(J11+K11-AP11)*H11,(0)),"")</f>
        <v>0</v>
      </c>
      <c r="AU11" s="153">
        <f>IFERROR(IF((BC11)=888,(J11+K11)*H11,(0)),"")</f>
        <v>0</v>
      </c>
      <c r="AV11" s="153">
        <f>+L11*H11</f>
        <v>0</v>
      </c>
      <c r="AW11" s="153">
        <f>+AH11*H11</f>
        <v>0</v>
      </c>
      <c r="AX11" s="153">
        <f>+AF11*H11</f>
        <v>0</v>
      </c>
      <c r="AY11" s="153">
        <f>+AK11*H11</f>
        <v>0</v>
      </c>
      <c r="AZ11" s="153">
        <f>+AN11*H11</f>
        <v>0</v>
      </c>
      <c r="BA11" s="153">
        <f>+AP11*H11</f>
        <v>0</v>
      </c>
      <c r="BB11" s="153">
        <f>+AM11*H11</f>
        <v>0</v>
      </c>
      <c r="BC11" s="157" t="str">
        <f t="array" ref="BC11">IFERROR(IF(OR(F11="",G11=""),"",VLOOKUP(F11&amp;G11,IF({1,0},切割穿孔对应表!A$3:$A$732&amp;切割穿孔对应表!B$3:B$732,切割穿孔对应表!E$3:E$732),2,0)),"0")</f>
        <v>0</v>
      </c>
      <c r="BD11" s="158">
        <f>IFERROR(BE11*H11/60,"0")</f>
        <v>0</v>
      </c>
      <c r="BE11" s="158" t="str">
        <f t="shared" si="13"/>
        <v>0</v>
      </c>
      <c r="BF11" s="158" t="str">
        <f t="array" ref="BF11">IFERROR(IF(OR(F11="",G11=""),"",VLOOKUP(F11&amp;G11,IF({1,0},切割穿孔对应表!A$3:$A$732&amp;切割穿孔对应表!B$3:B$732,切割穿孔对应表!F$3:F$731),2,0)),"0")</f>
        <v>0</v>
      </c>
      <c r="BG11" s="158" t="str">
        <f t="array" ref="BG11">IFERROR(IF(OR(F11="",G11=""),"",VLOOKUP(F11&amp;G11,IF({1,0},切割穿孔对应表!A$3:$A$732&amp;切割穿孔对应表!B$3:B$732,切割穿孔对应表!G$3:G$731),2,0)),"0")</f>
        <v>0</v>
      </c>
    </row>
    <row r="12" spans="1:59" s="62" customFormat="1" ht="21.95" customHeight="1">
      <c r="A12" s="73">
        <f>生产计划单!A14</f>
        <v>9</v>
      </c>
      <c r="B12" s="227">
        <f>+生产计划单!B14</f>
        <v>0</v>
      </c>
      <c r="C12" s="230"/>
      <c r="D12" s="229">
        <f>+生产计划单!D14</f>
        <v>0</v>
      </c>
      <c r="E12" s="230"/>
      <c r="F12" s="74">
        <f>+生产计划单!F14</f>
        <v>0</v>
      </c>
      <c r="G12" s="75">
        <f>+生产计划单!G14</f>
        <v>0</v>
      </c>
      <c r="H12" s="74">
        <f>生产计划单!H14</f>
        <v>0</v>
      </c>
      <c r="I12" s="81">
        <f t="shared" si="3"/>
        <v>0</v>
      </c>
      <c r="J12" s="81">
        <f t="shared" si="14"/>
        <v>0</v>
      </c>
      <c r="K12" s="81">
        <f t="shared" si="4"/>
        <v>0</v>
      </c>
      <c r="L12" s="81" t="str">
        <f t="shared" si="5"/>
        <v>0</v>
      </c>
      <c r="M12" s="81">
        <f t="shared" si="6"/>
        <v>0</v>
      </c>
      <c r="N12" s="81">
        <f t="shared" si="7"/>
        <v>0</v>
      </c>
      <c r="O12" s="81">
        <f t="shared" si="8"/>
        <v>0</v>
      </c>
      <c r="P12" s="82"/>
      <c r="Q12" s="74"/>
      <c r="R12" s="101"/>
      <c r="S12" s="101"/>
      <c r="T12" s="101"/>
      <c r="U12" s="102">
        <v>7.9</v>
      </c>
      <c r="V12" s="98">
        <f>(R12)*(S12)*G12*U12*T12/1000000</f>
        <v>0</v>
      </c>
      <c r="W12" s="103"/>
      <c r="X12" s="100"/>
      <c r="Y12" s="119"/>
      <c r="Z12" s="119"/>
      <c r="AA12" s="119"/>
      <c r="AB12" s="120" t="str" cm="1">
        <f t="array" ref="AB12">IFERROR(IF(OR(F12="",G12=""),"",VLOOKUP(F12&amp;G12,IF({1,0},切割穿孔对应表!A$3:$A$1000&amp;切割穿孔对应表!B$3:B$1000,切割穿孔对应表!C$3:C$1000),2,0)),"0")</f>
        <v>0</v>
      </c>
      <c r="AC12" s="120" t="str" cm="1">
        <f t="array" ref="AC12">IFERROR(IF(OR(F12="",G12=""),"",VLOOKUP(F12&amp;G12,IF({1,0},切割穿孔对应表!A$3:$A$1000&amp;切割穿孔对应表!B$3:B$1000,切割穿孔对应表!D$3:D$1000),2,0)),"0")</f>
        <v>0</v>
      </c>
      <c r="AD12" s="121">
        <f>IFERROR(IF(BC12=999,Y12*G12,0),"0")</f>
        <v>0</v>
      </c>
      <c r="AE12" s="122" t="str">
        <f t="array" ref="AE12">IF(OR(G12="",Z12=""),"",VLOOKUP(G12&amp;Z12,IF({1,0},折弯对应表!A$1:$A$1022&amp;折弯对应表!B$1:B$1022,折弯对应表!C$1:C$1022),2,0))</f>
        <v/>
      </c>
      <c r="AF12" s="123"/>
      <c r="AG12" s="136"/>
      <c r="AH12" s="137">
        <f t="shared" si="9"/>
        <v>0</v>
      </c>
      <c r="AI12" s="138">
        <f>IFERROR(VLOOKUP(F12,焊接对应表!A:B,2,0),0)</f>
        <v>0</v>
      </c>
      <c r="AJ12" s="139"/>
      <c r="AK12" s="140">
        <f t="shared" si="10"/>
        <v>0</v>
      </c>
      <c r="AL12" s="141" t="str">
        <f t="array" ref="AL12">IFERROR(IF(OR(F12="",G12=""),"",VLOOKUP(F12&amp;G12,IF({1,0},钻孔攻丝对应表!A$3:$A$1574&amp;钻孔攻丝对应表!B$3:B$1574,钻孔攻丝对应表!C$3:C$1574),2,0)),"0")</f>
        <v>0</v>
      </c>
      <c r="AM12" s="142"/>
      <c r="AN12" s="143">
        <f t="shared" si="11"/>
        <v>0</v>
      </c>
      <c r="AO12" s="151"/>
      <c r="AP12" s="140">
        <f t="shared" si="12"/>
        <v>0</v>
      </c>
      <c r="AQ12" s="152"/>
      <c r="AR12" s="153">
        <f>+I12*H12</f>
        <v>0</v>
      </c>
      <c r="AS12" s="153">
        <f>(J12+K12+L12+M12)*H12</f>
        <v>0</v>
      </c>
      <c r="AT12" s="153">
        <f>IFERROR(IF((BC12)=999,(J12+K12-AP12)*H12,(0)),"")</f>
        <v>0</v>
      </c>
      <c r="AU12" s="153">
        <f>IFERROR(IF((BC12)=888,(J12+K12)*H12,(0)),"")</f>
        <v>0</v>
      </c>
      <c r="AV12" s="153">
        <f>+L12*H12</f>
        <v>0</v>
      </c>
      <c r="AW12" s="153">
        <f>+AH12*H12</f>
        <v>0</v>
      </c>
      <c r="AX12" s="153">
        <f>+AF12*H12</f>
        <v>0</v>
      </c>
      <c r="AY12" s="153">
        <f>+AK12*H12</f>
        <v>0</v>
      </c>
      <c r="AZ12" s="153">
        <f>+AN12*H12</f>
        <v>0</v>
      </c>
      <c r="BA12" s="153">
        <f>+AP12*H12</f>
        <v>0</v>
      </c>
      <c r="BB12" s="153">
        <f>+AM12*H12</f>
        <v>0</v>
      </c>
      <c r="BC12" s="157" t="str">
        <f t="array" ref="BC12">IFERROR(IF(OR(F12="",G12=""),"",VLOOKUP(F12&amp;G12,IF({1,0},切割穿孔对应表!A$3:$A$732&amp;切割穿孔对应表!B$3:B$732,切割穿孔对应表!E$3:E$732),2,0)),"0")</f>
        <v>0</v>
      </c>
      <c r="BD12" s="158">
        <f>IFERROR(BE12*H12/60,"0")</f>
        <v>0</v>
      </c>
      <c r="BE12" s="158" t="str">
        <f t="shared" si="13"/>
        <v>0</v>
      </c>
      <c r="BF12" s="158" t="str">
        <f t="array" ref="BF12">IFERROR(IF(OR(F12="",G12=""),"",VLOOKUP(F12&amp;G12,IF({1,0},切割穿孔对应表!A$3:$A$732&amp;切割穿孔对应表!B$3:B$732,切割穿孔对应表!F$3:F$731),2,0)),"0")</f>
        <v>0</v>
      </c>
      <c r="BG12" s="158" t="str">
        <f t="array" ref="BG12">IFERROR(IF(OR(F12="",G12=""),"",VLOOKUP(F12&amp;G12,IF({1,0},切割穿孔对应表!A$3:$A$732&amp;切割穿孔对应表!B$3:B$732,切割穿孔对应表!G$3:G$731),2,0)),"0")</f>
        <v>0</v>
      </c>
    </row>
    <row r="13" spans="1:59" s="62" customFormat="1" ht="21.95" customHeight="1">
      <c r="A13" s="73">
        <f>生产计划单!A15</f>
        <v>10</v>
      </c>
      <c r="B13" s="227">
        <f>+生产计划单!B15</f>
        <v>0</v>
      </c>
      <c r="C13" s="230"/>
      <c r="D13" s="229">
        <f>+生产计划单!D15</f>
        <v>0</v>
      </c>
      <c r="E13" s="230"/>
      <c r="F13" s="74">
        <f>+生产计划单!F15</f>
        <v>0</v>
      </c>
      <c r="G13" s="75">
        <f>+生产计划单!G15</f>
        <v>0</v>
      </c>
      <c r="H13" s="74">
        <f>生产计划单!H15</f>
        <v>0</v>
      </c>
      <c r="I13" s="81">
        <f t="shared" si="3"/>
        <v>0</v>
      </c>
      <c r="J13" s="81">
        <f t="shared" si="14"/>
        <v>0</v>
      </c>
      <c r="K13" s="81">
        <f t="shared" si="4"/>
        <v>0</v>
      </c>
      <c r="L13" s="81" t="str">
        <f t="shared" si="5"/>
        <v>0</v>
      </c>
      <c r="M13" s="81">
        <f t="shared" si="6"/>
        <v>0</v>
      </c>
      <c r="N13" s="81">
        <f t="shared" si="7"/>
        <v>0</v>
      </c>
      <c r="O13" s="81">
        <f t="shared" si="8"/>
        <v>0</v>
      </c>
      <c r="P13" s="82"/>
      <c r="Q13" s="74"/>
      <c r="R13" s="101"/>
      <c r="S13" s="101"/>
      <c r="T13" s="101"/>
      <c r="U13" s="102">
        <v>7.9</v>
      </c>
      <c r="V13" s="98">
        <f>(R13)*(S13)*G13*U13*T13/1000000</f>
        <v>0</v>
      </c>
      <c r="W13" s="103"/>
      <c r="X13" s="100"/>
      <c r="Y13" s="119"/>
      <c r="Z13" s="119"/>
      <c r="AA13" s="119"/>
      <c r="AB13" s="120" t="str" cm="1">
        <f t="array" ref="AB13">IFERROR(IF(OR(F13="",G13=""),"",VLOOKUP(F13&amp;G13,IF({1,0},切割穿孔对应表!A$3:$A$1000&amp;切割穿孔对应表!B$3:B$1000,切割穿孔对应表!C$3:C$1000),2,0)),"0")</f>
        <v>0</v>
      </c>
      <c r="AC13" s="120" t="str" cm="1">
        <f t="array" ref="AC13">IFERROR(IF(OR(F13="",G13=""),"",VLOOKUP(F13&amp;G13,IF({1,0},切割穿孔对应表!A$3:$A$1000&amp;切割穿孔对应表!B$3:B$1000,切割穿孔对应表!D$3:D$1000),2,0)),"0")</f>
        <v>0</v>
      </c>
      <c r="AD13" s="121">
        <f>IFERROR(IF(BC13=999,Y13*G13,0),"0")</f>
        <v>0</v>
      </c>
      <c r="AE13" s="122" t="str">
        <f t="array" ref="AE13">IF(OR(G13="",Z13=""),"",VLOOKUP(G13&amp;Z13,IF({1,0},折弯对应表!A$1:$A$1022&amp;折弯对应表!B$1:B$1022,折弯对应表!C$1:C$1022),2,0))</f>
        <v/>
      </c>
      <c r="AF13" s="123"/>
      <c r="AG13" s="136"/>
      <c r="AH13" s="137">
        <f t="shared" si="9"/>
        <v>0</v>
      </c>
      <c r="AI13" s="138">
        <f>IFERROR(VLOOKUP(F13,焊接对应表!A:B,2,0),0)</f>
        <v>0</v>
      </c>
      <c r="AJ13" s="139"/>
      <c r="AK13" s="140">
        <f t="shared" si="10"/>
        <v>0</v>
      </c>
      <c r="AL13" s="141" t="str">
        <f t="array" ref="AL13">IFERROR(IF(OR(F13="",G13=""),"",VLOOKUP(F13&amp;G13,IF({1,0},钻孔攻丝对应表!A$3:$A$1574&amp;钻孔攻丝对应表!B$3:B$1574,钻孔攻丝对应表!C$3:C$1574),2,0)),"0")</f>
        <v>0</v>
      </c>
      <c r="AM13" s="142"/>
      <c r="AN13" s="143">
        <f t="shared" si="11"/>
        <v>0</v>
      </c>
      <c r="AO13" s="151"/>
      <c r="AP13" s="140">
        <f t="shared" si="12"/>
        <v>0</v>
      </c>
      <c r="AQ13" s="152"/>
      <c r="AR13" s="153">
        <f>+I13*H13</f>
        <v>0</v>
      </c>
      <c r="AS13" s="153">
        <f>(J13+K13+L13+M13)*H13</f>
        <v>0</v>
      </c>
      <c r="AT13" s="153">
        <f>IFERROR(IF((BC13)=999,(J13+K13-AP13)*H13,(0)),"")</f>
        <v>0</v>
      </c>
      <c r="AU13" s="153">
        <f>IFERROR(IF((BC13)=888,(J13+K13)*H13,(0)),"")</f>
        <v>0</v>
      </c>
      <c r="AV13" s="153">
        <f>+L13*H13</f>
        <v>0</v>
      </c>
      <c r="AW13" s="153">
        <f>+AH13*H13</f>
        <v>0</v>
      </c>
      <c r="AX13" s="153">
        <f>+AF13*H13</f>
        <v>0</v>
      </c>
      <c r="AY13" s="153">
        <f>+AK13*H13</f>
        <v>0</v>
      </c>
      <c r="AZ13" s="153">
        <f>+AN13*H13</f>
        <v>0</v>
      </c>
      <c r="BA13" s="153">
        <f>+AP13*H13</f>
        <v>0</v>
      </c>
      <c r="BB13" s="153">
        <f>+AM13*H13</f>
        <v>0</v>
      </c>
      <c r="BC13" s="157" t="str">
        <f t="array" ref="BC13">IFERROR(IF(OR(F13="",G13=""),"",VLOOKUP(F13&amp;G13,IF({1,0},切割穿孔对应表!A$3:$A$732&amp;切割穿孔对应表!B$3:B$732,切割穿孔对应表!E$3:E$732),2,0)),"0")</f>
        <v>0</v>
      </c>
      <c r="BD13" s="158">
        <f>IFERROR(BE13*H13/60,"0")</f>
        <v>0</v>
      </c>
      <c r="BE13" s="158" t="str">
        <f t="shared" si="13"/>
        <v>0</v>
      </c>
      <c r="BF13" s="158" t="str">
        <f t="array" ref="BF13">IFERROR(IF(OR(F13="",G13=""),"",VLOOKUP(F13&amp;G13,IF({1,0},切割穿孔对应表!A$3:$A$732&amp;切割穿孔对应表!B$3:B$732,切割穿孔对应表!F$3:F$731),2,0)),"0")</f>
        <v>0</v>
      </c>
      <c r="BG13" s="158" t="str">
        <f t="array" ref="BG13">IFERROR(IF(OR(F13="",G13=""),"",VLOOKUP(F13&amp;G13,IF({1,0},切割穿孔对应表!A$3:$A$732&amp;切割穿孔对应表!B$3:B$732,切割穿孔对应表!G$3:G$731),2,0)),"0")</f>
        <v>0</v>
      </c>
    </row>
    <row r="14" spans="1:59" s="62" customFormat="1" ht="21.95" customHeight="1">
      <c r="A14" s="73">
        <f>生产计划单!A16</f>
        <v>11</v>
      </c>
      <c r="B14" s="227">
        <f>+生产计划单!B16</f>
        <v>0</v>
      </c>
      <c r="C14" s="230"/>
      <c r="D14" s="229">
        <f>+生产计划单!D16</f>
        <v>0</v>
      </c>
      <c r="E14" s="230"/>
      <c r="F14" s="74">
        <f>+生产计划单!F16</f>
        <v>0</v>
      </c>
      <c r="G14" s="75">
        <f>+生产计划单!G16</f>
        <v>0</v>
      </c>
      <c r="H14" s="74">
        <f>生产计划单!H16</f>
        <v>0</v>
      </c>
      <c r="I14" s="81">
        <f t="shared" si="3"/>
        <v>0</v>
      </c>
      <c r="J14" s="81">
        <f t="shared" si="14"/>
        <v>0</v>
      </c>
      <c r="K14" s="81">
        <f t="shared" si="4"/>
        <v>0</v>
      </c>
      <c r="L14" s="81" t="str">
        <f t="shared" si="5"/>
        <v>0</v>
      </c>
      <c r="M14" s="81">
        <f t="shared" si="6"/>
        <v>0</v>
      </c>
      <c r="N14" s="81">
        <f t="shared" si="7"/>
        <v>0</v>
      </c>
      <c r="O14" s="81">
        <f t="shared" si="8"/>
        <v>0</v>
      </c>
      <c r="P14" s="82"/>
      <c r="Q14" s="74"/>
      <c r="R14" s="101"/>
      <c r="S14" s="101"/>
      <c r="T14" s="101"/>
      <c r="U14" s="102">
        <v>7.9</v>
      </c>
      <c r="V14" s="98">
        <f>(R14)*(S14)*G14*U14*T14/1000000</f>
        <v>0</v>
      </c>
      <c r="W14" s="103"/>
      <c r="X14" s="100"/>
      <c r="Y14" s="119"/>
      <c r="Z14" s="119"/>
      <c r="AA14" s="119"/>
      <c r="AB14" s="120" t="str" cm="1">
        <f t="array" ref="AB14">IFERROR(IF(OR(F14="",G14=""),"",VLOOKUP(F14&amp;G14,IF({1,0},切割穿孔对应表!A$3:$A$1000&amp;切割穿孔对应表!B$3:B$1000,切割穿孔对应表!C$3:C$1000),2,0)),"0")</f>
        <v>0</v>
      </c>
      <c r="AC14" s="120" t="str" cm="1">
        <f t="array" ref="AC14">IFERROR(IF(OR(F14="",G14=""),"",VLOOKUP(F14&amp;G14,IF({1,0},切割穿孔对应表!A$3:$A$1000&amp;切割穿孔对应表!B$3:B$1000,切割穿孔对应表!D$3:D$1000),2,0)),"0")</f>
        <v>0</v>
      </c>
      <c r="AD14" s="121">
        <f>IFERROR(IF(BC14=999,Y14*G14,0),"0")</f>
        <v>0</v>
      </c>
      <c r="AE14" s="122" t="str">
        <f t="array" ref="AE14">IF(OR(G14="",Z14=""),"",VLOOKUP(G14&amp;Z14,IF({1,0},折弯对应表!A$1:$A$1022&amp;折弯对应表!B$1:B$1022,折弯对应表!C$1:C$1022),2,0))</f>
        <v/>
      </c>
      <c r="AF14" s="123"/>
      <c r="AG14" s="136"/>
      <c r="AH14" s="137">
        <f t="shared" si="9"/>
        <v>0</v>
      </c>
      <c r="AI14" s="138">
        <f>IFERROR(VLOOKUP(F14,焊接对应表!A:B,2,0),0)</f>
        <v>0</v>
      </c>
      <c r="AJ14" s="139"/>
      <c r="AK14" s="140">
        <f t="shared" si="10"/>
        <v>0</v>
      </c>
      <c r="AL14" s="141" t="str">
        <f t="array" ref="AL14">IFERROR(IF(OR(F14="",G14=""),"",VLOOKUP(F14&amp;G14,IF({1,0},钻孔攻丝对应表!A$3:$A$1574&amp;钻孔攻丝对应表!B$3:B$1574,钻孔攻丝对应表!C$3:C$1574),2,0)),"0")</f>
        <v>0</v>
      </c>
      <c r="AM14" s="142"/>
      <c r="AN14" s="143">
        <f t="shared" si="11"/>
        <v>0</v>
      </c>
      <c r="AO14" s="151"/>
      <c r="AP14" s="140">
        <f t="shared" si="12"/>
        <v>0</v>
      </c>
      <c r="AQ14" s="152"/>
      <c r="AR14" s="153">
        <f>+I14*H14</f>
        <v>0</v>
      </c>
      <c r="AS14" s="153">
        <f>(J14+K14+L14+M14)*H14</f>
        <v>0</v>
      </c>
      <c r="AT14" s="153">
        <f>IFERROR(IF((BC14)=999,(J14+K14-AP14)*H14,(0)),"")</f>
        <v>0</v>
      </c>
      <c r="AU14" s="153">
        <f>IFERROR(IF((BC14)=888,(J14+K14)*H14,(0)),"")</f>
        <v>0</v>
      </c>
      <c r="AV14" s="153">
        <f>+L14*H14</f>
        <v>0</v>
      </c>
      <c r="AW14" s="153">
        <f>+AH14*H14</f>
        <v>0</v>
      </c>
      <c r="AX14" s="153">
        <f>+AF14*H14</f>
        <v>0</v>
      </c>
      <c r="AY14" s="153">
        <f>+AK14*H14</f>
        <v>0</v>
      </c>
      <c r="AZ14" s="153">
        <f>+AN14*H14</f>
        <v>0</v>
      </c>
      <c r="BA14" s="153">
        <f>+AP14*H14</f>
        <v>0</v>
      </c>
      <c r="BB14" s="153">
        <f>+AM14*H14</f>
        <v>0</v>
      </c>
      <c r="BC14" s="157" t="str">
        <f t="array" ref="BC14">IFERROR(IF(OR(F14="",G14=""),"",VLOOKUP(F14&amp;G14,IF({1,0},切割穿孔对应表!A$3:$A$732&amp;切割穿孔对应表!B$3:B$732,切割穿孔对应表!E$3:E$732),2,0)),"0")</f>
        <v>0</v>
      </c>
      <c r="BD14" s="158">
        <f>IFERROR(BE14*H14/60,"0")</f>
        <v>0</v>
      </c>
      <c r="BE14" s="158" t="str">
        <f t="shared" si="13"/>
        <v>0</v>
      </c>
      <c r="BF14" s="158" t="str">
        <f t="array" ref="BF14">IFERROR(IF(OR(F14="",G14=""),"",VLOOKUP(F14&amp;G14,IF({1,0},切割穿孔对应表!A$3:$A$732&amp;切割穿孔对应表!B$3:B$732,切割穿孔对应表!F$3:F$731),2,0)),"0")</f>
        <v>0</v>
      </c>
      <c r="BG14" s="158" t="str">
        <f t="array" ref="BG14">IFERROR(IF(OR(F14="",G14=""),"",VLOOKUP(F14&amp;G14,IF({1,0},切割穿孔对应表!A$3:$A$732&amp;切割穿孔对应表!B$3:B$732,切割穿孔对应表!G$3:G$731),2,0)),"0")</f>
        <v>0</v>
      </c>
    </row>
    <row r="15" spans="1:59" s="62" customFormat="1" ht="21.95" customHeight="1">
      <c r="A15" s="73">
        <f>生产计划单!A17</f>
        <v>12</v>
      </c>
      <c r="B15" s="227">
        <f>+生产计划单!B17</f>
        <v>0</v>
      </c>
      <c r="C15" s="230"/>
      <c r="D15" s="229">
        <f>+生产计划单!D17</f>
        <v>0</v>
      </c>
      <c r="E15" s="230"/>
      <c r="F15" s="74">
        <f>+生产计划单!F17</f>
        <v>0</v>
      </c>
      <c r="G15" s="75">
        <f>+生产计划单!G17</f>
        <v>0</v>
      </c>
      <c r="H15" s="74">
        <f>生产计划单!H17</f>
        <v>0</v>
      </c>
      <c r="I15" s="81">
        <f t="shared" si="3"/>
        <v>0</v>
      </c>
      <c r="J15" s="81">
        <f t="shared" si="14"/>
        <v>0</v>
      </c>
      <c r="K15" s="81">
        <f t="shared" si="4"/>
        <v>0</v>
      </c>
      <c r="L15" s="81" t="str">
        <f t="shared" si="5"/>
        <v>0</v>
      </c>
      <c r="M15" s="81">
        <f t="shared" si="6"/>
        <v>0</v>
      </c>
      <c r="N15" s="81">
        <f t="shared" si="7"/>
        <v>0</v>
      </c>
      <c r="O15" s="81">
        <f t="shared" si="8"/>
        <v>0</v>
      </c>
      <c r="P15" s="82"/>
      <c r="Q15" s="74"/>
      <c r="R15" s="101"/>
      <c r="S15" s="101"/>
      <c r="T15" s="101"/>
      <c r="U15" s="102">
        <v>7.9</v>
      </c>
      <c r="V15" s="98">
        <f>(R15)*(S15)*G15*U15*T15/1000000</f>
        <v>0</v>
      </c>
      <c r="W15" s="103"/>
      <c r="X15" s="100"/>
      <c r="Y15" s="119"/>
      <c r="Z15" s="119"/>
      <c r="AA15" s="119"/>
      <c r="AB15" s="120" t="str" cm="1">
        <f t="array" ref="AB15">IFERROR(IF(OR(F15="",G15=""),"",VLOOKUP(F15&amp;G15,IF({1,0},切割穿孔对应表!A$3:$A$1000&amp;切割穿孔对应表!B$3:B$1000,切割穿孔对应表!C$3:C$1000),2,0)),"0")</f>
        <v>0</v>
      </c>
      <c r="AC15" s="120" t="str" cm="1">
        <f t="array" ref="AC15">IFERROR(IF(OR(F15="",G15=""),"",VLOOKUP(F15&amp;G15,IF({1,0},切割穿孔对应表!A$3:$A$1000&amp;切割穿孔对应表!B$3:B$1000,切割穿孔对应表!D$3:D$1000),2,0)),"0")</f>
        <v>0</v>
      </c>
      <c r="AD15" s="121">
        <f>IFERROR(IF(BC15=999,Y15*G15,0),"0")</f>
        <v>0</v>
      </c>
      <c r="AE15" s="122" t="str">
        <f t="array" ref="AE15">IF(OR(G15="",Z15=""),"",VLOOKUP(G15&amp;Z15,IF({1,0},折弯对应表!A$1:$A$1022&amp;折弯对应表!B$1:B$1022,折弯对应表!C$1:C$1022),2,0))</f>
        <v/>
      </c>
      <c r="AF15" s="123"/>
      <c r="AG15" s="136"/>
      <c r="AH15" s="137">
        <f t="shared" si="9"/>
        <v>0</v>
      </c>
      <c r="AI15" s="138">
        <f>IFERROR(VLOOKUP(F15,焊接对应表!A:B,2,0),0)</f>
        <v>0</v>
      </c>
      <c r="AJ15" s="139"/>
      <c r="AK15" s="140">
        <f t="shared" si="10"/>
        <v>0</v>
      </c>
      <c r="AL15" s="141" t="str">
        <f t="array" ref="AL15">IFERROR(IF(OR(F15="",G15=""),"",VLOOKUP(F15&amp;G15,IF({1,0},钻孔攻丝对应表!A$3:$A$1574&amp;钻孔攻丝对应表!B$3:B$1574,钻孔攻丝对应表!C$3:C$1574),2,0)),"0")</f>
        <v>0</v>
      </c>
      <c r="AM15" s="142"/>
      <c r="AN15" s="143">
        <f t="shared" si="11"/>
        <v>0</v>
      </c>
      <c r="AO15" s="151"/>
      <c r="AP15" s="140">
        <f t="shared" si="12"/>
        <v>0</v>
      </c>
      <c r="AQ15" s="152"/>
      <c r="AR15" s="153">
        <f>+I15*H15</f>
        <v>0</v>
      </c>
      <c r="AS15" s="153">
        <f>(J15+K15+L15+M15)*H15</f>
        <v>0</v>
      </c>
      <c r="AT15" s="153">
        <f>IFERROR(IF((BC15)=999,(J15+K15-AP15)*H15,(0)),"")</f>
        <v>0</v>
      </c>
      <c r="AU15" s="153">
        <f>IFERROR(IF((BC15)=888,(J15+K15)*H15,(0)),"")</f>
        <v>0</v>
      </c>
      <c r="AV15" s="153">
        <f>+L15*H15</f>
        <v>0</v>
      </c>
      <c r="AW15" s="153">
        <f>+AH15*H15</f>
        <v>0</v>
      </c>
      <c r="AX15" s="153">
        <f>+AF15*H15</f>
        <v>0</v>
      </c>
      <c r="AY15" s="153">
        <f>+AK15*H15</f>
        <v>0</v>
      </c>
      <c r="AZ15" s="153">
        <f>+AN15*H15</f>
        <v>0</v>
      </c>
      <c r="BA15" s="153">
        <f>+AP15*H15</f>
        <v>0</v>
      </c>
      <c r="BB15" s="153">
        <f>+AM15*H15</f>
        <v>0</v>
      </c>
      <c r="BC15" s="157" t="str">
        <f t="array" ref="BC15">IFERROR(IF(OR(F15="",G15=""),"",VLOOKUP(F15&amp;G15,IF({1,0},切割穿孔对应表!A$3:$A$732&amp;切割穿孔对应表!B$3:B$732,切割穿孔对应表!E$3:E$732),2,0)),"0")</f>
        <v>0</v>
      </c>
      <c r="BD15" s="158">
        <f>IFERROR(BE15*H15/60,"0")</f>
        <v>0</v>
      </c>
      <c r="BE15" s="158" t="str">
        <f t="shared" si="13"/>
        <v>0</v>
      </c>
      <c r="BF15" s="158" t="str">
        <f t="array" ref="BF15">IFERROR(IF(OR(F15="",G15=""),"",VLOOKUP(F15&amp;G15,IF({1,0},切割穿孔对应表!A$3:$A$732&amp;切割穿孔对应表!B$3:B$732,切割穿孔对应表!F$3:F$731),2,0)),"0")</f>
        <v>0</v>
      </c>
      <c r="BG15" s="158" t="str">
        <f t="array" ref="BG15">IFERROR(IF(OR(F15="",G15=""),"",VLOOKUP(F15&amp;G15,IF({1,0},切割穿孔对应表!A$3:$A$732&amp;切割穿孔对应表!B$3:B$732,切割穿孔对应表!G$3:G$731),2,0)),"0")</f>
        <v>0</v>
      </c>
    </row>
    <row r="16" spans="1:59" s="62" customFormat="1" ht="21.95" customHeight="1">
      <c r="A16" s="73">
        <f>生产计划单!A18</f>
        <v>13</v>
      </c>
      <c r="B16" s="227">
        <f>+生产计划单!B18</f>
        <v>0</v>
      </c>
      <c r="C16" s="230"/>
      <c r="D16" s="229">
        <f>+生产计划单!D18</f>
        <v>0</v>
      </c>
      <c r="E16" s="230"/>
      <c r="F16" s="74">
        <f>+生产计划单!F18</f>
        <v>0</v>
      </c>
      <c r="G16" s="75">
        <f>+生产计划单!G18</f>
        <v>0</v>
      </c>
      <c r="H16" s="74">
        <f>生产计划单!H18</f>
        <v>0</v>
      </c>
      <c r="I16" s="81">
        <f t="shared" si="3"/>
        <v>0</v>
      </c>
      <c r="J16" s="81">
        <f t="shared" si="14"/>
        <v>0</v>
      </c>
      <c r="K16" s="81">
        <f t="shared" si="4"/>
        <v>0</v>
      </c>
      <c r="L16" s="81" t="str">
        <f t="shared" si="5"/>
        <v>0</v>
      </c>
      <c r="M16" s="81">
        <f t="shared" si="6"/>
        <v>0</v>
      </c>
      <c r="N16" s="81">
        <f t="shared" si="7"/>
        <v>0</v>
      </c>
      <c r="O16" s="81">
        <f t="shared" si="8"/>
        <v>0</v>
      </c>
      <c r="P16" s="82"/>
      <c r="Q16" s="74"/>
      <c r="R16" s="101"/>
      <c r="S16" s="101"/>
      <c r="T16" s="101"/>
      <c r="U16" s="102">
        <v>7.9</v>
      </c>
      <c r="V16" s="98">
        <f>(R16)*(S16)*G16*U16*T16/1000000</f>
        <v>0</v>
      </c>
      <c r="W16" s="103"/>
      <c r="X16" s="100"/>
      <c r="Y16" s="119"/>
      <c r="Z16" s="119"/>
      <c r="AA16" s="119"/>
      <c r="AB16" s="120" t="str" cm="1">
        <f t="array" ref="AB16">IFERROR(IF(OR(F16="",G16=""),"",VLOOKUP(F16&amp;G16,IF({1,0},切割穿孔对应表!A$3:$A$1000&amp;切割穿孔对应表!B$3:B$1000,切割穿孔对应表!C$3:C$1000),2,0)),"0")</f>
        <v>0</v>
      </c>
      <c r="AC16" s="120" t="str" cm="1">
        <f t="array" ref="AC16">IFERROR(IF(OR(F16="",G16=""),"",VLOOKUP(F16&amp;G16,IF({1,0},切割穿孔对应表!A$3:$A$1000&amp;切割穿孔对应表!B$3:B$1000,切割穿孔对应表!D$3:D$1000),2,0)),"0")</f>
        <v>0</v>
      </c>
      <c r="AD16" s="121">
        <f>IFERROR(IF(BC16=999,Y16*G16,0),"0")</f>
        <v>0</v>
      </c>
      <c r="AE16" s="122" t="str">
        <f t="array" ref="AE16">IF(OR(G16="",Z16=""),"",VLOOKUP(G16&amp;Z16,IF({1,0},折弯对应表!A$1:$A$1022&amp;折弯对应表!B$1:B$1022,折弯对应表!C$1:C$1022),2,0))</f>
        <v/>
      </c>
      <c r="AF16" s="123"/>
      <c r="AG16" s="136"/>
      <c r="AH16" s="137">
        <f t="shared" si="9"/>
        <v>0</v>
      </c>
      <c r="AI16" s="138">
        <f>IFERROR(VLOOKUP(F16,焊接对应表!A:B,2,0),0)</f>
        <v>0</v>
      </c>
      <c r="AJ16" s="139"/>
      <c r="AK16" s="140">
        <f t="shared" si="10"/>
        <v>0</v>
      </c>
      <c r="AL16" s="141" t="str">
        <f t="array" ref="AL16">IFERROR(IF(OR(F16="",G16=""),"",VLOOKUP(F16&amp;G16,IF({1,0},钻孔攻丝对应表!A$3:$A$1574&amp;钻孔攻丝对应表!B$3:B$1574,钻孔攻丝对应表!C$3:C$1574),2,0)),"0")</f>
        <v>0</v>
      </c>
      <c r="AM16" s="142"/>
      <c r="AN16" s="143">
        <f t="shared" si="11"/>
        <v>0</v>
      </c>
      <c r="AO16" s="151"/>
      <c r="AP16" s="140">
        <f t="shared" si="12"/>
        <v>0</v>
      </c>
      <c r="AQ16" s="152"/>
      <c r="AR16" s="153">
        <f>+I16*H16</f>
        <v>0</v>
      </c>
      <c r="AS16" s="153">
        <f>(J16+K16+L16+M16)*H16</f>
        <v>0</v>
      </c>
      <c r="AT16" s="153">
        <f>IFERROR(IF((BC16)=999,(J16+K16-AP16)*H16,(0)),"")</f>
        <v>0</v>
      </c>
      <c r="AU16" s="153">
        <f>IFERROR(IF((BC16)=888,(J16+K16)*H16,(0)),"")</f>
        <v>0</v>
      </c>
      <c r="AV16" s="153">
        <f>+L16*H16</f>
        <v>0</v>
      </c>
      <c r="AW16" s="153">
        <f>+AH16*H16</f>
        <v>0</v>
      </c>
      <c r="AX16" s="153">
        <f>+AF16*H16</f>
        <v>0</v>
      </c>
      <c r="AY16" s="153">
        <f>+AK16*H16</f>
        <v>0</v>
      </c>
      <c r="AZ16" s="153">
        <f>+AN16*H16</f>
        <v>0</v>
      </c>
      <c r="BA16" s="153">
        <f>+AP16*H16</f>
        <v>0</v>
      </c>
      <c r="BB16" s="153">
        <f>+AM16*H16</f>
        <v>0</v>
      </c>
      <c r="BC16" s="157" t="str">
        <f t="array" ref="BC16">IFERROR(IF(OR(F16="",G16=""),"",VLOOKUP(F16&amp;G16,IF({1,0},切割穿孔对应表!A$3:$A$732&amp;切割穿孔对应表!B$3:B$732,切割穿孔对应表!E$3:E$732),2,0)),"0")</f>
        <v>0</v>
      </c>
      <c r="BD16" s="158">
        <f>IFERROR(BE16*H16/60,"0")</f>
        <v>0</v>
      </c>
      <c r="BE16" s="158" t="str">
        <f t="shared" si="13"/>
        <v>0</v>
      </c>
      <c r="BF16" s="158" t="str">
        <f t="array" ref="BF16">IFERROR(IF(OR(F16="",G16=""),"",VLOOKUP(F16&amp;G16,IF({1,0},切割穿孔对应表!A$3:$A$732&amp;切割穿孔对应表!B$3:B$732,切割穿孔对应表!F$3:F$731),2,0)),"0")</f>
        <v>0</v>
      </c>
      <c r="BG16" s="158" t="str">
        <f t="array" ref="BG16">IFERROR(IF(OR(F16="",G16=""),"",VLOOKUP(F16&amp;G16,IF({1,0},切割穿孔对应表!A$3:$A$732&amp;切割穿孔对应表!B$3:B$732,切割穿孔对应表!G$3:G$731),2,0)),"0")</f>
        <v>0</v>
      </c>
    </row>
    <row r="17" spans="1:59" s="62" customFormat="1" ht="21.95" customHeight="1">
      <c r="A17" s="73">
        <f>生产计划单!A19</f>
        <v>14</v>
      </c>
      <c r="B17" s="227">
        <f>+生产计划单!B19</f>
        <v>0</v>
      </c>
      <c r="C17" s="230"/>
      <c r="D17" s="229">
        <f>+生产计划单!D19</f>
        <v>0</v>
      </c>
      <c r="E17" s="230"/>
      <c r="F17" s="74">
        <f>+生产计划单!F19</f>
        <v>0</v>
      </c>
      <c r="G17" s="75">
        <f>+生产计划单!G19</f>
        <v>0</v>
      </c>
      <c r="H17" s="74">
        <f>生产计划单!H19</f>
        <v>0</v>
      </c>
      <c r="I17" s="81">
        <f t="shared" si="3"/>
        <v>0</v>
      </c>
      <c r="J17" s="81">
        <f t="shared" si="14"/>
        <v>0</v>
      </c>
      <c r="K17" s="81">
        <f t="shared" si="4"/>
        <v>0</v>
      </c>
      <c r="L17" s="81" t="str">
        <f t="shared" si="5"/>
        <v>0</v>
      </c>
      <c r="M17" s="81">
        <f t="shared" si="6"/>
        <v>0</v>
      </c>
      <c r="N17" s="81">
        <f t="shared" si="7"/>
        <v>0</v>
      </c>
      <c r="O17" s="81">
        <f t="shared" si="8"/>
        <v>0</v>
      </c>
      <c r="P17" s="82"/>
      <c r="Q17" s="74"/>
      <c r="R17" s="101"/>
      <c r="S17" s="101"/>
      <c r="T17" s="101"/>
      <c r="U17" s="102">
        <v>7.9</v>
      </c>
      <c r="V17" s="98">
        <f>(R17)*(S17)*G17*U17*T17/1000000</f>
        <v>0</v>
      </c>
      <c r="W17" s="103"/>
      <c r="X17" s="100"/>
      <c r="Y17" s="119"/>
      <c r="Z17" s="119"/>
      <c r="AA17" s="119"/>
      <c r="AB17" s="120" t="str" cm="1">
        <f t="array" ref="AB17">IFERROR(IF(OR(F17="",G17=""),"",VLOOKUP(F17&amp;G17,IF({1,0},切割穿孔对应表!A$3:$A$1000&amp;切割穿孔对应表!B$3:B$1000,切割穿孔对应表!C$3:C$1000),2,0)),"0")</f>
        <v>0</v>
      </c>
      <c r="AC17" s="120" t="str" cm="1">
        <f t="array" ref="AC17">IFERROR(IF(OR(F17="",G17=""),"",VLOOKUP(F17&amp;G17,IF({1,0},切割穿孔对应表!A$3:$A$1000&amp;切割穿孔对应表!B$3:B$1000,切割穿孔对应表!D$3:D$1000),2,0)),"0")</f>
        <v>0</v>
      </c>
      <c r="AD17" s="121">
        <f>IFERROR(IF(BC17=999,Y17*G17,0),"0")</f>
        <v>0</v>
      </c>
      <c r="AE17" s="122" t="str">
        <f t="array" ref="AE17">IF(OR(G17="",Z17=""),"",VLOOKUP(G17&amp;Z17,IF({1,0},折弯对应表!A$1:$A$1022&amp;折弯对应表!B$1:B$1022,折弯对应表!C$1:C$1022),2,0))</f>
        <v/>
      </c>
      <c r="AF17" s="123"/>
      <c r="AG17" s="136"/>
      <c r="AH17" s="137">
        <f t="shared" si="9"/>
        <v>0</v>
      </c>
      <c r="AI17" s="138">
        <f>IFERROR(VLOOKUP(F17,焊接对应表!A:B,2,0),0)</f>
        <v>0</v>
      </c>
      <c r="AJ17" s="139"/>
      <c r="AK17" s="140">
        <f t="shared" si="10"/>
        <v>0</v>
      </c>
      <c r="AL17" s="141" t="str">
        <f t="array" ref="AL17">IFERROR(IF(OR(F17="",G17=""),"",VLOOKUP(F17&amp;G17,IF({1,0},钻孔攻丝对应表!A$3:$A$1574&amp;钻孔攻丝对应表!B$3:B$1574,钻孔攻丝对应表!C$3:C$1574),2,0)),"0")</f>
        <v>0</v>
      </c>
      <c r="AM17" s="142"/>
      <c r="AN17" s="143">
        <f t="shared" si="11"/>
        <v>0</v>
      </c>
      <c r="AO17" s="151"/>
      <c r="AP17" s="140">
        <f t="shared" si="12"/>
        <v>0</v>
      </c>
      <c r="AQ17" s="152"/>
      <c r="AR17" s="153">
        <f>+I17*H17</f>
        <v>0</v>
      </c>
      <c r="AS17" s="153">
        <f>(J17+K17+L17+M17)*H17</f>
        <v>0</v>
      </c>
      <c r="AT17" s="153">
        <f>IFERROR(IF((BC17)=999,(J17+K17-AP17)*H17,(0)),"")</f>
        <v>0</v>
      </c>
      <c r="AU17" s="153">
        <f>IFERROR(IF((BC17)=888,(J17+K17)*H17,(0)),"")</f>
        <v>0</v>
      </c>
      <c r="AV17" s="153">
        <f>+L17*H17</f>
        <v>0</v>
      </c>
      <c r="AW17" s="153">
        <f>+AH17*H17</f>
        <v>0</v>
      </c>
      <c r="AX17" s="153">
        <f>+AF17*H17</f>
        <v>0</v>
      </c>
      <c r="AY17" s="153">
        <f>+AK17*H17</f>
        <v>0</v>
      </c>
      <c r="AZ17" s="153">
        <f>+AN17*H17</f>
        <v>0</v>
      </c>
      <c r="BA17" s="153">
        <f>+AP17*H17</f>
        <v>0</v>
      </c>
      <c r="BB17" s="153">
        <f>+AM17*H17</f>
        <v>0</v>
      </c>
      <c r="BC17" s="157" t="str">
        <f t="array" ref="BC17">IFERROR(IF(OR(F17="",G17=""),"",VLOOKUP(F17&amp;G17,IF({1,0},切割穿孔对应表!A$3:$A$732&amp;切割穿孔对应表!B$3:B$732,切割穿孔对应表!E$3:E$732),2,0)),"0")</f>
        <v>0</v>
      </c>
      <c r="BD17" s="158">
        <f>IFERROR(BE17*H17/60,"0")</f>
        <v>0</v>
      </c>
      <c r="BE17" s="158" t="str">
        <f t="shared" si="13"/>
        <v>0</v>
      </c>
      <c r="BF17" s="158" t="str">
        <f t="array" ref="BF17">IFERROR(IF(OR(F17="",G17=""),"",VLOOKUP(F17&amp;G17,IF({1,0},切割穿孔对应表!A$3:$A$732&amp;切割穿孔对应表!B$3:B$732,切割穿孔对应表!F$3:F$731),2,0)),"0")</f>
        <v>0</v>
      </c>
      <c r="BG17" s="158" t="str">
        <f t="array" ref="BG17">IFERROR(IF(OR(F17="",G17=""),"",VLOOKUP(F17&amp;G17,IF({1,0},切割穿孔对应表!A$3:$A$732&amp;切割穿孔对应表!B$3:B$732,切割穿孔对应表!G$3:G$731),2,0)),"0")</f>
        <v>0</v>
      </c>
    </row>
    <row r="18" spans="1:59" s="62" customFormat="1" ht="21.95" customHeight="1">
      <c r="A18" s="73">
        <f>生产计划单!A20</f>
        <v>15</v>
      </c>
      <c r="B18" s="229">
        <f>生产计划单!B20</f>
        <v>0</v>
      </c>
      <c r="C18" s="230"/>
      <c r="D18" s="229">
        <f>+生产计划单!D20</f>
        <v>0</v>
      </c>
      <c r="E18" s="230"/>
      <c r="F18" s="74">
        <f>+生产计划单!F20</f>
        <v>0</v>
      </c>
      <c r="G18" s="75">
        <f>+生产计划单!G20</f>
        <v>0</v>
      </c>
      <c r="H18" s="74">
        <f>生产计划单!H20</f>
        <v>0</v>
      </c>
      <c r="I18" s="81">
        <f t="shared" si="3"/>
        <v>0</v>
      </c>
      <c r="J18" s="81">
        <f t="shared" si="14"/>
        <v>0</v>
      </c>
      <c r="K18" s="81">
        <f t="shared" si="4"/>
        <v>0</v>
      </c>
      <c r="L18" s="81" t="str">
        <f t="shared" si="5"/>
        <v>0</v>
      </c>
      <c r="M18" s="81">
        <f t="shared" si="6"/>
        <v>0</v>
      </c>
      <c r="N18" s="81">
        <f t="shared" si="7"/>
        <v>0</v>
      </c>
      <c r="O18" s="81">
        <f t="shared" si="8"/>
        <v>0</v>
      </c>
      <c r="P18" s="82"/>
      <c r="Q18" s="74"/>
      <c r="R18" s="101"/>
      <c r="S18" s="101"/>
      <c r="T18" s="101"/>
      <c r="U18" s="102">
        <v>7.9</v>
      </c>
      <c r="V18" s="98">
        <f>(R18)*(S18)*G18*U18*T18/1000000</f>
        <v>0</v>
      </c>
      <c r="W18" s="103"/>
      <c r="X18" s="100"/>
      <c r="Y18" s="119"/>
      <c r="Z18" s="119"/>
      <c r="AA18" s="119"/>
      <c r="AB18" s="120" t="str" cm="1">
        <f t="array" ref="AB18">IFERROR(IF(OR(F18="",G18=""),"",VLOOKUP(F18&amp;G18,IF({1,0},切割穿孔对应表!A$3:$A$1000&amp;切割穿孔对应表!B$3:B$1000,切割穿孔对应表!C$3:C$1000),2,0)),"0")</f>
        <v>0</v>
      </c>
      <c r="AC18" s="120" t="str" cm="1">
        <f t="array" ref="AC18">IFERROR(IF(OR(F18="",G18=""),"",VLOOKUP(F18&amp;G18,IF({1,0},切割穿孔对应表!A$3:$A$1000&amp;切割穿孔对应表!B$3:B$1000,切割穿孔对应表!D$3:D$1000),2,0)),"0")</f>
        <v>0</v>
      </c>
      <c r="AD18" s="121">
        <f>IFERROR(IF(BC18=999,Y18*G18,0),"0")</f>
        <v>0</v>
      </c>
      <c r="AE18" s="122" t="str">
        <f t="array" ref="AE18">IF(OR(G18="",Z18=""),"",VLOOKUP(G18&amp;Z18,IF({1,0},折弯对应表!A$1:$A$1022&amp;折弯对应表!B$1:B$1022,折弯对应表!C$1:C$1022),2,0))</f>
        <v/>
      </c>
      <c r="AF18" s="123"/>
      <c r="AG18" s="136"/>
      <c r="AH18" s="137">
        <f t="shared" si="9"/>
        <v>0</v>
      </c>
      <c r="AI18" s="138">
        <f>IFERROR(VLOOKUP(F18,焊接对应表!A:B,2,0),0)</f>
        <v>0</v>
      </c>
      <c r="AJ18" s="139"/>
      <c r="AK18" s="140">
        <f t="shared" si="10"/>
        <v>0</v>
      </c>
      <c r="AL18" s="141" t="str">
        <f t="array" ref="AL18">IFERROR(IF(OR(F18="",G18=""),"",VLOOKUP(F18&amp;G18,IF({1,0},钻孔攻丝对应表!A$3:$A$1574&amp;钻孔攻丝对应表!B$3:B$1574,钻孔攻丝对应表!C$3:C$1574),2,0)),"0")</f>
        <v>0</v>
      </c>
      <c r="AM18" s="142"/>
      <c r="AN18" s="143">
        <f t="shared" si="11"/>
        <v>0</v>
      </c>
      <c r="AO18" s="151"/>
      <c r="AP18" s="140">
        <f t="shared" si="12"/>
        <v>0</v>
      </c>
      <c r="AQ18" s="152"/>
      <c r="AR18" s="153">
        <f>+I18*H18</f>
        <v>0</v>
      </c>
      <c r="AS18" s="153">
        <f>(J18+K18+L18+M18)*H18</f>
        <v>0</v>
      </c>
      <c r="AT18" s="153">
        <f>IFERROR(IF((BC18)=999,(J18+K18-AP18)*H18,(0)),"")</f>
        <v>0</v>
      </c>
      <c r="AU18" s="153">
        <f>IFERROR(IF((BC18)=888,(J18+K18)*H18,(0)),"")</f>
        <v>0</v>
      </c>
      <c r="AV18" s="153">
        <f>+L18*H18</f>
        <v>0</v>
      </c>
      <c r="AW18" s="153">
        <f>+AH18*H18</f>
        <v>0</v>
      </c>
      <c r="AX18" s="153">
        <f>+AF18*H18</f>
        <v>0</v>
      </c>
      <c r="AY18" s="153">
        <f>+AK18*H18</f>
        <v>0</v>
      </c>
      <c r="AZ18" s="153">
        <f>+AN18*H18</f>
        <v>0</v>
      </c>
      <c r="BA18" s="153">
        <f>+AP18*H18</f>
        <v>0</v>
      </c>
      <c r="BB18" s="153">
        <f>+AM18*H18</f>
        <v>0</v>
      </c>
      <c r="BC18" s="157" t="str">
        <f t="array" ref="BC18">IFERROR(IF(OR(F18="",G18=""),"",VLOOKUP(F18&amp;G18,IF({1,0},切割穿孔对应表!A$3:$A$732&amp;切割穿孔对应表!B$3:B$732,切割穿孔对应表!E$3:E$732),2,0)),"0")</f>
        <v>0</v>
      </c>
      <c r="BD18" s="158">
        <f>IFERROR(BE18*H18/60,"0")</f>
        <v>0</v>
      </c>
      <c r="BE18" s="158" t="str">
        <f t="shared" si="13"/>
        <v>0</v>
      </c>
      <c r="BF18" s="158" t="str">
        <f t="array" ref="BF18">IFERROR(IF(OR(F18="",G18=""),"",VLOOKUP(F18&amp;G18,IF({1,0},切割穿孔对应表!A$3:$A$732&amp;切割穿孔对应表!B$3:B$732,切割穿孔对应表!F$3:F$731),2,0)),"0")</f>
        <v>0</v>
      </c>
      <c r="BG18" s="158" t="str">
        <f t="array" ref="BG18">IFERROR(IF(OR(F18="",G18=""),"",VLOOKUP(F18&amp;G18,IF({1,0},切割穿孔对应表!A$3:$A$732&amp;切割穿孔对应表!B$3:B$732,切割穿孔对应表!G$3:G$731),2,0)),"0")</f>
        <v>0</v>
      </c>
    </row>
    <row r="19" spans="1:59" s="63" customFormat="1" ht="23.25" customHeight="1">
      <c r="A19" s="254" t="s">
        <v>21</v>
      </c>
      <c r="B19" s="254"/>
      <c r="C19" s="254"/>
      <c r="D19" s="254"/>
      <c r="E19" s="255"/>
      <c r="F19" s="76"/>
      <c r="G19" s="77"/>
      <c r="H19" s="256">
        <f>SUM(H4:H6)</f>
        <v>0</v>
      </c>
      <c r="I19" s="257"/>
      <c r="J19" s="83"/>
      <c r="K19" s="84"/>
      <c r="L19" s="84"/>
      <c r="M19" s="84"/>
      <c r="N19" s="85"/>
      <c r="O19" s="258">
        <f>SUM(O4:O18)</f>
        <v>0</v>
      </c>
      <c r="P19" s="259"/>
      <c r="Q19" s="104"/>
      <c r="R19" s="260" t="s">
        <v>100</v>
      </c>
      <c r="S19" s="260"/>
      <c r="T19" s="260"/>
      <c r="U19" s="260"/>
      <c r="V19" s="260"/>
      <c r="W19" s="105"/>
      <c r="X19" s="106"/>
      <c r="Y19" s="106"/>
      <c r="Z19" s="106"/>
      <c r="AA19" s="124"/>
      <c r="AB19" s="124"/>
      <c r="AC19" s="124"/>
      <c r="AD19" s="124"/>
      <c r="AE19" s="104"/>
      <c r="AF19" s="125"/>
      <c r="AG19" s="125"/>
      <c r="AH19" s="125"/>
      <c r="AI19" s="125"/>
      <c r="AJ19" s="144"/>
      <c r="AK19" s="144"/>
      <c r="AL19" s="144"/>
      <c r="AM19" s="145"/>
      <c r="AN19" s="144"/>
      <c r="AO19" s="144"/>
      <c r="AP19" s="154"/>
      <c r="AQ19" s="154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9"/>
      <c r="BE19" s="163"/>
      <c r="BF19" s="163"/>
      <c r="BG19" s="163"/>
    </row>
    <row r="20" spans="1:59" ht="32.25" customHeight="1">
      <c r="A20" s="261" t="s">
        <v>101</v>
      </c>
      <c r="B20" s="261"/>
      <c r="C20" s="261"/>
      <c r="H20" s="21" t="s">
        <v>102</v>
      </c>
      <c r="L20" s="22"/>
      <c r="M20" s="86" t="s">
        <v>103</v>
      </c>
      <c r="N20" s="87"/>
      <c r="O20" s="86" t="s">
        <v>104</v>
      </c>
      <c r="P20" s="22"/>
      <c r="X20" s="22"/>
      <c r="Y20" s="250" t="s">
        <v>105</v>
      </c>
      <c r="Z20" s="251"/>
      <c r="AA20" s="252"/>
      <c r="AB20" s="126" t="b">
        <f>IF(G20=1.2,3.6,IF(G20=1.5,4.5))</f>
        <v>0</v>
      </c>
      <c r="AC20" s="126">
        <f t="shared" ref="AC20" si="15">AB20/10</f>
        <v>0</v>
      </c>
      <c r="AD20" s="127">
        <f>IFERROR(IF(BC20=999,Y20*G20,0),"0")</f>
        <v>0</v>
      </c>
      <c r="AE20" s="128" t="b">
        <f>IF(G20=1.2,1.8,IF(G20=1.5,2.5))</f>
        <v>0</v>
      </c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6"/>
    </row>
    <row r="21" spans="1:59" ht="22.5" customHeight="1">
      <c r="A21" s="65"/>
      <c r="B21" s="65"/>
      <c r="C21" s="65"/>
      <c r="L21" s="22"/>
      <c r="M21" s="86"/>
      <c r="N21" s="87"/>
      <c r="O21" s="86"/>
      <c r="P21" s="22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</row>
    <row r="22" spans="1:59" ht="35.25" customHeight="1">
      <c r="A22" s="65"/>
      <c r="B22" s="78"/>
      <c r="C22" s="65"/>
      <c r="L22" s="22"/>
      <c r="M22" s="86"/>
      <c r="N22" s="87"/>
      <c r="O22" s="86"/>
      <c r="R22" s="107" t="s">
        <v>106</v>
      </c>
      <c r="S22" s="107" t="s">
        <v>107</v>
      </c>
      <c r="T22" s="243" t="s">
        <v>108</v>
      </c>
      <c r="U22" s="243"/>
      <c r="V22" s="244" t="s">
        <v>109</v>
      </c>
      <c r="W22" s="245"/>
      <c r="X22" s="107" t="s">
        <v>110</v>
      </c>
      <c r="Y22" s="107" t="s">
        <v>111</v>
      </c>
      <c r="Z22" s="243" t="s">
        <v>47</v>
      </c>
      <c r="AA22" s="243"/>
      <c r="AB22" s="129" t="s">
        <v>74</v>
      </c>
      <c r="AC22" s="129" t="s">
        <v>112</v>
      </c>
      <c r="AD22" s="107" t="s">
        <v>113</v>
      </c>
      <c r="AE22" s="243" t="s">
        <v>114</v>
      </c>
      <c r="AF22" s="243"/>
      <c r="AG22" s="107" t="s">
        <v>49</v>
      </c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</row>
    <row r="23" spans="1:59" ht="27" customHeight="1">
      <c r="R23" s="108">
        <f>+S23+T23</f>
        <v>0</v>
      </c>
      <c r="S23" s="108">
        <f>AR485</f>
        <v>0</v>
      </c>
      <c r="T23" s="246">
        <f>AS485</f>
        <v>0</v>
      </c>
      <c r="U23" s="247"/>
      <c r="V23" s="248">
        <f>AT485</f>
        <v>0</v>
      </c>
      <c r="W23" s="249"/>
      <c r="X23" s="108">
        <f>AU485</f>
        <v>0</v>
      </c>
      <c r="Y23" s="108">
        <f>AV485</f>
        <v>0</v>
      </c>
      <c r="Z23" s="246">
        <f>AW485</f>
        <v>0</v>
      </c>
      <c r="AA23" s="247"/>
      <c r="AB23" s="130">
        <f>+AX485</f>
        <v>0</v>
      </c>
      <c r="AC23" s="130">
        <f>+AY485</f>
        <v>0</v>
      </c>
      <c r="AD23" s="108">
        <f>+AZ485</f>
        <v>0</v>
      </c>
      <c r="AE23" s="246">
        <f>+BA485</f>
        <v>0</v>
      </c>
      <c r="AF23" s="247"/>
      <c r="AG23" s="146">
        <f>+BB485</f>
        <v>0</v>
      </c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</row>
    <row r="24" spans="1:59" ht="13.5" customHeight="1">
      <c r="AM24" s="147"/>
      <c r="AP24" s="147"/>
      <c r="AQ24" s="147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60"/>
    </row>
    <row r="25" spans="1:59"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</row>
    <row r="26" spans="1:59">
      <c r="R26" s="253" t="s">
        <v>115</v>
      </c>
      <c r="S26" s="253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</row>
    <row r="27" spans="1:59">
      <c r="R27" s="109">
        <f>BD485</f>
        <v>0</v>
      </c>
      <c r="S27" s="110" t="s">
        <v>116</v>
      </c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</row>
    <row r="28" spans="1:59"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</row>
    <row r="29" spans="1:59" ht="13.5" customHeight="1">
      <c r="AR29" s="156"/>
      <c r="AS29" s="156"/>
      <c r="AT29" s="156"/>
      <c r="AU29" s="156"/>
      <c r="AV29" s="156"/>
      <c r="AW29" s="156"/>
      <c r="AX29" s="156"/>
      <c r="AY29" s="156"/>
      <c r="AZ29" s="156"/>
      <c r="BA29" s="156"/>
      <c r="BB29" s="156"/>
    </row>
    <row r="30" spans="1:59"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</row>
    <row r="31" spans="1:59">
      <c r="AR31" s="156"/>
      <c r="AS31" s="156"/>
      <c r="AT31" s="156"/>
      <c r="AU31" s="156"/>
      <c r="AV31" s="156"/>
      <c r="AW31" s="156"/>
      <c r="AX31" s="156"/>
      <c r="AY31" s="156"/>
      <c r="AZ31" s="156"/>
      <c r="BA31" s="156"/>
      <c r="BB31" s="156"/>
    </row>
    <row r="32" spans="1:59">
      <c r="AR32" s="156"/>
      <c r="AS32" s="156"/>
      <c r="AT32" s="156"/>
      <c r="AU32" s="156"/>
      <c r="AV32" s="156"/>
      <c r="AW32" s="156"/>
      <c r="AX32" s="156"/>
      <c r="AY32" s="156"/>
      <c r="AZ32" s="156"/>
      <c r="BA32" s="156"/>
      <c r="BB32" s="156"/>
    </row>
    <row r="33" spans="44:54"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</row>
    <row r="34" spans="44:54">
      <c r="AR34" s="156"/>
      <c r="AS34" s="156"/>
      <c r="AT34" s="156"/>
      <c r="AU34" s="156"/>
      <c r="AV34" s="156"/>
      <c r="AW34" s="156"/>
      <c r="AX34" s="156"/>
      <c r="AY34" s="156"/>
      <c r="AZ34" s="156"/>
      <c r="BA34" s="156"/>
      <c r="BB34" s="156"/>
    </row>
    <row r="35" spans="44:54"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56"/>
    </row>
    <row r="36" spans="44:54"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56"/>
    </row>
    <row r="37" spans="44:54">
      <c r="AR37" s="156"/>
      <c r="AS37" s="156"/>
      <c r="AT37" s="156"/>
      <c r="AU37" s="156"/>
      <c r="AV37" s="156"/>
      <c r="AW37" s="156"/>
      <c r="AX37" s="156"/>
      <c r="AY37" s="156"/>
      <c r="AZ37" s="156"/>
      <c r="BA37" s="156"/>
      <c r="BB37" s="156"/>
    </row>
    <row r="38" spans="44:54">
      <c r="AR38" s="156"/>
      <c r="AS38" s="156"/>
      <c r="AT38" s="156"/>
      <c r="AU38" s="156"/>
      <c r="AV38" s="156"/>
      <c r="AW38" s="156"/>
      <c r="AX38" s="156"/>
      <c r="AY38" s="156"/>
      <c r="AZ38" s="156"/>
      <c r="BA38" s="156"/>
      <c r="BB38" s="156"/>
    </row>
    <row r="39" spans="44:54"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56"/>
    </row>
    <row r="40" spans="44:54">
      <c r="AR40" s="156"/>
      <c r="AS40" s="156"/>
      <c r="AT40" s="156"/>
      <c r="AU40" s="156"/>
      <c r="AV40" s="156"/>
      <c r="AW40" s="156"/>
      <c r="AX40" s="156"/>
      <c r="AY40" s="156"/>
      <c r="AZ40" s="156"/>
      <c r="BA40" s="156"/>
      <c r="BB40" s="156"/>
    </row>
    <row r="41" spans="44:54">
      <c r="AR41" s="156"/>
      <c r="AS41" s="156"/>
      <c r="AT41" s="156"/>
      <c r="AU41" s="156"/>
      <c r="AV41" s="156"/>
      <c r="AW41" s="156"/>
      <c r="AX41" s="156"/>
      <c r="AY41" s="156"/>
      <c r="AZ41" s="156"/>
      <c r="BA41" s="156"/>
      <c r="BB41" s="156"/>
    </row>
    <row r="42" spans="44:54">
      <c r="AR42" s="156"/>
      <c r="AS42" s="156"/>
      <c r="AT42" s="156"/>
      <c r="AU42" s="156"/>
      <c r="AV42" s="156"/>
      <c r="AW42" s="156"/>
      <c r="AX42" s="156"/>
      <c r="AY42" s="156"/>
      <c r="AZ42" s="156"/>
      <c r="BA42" s="156"/>
      <c r="BB42" s="156"/>
    </row>
    <row r="43" spans="44:54">
      <c r="AR43" s="156"/>
      <c r="AS43" s="156"/>
      <c r="AT43" s="156"/>
      <c r="AU43" s="156"/>
      <c r="AV43" s="156"/>
      <c r="AW43" s="156"/>
      <c r="AX43" s="156"/>
      <c r="AY43" s="156"/>
      <c r="AZ43" s="156"/>
      <c r="BA43" s="156"/>
      <c r="BB43" s="156"/>
    </row>
    <row r="44" spans="44:54">
      <c r="AR44" s="156"/>
      <c r="AS44" s="156"/>
      <c r="AT44" s="156"/>
      <c r="AU44" s="156"/>
      <c r="AV44" s="156"/>
      <c r="AW44" s="156"/>
      <c r="AX44" s="156"/>
      <c r="AY44" s="156"/>
      <c r="AZ44" s="156"/>
      <c r="BA44" s="156"/>
      <c r="BB44" s="156"/>
    </row>
    <row r="45" spans="44:54">
      <c r="AR45" s="156"/>
      <c r="AS45" s="156"/>
      <c r="AT45" s="156"/>
      <c r="AU45" s="156"/>
      <c r="AV45" s="156"/>
      <c r="AW45" s="156"/>
      <c r="AX45" s="156"/>
      <c r="AY45" s="156"/>
      <c r="AZ45" s="156"/>
      <c r="BA45" s="156"/>
      <c r="BB45" s="156"/>
    </row>
    <row r="46" spans="44:54">
      <c r="AR46" s="156"/>
      <c r="AS46" s="156"/>
      <c r="AT46" s="156"/>
      <c r="AU46" s="156"/>
      <c r="AV46" s="156"/>
      <c r="AW46" s="156"/>
      <c r="AX46" s="156"/>
      <c r="AY46" s="156"/>
      <c r="AZ46" s="156"/>
      <c r="BA46" s="156"/>
      <c r="BB46" s="156"/>
    </row>
    <row r="47" spans="44:54"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</row>
    <row r="48" spans="44:54">
      <c r="AR48" s="156"/>
      <c r="AS48" s="156"/>
      <c r="AT48" s="156"/>
      <c r="AU48" s="156"/>
      <c r="AV48" s="156"/>
      <c r="AW48" s="156"/>
      <c r="AX48" s="156"/>
      <c r="AY48" s="156"/>
      <c r="AZ48" s="156"/>
      <c r="BA48" s="156"/>
      <c r="BB48" s="156"/>
    </row>
    <row r="49" spans="44:54">
      <c r="AR49" s="156"/>
      <c r="AS49" s="156"/>
      <c r="AT49" s="156"/>
      <c r="AU49" s="156"/>
      <c r="AV49" s="156"/>
      <c r="AW49" s="156"/>
      <c r="AX49" s="156"/>
      <c r="AY49" s="156"/>
      <c r="AZ49" s="156"/>
      <c r="BA49" s="156"/>
      <c r="BB49" s="156"/>
    </row>
    <row r="50" spans="44:54">
      <c r="AR50" s="156"/>
      <c r="AS50" s="156"/>
      <c r="AT50" s="156"/>
      <c r="AU50" s="156"/>
      <c r="AV50" s="156"/>
      <c r="AW50" s="156"/>
      <c r="AX50" s="156"/>
      <c r="AY50" s="156"/>
      <c r="AZ50" s="156"/>
      <c r="BA50" s="156"/>
      <c r="BB50" s="156"/>
    </row>
    <row r="51" spans="44:54">
      <c r="AR51" s="156"/>
      <c r="AS51" s="156"/>
      <c r="AT51" s="156"/>
      <c r="AU51" s="156"/>
      <c r="AV51" s="156"/>
      <c r="AW51" s="156"/>
      <c r="AX51" s="156"/>
      <c r="AY51" s="156"/>
      <c r="AZ51" s="156"/>
      <c r="BA51" s="156"/>
      <c r="BB51" s="156"/>
    </row>
    <row r="52" spans="44:54">
      <c r="AR52" s="156"/>
      <c r="AS52" s="156"/>
      <c r="AT52" s="156"/>
      <c r="AU52" s="156"/>
      <c r="AV52" s="156"/>
      <c r="AW52" s="156"/>
      <c r="AX52" s="156"/>
      <c r="AY52" s="156"/>
      <c r="AZ52" s="156"/>
      <c r="BA52" s="156"/>
      <c r="BB52" s="156"/>
    </row>
    <row r="53" spans="44:54">
      <c r="AR53" s="156"/>
      <c r="AS53" s="156"/>
      <c r="AT53" s="156"/>
      <c r="AU53" s="156"/>
      <c r="AV53" s="156"/>
      <c r="AW53" s="156"/>
      <c r="AX53" s="156"/>
      <c r="AY53" s="156"/>
      <c r="AZ53" s="156"/>
      <c r="BA53" s="156"/>
      <c r="BB53" s="156"/>
    </row>
    <row r="54" spans="44:54"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</row>
    <row r="55" spans="44:54">
      <c r="AR55" s="156"/>
      <c r="AS55" s="156"/>
      <c r="AT55" s="156"/>
      <c r="AU55" s="156"/>
      <c r="AV55" s="156"/>
      <c r="AW55" s="156"/>
      <c r="AX55" s="156"/>
      <c r="AY55" s="156"/>
      <c r="AZ55" s="156"/>
      <c r="BA55" s="156"/>
      <c r="BB55" s="156"/>
    </row>
    <row r="56" spans="44:54">
      <c r="AR56" s="156"/>
      <c r="AS56" s="156"/>
      <c r="AT56" s="156"/>
      <c r="AU56" s="156"/>
      <c r="AV56" s="156"/>
      <c r="AW56" s="156"/>
      <c r="AX56" s="156"/>
      <c r="AY56" s="156"/>
      <c r="AZ56" s="156"/>
      <c r="BA56" s="156"/>
      <c r="BB56" s="156"/>
    </row>
    <row r="57" spans="44:54"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  <c r="BB57" s="156"/>
    </row>
    <row r="58" spans="44:54">
      <c r="AR58" s="156"/>
      <c r="AS58" s="156"/>
      <c r="AT58" s="156"/>
      <c r="AU58" s="156"/>
      <c r="AV58" s="156"/>
      <c r="AW58" s="156"/>
      <c r="AX58" s="156"/>
      <c r="AY58" s="156"/>
      <c r="AZ58" s="156"/>
      <c r="BA58" s="156"/>
      <c r="BB58" s="156"/>
    </row>
    <row r="59" spans="44:54">
      <c r="AR59" s="156"/>
      <c r="AS59" s="156"/>
      <c r="AT59" s="156"/>
      <c r="AU59" s="156"/>
      <c r="AV59" s="156"/>
      <c r="AW59" s="156"/>
      <c r="AX59" s="156"/>
      <c r="AY59" s="156"/>
      <c r="AZ59" s="156"/>
      <c r="BA59" s="156"/>
      <c r="BB59" s="156"/>
    </row>
    <row r="60" spans="44:54">
      <c r="AR60" s="156"/>
      <c r="AS60" s="156"/>
      <c r="AT60" s="156"/>
      <c r="AU60" s="156"/>
      <c r="AV60" s="156"/>
      <c r="AW60" s="156"/>
      <c r="AX60" s="156"/>
      <c r="AY60" s="156"/>
      <c r="AZ60" s="156"/>
      <c r="BA60" s="156"/>
      <c r="BB60" s="156"/>
    </row>
    <row r="61" spans="44:54">
      <c r="AR61" s="156"/>
      <c r="AS61" s="156"/>
      <c r="AT61" s="156"/>
      <c r="AU61" s="156"/>
      <c r="AV61" s="156"/>
      <c r="AW61" s="156"/>
      <c r="AX61" s="156"/>
      <c r="AY61" s="156"/>
      <c r="AZ61" s="156"/>
      <c r="BA61" s="156"/>
      <c r="BB61" s="156"/>
    </row>
    <row r="62" spans="44:54">
      <c r="AR62" s="156"/>
      <c r="AS62" s="156"/>
      <c r="AT62" s="156"/>
      <c r="AU62" s="156"/>
      <c r="AV62" s="156"/>
      <c r="AW62" s="156"/>
      <c r="AX62" s="156"/>
      <c r="AY62" s="156"/>
      <c r="AZ62" s="156"/>
      <c r="BA62" s="156"/>
      <c r="BB62" s="156"/>
    </row>
    <row r="63" spans="44:54">
      <c r="AR63" s="156"/>
      <c r="AS63" s="156"/>
      <c r="AT63" s="156"/>
      <c r="AU63" s="156"/>
      <c r="AV63" s="156"/>
      <c r="AW63" s="156"/>
      <c r="AX63" s="156"/>
      <c r="AY63" s="156"/>
      <c r="AZ63" s="156"/>
      <c r="BA63" s="156"/>
      <c r="BB63" s="156"/>
    </row>
    <row r="64" spans="44:54">
      <c r="AR64" s="156"/>
      <c r="AS64" s="156"/>
      <c r="AT64" s="156"/>
      <c r="AU64" s="156"/>
      <c r="AV64" s="156"/>
      <c r="AW64" s="156"/>
      <c r="AX64" s="156"/>
      <c r="AY64" s="156"/>
      <c r="AZ64" s="156"/>
      <c r="BA64" s="156"/>
      <c r="BB64" s="156"/>
    </row>
    <row r="65" spans="44:54">
      <c r="AR65" s="156"/>
      <c r="AS65" s="156"/>
      <c r="AT65" s="156"/>
      <c r="AU65" s="156"/>
      <c r="AV65" s="156"/>
      <c r="AW65" s="156"/>
      <c r="AX65" s="156"/>
      <c r="AY65" s="156"/>
      <c r="AZ65" s="156"/>
      <c r="BA65" s="156"/>
      <c r="BB65" s="156"/>
    </row>
    <row r="66" spans="44:54">
      <c r="AR66" s="156"/>
      <c r="AS66" s="156"/>
      <c r="AT66" s="156"/>
      <c r="AU66" s="156"/>
      <c r="AV66" s="156"/>
      <c r="AW66" s="156"/>
      <c r="AX66" s="156"/>
      <c r="AY66" s="156"/>
      <c r="AZ66" s="156"/>
      <c r="BA66" s="156"/>
      <c r="BB66" s="156"/>
    </row>
    <row r="67" spans="44:54">
      <c r="AR67" s="156"/>
      <c r="AS67" s="156"/>
      <c r="AT67" s="156"/>
      <c r="AU67" s="156"/>
      <c r="AV67" s="156"/>
      <c r="AW67" s="156"/>
      <c r="AX67" s="156"/>
      <c r="AY67" s="156"/>
      <c r="AZ67" s="156"/>
      <c r="BA67" s="156"/>
      <c r="BB67" s="156"/>
    </row>
    <row r="68" spans="44:54">
      <c r="AR68" s="156"/>
      <c r="AS68" s="156"/>
      <c r="AT68" s="156"/>
      <c r="AU68" s="156"/>
      <c r="AV68" s="156"/>
      <c r="AW68" s="156"/>
      <c r="AX68" s="156"/>
      <c r="AY68" s="156"/>
      <c r="AZ68" s="156"/>
      <c r="BA68" s="156"/>
      <c r="BB68" s="156"/>
    </row>
    <row r="69" spans="44:54">
      <c r="AR69" s="156"/>
      <c r="AS69" s="156"/>
      <c r="AT69" s="156"/>
      <c r="AU69" s="156"/>
      <c r="AV69" s="156"/>
      <c r="AW69" s="156"/>
      <c r="AX69" s="156"/>
      <c r="AY69" s="156"/>
      <c r="AZ69" s="156"/>
      <c r="BA69" s="156"/>
      <c r="BB69" s="156"/>
    </row>
    <row r="70" spans="44:54">
      <c r="AR70" s="156"/>
      <c r="AS70" s="156"/>
      <c r="AT70" s="156"/>
      <c r="AU70" s="156"/>
      <c r="AV70" s="156"/>
      <c r="AW70" s="156"/>
      <c r="AX70" s="156"/>
      <c r="AY70" s="156"/>
      <c r="AZ70" s="156"/>
      <c r="BA70" s="156"/>
      <c r="BB70" s="156"/>
    </row>
    <row r="71" spans="44:54">
      <c r="AR71" s="156"/>
      <c r="AS71" s="156"/>
      <c r="AT71" s="156"/>
      <c r="AU71" s="156"/>
      <c r="AV71" s="156"/>
      <c r="AW71" s="156"/>
      <c r="AX71" s="156"/>
      <c r="AY71" s="156"/>
      <c r="AZ71" s="156"/>
      <c r="BA71" s="156"/>
      <c r="BB71" s="156"/>
    </row>
    <row r="72" spans="44:54">
      <c r="AR72" s="156"/>
      <c r="AS72" s="156"/>
      <c r="AT72" s="156"/>
      <c r="AU72" s="156"/>
      <c r="AV72" s="156"/>
      <c r="AW72" s="156"/>
      <c r="AX72" s="156"/>
      <c r="AY72" s="156"/>
      <c r="AZ72" s="156"/>
      <c r="BA72" s="156"/>
      <c r="BB72" s="156"/>
    </row>
    <row r="73" spans="44:54">
      <c r="AR73" s="156"/>
      <c r="AS73" s="156"/>
      <c r="AT73" s="156"/>
      <c r="AU73" s="156"/>
      <c r="AV73" s="156"/>
      <c r="AW73" s="156"/>
      <c r="AX73" s="156"/>
      <c r="AY73" s="156"/>
      <c r="AZ73" s="156"/>
      <c r="BA73" s="156"/>
      <c r="BB73" s="156"/>
    </row>
    <row r="74" spans="44:54">
      <c r="AR74" s="156"/>
      <c r="AS74" s="156"/>
      <c r="AT74" s="156"/>
      <c r="AU74" s="156"/>
      <c r="AV74" s="156"/>
      <c r="AW74" s="156"/>
      <c r="AX74" s="156"/>
      <c r="AY74" s="156"/>
      <c r="AZ74" s="156"/>
      <c r="BA74" s="156"/>
      <c r="BB74" s="156"/>
    </row>
    <row r="75" spans="44:54">
      <c r="AR75" s="156"/>
      <c r="AS75" s="156"/>
      <c r="AT75" s="156"/>
      <c r="AU75" s="156"/>
      <c r="AV75" s="156"/>
      <c r="AW75" s="156"/>
      <c r="AX75" s="156"/>
      <c r="AY75" s="156"/>
      <c r="AZ75" s="156"/>
      <c r="BA75" s="156"/>
      <c r="BB75" s="156"/>
    </row>
    <row r="76" spans="44:54">
      <c r="AR76" s="156"/>
      <c r="AS76" s="156"/>
      <c r="AT76" s="156"/>
      <c r="AU76" s="156"/>
      <c r="AV76" s="156"/>
      <c r="AW76" s="156"/>
      <c r="AX76" s="156"/>
      <c r="AY76" s="156"/>
      <c r="AZ76" s="156"/>
      <c r="BA76" s="156"/>
      <c r="BB76" s="156"/>
    </row>
    <row r="77" spans="44:54">
      <c r="AR77" s="156"/>
      <c r="AS77" s="156"/>
      <c r="AT77" s="156"/>
      <c r="AU77" s="156"/>
      <c r="AV77" s="156"/>
      <c r="AW77" s="156"/>
      <c r="AX77" s="156"/>
      <c r="AY77" s="156"/>
      <c r="AZ77" s="156"/>
      <c r="BA77" s="156"/>
      <c r="BB77" s="156"/>
    </row>
    <row r="78" spans="44:54">
      <c r="AR78" s="156"/>
      <c r="AS78" s="156"/>
      <c r="AT78" s="156"/>
      <c r="AU78" s="156"/>
      <c r="AV78" s="156"/>
      <c r="AW78" s="156"/>
      <c r="AX78" s="156"/>
      <c r="AY78" s="156"/>
      <c r="AZ78" s="156"/>
      <c r="BA78" s="156"/>
      <c r="BB78" s="156"/>
    </row>
    <row r="79" spans="44:54">
      <c r="AR79" s="156"/>
      <c r="AS79" s="156"/>
      <c r="AT79" s="156"/>
      <c r="AU79" s="156"/>
      <c r="AV79" s="156"/>
      <c r="AW79" s="156"/>
      <c r="AX79" s="156"/>
      <c r="AY79" s="156"/>
      <c r="AZ79" s="156"/>
      <c r="BA79" s="156"/>
      <c r="BB79" s="156"/>
    </row>
    <row r="80" spans="44:54">
      <c r="AR80" s="156"/>
      <c r="AS80" s="156"/>
      <c r="AT80" s="156"/>
      <c r="AU80" s="156"/>
      <c r="AV80" s="156"/>
      <c r="AW80" s="156"/>
      <c r="AX80" s="156"/>
      <c r="AY80" s="156"/>
      <c r="AZ80" s="156"/>
      <c r="BA80" s="156"/>
      <c r="BB80" s="156"/>
    </row>
    <row r="81" spans="44:54">
      <c r="AR81" s="156"/>
      <c r="AS81" s="156"/>
      <c r="AT81" s="156"/>
      <c r="AU81" s="156"/>
      <c r="AV81" s="156"/>
      <c r="AW81" s="156"/>
      <c r="AX81" s="156"/>
      <c r="AY81" s="156"/>
      <c r="AZ81" s="156"/>
      <c r="BA81" s="156"/>
      <c r="BB81" s="156"/>
    </row>
    <row r="82" spans="44:54">
      <c r="AR82" s="156"/>
      <c r="AS82" s="156"/>
      <c r="AT82" s="156"/>
      <c r="AU82" s="156"/>
      <c r="AV82" s="156"/>
      <c r="AW82" s="156"/>
      <c r="AX82" s="156"/>
      <c r="AY82" s="156"/>
      <c r="AZ82" s="156"/>
      <c r="BA82" s="156"/>
      <c r="BB82" s="156"/>
    </row>
    <row r="83" spans="44:54">
      <c r="AR83" s="156"/>
      <c r="AS83" s="156"/>
      <c r="AT83" s="156"/>
      <c r="AU83" s="156"/>
      <c r="AV83" s="156"/>
      <c r="AW83" s="156"/>
      <c r="AX83" s="156"/>
      <c r="AY83" s="156"/>
      <c r="AZ83" s="156"/>
      <c r="BA83" s="156"/>
      <c r="BB83" s="156"/>
    </row>
    <row r="84" spans="44:54">
      <c r="AR84" s="156"/>
      <c r="AS84" s="156"/>
      <c r="AT84" s="156"/>
      <c r="AU84" s="156"/>
      <c r="AV84" s="156"/>
      <c r="AW84" s="156"/>
      <c r="AX84" s="156"/>
      <c r="AY84" s="156"/>
      <c r="AZ84" s="156"/>
      <c r="BA84" s="156"/>
      <c r="BB84" s="156"/>
    </row>
    <row r="85" spans="44:54">
      <c r="AR85" s="164"/>
      <c r="AS85" s="164"/>
      <c r="AT85" s="164"/>
      <c r="AU85" s="164"/>
      <c r="AV85" s="164"/>
      <c r="AW85" s="164"/>
      <c r="AX85" s="164"/>
      <c r="AY85" s="164"/>
      <c r="AZ85" s="164"/>
      <c r="BA85" s="164"/>
      <c r="BB85" s="164"/>
    </row>
    <row r="86" spans="44:54">
      <c r="AR86" s="156"/>
      <c r="AS86" s="156"/>
      <c r="AT86" s="156"/>
      <c r="AU86" s="156"/>
      <c r="AV86" s="156"/>
      <c r="AW86" s="156"/>
      <c r="AX86" s="156"/>
      <c r="AY86" s="156"/>
      <c r="AZ86" s="156"/>
      <c r="BA86" s="156"/>
      <c r="BB86" s="156"/>
    </row>
    <row r="87" spans="44:54">
      <c r="AR87" s="156"/>
      <c r="AS87" s="156"/>
      <c r="AT87" s="156"/>
      <c r="AU87" s="156"/>
      <c r="AV87" s="156"/>
      <c r="AW87" s="156"/>
      <c r="AX87" s="156"/>
      <c r="AY87" s="156"/>
      <c r="AZ87" s="156"/>
      <c r="BA87" s="156"/>
      <c r="BB87" s="156"/>
    </row>
    <row r="88" spans="44:54">
      <c r="AR88" s="156"/>
      <c r="AS88" s="156"/>
      <c r="AT88" s="156"/>
      <c r="AU88" s="156"/>
      <c r="AV88" s="156"/>
      <c r="AW88" s="156"/>
      <c r="AX88" s="156"/>
      <c r="AY88" s="156"/>
      <c r="AZ88" s="156"/>
      <c r="BA88" s="156"/>
      <c r="BB88" s="156"/>
    </row>
    <row r="89" spans="44:54">
      <c r="AR89" s="156"/>
      <c r="AS89" s="156"/>
      <c r="AT89" s="156"/>
      <c r="AU89" s="156"/>
      <c r="AV89" s="156"/>
      <c r="AW89" s="156"/>
      <c r="AX89" s="156"/>
      <c r="AY89" s="156"/>
      <c r="AZ89" s="156"/>
      <c r="BA89" s="156"/>
      <c r="BB89" s="156"/>
    </row>
    <row r="90" spans="44:54">
      <c r="AR90" s="156"/>
      <c r="AS90" s="156"/>
      <c r="AT90" s="156"/>
      <c r="AU90" s="156"/>
      <c r="AV90" s="156"/>
      <c r="AW90" s="156"/>
      <c r="AX90" s="156"/>
      <c r="AY90" s="156"/>
      <c r="AZ90" s="156"/>
      <c r="BA90" s="156"/>
      <c r="BB90" s="156"/>
    </row>
    <row r="91" spans="44:54">
      <c r="AR91" s="156"/>
      <c r="AS91" s="156"/>
      <c r="AT91" s="156"/>
      <c r="AU91" s="156"/>
      <c r="AV91" s="156"/>
      <c r="AW91" s="156"/>
      <c r="AX91" s="156"/>
      <c r="AY91" s="156"/>
      <c r="AZ91" s="156"/>
      <c r="BA91" s="156"/>
      <c r="BB91" s="156"/>
    </row>
    <row r="92" spans="44:54">
      <c r="AR92" s="156"/>
      <c r="AS92" s="156"/>
      <c r="AT92" s="156"/>
      <c r="AU92" s="156"/>
      <c r="AV92" s="156"/>
      <c r="AW92" s="156"/>
      <c r="AX92" s="156"/>
      <c r="AY92" s="156"/>
      <c r="AZ92" s="156"/>
      <c r="BA92" s="156"/>
      <c r="BB92" s="156"/>
    </row>
    <row r="93" spans="44:54">
      <c r="AR93" s="156"/>
      <c r="AS93" s="156"/>
      <c r="AT93" s="156"/>
      <c r="AU93" s="156"/>
      <c r="AV93" s="156"/>
      <c r="AW93" s="156"/>
      <c r="AX93" s="156"/>
      <c r="AY93" s="156"/>
      <c r="AZ93" s="156"/>
      <c r="BA93" s="156"/>
      <c r="BB93" s="156"/>
    </row>
    <row r="94" spans="44:54">
      <c r="AR94" s="156"/>
      <c r="AS94" s="156"/>
      <c r="AT94" s="156"/>
      <c r="AU94" s="156"/>
      <c r="AV94" s="156"/>
      <c r="AW94" s="156"/>
      <c r="AX94" s="156"/>
      <c r="AY94" s="156"/>
      <c r="AZ94" s="156"/>
      <c r="BA94" s="156"/>
      <c r="BB94" s="156"/>
    </row>
    <row r="95" spans="44:54">
      <c r="AR95" s="156"/>
      <c r="AS95" s="156"/>
      <c r="AT95" s="156"/>
      <c r="AU95" s="156"/>
      <c r="AV95" s="156"/>
      <c r="AW95" s="156"/>
      <c r="AX95" s="156"/>
      <c r="AY95" s="156"/>
      <c r="AZ95" s="156"/>
      <c r="BA95" s="156"/>
      <c r="BB95" s="156"/>
    </row>
    <row r="96" spans="44:54">
      <c r="AR96" s="156"/>
      <c r="AS96" s="156"/>
      <c r="AT96" s="156"/>
      <c r="AU96" s="156"/>
      <c r="AV96" s="156"/>
      <c r="AW96" s="156"/>
      <c r="AX96" s="156"/>
      <c r="AY96" s="156"/>
      <c r="AZ96" s="156"/>
      <c r="BA96" s="156"/>
      <c r="BB96" s="156"/>
    </row>
    <row r="97" spans="44:54">
      <c r="AR97" s="156"/>
      <c r="AS97" s="156"/>
      <c r="AT97" s="156"/>
      <c r="AU97" s="156"/>
      <c r="AV97" s="156"/>
      <c r="AW97" s="156"/>
      <c r="AX97" s="156"/>
      <c r="AY97" s="156"/>
      <c r="AZ97" s="156"/>
      <c r="BA97" s="156"/>
      <c r="BB97" s="156"/>
    </row>
    <row r="98" spans="44:54">
      <c r="AR98" s="156"/>
      <c r="AS98" s="156"/>
      <c r="AT98" s="156"/>
      <c r="AU98" s="156"/>
      <c r="AV98" s="156"/>
      <c r="AW98" s="156"/>
      <c r="AX98" s="156"/>
      <c r="AY98" s="156"/>
      <c r="AZ98" s="156"/>
      <c r="BA98" s="156"/>
      <c r="BB98" s="156"/>
    </row>
    <row r="99" spans="44:54">
      <c r="AR99" s="156"/>
      <c r="AS99" s="156"/>
      <c r="AT99" s="156"/>
      <c r="AU99" s="156"/>
      <c r="AV99" s="156"/>
      <c r="AW99" s="156"/>
      <c r="AX99" s="156"/>
      <c r="AY99" s="156"/>
      <c r="AZ99" s="156"/>
      <c r="BA99" s="156"/>
      <c r="BB99" s="156"/>
    </row>
    <row r="100" spans="44:54">
      <c r="AR100" s="156"/>
      <c r="AS100" s="156"/>
      <c r="AT100" s="156"/>
      <c r="AU100" s="156"/>
      <c r="AV100" s="156"/>
      <c r="AW100" s="156"/>
      <c r="AX100" s="156"/>
      <c r="AY100" s="156"/>
      <c r="AZ100" s="156"/>
      <c r="BA100" s="156"/>
      <c r="BB100" s="156"/>
    </row>
    <row r="101" spans="44:54">
      <c r="AR101" s="156"/>
      <c r="AS101" s="156"/>
      <c r="AT101" s="156"/>
      <c r="AU101" s="156"/>
      <c r="AV101" s="156"/>
      <c r="AW101" s="156"/>
      <c r="AX101" s="156"/>
      <c r="AY101" s="156"/>
      <c r="AZ101" s="156"/>
      <c r="BA101" s="156"/>
      <c r="BB101" s="156"/>
    </row>
    <row r="102" spans="44:54">
      <c r="AR102" s="156"/>
      <c r="AS102" s="156"/>
      <c r="AT102" s="156"/>
      <c r="AU102" s="156"/>
      <c r="AV102" s="156"/>
      <c r="AW102" s="156"/>
      <c r="AX102" s="156"/>
      <c r="AY102" s="156"/>
      <c r="AZ102" s="156"/>
      <c r="BA102" s="156"/>
      <c r="BB102" s="156"/>
    </row>
    <row r="103" spans="44:54">
      <c r="AR103" s="156"/>
      <c r="AS103" s="156"/>
      <c r="AT103" s="156"/>
      <c r="AU103" s="156"/>
      <c r="AV103" s="156"/>
      <c r="AW103" s="156"/>
      <c r="AX103" s="156"/>
      <c r="AY103" s="156"/>
      <c r="AZ103" s="156"/>
      <c r="BA103" s="156"/>
      <c r="BB103" s="156"/>
    </row>
    <row r="104" spans="44:54">
      <c r="AR104" s="156"/>
      <c r="AS104" s="156"/>
      <c r="AT104" s="156"/>
      <c r="AU104" s="156"/>
      <c r="AV104" s="156"/>
      <c r="AW104" s="156"/>
      <c r="AX104" s="156"/>
      <c r="AY104" s="156"/>
      <c r="AZ104" s="156"/>
      <c r="BA104" s="156"/>
      <c r="BB104" s="156"/>
    </row>
    <row r="105" spans="44:54">
      <c r="AR105" s="156"/>
      <c r="AS105" s="156"/>
      <c r="AT105" s="156"/>
      <c r="AU105" s="156"/>
      <c r="AV105" s="156"/>
      <c r="AW105" s="156"/>
      <c r="AX105" s="156"/>
      <c r="AY105" s="156"/>
      <c r="AZ105" s="156"/>
      <c r="BA105" s="156"/>
      <c r="BB105" s="156"/>
    </row>
    <row r="106" spans="44:54">
      <c r="AR106" s="156"/>
      <c r="AS106" s="156"/>
      <c r="AT106" s="156"/>
      <c r="AU106" s="156"/>
      <c r="AV106" s="156"/>
      <c r="AW106" s="156"/>
      <c r="AX106" s="156"/>
      <c r="AY106" s="156"/>
      <c r="AZ106" s="156"/>
      <c r="BA106" s="156"/>
      <c r="BB106" s="156"/>
    </row>
    <row r="107" spans="44:54">
      <c r="AR107" s="156"/>
      <c r="AS107" s="156"/>
      <c r="AT107" s="156"/>
      <c r="AU107" s="156"/>
      <c r="AV107" s="156"/>
      <c r="AW107" s="156"/>
      <c r="AX107" s="156"/>
      <c r="AY107" s="156"/>
      <c r="AZ107" s="156"/>
      <c r="BA107" s="156"/>
      <c r="BB107" s="156"/>
    </row>
    <row r="108" spans="44:54">
      <c r="AR108" s="156"/>
      <c r="AS108" s="156"/>
      <c r="AT108" s="156"/>
      <c r="AU108" s="156"/>
      <c r="AV108" s="156"/>
      <c r="AW108" s="156"/>
      <c r="AX108" s="156"/>
      <c r="AY108" s="156"/>
      <c r="AZ108" s="156"/>
      <c r="BA108" s="156"/>
      <c r="BB108" s="156"/>
    </row>
    <row r="109" spans="44:54">
      <c r="AR109" s="156"/>
      <c r="AS109" s="156"/>
      <c r="AT109" s="156"/>
      <c r="AU109" s="156"/>
      <c r="AV109" s="156"/>
      <c r="AW109" s="156"/>
      <c r="AX109" s="156"/>
      <c r="AY109" s="156"/>
      <c r="AZ109" s="156"/>
      <c r="BA109" s="156"/>
      <c r="BB109" s="156"/>
    </row>
    <row r="110" spans="44:54">
      <c r="AR110" s="156"/>
      <c r="AS110" s="156"/>
      <c r="AT110" s="156"/>
      <c r="AU110" s="156"/>
      <c r="AV110" s="156"/>
      <c r="AW110" s="156"/>
      <c r="AX110" s="156"/>
      <c r="AY110" s="156"/>
      <c r="AZ110" s="156"/>
      <c r="BA110" s="156"/>
      <c r="BB110" s="156"/>
    </row>
    <row r="111" spans="44:54">
      <c r="AR111" s="156"/>
      <c r="AS111" s="156"/>
      <c r="AT111" s="156"/>
      <c r="AU111" s="156"/>
      <c r="AV111" s="156"/>
      <c r="AW111" s="156"/>
      <c r="AX111" s="156"/>
      <c r="AY111" s="156"/>
      <c r="AZ111" s="156"/>
      <c r="BA111" s="156"/>
      <c r="BB111" s="156"/>
    </row>
    <row r="112" spans="44:54">
      <c r="AR112" s="156"/>
      <c r="AS112" s="156"/>
      <c r="AT112" s="156"/>
      <c r="AU112" s="156"/>
      <c r="AV112" s="156"/>
      <c r="AW112" s="156"/>
      <c r="AX112" s="156"/>
      <c r="AY112" s="156"/>
      <c r="AZ112" s="156"/>
      <c r="BA112" s="156"/>
      <c r="BB112" s="156"/>
    </row>
    <row r="113" spans="44:54">
      <c r="AR113" s="156"/>
      <c r="AS113" s="156"/>
      <c r="AT113" s="156"/>
      <c r="AU113" s="156"/>
      <c r="AV113" s="156"/>
      <c r="AW113" s="156"/>
      <c r="AX113" s="156"/>
      <c r="AY113" s="156"/>
      <c r="AZ113" s="156"/>
      <c r="BA113" s="156"/>
      <c r="BB113" s="156"/>
    </row>
    <row r="114" spans="44:54">
      <c r="AR114" s="156"/>
      <c r="AS114" s="156"/>
      <c r="AT114" s="156"/>
      <c r="AU114" s="156"/>
      <c r="AV114" s="156"/>
      <c r="AW114" s="156"/>
      <c r="AX114" s="156"/>
      <c r="AY114" s="156"/>
      <c r="AZ114" s="156"/>
      <c r="BA114" s="156"/>
      <c r="BB114" s="156"/>
    </row>
    <row r="115" spans="44:54">
      <c r="AR115" s="156"/>
      <c r="AS115" s="156"/>
      <c r="AT115" s="156"/>
      <c r="AU115" s="156"/>
      <c r="AV115" s="156"/>
      <c r="AW115" s="156"/>
      <c r="AX115" s="156"/>
      <c r="AY115" s="156"/>
      <c r="AZ115" s="156"/>
      <c r="BA115" s="156"/>
      <c r="BB115" s="156"/>
    </row>
    <row r="116" spans="44:54">
      <c r="AR116" s="156"/>
      <c r="AS116" s="156"/>
      <c r="AT116" s="156"/>
      <c r="AU116" s="156"/>
      <c r="AV116" s="156"/>
      <c r="AW116" s="156"/>
      <c r="AX116" s="156"/>
      <c r="AY116" s="156"/>
      <c r="AZ116" s="156"/>
      <c r="BA116" s="156"/>
      <c r="BB116" s="156"/>
    </row>
    <row r="117" spans="44:54">
      <c r="AR117" s="156"/>
      <c r="AS117" s="156"/>
      <c r="AT117" s="156"/>
      <c r="AU117" s="156"/>
      <c r="AV117" s="156"/>
      <c r="AW117" s="156"/>
      <c r="AX117" s="156"/>
      <c r="AY117" s="156"/>
      <c r="AZ117" s="156"/>
      <c r="BA117" s="156"/>
      <c r="BB117" s="156"/>
    </row>
    <row r="118" spans="44:54">
      <c r="AR118" s="156"/>
      <c r="AS118" s="156"/>
      <c r="AT118" s="156"/>
      <c r="AU118" s="156"/>
      <c r="AV118" s="156"/>
      <c r="AW118" s="156"/>
      <c r="AX118" s="156"/>
      <c r="AY118" s="156"/>
      <c r="AZ118" s="156"/>
      <c r="BA118" s="156"/>
      <c r="BB118" s="156"/>
    </row>
    <row r="119" spans="44:54">
      <c r="AR119" s="156"/>
      <c r="AS119" s="156"/>
      <c r="AT119" s="156"/>
      <c r="AU119" s="156"/>
      <c r="AV119" s="156"/>
      <c r="AW119" s="156"/>
      <c r="AX119" s="156"/>
      <c r="AY119" s="156"/>
      <c r="AZ119" s="156"/>
      <c r="BA119" s="156"/>
      <c r="BB119" s="156"/>
    </row>
    <row r="120" spans="44:54">
      <c r="AR120" s="156"/>
      <c r="AS120" s="156"/>
      <c r="AT120" s="156"/>
      <c r="AU120" s="156"/>
      <c r="AV120" s="156"/>
      <c r="AW120" s="156"/>
      <c r="AX120" s="156"/>
      <c r="AY120" s="156"/>
      <c r="AZ120" s="156"/>
      <c r="BA120" s="156"/>
      <c r="BB120" s="156"/>
    </row>
    <row r="121" spans="44:54">
      <c r="AR121" s="156"/>
      <c r="AS121" s="156"/>
      <c r="AT121" s="156"/>
      <c r="AU121" s="156"/>
      <c r="AV121" s="156"/>
      <c r="AW121" s="156"/>
      <c r="AX121" s="156"/>
      <c r="AY121" s="156"/>
      <c r="AZ121" s="156"/>
      <c r="BA121" s="156"/>
      <c r="BB121" s="156"/>
    </row>
    <row r="122" spans="44:54">
      <c r="AR122" s="156"/>
      <c r="AS122" s="156"/>
      <c r="AT122" s="156"/>
      <c r="AU122" s="156"/>
      <c r="AV122" s="156"/>
      <c r="AW122" s="156"/>
      <c r="AX122" s="156"/>
      <c r="AY122" s="156"/>
      <c r="AZ122" s="156"/>
      <c r="BA122" s="156"/>
      <c r="BB122" s="156"/>
    </row>
    <row r="123" spans="44:54">
      <c r="AR123" s="156"/>
      <c r="AS123" s="156"/>
      <c r="AT123" s="156"/>
      <c r="AU123" s="156"/>
      <c r="AV123" s="156"/>
      <c r="AW123" s="156"/>
      <c r="AX123" s="156"/>
      <c r="AY123" s="156"/>
      <c r="AZ123" s="156"/>
      <c r="BA123" s="156"/>
      <c r="BB123" s="156"/>
    </row>
    <row r="124" spans="44:54">
      <c r="AR124" s="156"/>
      <c r="AS124" s="156"/>
      <c r="AT124" s="156"/>
      <c r="AU124" s="156"/>
      <c r="AV124" s="156"/>
      <c r="AW124" s="156"/>
      <c r="AX124" s="156"/>
      <c r="AY124" s="156"/>
      <c r="AZ124" s="156"/>
      <c r="BA124" s="156"/>
      <c r="BB124" s="156"/>
    </row>
    <row r="125" spans="44:54">
      <c r="AR125" s="156"/>
      <c r="AS125" s="156"/>
      <c r="AT125" s="156"/>
      <c r="AU125" s="156"/>
      <c r="AV125" s="156"/>
      <c r="AW125" s="156"/>
      <c r="AX125" s="156"/>
      <c r="AY125" s="156"/>
      <c r="AZ125" s="156"/>
      <c r="BA125" s="156"/>
      <c r="BB125" s="156"/>
    </row>
    <row r="126" spans="44:54">
      <c r="AR126" s="156"/>
      <c r="AS126" s="156"/>
      <c r="AT126" s="156"/>
      <c r="AU126" s="156"/>
      <c r="AV126" s="156"/>
      <c r="AW126" s="156"/>
      <c r="AX126" s="156"/>
      <c r="AY126" s="156"/>
      <c r="AZ126" s="156"/>
      <c r="BA126" s="156"/>
      <c r="BB126" s="156"/>
    </row>
    <row r="127" spans="44:54">
      <c r="AR127" s="156"/>
      <c r="AS127" s="156"/>
      <c r="AT127" s="156"/>
      <c r="AU127" s="156"/>
      <c r="AV127" s="156"/>
      <c r="AW127" s="156"/>
      <c r="AX127" s="156"/>
      <c r="AY127" s="156"/>
      <c r="AZ127" s="156"/>
      <c r="BA127" s="156"/>
      <c r="BB127" s="156"/>
    </row>
    <row r="128" spans="44:54">
      <c r="AR128" s="156"/>
      <c r="AS128" s="156"/>
      <c r="AT128" s="156"/>
      <c r="AU128" s="156"/>
      <c r="AV128" s="156"/>
      <c r="AW128" s="156"/>
      <c r="AX128" s="156"/>
      <c r="AY128" s="156"/>
      <c r="AZ128" s="156"/>
      <c r="BA128" s="156"/>
      <c r="BB128" s="156"/>
    </row>
    <row r="129" spans="44:54">
      <c r="AR129" s="156"/>
      <c r="AS129" s="156"/>
      <c r="AT129" s="156"/>
      <c r="AU129" s="156"/>
      <c r="AV129" s="156"/>
      <c r="AW129" s="156"/>
      <c r="AX129" s="156"/>
      <c r="AY129" s="156"/>
      <c r="AZ129" s="156"/>
      <c r="BA129" s="156"/>
      <c r="BB129" s="156"/>
    </row>
    <row r="130" spans="44:54">
      <c r="AR130" s="156"/>
      <c r="AS130" s="156"/>
      <c r="AT130" s="156"/>
      <c r="AU130" s="156"/>
      <c r="AV130" s="156"/>
      <c r="AW130" s="156"/>
      <c r="AX130" s="156"/>
      <c r="AY130" s="156"/>
      <c r="AZ130" s="156"/>
      <c r="BA130" s="156"/>
      <c r="BB130" s="156"/>
    </row>
    <row r="131" spans="44:54">
      <c r="AR131" s="156"/>
      <c r="AS131" s="156"/>
      <c r="AT131" s="156"/>
      <c r="AU131" s="156"/>
      <c r="AV131" s="156"/>
      <c r="AW131" s="156"/>
      <c r="AX131" s="156"/>
      <c r="AY131" s="156"/>
      <c r="AZ131" s="156"/>
      <c r="BA131" s="156"/>
      <c r="BB131" s="156"/>
    </row>
    <row r="132" spans="44:54">
      <c r="AR132" s="156"/>
      <c r="AS132" s="156"/>
      <c r="AT132" s="156"/>
      <c r="AU132" s="156"/>
      <c r="AV132" s="156"/>
      <c r="AW132" s="156"/>
      <c r="AX132" s="156"/>
      <c r="AY132" s="156"/>
      <c r="AZ132" s="156"/>
      <c r="BA132" s="156"/>
      <c r="BB132" s="156"/>
    </row>
    <row r="133" spans="44:54"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</row>
    <row r="134" spans="44:54"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</row>
    <row r="135" spans="44:54"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</row>
    <row r="136" spans="44:54"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</row>
    <row r="137" spans="44:54"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</row>
    <row r="138" spans="44:54"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</row>
    <row r="139" spans="44:54"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</row>
    <row r="140" spans="44:54"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</row>
    <row r="141" spans="44:54"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</row>
    <row r="142" spans="44:54"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</row>
    <row r="143" spans="44:54"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</row>
    <row r="144" spans="44:54"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</row>
    <row r="145" spans="44:54"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</row>
    <row r="146" spans="44:54"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</row>
    <row r="147" spans="44:54"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</row>
    <row r="148" spans="44:54"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</row>
    <row r="149" spans="44:54"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</row>
    <row r="150" spans="44:54"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</row>
    <row r="151" spans="44:54"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</row>
    <row r="152" spans="44:54"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</row>
    <row r="153" spans="44:54"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</row>
    <row r="154" spans="44:54"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</row>
    <row r="155" spans="44:54"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</row>
    <row r="156" spans="44:54"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</row>
    <row r="157" spans="44:54">
      <c r="AR157" s="156"/>
      <c r="AS157" s="156"/>
      <c r="AT157" s="156"/>
      <c r="AU157" s="156"/>
      <c r="AV157" s="156"/>
      <c r="AW157" s="156"/>
      <c r="AX157" s="156"/>
      <c r="AY157" s="156"/>
      <c r="AZ157" s="156"/>
      <c r="BA157" s="156"/>
      <c r="BB157" s="156"/>
    </row>
    <row r="158" spans="44:54">
      <c r="AR158" s="156"/>
      <c r="AS158" s="156"/>
      <c r="AT158" s="156"/>
      <c r="AU158" s="156"/>
      <c r="AV158" s="156"/>
      <c r="AW158" s="156"/>
      <c r="AX158" s="156"/>
      <c r="AY158" s="156"/>
      <c r="AZ158" s="156"/>
      <c r="BA158" s="156"/>
      <c r="BB158" s="156"/>
    </row>
    <row r="159" spans="44:54">
      <c r="AR159" s="156"/>
      <c r="AS159" s="156"/>
      <c r="AT159" s="156"/>
      <c r="AU159" s="156"/>
      <c r="AV159" s="156"/>
      <c r="AW159" s="156"/>
      <c r="AX159" s="156"/>
      <c r="AY159" s="156"/>
      <c r="AZ159" s="156"/>
      <c r="BA159" s="156"/>
      <c r="BB159" s="156"/>
    </row>
    <row r="160" spans="44:54">
      <c r="AR160" s="156"/>
      <c r="AS160" s="156"/>
      <c r="AT160" s="156"/>
      <c r="AU160" s="156"/>
      <c r="AV160" s="156"/>
      <c r="AW160" s="156"/>
      <c r="AX160" s="156"/>
      <c r="AY160" s="156"/>
      <c r="AZ160" s="156"/>
      <c r="BA160" s="156"/>
      <c r="BB160" s="156"/>
    </row>
    <row r="161" spans="44:54">
      <c r="AR161" s="156"/>
      <c r="AS161" s="156"/>
      <c r="AT161" s="156"/>
      <c r="AU161" s="156"/>
      <c r="AV161" s="156"/>
      <c r="AW161" s="156"/>
      <c r="AX161" s="156"/>
      <c r="AY161" s="156"/>
      <c r="AZ161" s="156"/>
      <c r="BA161" s="156"/>
      <c r="BB161" s="156"/>
    </row>
    <row r="162" spans="44:54">
      <c r="AR162" s="156"/>
      <c r="AS162" s="156"/>
      <c r="AT162" s="156"/>
      <c r="AU162" s="156"/>
      <c r="AV162" s="156"/>
      <c r="AW162" s="156"/>
      <c r="AX162" s="156"/>
      <c r="AY162" s="156"/>
      <c r="AZ162" s="156"/>
      <c r="BA162" s="156"/>
      <c r="BB162" s="156"/>
    </row>
    <row r="163" spans="44:54">
      <c r="AR163" s="156"/>
      <c r="AS163" s="156"/>
      <c r="AT163" s="156"/>
      <c r="AU163" s="156"/>
      <c r="AV163" s="156"/>
      <c r="AW163" s="156"/>
      <c r="AX163" s="156"/>
      <c r="AY163" s="156"/>
      <c r="AZ163" s="156"/>
      <c r="BA163" s="156"/>
      <c r="BB163" s="156"/>
    </row>
    <row r="164" spans="44:54">
      <c r="AR164" s="156"/>
      <c r="AS164" s="156"/>
      <c r="AT164" s="156"/>
      <c r="AU164" s="156"/>
      <c r="AV164" s="156"/>
      <c r="AW164" s="156"/>
      <c r="AX164" s="156"/>
      <c r="AY164" s="156"/>
      <c r="AZ164" s="156"/>
      <c r="BA164" s="156"/>
      <c r="BB164" s="156"/>
    </row>
    <row r="165" spans="44:54">
      <c r="AR165" s="156"/>
      <c r="AS165" s="156"/>
      <c r="AT165" s="156"/>
      <c r="AU165" s="156"/>
      <c r="AV165" s="156"/>
      <c r="AW165" s="156"/>
      <c r="AX165" s="156"/>
      <c r="AY165" s="156"/>
      <c r="AZ165" s="156"/>
      <c r="BA165" s="156"/>
      <c r="BB165" s="156"/>
    </row>
    <row r="166" spans="44:54">
      <c r="AR166" s="156"/>
      <c r="AS166" s="156"/>
      <c r="AT166" s="156"/>
      <c r="AU166" s="156"/>
      <c r="AV166" s="156"/>
      <c r="AW166" s="156"/>
      <c r="AX166" s="156"/>
      <c r="AY166" s="156"/>
      <c r="AZ166" s="156"/>
      <c r="BA166" s="156"/>
      <c r="BB166" s="156"/>
    </row>
    <row r="167" spans="44:54">
      <c r="AR167" s="156"/>
      <c r="AS167" s="156"/>
      <c r="AT167" s="156"/>
      <c r="AU167" s="156"/>
      <c r="AV167" s="156"/>
      <c r="AW167" s="156"/>
      <c r="AX167" s="156"/>
      <c r="AY167" s="156"/>
      <c r="AZ167" s="156"/>
      <c r="BA167" s="156"/>
      <c r="BB167" s="156"/>
    </row>
    <row r="168" spans="44:54">
      <c r="AR168" s="156"/>
      <c r="AS168" s="156"/>
      <c r="AT168" s="156"/>
      <c r="AU168" s="156"/>
      <c r="AV168" s="156"/>
      <c r="AW168" s="156"/>
      <c r="AX168" s="156"/>
      <c r="AY168" s="156"/>
      <c r="AZ168" s="156"/>
      <c r="BA168" s="156"/>
      <c r="BB168" s="156"/>
    </row>
    <row r="169" spans="44:54">
      <c r="AR169" s="156"/>
      <c r="AS169" s="156"/>
      <c r="AT169" s="156"/>
      <c r="AU169" s="156"/>
      <c r="AV169" s="156"/>
      <c r="AW169" s="156"/>
      <c r="AX169" s="156"/>
      <c r="AY169" s="156"/>
      <c r="AZ169" s="156"/>
      <c r="BA169" s="156"/>
      <c r="BB169" s="156"/>
    </row>
    <row r="170" spans="44:54">
      <c r="AR170" s="156"/>
      <c r="AS170" s="156"/>
      <c r="AT170" s="156"/>
      <c r="AU170" s="156"/>
      <c r="AV170" s="156"/>
      <c r="AW170" s="156"/>
      <c r="AX170" s="156"/>
      <c r="AY170" s="156"/>
      <c r="AZ170" s="156"/>
      <c r="BA170" s="156"/>
      <c r="BB170" s="156"/>
    </row>
    <row r="171" spans="44:54">
      <c r="AR171" s="156"/>
      <c r="AS171" s="156"/>
      <c r="AT171" s="156"/>
      <c r="AU171" s="156"/>
      <c r="AV171" s="156"/>
      <c r="AW171" s="156"/>
      <c r="AX171" s="156"/>
      <c r="AY171" s="156"/>
      <c r="AZ171" s="156"/>
      <c r="BA171" s="156"/>
      <c r="BB171" s="156"/>
    </row>
    <row r="172" spans="44:54">
      <c r="AR172" s="156"/>
      <c r="AS172" s="156"/>
      <c r="AT172" s="156"/>
      <c r="AU172" s="156"/>
      <c r="AV172" s="156"/>
      <c r="AW172" s="156"/>
      <c r="AX172" s="156"/>
      <c r="AY172" s="156"/>
      <c r="AZ172" s="156"/>
      <c r="BA172" s="156"/>
      <c r="BB172" s="156"/>
    </row>
    <row r="173" spans="44:54">
      <c r="AR173" s="156"/>
      <c r="AS173" s="156"/>
      <c r="AT173" s="156"/>
      <c r="AU173" s="156"/>
      <c r="AV173" s="156"/>
      <c r="AW173" s="156"/>
      <c r="AX173" s="156"/>
      <c r="AY173" s="156"/>
      <c r="AZ173" s="156"/>
      <c r="BA173" s="156"/>
      <c r="BB173" s="156"/>
    </row>
    <row r="174" spans="44:54">
      <c r="AR174" s="156"/>
      <c r="AS174" s="156"/>
      <c r="AT174" s="156"/>
      <c r="AU174" s="156"/>
      <c r="AV174" s="156"/>
      <c r="AW174" s="156"/>
      <c r="AX174" s="156"/>
      <c r="AY174" s="156"/>
      <c r="AZ174" s="156"/>
      <c r="BA174" s="156"/>
      <c r="BB174" s="156"/>
    </row>
    <row r="175" spans="44:54">
      <c r="AR175" s="156"/>
      <c r="AS175" s="156"/>
      <c r="AT175" s="156"/>
      <c r="AU175" s="156"/>
      <c r="AV175" s="156"/>
      <c r="AW175" s="156"/>
      <c r="AX175" s="156"/>
      <c r="AY175" s="156"/>
      <c r="AZ175" s="156"/>
      <c r="BA175" s="156"/>
      <c r="BB175" s="156"/>
    </row>
    <row r="176" spans="44:54">
      <c r="AR176" s="156"/>
      <c r="AS176" s="156"/>
      <c r="AT176" s="156"/>
      <c r="AU176" s="156"/>
      <c r="AV176" s="156"/>
      <c r="AW176" s="156"/>
      <c r="AX176" s="156"/>
      <c r="AY176" s="156"/>
      <c r="AZ176" s="156"/>
      <c r="BA176" s="156"/>
      <c r="BB176" s="156"/>
    </row>
    <row r="177" spans="44:54">
      <c r="AR177" s="156"/>
      <c r="AS177" s="156"/>
      <c r="AT177" s="156"/>
      <c r="AU177" s="156"/>
      <c r="AV177" s="156"/>
      <c r="AW177" s="156"/>
      <c r="AX177" s="156"/>
      <c r="AY177" s="156"/>
      <c r="AZ177" s="156"/>
      <c r="BA177" s="156"/>
      <c r="BB177" s="156"/>
    </row>
    <row r="178" spans="44:54">
      <c r="AR178" s="156"/>
      <c r="AS178" s="156"/>
      <c r="AT178" s="156"/>
      <c r="AU178" s="156"/>
      <c r="AV178" s="156"/>
      <c r="AW178" s="156"/>
      <c r="AX178" s="156"/>
      <c r="AY178" s="156"/>
      <c r="AZ178" s="156"/>
      <c r="BA178" s="156"/>
      <c r="BB178" s="156"/>
    </row>
    <row r="179" spans="44:54">
      <c r="AR179" s="156"/>
      <c r="AS179" s="156"/>
      <c r="AT179" s="156"/>
      <c r="AU179" s="156"/>
      <c r="AV179" s="156"/>
      <c r="AW179" s="156"/>
      <c r="AX179" s="156"/>
      <c r="AY179" s="156"/>
      <c r="AZ179" s="156"/>
      <c r="BA179" s="156"/>
      <c r="BB179" s="156"/>
    </row>
    <row r="180" spans="44:54">
      <c r="AR180" s="156"/>
      <c r="AS180" s="156"/>
      <c r="AT180" s="156"/>
      <c r="AU180" s="156"/>
      <c r="AV180" s="156"/>
      <c r="AW180" s="156"/>
      <c r="AX180" s="156"/>
      <c r="AY180" s="156"/>
      <c r="AZ180" s="156"/>
      <c r="BA180" s="156"/>
      <c r="BB180" s="156"/>
    </row>
    <row r="181" spans="44:54">
      <c r="AR181" s="156"/>
      <c r="AS181" s="156"/>
      <c r="AT181" s="156"/>
      <c r="AU181" s="156"/>
      <c r="AV181" s="156"/>
      <c r="AW181" s="156"/>
      <c r="AX181" s="156"/>
      <c r="AY181" s="156"/>
      <c r="AZ181" s="156"/>
      <c r="BA181" s="156"/>
      <c r="BB181" s="156"/>
    </row>
    <row r="182" spans="44:54">
      <c r="AR182" s="156"/>
      <c r="AS182" s="156"/>
      <c r="AT182" s="156"/>
      <c r="AU182" s="156"/>
      <c r="AV182" s="156"/>
      <c r="AW182" s="156"/>
      <c r="AX182" s="156"/>
      <c r="AY182" s="156"/>
      <c r="AZ182" s="156"/>
      <c r="BA182" s="156"/>
      <c r="BB182" s="156"/>
    </row>
    <row r="183" spans="44:54">
      <c r="AR183" s="156"/>
      <c r="AS183" s="156"/>
      <c r="AT183" s="156"/>
      <c r="AU183" s="156"/>
      <c r="AV183" s="156"/>
      <c r="AW183" s="156"/>
      <c r="AX183" s="156"/>
      <c r="AY183" s="156"/>
      <c r="AZ183" s="156"/>
      <c r="BA183" s="156"/>
      <c r="BB183" s="156"/>
    </row>
    <row r="184" spans="44:54">
      <c r="AR184" s="156"/>
      <c r="AS184" s="156"/>
      <c r="AT184" s="156"/>
      <c r="AU184" s="156"/>
      <c r="AV184" s="156"/>
      <c r="AW184" s="156"/>
      <c r="AX184" s="156"/>
      <c r="AY184" s="156"/>
      <c r="AZ184" s="156"/>
      <c r="BA184" s="156"/>
      <c r="BB184" s="156"/>
    </row>
    <row r="185" spans="44:54">
      <c r="AR185" s="156"/>
      <c r="AS185" s="156"/>
      <c r="AT185" s="156"/>
      <c r="AU185" s="156"/>
      <c r="AV185" s="156"/>
      <c r="AW185" s="156"/>
      <c r="AX185" s="156"/>
      <c r="AY185" s="156"/>
      <c r="AZ185" s="156"/>
      <c r="BA185" s="156"/>
      <c r="BB185" s="156"/>
    </row>
    <row r="186" spans="44:54">
      <c r="AR186" s="156"/>
      <c r="AS186" s="156"/>
      <c r="AT186" s="156"/>
      <c r="AU186" s="156"/>
      <c r="AV186" s="156"/>
      <c r="AW186" s="156"/>
      <c r="AX186" s="156"/>
      <c r="AY186" s="156"/>
      <c r="AZ186" s="156"/>
      <c r="BA186" s="156"/>
      <c r="BB186" s="156"/>
    </row>
    <row r="187" spans="44:54">
      <c r="AR187" s="156"/>
      <c r="AS187" s="156"/>
      <c r="AT187" s="156"/>
      <c r="AU187" s="156"/>
      <c r="AV187" s="156"/>
      <c r="AW187" s="156"/>
      <c r="AX187" s="156"/>
      <c r="AY187" s="156"/>
      <c r="AZ187" s="156"/>
      <c r="BA187" s="156"/>
      <c r="BB187" s="156"/>
    </row>
    <row r="188" spans="44:54">
      <c r="AR188" s="156"/>
      <c r="AS188" s="156"/>
      <c r="AT188" s="156"/>
      <c r="AU188" s="156"/>
      <c r="AV188" s="156"/>
      <c r="AW188" s="156"/>
      <c r="AX188" s="156"/>
      <c r="AY188" s="156"/>
      <c r="AZ188" s="156"/>
      <c r="BA188" s="156"/>
      <c r="BB188" s="156"/>
    </row>
    <row r="189" spans="44:54">
      <c r="AR189" s="156"/>
      <c r="AS189" s="156"/>
      <c r="AT189" s="156"/>
      <c r="AU189" s="156"/>
      <c r="AV189" s="156"/>
      <c r="AW189" s="156"/>
      <c r="AX189" s="156"/>
      <c r="AY189" s="156"/>
      <c r="AZ189" s="156"/>
      <c r="BA189" s="156"/>
      <c r="BB189" s="156"/>
    </row>
    <row r="190" spans="44:54">
      <c r="AR190" s="156"/>
      <c r="AS190" s="156"/>
      <c r="AT190" s="156"/>
      <c r="AU190" s="156"/>
      <c r="AV190" s="156"/>
      <c r="AW190" s="156"/>
      <c r="AX190" s="156"/>
      <c r="AY190" s="156"/>
      <c r="AZ190" s="156"/>
      <c r="BA190" s="156"/>
      <c r="BB190" s="156"/>
    </row>
    <row r="191" spans="44:54">
      <c r="AR191" s="156"/>
      <c r="AS191" s="156"/>
      <c r="AT191" s="156"/>
      <c r="AU191" s="156"/>
      <c r="AV191" s="156"/>
      <c r="AW191" s="156"/>
      <c r="AX191" s="156"/>
      <c r="AY191" s="156"/>
      <c r="AZ191" s="156"/>
      <c r="BA191" s="156"/>
      <c r="BB191" s="156"/>
    </row>
    <row r="192" spans="44:54">
      <c r="AR192" s="156"/>
      <c r="AS192" s="156"/>
      <c r="AT192" s="156"/>
      <c r="AU192" s="156"/>
      <c r="AV192" s="156"/>
      <c r="AW192" s="156"/>
      <c r="AX192" s="156"/>
      <c r="AY192" s="156"/>
      <c r="AZ192" s="156"/>
      <c r="BA192" s="156"/>
      <c r="BB192" s="156"/>
    </row>
    <row r="193" spans="44:54">
      <c r="AR193" s="156"/>
      <c r="AS193" s="156"/>
      <c r="AT193" s="156"/>
      <c r="AU193" s="156"/>
      <c r="AV193" s="156"/>
      <c r="AW193" s="156"/>
      <c r="AX193" s="156"/>
      <c r="AY193" s="156"/>
      <c r="AZ193" s="156"/>
      <c r="BA193" s="156"/>
      <c r="BB193" s="156"/>
    </row>
    <row r="194" spans="44:54">
      <c r="AR194" s="156"/>
      <c r="AS194" s="156"/>
      <c r="AT194" s="156"/>
      <c r="AU194" s="156"/>
      <c r="AV194" s="156"/>
      <c r="AW194" s="156"/>
      <c r="AX194" s="156"/>
      <c r="AY194" s="156"/>
      <c r="AZ194" s="156"/>
      <c r="BA194" s="156"/>
      <c r="BB194" s="156"/>
    </row>
    <row r="195" spans="44:54">
      <c r="AR195" s="156"/>
      <c r="AS195" s="156"/>
      <c r="AT195" s="156"/>
      <c r="AU195" s="156"/>
      <c r="AV195" s="156"/>
      <c r="AW195" s="156"/>
      <c r="AX195" s="156"/>
      <c r="AY195" s="156"/>
      <c r="AZ195" s="156"/>
      <c r="BA195" s="156"/>
      <c r="BB195" s="156"/>
    </row>
    <row r="196" spans="44:54">
      <c r="AR196" s="156"/>
      <c r="AS196" s="156"/>
      <c r="AT196" s="156"/>
      <c r="AU196" s="156"/>
      <c r="AV196" s="156"/>
      <c r="AW196" s="156"/>
      <c r="AX196" s="156"/>
      <c r="AY196" s="156"/>
      <c r="AZ196" s="156"/>
      <c r="BA196" s="156"/>
      <c r="BB196" s="156"/>
    </row>
    <row r="197" spans="44:54">
      <c r="AR197" s="156"/>
      <c r="AS197" s="156"/>
      <c r="AT197" s="156"/>
      <c r="AU197" s="156"/>
      <c r="AV197" s="156"/>
      <c r="AW197" s="156"/>
      <c r="AX197" s="156"/>
      <c r="AY197" s="156"/>
      <c r="AZ197" s="156"/>
      <c r="BA197" s="156"/>
      <c r="BB197" s="156"/>
    </row>
    <row r="198" spans="44:54">
      <c r="AR198" s="156"/>
      <c r="AS198" s="156"/>
      <c r="AT198" s="156"/>
      <c r="AU198" s="156"/>
      <c r="AV198" s="156"/>
      <c r="AW198" s="156"/>
      <c r="AX198" s="156"/>
      <c r="AY198" s="156"/>
      <c r="AZ198" s="156"/>
      <c r="BA198" s="156"/>
      <c r="BB198" s="156"/>
    </row>
    <row r="199" spans="44:54">
      <c r="AR199" s="156"/>
      <c r="AS199" s="156"/>
      <c r="AT199" s="156"/>
      <c r="AU199" s="156"/>
      <c r="AV199" s="156"/>
      <c r="AW199" s="156"/>
      <c r="AX199" s="156"/>
      <c r="AY199" s="156"/>
      <c r="AZ199" s="156"/>
      <c r="BA199" s="156"/>
      <c r="BB199" s="156"/>
    </row>
    <row r="200" spans="44:54">
      <c r="AR200" s="156"/>
      <c r="AS200" s="156"/>
      <c r="AT200" s="156"/>
      <c r="AU200" s="156"/>
      <c r="AV200" s="156"/>
      <c r="AW200" s="156"/>
      <c r="AX200" s="156"/>
      <c r="AY200" s="156"/>
      <c r="AZ200" s="156"/>
      <c r="BA200" s="156"/>
      <c r="BB200" s="156"/>
    </row>
    <row r="201" spans="44:54">
      <c r="AR201" s="156"/>
      <c r="AS201" s="156"/>
      <c r="AT201" s="156"/>
      <c r="AU201" s="156"/>
      <c r="AV201" s="156"/>
      <c r="AW201" s="156"/>
      <c r="AX201" s="156"/>
      <c r="AY201" s="156"/>
      <c r="AZ201" s="156"/>
      <c r="BA201" s="156"/>
      <c r="BB201" s="156"/>
    </row>
    <row r="202" spans="44:54">
      <c r="AR202" s="156"/>
      <c r="AS202" s="156"/>
      <c r="AT202" s="156"/>
      <c r="AU202" s="156"/>
      <c r="AV202" s="156"/>
      <c r="AW202" s="156"/>
      <c r="AX202" s="156"/>
      <c r="AY202" s="156"/>
      <c r="AZ202" s="156"/>
      <c r="BA202" s="156"/>
      <c r="BB202" s="156"/>
    </row>
    <row r="203" spans="44:54">
      <c r="AR203" s="156"/>
      <c r="AS203" s="156"/>
      <c r="AT203" s="156"/>
      <c r="AU203" s="156"/>
      <c r="AV203" s="156"/>
      <c r="AW203" s="156"/>
      <c r="AX203" s="156"/>
      <c r="AY203" s="156"/>
      <c r="AZ203" s="156"/>
      <c r="BA203" s="156"/>
      <c r="BB203" s="156"/>
    </row>
    <row r="204" spans="44:54">
      <c r="AR204" s="156"/>
      <c r="AS204" s="156"/>
      <c r="AT204" s="156"/>
      <c r="AU204" s="156"/>
      <c r="AV204" s="156"/>
      <c r="AW204" s="156"/>
      <c r="AX204" s="156"/>
      <c r="AY204" s="156"/>
      <c r="AZ204" s="156"/>
      <c r="BA204" s="156"/>
      <c r="BB204" s="156"/>
    </row>
    <row r="205" spans="44:54">
      <c r="AR205" s="156"/>
      <c r="AS205" s="156"/>
      <c r="AT205" s="156"/>
      <c r="AU205" s="156"/>
      <c r="AV205" s="156"/>
      <c r="AW205" s="156"/>
      <c r="AX205" s="156"/>
      <c r="AY205" s="156"/>
      <c r="AZ205" s="156"/>
      <c r="BA205" s="156"/>
      <c r="BB205" s="156"/>
    </row>
    <row r="206" spans="44:54">
      <c r="AR206" s="156"/>
      <c r="AS206" s="156"/>
      <c r="AT206" s="156"/>
      <c r="AU206" s="156"/>
      <c r="AV206" s="156"/>
      <c r="AW206" s="156"/>
      <c r="AX206" s="156"/>
      <c r="AY206" s="156"/>
      <c r="AZ206" s="156"/>
      <c r="BA206" s="156"/>
      <c r="BB206" s="156"/>
    </row>
    <row r="207" spans="44:54">
      <c r="AR207" s="156"/>
      <c r="AS207" s="156"/>
      <c r="AT207" s="156"/>
      <c r="AU207" s="156"/>
      <c r="AV207" s="156"/>
      <c r="AW207" s="156"/>
      <c r="AX207" s="156"/>
      <c r="AY207" s="156"/>
      <c r="AZ207" s="156"/>
      <c r="BA207" s="156"/>
      <c r="BB207" s="156"/>
    </row>
    <row r="208" spans="44:54">
      <c r="AR208" s="156"/>
      <c r="AS208" s="156"/>
      <c r="AT208" s="156"/>
      <c r="AU208" s="156"/>
      <c r="AV208" s="156"/>
      <c r="AW208" s="156"/>
      <c r="AX208" s="156"/>
      <c r="AY208" s="156"/>
      <c r="AZ208" s="156"/>
      <c r="BA208" s="156"/>
      <c r="BB208" s="156"/>
    </row>
    <row r="209" spans="44:54">
      <c r="AR209" s="156"/>
      <c r="AS209" s="156"/>
      <c r="AT209" s="156"/>
      <c r="AU209" s="156"/>
      <c r="AV209" s="156"/>
      <c r="AW209" s="156"/>
      <c r="AX209" s="156"/>
      <c r="AY209" s="156"/>
      <c r="AZ209" s="156"/>
      <c r="BA209" s="156"/>
      <c r="BB209" s="156"/>
    </row>
    <row r="210" spans="44:54">
      <c r="AR210" s="156"/>
      <c r="AS210" s="156"/>
      <c r="AT210" s="156"/>
      <c r="AU210" s="156"/>
      <c r="AV210" s="156"/>
      <c r="AW210" s="156"/>
      <c r="AX210" s="156"/>
      <c r="AY210" s="156"/>
      <c r="AZ210" s="156"/>
      <c r="BA210" s="156"/>
      <c r="BB210" s="156"/>
    </row>
    <row r="211" spans="44:54">
      <c r="AR211" s="156"/>
      <c r="AS211" s="156"/>
      <c r="AT211" s="156"/>
      <c r="AU211" s="156"/>
      <c r="AV211" s="156"/>
      <c r="AW211" s="156"/>
      <c r="AX211" s="156"/>
      <c r="AY211" s="156"/>
      <c r="AZ211" s="156"/>
      <c r="BA211" s="156"/>
      <c r="BB211" s="156"/>
    </row>
    <row r="212" spans="44:54">
      <c r="AR212" s="156"/>
      <c r="AS212" s="156"/>
      <c r="AT212" s="156"/>
      <c r="AU212" s="156"/>
      <c r="AV212" s="156"/>
      <c r="AW212" s="156"/>
      <c r="AX212" s="156"/>
      <c r="AY212" s="156"/>
      <c r="AZ212" s="156"/>
      <c r="BA212" s="156"/>
      <c r="BB212" s="156"/>
    </row>
    <row r="213" spans="44:54">
      <c r="AR213" s="156"/>
      <c r="AS213" s="156"/>
      <c r="AT213" s="156"/>
      <c r="AU213" s="156"/>
      <c r="AV213" s="156"/>
      <c r="AW213" s="156"/>
      <c r="AX213" s="156"/>
      <c r="AY213" s="156"/>
      <c r="AZ213" s="156"/>
      <c r="BA213" s="156"/>
      <c r="BB213" s="156"/>
    </row>
    <row r="214" spans="44:54">
      <c r="AR214" s="156"/>
      <c r="AS214" s="156"/>
      <c r="AT214" s="156"/>
      <c r="AU214" s="156"/>
      <c r="AV214" s="156"/>
      <c r="AW214" s="156"/>
      <c r="AX214" s="156"/>
      <c r="AY214" s="156"/>
      <c r="AZ214" s="156"/>
      <c r="BA214" s="156"/>
      <c r="BB214" s="156"/>
    </row>
    <row r="215" spans="44:54">
      <c r="AR215" s="156"/>
      <c r="AS215" s="156"/>
      <c r="AT215" s="156"/>
      <c r="AU215" s="156"/>
      <c r="AV215" s="156"/>
      <c r="AW215" s="156"/>
      <c r="AX215" s="156"/>
      <c r="AY215" s="156"/>
      <c r="AZ215" s="156"/>
      <c r="BA215" s="156"/>
      <c r="BB215" s="156"/>
    </row>
    <row r="216" spans="44:54">
      <c r="AR216" s="156"/>
      <c r="AS216" s="156"/>
      <c r="AT216" s="156"/>
      <c r="AU216" s="156"/>
      <c r="AV216" s="156"/>
      <c r="AW216" s="156"/>
      <c r="AX216" s="156"/>
      <c r="AY216" s="156"/>
      <c r="AZ216" s="156"/>
      <c r="BA216" s="156"/>
      <c r="BB216" s="156"/>
    </row>
    <row r="217" spans="44:54">
      <c r="AR217" s="156"/>
      <c r="AS217" s="156"/>
      <c r="AT217" s="156"/>
      <c r="AU217" s="156"/>
      <c r="AV217" s="156"/>
      <c r="AW217" s="156"/>
      <c r="AX217" s="156"/>
      <c r="AY217" s="156"/>
      <c r="AZ217" s="156"/>
      <c r="BA217" s="156"/>
      <c r="BB217" s="156"/>
    </row>
    <row r="218" spans="44:54">
      <c r="AR218" s="156"/>
      <c r="AS218" s="156"/>
      <c r="AT218" s="156"/>
      <c r="AU218" s="156"/>
      <c r="AV218" s="156"/>
      <c r="AW218" s="156"/>
      <c r="AX218" s="156"/>
      <c r="AY218" s="156"/>
      <c r="AZ218" s="156"/>
      <c r="BA218" s="156"/>
      <c r="BB218" s="156"/>
    </row>
    <row r="219" spans="44:54">
      <c r="AR219" s="156"/>
      <c r="AS219" s="156"/>
      <c r="AT219" s="156"/>
      <c r="AU219" s="156"/>
      <c r="AV219" s="156"/>
      <c r="AW219" s="156"/>
      <c r="AX219" s="156"/>
      <c r="AY219" s="156"/>
      <c r="AZ219" s="156"/>
      <c r="BA219" s="156"/>
      <c r="BB219" s="156"/>
    </row>
    <row r="220" spans="44:54">
      <c r="AR220" s="156"/>
      <c r="AS220" s="156"/>
      <c r="AT220" s="156"/>
      <c r="AU220" s="156"/>
      <c r="AV220" s="156"/>
      <c r="AW220" s="156"/>
      <c r="AX220" s="156"/>
      <c r="AY220" s="156"/>
      <c r="AZ220" s="156"/>
      <c r="BA220" s="156"/>
      <c r="BB220" s="156"/>
    </row>
    <row r="221" spans="44:54">
      <c r="AR221" s="156"/>
      <c r="AS221" s="156"/>
      <c r="AT221" s="156"/>
      <c r="AU221" s="156"/>
      <c r="AV221" s="156"/>
      <c r="AW221" s="156"/>
      <c r="AX221" s="156"/>
      <c r="AY221" s="156"/>
      <c r="AZ221" s="156"/>
      <c r="BA221" s="156"/>
      <c r="BB221" s="156"/>
    </row>
    <row r="222" spans="44:54">
      <c r="AR222" s="156"/>
      <c r="AS222" s="156"/>
      <c r="AT222" s="156"/>
      <c r="AU222" s="156"/>
      <c r="AV222" s="156"/>
      <c r="AW222" s="156"/>
      <c r="AX222" s="156"/>
      <c r="AY222" s="156"/>
      <c r="AZ222" s="156"/>
      <c r="BA222" s="156"/>
      <c r="BB222" s="156"/>
    </row>
    <row r="223" spans="44:54">
      <c r="AR223" s="156"/>
      <c r="AS223" s="156"/>
      <c r="AT223" s="156"/>
      <c r="AU223" s="156"/>
      <c r="AV223" s="156"/>
      <c r="AW223" s="156"/>
      <c r="AX223" s="156"/>
      <c r="AY223" s="156"/>
      <c r="AZ223" s="156"/>
      <c r="BA223" s="156"/>
      <c r="BB223" s="156"/>
    </row>
    <row r="224" spans="44:54">
      <c r="AR224" s="156"/>
      <c r="AS224" s="156"/>
      <c r="AT224" s="156"/>
      <c r="AU224" s="156"/>
      <c r="AV224" s="156"/>
      <c r="AW224" s="156"/>
      <c r="AX224" s="156"/>
      <c r="AY224" s="156"/>
      <c r="AZ224" s="156"/>
      <c r="BA224" s="156"/>
      <c r="BB224" s="156"/>
    </row>
    <row r="225" spans="44:54">
      <c r="AR225" s="156"/>
      <c r="AS225" s="156"/>
      <c r="AT225" s="156"/>
      <c r="AU225" s="156"/>
      <c r="AV225" s="156"/>
      <c r="AW225" s="156"/>
      <c r="AX225" s="156"/>
      <c r="AY225" s="156"/>
      <c r="AZ225" s="156"/>
      <c r="BA225" s="156"/>
      <c r="BB225" s="156"/>
    </row>
    <row r="226" spans="44:54">
      <c r="AR226" s="156"/>
      <c r="AS226" s="156"/>
      <c r="AT226" s="156"/>
      <c r="AU226" s="156"/>
      <c r="AV226" s="156"/>
      <c r="AW226" s="156"/>
      <c r="AX226" s="156"/>
      <c r="AY226" s="156"/>
      <c r="AZ226" s="156"/>
      <c r="BA226" s="156"/>
      <c r="BB226" s="156"/>
    </row>
    <row r="227" spans="44:54">
      <c r="AR227" s="156"/>
      <c r="AS227" s="156"/>
      <c r="AT227" s="156"/>
      <c r="AU227" s="156"/>
      <c r="AV227" s="156"/>
      <c r="AW227" s="156"/>
      <c r="AX227" s="156"/>
      <c r="AY227" s="156"/>
      <c r="AZ227" s="156"/>
      <c r="BA227" s="156"/>
      <c r="BB227" s="156"/>
    </row>
    <row r="228" spans="44:54">
      <c r="AR228" s="156"/>
      <c r="AS228" s="156"/>
      <c r="AT228" s="156"/>
      <c r="AU228" s="156"/>
      <c r="AV228" s="156"/>
      <c r="AW228" s="156"/>
      <c r="AX228" s="156"/>
      <c r="AY228" s="156"/>
      <c r="AZ228" s="156"/>
      <c r="BA228" s="156"/>
      <c r="BB228" s="156"/>
    </row>
    <row r="229" spans="44:54">
      <c r="AR229" s="156"/>
      <c r="AS229" s="156"/>
      <c r="AT229" s="156"/>
      <c r="AU229" s="156"/>
      <c r="AV229" s="156"/>
      <c r="AW229" s="156"/>
      <c r="AX229" s="156"/>
      <c r="AY229" s="156"/>
      <c r="AZ229" s="156"/>
      <c r="BA229" s="156"/>
      <c r="BB229" s="156"/>
    </row>
    <row r="230" spans="44:54">
      <c r="AR230" s="156"/>
      <c r="AS230" s="156"/>
      <c r="AT230" s="156"/>
      <c r="AU230" s="156"/>
      <c r="AV230" s="156"/>
      <c r="AW230" s="156"/>
      <c r="AX230" s="156"/>
      <c r="AY230" s="156"/>
      <c r="AZ230" s="156"/>
      <c r="BA230" s="156"/>
      <c r="BB230" s="156"/>
    </row>
    <row r="231" spans="44:54">
      <c r="AR231" s="156"/>
      <c r="AS231" s="156"/>
      <c r="AT231" s="156"/>
      <c r="AU231" s="156"/>
      <c r="AV231" s="156"/>
      <c r="AW231" s="156"/>
      <c r="AX231" s="156"/>
      <c r="AY231" s="156"/>
      <c r="AZ231" s="156"/>
      <c r="BA231" s="156"/>
      <c r="BB231" s="156"/>
    </row>
    <row r="232" spans="44:54">
      <c r="AR232" s="156"/>
      <c r="AS232" s="156"/>
      <c r="AT232" s="156"/>
      <c r="AU232" s="156"/>
      <c r="AV232" s="156"/>
      <c r="AW232" s="156"/>
      <c r="AX232" s="156"/>
      <c r="AY232" s="156"/>
      <c r="AZ232" s="156"/>
      <c r="BA232" s="156"/>
      <c r="BB232" s="156"/>
    </row>
    <row r="233" spans="44:54">
      <c r="AR233" s="156"/>
      <c r="AS233" s="156"/>
      <c r="AT233" s="156"/>
      <c r="AU233" s="156"/>
      <c r="AV233" s="156"/>
      <c r="AW233" s="156"/>
      <c r="AX233" s="156"/>
      <c r="AY233" s="156"/>
      <c r="AZ233" s="156"/>
      <c r="BA233" s="156"/>
      <c r="BB233" s="156"/>
    </row>
    <row r="234" spans="44:54">
      <c r="AR234" s="156"/>
      <c r="AS234" s="156"/>
      <c r="AT234" s="156"/>
      <c r="AU234" s="156"/>
      <c r="AV234" s="156"/>
      <c r="AW234" s="156"/>
      <c r="AX234" s="156"/>
      <c r="AY234" s="156"/>
      <c r="AZ234" s="156"/>
      <c r="BA234" s="156"/>
      <c r="BB234" s="156"/>
    </row>
    <row r="235" spans="44:54">
      <c r="AR235" s="156"/>
      <c r="AS235" s="156"/>
      <c r="AT235" s="156"/>
      <c r="AU235" s="156"/>
      <c r="AV235" s="156"/>
      <c r="AW235" s="156"/>
      <c r="AX235" s="156"/>
      <c r="AY235" s="156"/>
      <c r="AZ235" s="156"/>
      <c r="BA235" s="156"/>
      <c r="BB235" s="156"/>
    </row>
    <row r="236" spans="44:54">
      <c r="AR236" s="156"/>
      <c r="AS236" s="156"/>
      <c r="AT236" s="156"/>
      <c r="AU236" s="156"/>
      <c r="AV236" s="156"/>
      <c r="AW236" s="156"/>
      <c r="AX236" s="156"/>
      <c r="AY236" s="156"/>
      <c r="AZ236" s="156"/>
      <c r="BA236" s="156"/>
      <c r="BB236" s="156"/>
    </row>
    <row r="237" spans="44:54">
      <c r="AR237" s="156"/>
      <c r="AS237" s="156"/>
      <c r="AT237" s="156"/>
      <c r="AU237" s="156"/>
      <c r="AV237" s="156"/>
      <c r="AW237" s="156"/>
      <c r="AX237" s="156"/>
      <c r="AY237" s="156"/>
      <c r="AZ237" s="156"/>
      <c r="BA237" s="156"/>
      <c r="BB237" s="156"/>
    </row>
    <row r="238" spans="44:54">
      <c r="AR238" s="156"/>
      <c r="AS238" s="156"/>
      <c r="AT238" s="156"/>
      <c r="AU238" s="156"/>
      <c r="AV238" s="156"/>
      <c r="AW238" s="156"/>
      <c r="AX238" s="156"/>
      <c r="AY238" s="156"/>
      <c r="AZ238" s="156"/>
      <c r="BA238" s="156"/>
      <c r="BB238" s="156"/>
    </row>
    <row r="239" spans="44:54">
      <c r="AR239" s="156"/>
      <c r="AS239" s="156"/>
      <c r="AT239" s="156"/>
      <c r="AU239" s="156"/>
      <c r="AV239" s="156"/>
      <c r="AW239" s="156"/>
      <c r="AX239" s="156"/>
      <c r="AY239" s="156"/>
      <c r="AZ239" s="156"/>
      <c r="BA239" s="156"/>
      <c r="BB239" s="156"/>
    </row>
    <row r="240" spans="44:54">
      <c r="AR240" s="156"/>
      <c r="AS240" s="156"/>
      <c r="AT240" s="156"/>
      <c r="AU240" s="156"/>
      <c r="AV240" s="156"/>
      <c r="AW240" s="156"/>
      <c r="AX240" s="156"/>
      <c r="AY240" s="156"/>
      <c r="AZ240" s="156"/>
      <c r="BA240" s="156"/>
      <c r="BB240" s="156"/>
    </row>
    <row r="241" spans="44:54">
      <c r="AR241" s="156"/>
      <c r="AS241" s="156"/>
      <c r="AT241" s="156"/>
      <c r="AU241" s="156"/>
      <c r="AV241" s="156"/>
      <c r="AW241" s="156"/>
      <c r="AX241" s="156"/>
      <c r="AY241" s="156"/>
      <c r="AZ241" s="156"/>
      <c r="BA241" s="156"/>
      <c r="BB241" s="156"/>
    </row>
    <row r="242" spans="44:54">
      <c r="AR242" s="156"/>
      <c r="AS242" s="156"/>
      <c r="AT242" s="156"/>
      <c r="AU242" s="156"/>
      <c r="AV242" s="156"/>
      <c r="AW242" s="156"/>
      <c r="AX242" s="156"/>
      <c r="AY242" s="156"/>
      <c r="AZ242" s="156"/>
      <c r="BA242" s="156"/>
      <c r="BB242" s="156"/>
    </row>
    <row r="243" spans="44:54">
      <c r="AR243" s="156"/>
      <c r="AS243" s="156"/>
      <c r="AT243" s="156"/>
      <c r="AU243" s="156"/>
      <c r="AV243" s="156"/>
      <c r="AW243" s="156"/>
      <c r="AX243" s="156"/>
      <c r="AY243" s="156"/>
      <c r="AZ243" s="156"/>
      <c r="BA243" s="156"/>
      <c r="BB243" s="156"/>
    </row>
    <row r="244" spans="44:54">
      <c r="AR244" s="156"/>
      <c r="AS244" s="156"/>
      <c r="AT244" s="156"/>
      <c r="AU244" s="156"/>
      <c r="AV244" s="156"/>
      <c r="AW244" s="156"/>
      <c r="AX244" s="156"/>
      <c r="AY244" s="156"/>
      <c r="AZ244" s="156"/>
      <c r="BA244" s="156"/>
      <c r="BB244" s="156"/>
    </row>
    <row r="245" spans="44:54">
      <c r="AR245" s="156"/>
      <c r="AS245" s="156"/>
      <c r="AT245" s="156"/>
      <c r="AU245" s="156"/>
      <c r="AV245" s="156"/>
      <c r="AW245" s="156"/>
      <c r="AX245" s="156"/>
      <c r="AY245" s="156"/>
      <c r="AZ245" s="156"/>
      <c r="BA245" s="156"/>
      <c r="BB245" s="156"/>
    </row>
    <row r="246" spans="44:54">
      <c r="AR246" s="156"/>
      <c r="AS246" s="156"/>
      <c r="AT246" s="156"/>
      <c r="AU246" s="156"/>
      <c r="AV246" s="156"/>
      <c r="AW246" s="156"/>
      <c r="AX246" s="156"/>
      <c r="AY246" s="156"/>
      <c r="AZ246" s="156"/>
      <c r="BA246" s="156"/>
      <c r="BB246" s="156"/>
    </row>
    <row r="247" spans="44:54">
      <c r="AR247" s="156"/>
      <c r="AS247" s="156"/>
      <c r="AT247" s="156"/>
      <c r="AU247" s="156"/>
      <c r="AV247" s="156"/>
      <c r="AW247" s="156"/>
      <c r="AX247" s="156"/>
      <c r="AY247" s="156"/>
      <c r="AZ247" s="156"/>
      <c r="BA247" s="156"/>
      <c r="BB247" s="156"/>
    </row>
    <row r="248" spans="44:54">
      <c r="AR248" s="156"/>
      <c r="AS248" s="156"/>
      <c r="AT248" s="156"/>
      <c r="AU248" s="156"/>
      <c r="AV248" s="156"/>
      <c r="AW248" s="156"/>
      <c r="AX248" s="156"/>
      <c r="AY248" s="156"/>
      <c r="AZ248" s="156"/>
      <c r="BA248" s="156"/>
      <c r="BB248" s="156"/>
    </row>
    <row r="249" spans="44:54">
      <c r="AR249" s="156"/>
      <c r="AS249" s="156"/>
      <c r="AT249" s="156"/>
      <c r="AU249" s="156"/>
      <c r="AV249" s="156"/>
      <c r="AW249" s="156"/>
      <c r="AX249" s="156"/>
      <c r="AY249" s="156"/>
      <c r="AZ249" s="156"/>
      <c r="BA249" s="156"/>
      <c r="BB249" s="156"/>
    </row>
    <row r="250" spans="44:54">
      <c r="AR250" s="156"/>
      <c r="AS250" s="156"/>
      <c r="AT250" s="156"/>
      <c r="AU250" s="156"/>
      <c r="AV250" s="156"/>
      <c r="AW250" s="156"/>
      <c r="AX250" s="156"/>
      <c r="AY250" s="156"/>
      <c r="AZ250" s="156"/>
      <c r="BA250" s="156"/>
      <c r="BB250" s="156"/>
    </row>
    <row r="251" spans="44:54">
      <c r="AR251" s="156"/>
      <c r="AS251" s="156"/>
      <c r="AT251" s="156"/>
      <c r="AU251" s="156"/>
      <c r="AV251" s="156"/>
      <c r="AW251" s="156"/>
      <c r="AX251" s="156"/>
      <c r="AY251" s="156"/>
      <c r="AZ251" s="156"/>
      <c r="BA251" s="156"/>
      <c r="BB251" s="156"/>
    </row>
    <row r="252" spans="44:54">
      <c r="AR252" s="156"/>
      <c r="AS252" s="156"/>
      <c r="AT252" s="156"/>
      <c r="AU252" s="156"/>
      <c r="AV252" s="156"/>
      <c r="AW252" s="156"/>
      <c r="AX252" s="156"/>
      <c r="AY252" s="156"/>
      <c r="AZ252" s="156"/>
      <c r="BA252" s="156"/>
      <c r="BB252" s="156"/>
    </row>
    <row r="253" spans="44:54">
      <c r="AR253" s="156"/>
      <c r="AS253" s="156"/>
      <c r="AT253" s="156"/>
      <c r="AU253" s="156"/>
      <c r="AV253" s="156"/>
      <c r="AW253" s="156"/>
      <c r="AX253" s="156"/>
      <c r="AY253" s="156"/>
      <c r="AZ253" s="156"/>
      <c r="BA253" s="156"/>
      <c r="BB253" s="156"/>
    </row>
    <row r="254" spans="44:54">
      <c r="AR254" s="156"/>
      <c r="AS254" s="156"/>
      <c r="AT254" s="156"/>
      <c r="AU254" s="156"/>
      <c r="AV254" s="156"/>
      <c r="AW254" s="156"/>
      <c r="AX254" s="156"/>
      <c r="AY254" s="156"/>
      <c r="AZ254" s="156"/>
      <c r="BA254" s="156"/>
      <c r="BB254" s="156"/>
    </row>
    <row r="255" spans="44:54">
      <c r="AR255" s="156"/>
      <c r="AS255" s="156"/>
      <c r="AT255" s="156"/>
      <c r="AU255" s="156"/>
      <c r="AV255" s="156"/>
      <c r="AW255" s="156"/>
      <c r="AX255" s="156"/>
      <c r="AY255" s="156"/>
      <c r="AZ255" s="156"/>
      <c r="BA255" s="156"/>
      <c r="BB255" s="156"/>
    </row>
    <row r="256" spans="44:54">
      <c r="AR256" s="156"/>
      <c r="AS256" s="156"/>
      <c r="AT256" s="156"/>
      <c r="AU256" s="156"/>
      <c r="AV256" s="156"/>
      <c r="AW256" s="156"/>
      <c r="AX256" s="156"/>
      <c r="AY256" s="156"/>
      <c r="AZ256" s="156"/>
      <c r="BA256" s="156"/>
      <c r="BB256" s="156"/>
    </row>
    <row r="257" spans="44:54">
      <c r="AR257" s="156"/>
      <c r="AS257" s="156"/>
      <c r="AT257" s="156"/>
      <c r="AU257" s="156"/>
      <c r="AV257" s="156"/>
      <c r="AW257" s="156"/>
      <c r="AX257" s="156"/>
      <c r="AY257" s="156"/>
      <c r="AZ257" s="156"/>
      <c r="BA257" s="156"/>
      <c r="BB257" s="156"/>
    </row>
    <row r="258" spans="44:54">
      <c r="AR258" s="156"/>
      <c r="AS258" s="156"/>
      <c r="AT258" s="156"/>
      <c r="AU258" s="156"/>
      <c r="AV258" s="156"/>
      <c r="AW258" s="156"/>
      <c r="AX258" s="156"/>
      <c r="AY258" s="156"/>
      <c r="AZ258" s="156"/>
      <c r="BA258" s="156"/>
      <c r="BB258" s="156"/>
    </row>
    <row r="259" spans="44:54">
      <c r="AR259" s="156"/>
      <c r="AS259" s="156"/>
      <c r="AT259" s="156"/>
      <c r="AU259" s="156"/>
      <c r="AV259" s="156"/>
      <c r="AW259" s="156"/>
      <c r="AX259" s="156"/>
      <c r="AY259" s="156"/>
      <c r="AZ259" s="156"/>
      <c r="BA259" s="156"/>
      <c r="BB259" s="156"/>
    </row>
    <row r="260" spans="44:54">
      <c r="AR260" s="156"/>
      <c r="AS260" s="156"/>
      <c r="AT260" s="156"/>
      <c r="AU260" s="156"/>
      <c r="AV260" s="156"/>
      <c r="AW260" s="156"/>
      <c r="AX260" s="156"/>
      <c r="AY260" s="156"/>
      <c r="AZ260" s="156"/>
      <c r="BA260" s="156"/>
      <c r="BB260" s="156"/>
    </row>
    <row r="261" spans="44:54">
      <c r="AR261" s="156"/>
      <c r="AS261" s="156"/>
      <c r="AT261" s="156"/>
      <c r="AU261" s="156"/>
      <c r="AV261" s="156"/>
      <c r="AW261" s="156"/>
      <c r="AX261" s="156"/>
      <c r="AY261" s="156"/>
      <c r="AZ261" s="156"/>
      <c r="BA261" s="156"/>
      <c r="BB261" s="156"/>
    </row>
    <row r="262" spans="44:54">
      <c r="AR262" s="156"/>
      <c r="AS262" s="156"/>
      <c r="AT262" s="156"/>
      <c r="AU262" s="156"/>
      <c r="AV262" s="156"/>
      <c r="AW262" s="156"/>
      <c r="AX262" s="156"/>
      <c r="AY262" s="156"/>
      <c r="AZ262" s="156"/>
      <c r="BA262" s="156"/>
      <c r="BB262" s="156"/>
    </row>
    <row r="263" spans="44:54">
      <c r="AR263" s="156"/>
      <c r="AS263" s="156"/>
      <c r="AT263" s="156"/>
      <c r="AU263" s="156"/>
      <c r="AV263" s="156"/>
      <c r="AW263" s="156"/>
      <c r="AX263" s="156"/>
      <c r="AY263" s="156"/>
      <c r="AZ263" s="156"/>
      <c r="BA263" s="156"/>
      <c r="BB263" s="156"/>
    </row>
    <row r="264" spans="44:54">
      <c r="AR264" s="156"/>
      <c r="AS264" s="156"/>
      <c r="AT264" s="156"/>
      <c r="AU264" s="156"/>
      <c r="AV264" s="156"/>
      <c r="AW264" s="156"/>
      <c r="AX264" s="156"/>
      <c r="AY264" s="156"/>
      <c r="AZ264" s="156"/>
      <c r="BA264" s="156"/>
      <c r="BB264" s="156"/>
    </row>
    <row r="265" spans="44:54">
      <c r="AR265" s="156"/>
      <c r="AS265" s="156"/>
      <c r="AT265" s="156"/>
      <c r="AU265" s="156"/>
      <c r="AV265" s="156"/>
      <c r="AW265" s="156"/>
      <c r="AX265" s="156"/>
      <c r="AY265" s="156"/>
      <c r="AZ265" s="156"/>
      <c r="BA265" s="156"/>
      <c r="BB265" s="156"/>
    </row>
    <row r="266" spans="44:54">
      <c r="AR266" s="156"/>
      <c r="AS266" s="156"/>
      <c r="AT266" s="156"/>
      <c r="AU266" s="156"/>
      <c r="AV266" s="156"/>
      <c r="AW266" s="156"/>
      <c r="AX266" s="156"/>
      <c r="AY266" s="156"/>
      <c r="AZ266" s="156"/>
      <c r="BA266" s="156"/>
      <c r="BB266" s="156"/>
    </row>
    <row r="267" spans="44:54">
      <c r="AR267" s="156"/>
      <c r="AS267" s="156"/>
      <c r="AT267" s="156"/>
      <c r="AU267" s="156"/>
      <c r="AV267" s="156"/>
      <c r="AW267" s="156"/>
      <c r="AX267" s="156"/>
      <c r="AY267" s="156"/>
      <c r="AZ267" s="156"/>
      <c r="BA267" s="156"/>
      <c r="BB267" s="156"/>
    </row>
    <row r="268" spans="44:54">
      <c r="AR268" s="156"/>
      <c r="AS268" s="156"/>
      <c r="AT268" s="156"/>
      <c r="AU268" s="156"/>
      <c r="AV268" s="156"/>
      <c r="AW268" s="156"/>
      <c r="AX268" s="156"/>
      <c r="AY268" s="156"/>
      <c r="AZ268" s="156"/>
      <c r="BA268" s="156"/>
      <c r="BB268" s="156"/>
    </row>
    <row r="269" spans="44:54">
      <c r="AR269" s="156"/>
      <c r="AS269" s="156"/>
      <c r="AT269" s="156"/>
      <c r="AU269" s="156"/>
      <c r="AV269" s="156"/>
      <c r="AW269" s="156"/>
      <c r="AX269" s="156"/>
      <c r="AY269" s="156"/>
      <c r="AZ269" s="156"/>
      <c r="BA269" s="156"/>
      <c r="BB269" s="156"/>
    </row>
    <row r="270" spans="44:54">
      <c r="AR270" s="156"/>
      <c r="AS270" s="156"/>
      <c r="AT270" s="156"/>
      <c r="AU270" s="156"/>
      <c r="AV270" s="156"/>
      <c r="AW270" s="156"/>
      <c r="AX270" s="156"/>
      <c r="AY270" s="156"/>
      <c r="AZ270" s="156"/>
      <c r="BA270" s="156"/>
      <c r="BB270" s="156"/>
    </row>
    <row r="271" spans="44:54">
      <c r="AR271" s="156"/>
      <c r="AS271" s="156"/>
      <c r="AT271" s="156"/>
      <c r="AU271" s="156"/>
      <c r="AV271" s="156"/>
      <c r="AW271" s="156"/>
      <c r="AX271" s="156"/>
      <c r="AY271" s="156"/>
      <c r="AZ271" s="156"/>
      <c r="BA271" s="156"/>
      <c r="BB271" s="156"/>
    </row>
    <row r="272" spans="44:54">
      <c r="AR272" s="156"/>
      <c r="AS272" s="156"/>
      <c r="AT272" s="156"/>
      <c r="AU272" s="156"/>
      <c r="AV272" s="156"/>
      <c r="AW272" s="156"/>
      <c r="AX272" s="156"/>
      <c r="AY272" s="156"/>
      <c r="AZ272" s="156"/>
      <c r="BA272" s="156"/>
      <c r="BB272" s="156"/>
    </row>
    <row r="273" spans="44:54">
      <c r="AR273" s="156"/>
      <c r="AS273" s="156"/>
      <c r="AT273" s="156"/>
      <c r="AU273" s="156"/>
      <c r="AV273" s="156"/>
      <c r="AW273" s="156"/>
      <c r="AX273" s="156"/>
      <c r="AY273" s="156"/>
      <c r="AZ273" s="156"/>
      <c r="BA273" s="156"/>
      <c r="BB273" s="156"/>
    </row>
    <row r="274" spans="44:54">
      <c r="AR274" s="156"/>
      <c r="AS274" s="156"/>
      <c r="AT274" s="156"/>
      <c r="AU274" s="156"/>
      <c r="AV274" s="156"/>
      <c r="AW274" s="156"/>
      <c r="AX274" s="156"/>
      <c r="AY274" s="156"/>
      <c r="AZ274" s="156"/>
      <c r="BA274" s="156"/>
      <c r="BB274" s="156"/>
    </row>
    <row r="275" spans="44:54">
      <c r="AR275" s="156"/>
      <c r="AS275" s="156"/>
      <c r="AT275" s="156"/>
      <c r="AU275" s="156"/>
      <c r="AV275" s="156"/>
      <c r="AW275" s="156"/>
      <c r="AX275" s="156"/>
      <c r="AY275" s="156"/>
      <c r="AZ275" s="156"/>
      <c r="BA275" s="156"/>
      <c r="BB275" s="156"/>
    </row>
    <row r="276" spans="44:54">
      <c r="AR276" s="156"/>
      <c r="AS276" s="156"/>
      <c r="AT276" s="156"/>
      <c r="AU276" s="156"/>
      <c r="AV276" s="156"/>
      <c r="AW276" s="156"/>
      <c r="AX276" s="156"/>
      <c r="AY276" s="156"/>
      <c r="AZ276" s="156"/>
      <c r="BA276" s="156"/>
      <c r="BB276" s="156"/>
    </row>
    <row r="277" spans="44:54">
      <c r="AR277" s="156"/>
      <c r="AS277" s="156"/>
      <c r="AT277" s="156"/>
      <c r="AU277" s="156"/>
      <c r="AV277" s="156"/>
      <c r="AW277" s="156"/>
      <c r="AX277" s="156"/>
      <c r="AY277" s="156"/>
      <c r="AZ277" s="156"/>
      <c r="BA277" s="156"/>
      <c r="BB277" s="156"/>
    </row>
    <row r="278" spans="44:54">
      <c r="AR278" s="156"/>
      <c r="AS278" s="156"/>
      <c r="AT278" s="156"/>
      <c r="AU278" s="156"/>
      <c r="AV278" s="156"/>
      <c r="AW278" s="156"/>
      <c r="AX278" s="156"/>
      <c r="AY278" s="156"/>
      <c r="AZ278" s="156"/>
      <c r="BA278" s="156"/>
      <c r="BB278" s="156"/>
    </row>
    <row r="279" spans="44:54">
      <c r="AR279" s="156"/>
      <c r="AS279" s="156"/>
      <c r="AT279" s="156"/>
      <c r="AU279" s="156"/>
      <c r="AV279" s="156"/>
      <c r="AW279" s="156"/>
      <c r="AX279" s="156"/>
      <c r="AY279" s="156"/>
      <c r="AZ279" s="156"/>
      <c r="BA279" s="156"/>
      <c r="BB279" s="156"/>
    </row>
    <row r="280" spans="44:54">
      <c r="AR280" s="156"/>
      <c r="AS280" s="156"/>
      <c r="AT280" s="156"/>
      <c r="AU280" s="156"/>
      <c r="AV280" s="156"/>
      <c r="AW280" s="156"/>
      <c r="AX280" s="156"/>
      <c r="AY280" s="156"/>
      <c r="AZ280" s="156"/>
      <c r="BA280" s="156"/>
      <c r="BB280" s="156"/>
    </row>
    <row r="281" spans="44:54">
      <c r="AR281" s="156"/>
      <c r="AS281" s="156"/>
      <c r="AT281" s="156"/>
      <c r="AU281" s="156"/>
      <c r="AV281" s="156"/>
      <c r="AW281" s="156"/>
      <c r="AX281" s="156"/>
      <c r="AY281" s="156"/>
      <c r="AZ281" s="156"/>
      <c r="BA281" s="156"/>
      <c r="BB281" s="156"/>
    </row>
    <row r="282" spans="44:54">
      <c r="AR282" s="156"/>
      <c r="AS282" s="156"/>
      <c r="AT282" s="156"/>
      <c r="AU282" s="156"/>
      <c r="AV282" s="156"/>
      <c r="AW282" s="156"/>
      <c r="AX282" s="156"/>
      <c r="AY282" s="156"/>
      <c r="AZ282" s="156"/>
      <c r="BA282" s="156"/>
      <c r="BB282" s="156"/>
    </row>
    <row r="283" spans="44:54">
      <c r="AR283" s="156"/>
      <c r="AS283" s="156"/>
      <c r="AT283" s="156"/>
      <c r="AU283" s="156"/>
      <c r="AV283" s="156"/>
      <c r="AW283" s="156"/>
      <c r="AX283" s="156"/>
      <c r="AY283" s="156"/>
      <c r="AZ283" s="156"/>
      <c r="BA283" s="156"/>
      <c r="BB283" s="156"/>
    </row>
    <row r="284" spans="44:54">
      <c r="AR284" s="156"/>
      <c r="AS284" s="156"/>
      <c r="AT284" s="156"/>
      <c r="AU284" s="156"/>
      <c r="AV284" s="156"/>
      <c r="AW284" s="156"/>
      <c r="AX284" s="156"/>
      <c r="AY284" s="156"/>
      <c r="AZ284" s="156"/>
      <c r="BA284" s="156"/>
      <c r="BB284" s="156"/>
    </row>
    <row r="285" spans="44:54">
      <c r="AR285" s="156"/>
      <c r="AS285" s="156"/>
      <c r="AT285" s="156"/>
      <c r="AU285" s="156"/>
      <c r="AV285" s="156"/>
      <c r="AW285" s="156"/>
      <c r="AX285" s="156"/>
      <c r="AY285" s="156"/>
      <c r="AZ285" s="156"/>
      <c r="BA285" s="156"/>
      <c r="BB285" s="156"/>
    </row>
    <row r="286" spans="44:54">
      <c r="AR286" s="156"/>
      <c r="AS286" s="156"/>
      <c r="AT286" s="156"/>
      <c r="AU286" s="156"/>
      <c r="AV286" s="156"/>
      <c r="AW286" s="156"/>
      <c r="AX286" s="156"/>
      <c r="AY286" s="156"/>
      <c r="AZ286" s="156"/>
      <c r="BA286" s="156"/>
      <c r="BB286" s="156"/>
    </row>
    <row r="287" spans="44:54">
      <c r="AR287" s="156"/>
      <c r="AS287" s="156"/>
      <c r="AT287" s="156"/>
      <c r="AU287" s="156"/>
      <c r="AV287" s="156"/>
      <c r="AW287" s="156"/>
      <c r="AX287" s="156"/>
      <c r="AY287" s="156"/>
      <c r="AZ287" s="156"/>
      <c r="BA287" s="156"/>
      <c r="BB287" s="156"/>
    </row>
    <row r="288" spans="44:54">
      <c r="AR288" s="156"/>
      <c r="AS288" s="156"/>
      <c r="AT288" s="156"/>
      <c r="AU288" s="156"/>
      <c r="AV288" s="156"/>
      <c r="AW288" s="156"/>
      <c r="AX288" s="156"/>
      <c r="AY288" s="156"/>
      <c r="AZ288" s="156"/>
      <c r="BA288" s="156"/>
      <c r="BB288" s="156"/>
    </row>
    <row r="289" spans="44:54">
      <c r="AR289" s="156"/>
      <c r="AS289" s="156"/>
      <c r="AT289" s="156"/>
      <c r="AU289" s="156"/>
      <c r="AV289" s="156"/>
      <c r="AW289" s="156"/>
      <c r="AX289" s="156"/>
      <c r="AY289" s="156"/>
      <c r="AZ289" s="156"/>
      <c r="BA289" s="156"/>
      <c r="BB289" s="156"/>
    </row>
    <row r="290" spans="44:54">
      <c r="AR290" s="156"/>
      <c r="AS290" s="156"/>
      <c r="AT290" s="156"/>
      <c r="AU290" s="156"/>
      <c r="AV290" s="156"/>
      <c r="AW290" s="156"/>
      <c r="AX290" s="156"/>
      <c r="AY290" s="156"/>
      <c r="AZ290" s="156"/>
      <c r="BA290" s="156"/>
      <c r="BB290" s="156"/>
    </row>
    <row r="291" spans="44:54">
      <c r="AR291" s="156"/>
      <c r="AS291" s="156"/>
      <c r="AT291" s="156"/>
      <c r="AU291" s="156"/>
      <c r="AV291" s="156"/>
      <c r="AW291" s="156"/>
      <c r="AX291" s="156"/>
      <c r="AY291" s="156"/>
      <c r="AZ291" s="156"/>
      <c r="BA291" s="156"/>
      <c r="BB291" s="156"/>
    </row>
    <row r="292" spans="44:54">
      <c r="AR292" s="156"/>
      <c r="AS292" s="156"/>
      <c r="AT292" s="156"/>
      <c r="AU292" s="156"/>
      <c r="AV292" s="156"/>
      <c r="AW292" s="156"/>
      <c r="AX292" s="156"/>
      <c r="AY292" s="156"/>
      <c r="AZ292" s="156"/>
      <c r="BA292" s="156"/>
      <c r="BB292" s="156"/>
    </row>
    <row r="293" spans="44:54">
      <c r="AR293" s="156"/>
      <c r="AS293" s="156"/>
      <c r="AT293" s="156"/>
      <c r="AU293" s="156"/>
      <c r="AV293" s="156"/>
      <c r="AW293" s="156"/>
      <c r="AX293" s="156"/>
      <c r="AY293" s="156"/>
      <c r="AZ293" s="156"/>
      <c r="BA293" s="156"/>
      <c r="BB293" s="156"/>
    </row>
    <row r="294" spans="44:54">
      <c r="AR294" s="156"/>
      <c r="AS294" s="156"/>
      <c r="AT294" s="156"/>
      <c r="AU294" s="156"/>
      <c r="AV294" s="156"/>
      <c r="AW294" s="156"/>
      <c r="AX294" s="156"/>
      <c r="AY294" s="156"/>
      <c r="AZ294" s="156"/>
      <c r="BA294" s="156"/>
      <c r="BB294" s="156"/>
    </row>
    <row r="295" spans="44:54">
      <c r="AR295" s="156"/>
      <c r="AS295" s="156"/>
      <c r="AT295" s="156"/>
      <c r="AU295" s="156"/>
      <c r="AV295" s="156"/>
      <c r="AW295" s="156"/>
      <c r="AX295" s="156"/>
      <c r="AY295" s="156"/>
      <c r="AZ295" s="156"/>
      <c r="BA295" s="156"/>
      <c r="BB295" s="156"/>
    </row>
    <row r="296" spans="44:54">
      <c r="AR296" s="156"/>
      <c r="AS296" s="156"/>
      <c r="AT296" s="156"/>
      <c r="AU296" s="156"/>
      <c r="AV296" s="156"/>
      <c r="AW296" s="156"/>
      <c r="AX296" s="156"/>
      <c r="AY296" s="156"/>
      <c r="AZ296" s="156"/>
      <c r="BA296" s="156"/>
      <c r="BB296" s="156"/>
    </row>
    <row r="297" spans="44:54">
      <c r="AR297" s="156"/>
      <c r="AS297" s="156"/>
      <c r="AT297" s="156"/>
      <c r="AU297" s="156"/>
      <c r="AV297" s="156"/>
      <c r="AW297" s="156"/>
      <c r="AX297" s="156"/>
      <c r="AY297" s="156"/>
      <c r="AZ297" s="156"/>
      <c r="BA297" s="156"/>
      <c r="BB297" s="156"/>
    </row>
    <row r="298" spans="44:54">
      <c r="AR298" s="156"/>
      <c r="AS298" s="156"/>
      <c r="AT298" s="156"/>
      <c r="AU298" s="156"/>
      <c r="AV298" s="156"/>
      <c r="AW298" s="156"/>
      <c r="AX298" s="156"/>
      <c r="AY298" s="156"/>
      <c r="AZ298" s="156"/>
      <c r="BA298" s="156"/>
      <c r="BB298" s="156"/>
    </row>
    <row r="299" spans="44:54">
      <c r="AR299" s="156"/>
      <c r="AS299" s="156"/>
      <c r="AT299" s="156"/>
      <c r="AU299" s="156"/>
      <c r="AV299" s="156"/>
      <c r="AW299" s="156"/>
      <c r="AX299" s="156"/>
      <c r="AY299" s="156"/>
      <c r="AZ299" s="156"/>
      <c r="BA299" s="156"/>
      <c r="BB299" s="156"/>
    </row>
    <row r="300" spans="44:54">
      <c r="AR300" s="156"/>
      <c r="AS300" s="156"/>
      <c r="AT300" s="156"/>
      <c r="AU300" s="156"/>
      <c r="AV300" s="156"/>
      <c r="AW300" s="156"/>
      <c r="AX300" s="156"/>
      <c r="AY300" s="156"/>
      <c r="AZ300" s="156"/>
      <c r="BA300" s="156"/>
      <c r="BB300" s="156"/>
    </row>
    <row r="301" spans="44:54">
      <c r="AR301" s="156"/>
      <c r="AS301" s="156"/>
      <c r="AT301" s="156"/>
      <c r="AU301" s="156"/>
      <c r="AV301" s="156"/>
      <c r="AW301" s="156"/>
      <c r="AX301" s="156"/>
      <c r="AY301" s="156"/>
      <c r="AZ301" s="156"/>
      <c r="BA301" s="156"/>
      <c r="BB301" s="156"/>
    </row>
    <row r="302" spans="44:54">
      <c r="AR302" s="156"/>
      <c r="AS302" s="156"/>
      <c r="AT302" s="156"/>
      <c r="AU302" s="156"/>
      <c r="AV302" s="156"/>
      <c r="AW302" s="156"/>
      <c r="AX302" s="156"/>
      <c r="AY302" s="156"/>
      <c r="AZ302" s="156"/>
      <c r="BA302" s="156"/>
      <c r="BB302" s="156"/>
    </row>
    <row r="303" spans="44:54">
      <c r="AR303" s="156"/>
      <c r="AS303" s="156"/>
      <c r="AT303" s="156"/>
      <c r="AU303" s="156"/>
      <c r="AV303" s="156"/>
      <c r="AW303" s="156"/>
      <c r="AX303" s="156"/>
      <c r="AY303" s="156"/>
      <c r="AZ303" s="156"/>
      <c r="BA303" s="156"/>
      <c r="BB303" s="156"/>
    </row>
    <row r="304" spans="44:54">
      <c r="AR304" s="156"/>
      <c r="AS304" s="156"/>
      <c r="AT304" s="156"/>
      <c r="AU304" s="156"/>
      <c r="AV304" s="156"/>
      <c r="AW304" s="156"/>
      <c r="AX304" s="156"/>
      <c r="AY304" s="156"/>
      <c r="AZ304" s="156"/>
      <c r="BA304" s="156"/>
      <c r="BB304" s="156"/>
    </row>
    <row r="305" spans="44:54">
      <c r="AR305" s="156"/>
      <c r="AS305" s="156"/>
      <c r="AT305" s="156"/>
      <c r="AU305" s="156"/>
      <c r="AV305" s="156"/>
      <c r="AW305" s="156"/>
      <c r="AX305" s="156"/>
      <c r="AY305" s="156"/>
      <c r="AZ305" s="156"/>
      <c r="BA305" s="156"/>
      <c r="BB305" s="156"/>
    </row>
    <row r="306" spans="44:54">
      <c r="AR306" s="156"/>
      <c r="AS306" s="156"/>
      <c r="AT306" s="156"/>
      <c r="AU306" s="156"/>
      <c r="AV306" s="156"/>
      <c r="AW306" s="156"/>
      <c r="AX306" s="156"/>
      <c r="AY306" s="156"/>
      <c r="AZ306" s="156"/>
      <c r="BA306" s="156"/>
      <c r="BB306" s="156"/>
    </row>
    <row r="307" spans="44:54">
      <c r="AR307" s="156"/>
      <c r="AS307" s="156"/>
      <c r="AT307" s="156"/>
      <c r="AU307" s="156"/>
      <c r="AV307" s="156"/>
      <c r="AW307" s="156"/>
      <c r="AX307" s="156"/>
      <c r="AY307" s="156"/>
      <c r="AZ307" s="156"/>
      <c r="BA307" s="156"/>
      <c r="BB307" s="156"/>
    </row>
    <row r="308" spans="44:54">
      <c r="AR308" s="156"/>
      <c r="AS308" s="156"/>
      <c r="AT308" s="156"/>
      <c r="AU308" s="156"/>
      <c r="AV308" s="156"/>
      <c r="AW308" s="156"/>
      <c r="AX308" s="156"/>
      <c r="AY308" s="156"/>
      <c r="AZ308" s="156"/>
      <c r="BA308" s="156"/>
      <c r="BB308" s="156"/>
    </row>
    <row r="309" spans="44:54">
      <c r="AR309" s="156"/>
      <c r="AS309" s="156"/>
      <c r="AT309" s="156"/>
      <c r="AU309" s="156"/>
      <c r="AV309" s="156"/>
      <c r="AW309" s="156"/>
      <c r="AX309" s="156"/>
      <c r="AY309" s="156"/>
      <c r="AZ309" s="156"/>
      <c r="BA309" s="156"/>
      <c r="BB309" s="156"/>
    </row>
    <row r="310" spans="44:54">
      <c r="AR310" s="156"/>
      <c r="AS310" s="156"/>
      <c r="AT310" s="156"/>
      <c r="AU310" s="156"/>
      <c r="AV310" s="156"/>
      <c r="AW310" s="156"/>
      <c r="AX310" s="156"/>
      <c r="AY310" s="156"/>
      <c r="AZ310" s="156"/>
      <c r="BA310" s="156"/>
      <c r="BB310" s="156"/>
    </row>
    <row r="311" spans="44:54">
      <c r="AR311" s="156"/>
      <c r="AS311" s="156"/>
      <c r="AT311" s="156"/>
      <c r="AU311" s="156"/>
      <c r="AV311" s="156"/>
      <c r="AW311" s="156"/>
      <c r="AX311" s="156"/>
      <c r="AY311" s="156"/>
      <c r="AZ311" s="156"/>
      <c r="BA311" s="156"/>
      <c r="BB311" s="156"/>
    </row>
    <row r="312" spans="44:54">
      <c r="AR312" s="156"/>
      <c r="AS312" s="156"/>
      <c r="AT312" s="156"/>
      <c r="AU312" s="156"/>
      <c r="AV312" s="156"/>
      <c r="AW312" s="156"/>
      <c r="AX312" s="156"/>
      <c r="AY312" s="156"/>
      <c r="AZ312" s="156"/>
      <c r="BA312" s="156"/>
      <c r="BB312" s="156"/>
    </row>
    <row r="313" spans="44:54">
      <c r="AR313" s="156"/>
      <c r="AS313" s="156"/>
      <c r="AT313" s="156"/>
      <c r="AU313" s="156"/>
      <c r="AV313" s="156"/>
      <c r="AW313" s="156"/>
      <c r="AX313" s="156"/>
      <c r="AY313" s="156"/>
      <c r="AZ313" s="156"/>
      <c r="BA313" s="156"/>
      <c r="BB313" s="156"/>
    </row>
    <row r="314" spans="44:54">
      <c r="AR314" s="156"/>
      <c r="AS314" s="156"/>
      <c r="AT314" s="156"/>
      <c r="AU314" s="156"/>
      <c r="AV314" s="156"/>
      <c r="AW314" s="156"/>
      <c r="AX314" s="156"/>
      <c r="AY314" s="156"/>
      <c r="AZ314" s="156"/>
      <c r="BA314" s="156"/>
      <c r="BB314" s="156"/>
    </row>
    <row r="315" spans="44:54">
      <c r="AR315" s="156"/>
      <c r="AS315" s="156"/>
      <c r="AT315" s="156"/>
      <c r="AU315" s="156"/>
      <c r="AV315" s="156"/>
      <c r="AW315" s="156"/>
      <c r="AX315" s="156"/>
      <c r="AY315" s="156"/>
      <c r="AZ315" s="156"/>
      <c r="BA315" s="156"/>
      <c r="BB315" s="156"/>
    </row>
    <row r="316" spans="44:54">
      <c r="AR316" s="156"/>
      <c r="AS316" s="156"/>
      <c r="AT316" s="156"/>
      <c r="AU316" s="156"/>
      <c r="AV316" s="156"/>
      <c r="AW316" s="156"/>
      <c r="AX316" s="156"/>
      <c r="AY316" s="156"/>
      <c r="AZ316" s="156"/>
      <c r="BA316" s="156"/>
      <c r="BB316" s="156"/>
    </row>
    <row r="317" spans="44:54">
      <c r="AR317" s="156"/>
      <c r="AS317" s="156"/>
      <c r="AT317" s="156"/>
      <c r="AU317" s="156"/>
      <c r="AV317" s="156"/>
      <c r="AW317" s="156"/>
      <c r="AX317" s="156"/>
      <c r="AY317" s="156"/>
      <c r="AZ317" s="156"/>
      <c r="BA317" s="156"/>
      <c r="BB317" s="156"/>
    </row>
    <row r="318" spans="44:54">
      <c r="AR318" s="156"/>
      <c r="AS318" s="156"/>
      <c r="AT318" s="156"/>
      <c r="AU318" s="156"/>
      <c r="AV318" s="156"/>
      <c r="AW318" s="156"/>
      <c r="AX318" s="156"/>
      <c r="AY318" s="156"/>
      <c r="AZ318" s="156"/>
      <c r="BA318" s="156"/>
      <c r="BB318" s="156"/>
    </row>
    <row r="319" spans="44:54">
      <c r="AR319" s="156"/>
      <c r="AS319" s="156"/>
      <c r="AT319" s="156"/>
      <c r="AU319" s="156"/>
      <c r="AV319" s="156"/>
      <c r="AW319" s="156"/>
      <c r="AX319" s="156"/>
      <c r="AY319" s="156"/>
      <c r="AZ319" s="156"/>
      <c r="BA319" s="156"/>
      <c r="BB319" s="156"/>
    </row>
    <row r="320" spans="44:54">
      <c r="AR320" s="156"/>
      <c r="AS320" s="156"/>
      <c r="AT320" s="156"/>
      <c r="AU320" s="156"/>
      <c r="AV320" s="156"/>
      <c r="AW320" s="156"/>
      <c r="AX320" s="156"/>
      <c r="AY320" s="156"/>
      <c r="AZ320" s="156"/>
      <c r="BA320" s="156"/>
      <c r="BB320" s="156"/>
    </row>
    <row r="321" spans="44:54">
      <c r="AR321" s="156"/>
      <c r="AS321" s="156"/>
      <c r="AT321" s="156"/>
      <c r="AU321" s="156"/>
      <c r="AV321" s="156"/>
      <c r="AW321" s="156"/>
      <c r="AX321" s="156"/>
      <c r="AY321" s="156"/>
      <c r="AZ321" s="156"/>
      <c r="BA321" s="156"/>
      <c r="BB321" s="156"/>
    </row>
    <row r="322" spans="44:54">
      <c r="AR322" s="156"/>
      <c r="AS322" s="156"/>
      <c r="AT322" s="156"/>
      <c r="AU322" s="156"/>
      <c r="AV322" s="156"/>
      <c r="AW322" s="156"/>
      <c r="AX322" s="156"/>
      <c r="AY322" s="156"/>
      <c r="AZ322" s="156"/>
      <c r="BA322" s="156"/>
      <c r="BB322" s="156"/>
    </row>
    <row r="323" spans="44:54">
      <c r="AR323" s="156"/>
      <c r="AS323" s="156"/>
      <c r="AT323" s="156"/>
      <c r="AU323" s="156"/>
      <c r="AV323" s="156"/>
      <c r="AW323" s="156"/>
      <c r="AX323" s="156"/>
      <c r="AY323" s="156"/>
      <c r="AZ323" s="156"/>
      <c r="BA323" s="156"/>
      <c r="BB323" s="156"/>
    </row>
    <row r="324" spans="44:54">
      <c r="AR324" s="156"/>
      <c r="AS324" s="156"/>
      <c r="AT324" s="156"/>
      <c r="AU324" s="156"/>
      <c r="AV324" s="156"/>
      <c r="AW324" s="156"/>
      <c r="AX324" s="156"/>
      <c r="AY324" s="156"/>
      <c r="AZ324" s="156"/>
      <c r="BA324" s="156"/>
      <c r="BB324" s="156"/>
    </row>
    <row r="325" spans="44:54">
      <c r="AR325" s="156"/>
      <c r="AS325" s="156"/>
      <c r="AT325" s="156"/>
      <c r="AU325" s="156"/>
      <c r="AV325" s="156"/>
      <c r="AW325" s="156"/>
      <c r="AX325" s="156"/>
      <c r="AY325" s="156"/>
      <c r="AZ325" s="156"/>
      <c r="BA325" s="156"/>
      <c r="BB325" s="156"/>
    </row>
    <row r="326" spans="44:54">
      <c r="AR326" s="156"/>
      <c r="AS326" s="156"/>
      <c r="AT326" s="156"/>
      <c r="AU326" s="156"/>
      <c r="AV326" s="156"/>
      <c r="AW326" s="156"/>
      <c r="AX326" s="156"/>
      <c r="AY326" s="156"/>
      <c r="AZ326" s="156"/>
      <c r="BA326" s="156"/>
      <c r="BB326" s="156"/>
    </row>
    <row r="327" spans="44:54">
      <c r="AR327" s="156"/>
      <c r="AS327" s="156"/>
      <c r="AT327" s="156"/>
      <c r="AU327" s="156"/>
      <c r="AV327" s="156"/>
      <c r="AW327" s="156"/>
      <c r="AX327" s="156"/>
      <c r="AY327" s="156"/>
      <c r="AZ327" s="156"/>
      <c r="BA327" s="156"/>
      <c r="BB327" s="156"/>
    </row>
    <row r="328" spans="44:54">
      <c r="AR328" s="156"/>
      <c r="AS328" s="156"/>
      <c r="AT328" s="156"/>
      <c r="AU328" s="156"/>
      <c r="AV328" s="156"/>
      <c r="AW328" s="156"/>
      <c r="AX328" s="156"/>
      <c r="AY328" s="156"/>
      <c r="AZ328" s="156"/>
      <c r="BA328" s="156"/>
      <c r="BB328" s="156"/>
    </row>
    <row r="329" spans="44:54">
      <c r="AR329" s="156"/>
      <c r="AS329" s="156"/>
      <c r="AT329" s="156"/>
      <c r="AU329" s="156"/>
      <c r="AV329" s="156"/>
      <c r="AW329" s="156"/>
      <c r="AX329" s="156"/>
      <c r="AY329" s="156"/>
      <c r="AZ329" s="156"/>
      <c r="BA329" s="156"/>
      <c r="BB329" s="156"/>
    </row>
    <row r="330" spans="44:54">
      <c r="AR330" s="156"/>
      <c r="AS330" s="156"/>
      <c r="AT330" s="156"/>
      <c r="AU330" s="156"/>
      <c r="AV330" s="156"/>
      <c r="AW330" s="156"/>
      <c r="AX330" s="156"/>
      <c r="AY330" s="156"/>
      <c r="AZ330" s="156"/>
      <c r="BA330" s="156"/>
      <c r="BB330" s="156"/>
    </row>
    <row r="331" spans="44:54">
      <c r="AR331" s="156"/>
      <c r="AS331" s="156"/>
      <c r="AT331" s="156"/>
      <c r="AU331" s="156"/>
      <c r="AV331" s="156"/>
      <c r="AW331" s="156"/>
      <c r="AX331" s="156"/>
      <c r="AY331" s="156"/>
      <c r="AZ331" s="156"/>
      <c r="BA331" s="156"/>
      <c r="BB331" s="156"/>
    </row>
    <row r="332" spans="44:54">
      <c r="AR332" s="156"/>
      <c r="AS332" s="156"/>
      <c r="AT332" s="156"/>
      <c r="AU332" s="156"/>
      <c r="AV332" s="156"/>
      <c r="AW332" s="156"/>
      <c r="AX332" s="156"/>
      <c r="AY332" s="156"/>
      <c r="AZ332" s="156"/>
      <c r="BA332" s="156"/>
      <c r="BB332" s="156"/>
    </row>
    <row r="333" spans="44:54">
      <c r="AR333" s="156"/>
      <c r="AS333" s="156"/>
      <c r="AT333" s="156"/>
      <c r="AU333" s="156"/>
      <c r="AV333" s="156"/>
      <c r="AW333" s="156"/>
      <c r="AX333" s="156"/>
      <c r="AY333" s="156"/>
      <c r="AZ333" s="156"/>
      <c r="BA333" s="156"/>
      <c r="BB333" s="156"/>
    </row>
    <row r="334" spans="44:54">
      <c r="AR334" s="156"/>
      <c r="AS334" s="156"/>
      <c r="AT334" s="156"/>
      <c r="AU334" s="156"/>
      <c r="AV334" s="156"/>
      <c r="AW334" s="156"/>
      <c r="AX334" s="156"/>
      <c r="AY334" s="156"/>
      <c r="AZ334" s="156"/>
      <c r="BA334" s="156"/>
      <c r="BB334" s="156"/>
    </row>
    <row r="335" spans="44:54">
      <c r="AR335" s="156"/>
      <c r="AS335" s="156"/>
      <c r="AT335" s="156"/>
      <c r="AU335" s="156"/>
      <c r="AV335" s="156"/>
      <c r="AW335" s="156"/>
      <c r="AX335" s="156"/>
      <c r="AY335" s="156"/>
      <c r="AZ335" s="156"/>
      <c r="BA335" s="156"/>
      <c r="BB335" s="156"/>
    </row>
    <row r="336" spans="44:54">
      <c r="AR336" s="156"/>
      <c r="AS336" s="156"/>
      <c r="AT336" s="156"/>
      <c r="AU336" s="156"/>
      <c r="AV336" s="156"/>
      <c r="AW336" s="156"/>
      <c r="AX336" s="156"/>
      <c r="AY336" s="156"/>
      <c r="AZ336" s="156"/>
      <c r="BA336" s="156"/>
      <c r="BB336" s="156"/>
    </row>
    <row r="337" spans="44:54">
      <c r="AR337" s="156"/>
      <c r="AS337" s="156"/>
      <c r="AT337" s="156"/>
      <c r="AU337" s="156"/>
      <c r="AV337" s="156"/>
      <c r="AW337" s="156"/>
      <c r="AX337" s="156"/>
      <c r="AY337" s="156"/>
      <c r="AZ337" s="156"/>
      <c r="BA337" s="156"/>
      <c r="BB337" s="156"/>
    </row>
    <row r="338" spans="44:54">
      <c r="AR338" s="156"/>
      <c r="AS338" s="156"/>
      <c r="AT338" s="156"/>
      <c r="AU338" s="156"/>
      <c r="AV338" s="156"/>
      <c r="AW338" s="156"/>
      <c r="AX338" s="156"/>
      <c r="AY338" s="156"/>
      <c r="AZ338" s="156"/>
      <c r="BA338" s="156"/>
      <c r="BB338" s="156"/>
    </row>
    <row r="339" spans="44:54">
      <c r="AR339" s="156"/>
      <c r="AS339" s="156"/>
      <c r="AT339" s="156"/>
      <c r="AU339" s="156"/>
      <c r="AV339" s="156"/>
      <c r="AW339" s="156"/>
      <c r="AX339" s="156"/>
      <c r="AY339" s="156"/>
      <c r="AZ339" s="156"/>
      <c r="BA339" s="156"/>
      <c r="BB339" s="156"/>
    </row>
    <row r="340" spans="44:54">
      <c r="AR340" s="156"/>
      <c r="AS340" s="156"/>
      <c r="AT340" s="156"/>
      <c r="AU340" s="156"/>
      <c r="AV340" s="156"/>
      <c r="AW340" s="156"/>
      <c r="AX340" s="156"/>
      <c r="AY340" s="156"/>
      <c r="AZ340" s="156"/>
      <c r="BA340" s="156"/>
      <c r="BB340" s="156"/>
    </row>
    <row r="341" spans="44:54">
      <c r="AR341" s="156"/>
      <c r="AS341" s="156"/>
      <c r="AT341" s="156"/>
      <c r="AU341" s="156"/>
      <c r="AV341" s="156"/>
      <c r="AW341" s="156"/>
      <c r="AX341" s="156"/>
      <c r="AY341" s="156"/>
      <c r="AZ341" s="156"/>
      <c r="BA341" s="156"/>
      <c r="BB341" s="156"/>
    </row>
    <row r="342" spans="44:54">
      <c r="AR342" s="156"/>
      <c r="AS342" s="156"/>
      <c r="AT342" s="156"/>
      <c r="AU342" s="156"/>
      <c r="AV342" s="156"/>
      <c r="AW342" s="156"/>
      <c r="AX342" s="156"/>
      <c r="AY342" s="156"/>
      <c r="AZ342" s="156"/>
      <c r="BA342" s="156"/>
      <c r="BB342" s="156"/>
    </row>
    <row r="343" spans="44:54">
      <c r="AR343" s="156"/>
      <c r="AS343" s="156"/>
      <c r="AT343" s="156"/>
      <c r="AU343" s="156"/>
      <c r="AV343" s="156"/>
      <c r="AW343" s="156"/>
      <c r="AX343" s="156"/>
      <c r="AY343" s="156"/>
      <c r="AZ343" s="156"/>
      <c r="BA343" s="156"/>
      <c r="BB343" s="156"/>
    </row>
    <row r="344" spans="44:54">
      <c r="AR344" s="156"/>
      <c r="AS344" s="156"/>
      <c r="AT344" s="156"/>
      <c r="AU344" s="156"/>
      <c r="AV344" s="156"/>
      <c r="AW344" s="156"/>
      <c r="AX344" s="156"/>
      <c r="AY344" s="156"/>
      <c r="AZ344" s="156"/>
      <c r="BA344" s="156"/>
      <c r="BB344" s="156"/>
    </row>
    <row r="345" spans="44:54">
      <c r="AR345" s="156"/>
      <c r="AS345" s="156"/>
      <c r="AT345" s="156"/>
      <c r="AU345" s="156"/>
      <c r="AV345" s="156"/>
      <c r="AW345" s="156"/>
      <c r="AX345" s="156"/>
      <c r="AY345" s="156"/>
      <c r="AZ345" s="156"/>
      <c r="BA345" s="156"/>
      <c r="BB345" s="156"/>
    </row>
    <row r="346" spans="44:54">
      <c r="AR346" s="156"/>
      <c r="AS346" s="156"/>
      <c r="AT346" s="156"/>
      <c r="AU346" s="156"/>
      <c r="AV346" s="156"/>
      <c r="AW346" s="156"/>
      <c r="AX346" s="156"/>
      <c r="AY346" s="156"/>
      <c r="AZ346" s="156"/>
      <c r="BA346" s="156"/>
      <c r="BB346" s="156"/>
    </row>
    <row r="347" spans="44:54">
      <c r="AR347" s="156"/>
      <c r="AS347" s="156"/>
      <c r="AT347" s="156"/>
      <c r="AU347" s="156"/>
      <c r="AV347" s="156"/>
      <c r="AW347" s="156"/>
      <c r="AX347" s="156"/>
      <c r="AY347" s="156"/>
      <c r="AZ347" s="156"/>
      <c r="BA347" s="156"/>
      <c r="BB347" s="156"/>
    </row>
    <row r="348" spans="44:54">
      <c r="AR348" s="156"/>
      <c r="AS348" s="156"/>
      <c r="AT348" s="156"/>
      <c r="AU348" s="156"/>
      <c r="AV348" s="156"/>
      <c r="AW348" s="156"/>
      <c r="AX348" s="156"/>
      <c r="AY348" s="156"/>
      <c r="AZ348" s="156"/>
      <c r="BA348" s="156"/>
      <c r="BB348" s="156"/>
    </row>
    <row r="349" spans="44:54">
      <c r="AR349" s="156"/>
      <c r="AS349" s="156"/>
      <c r="AT349" s="156"/>
      <c r="AU349" s="156"/>
      <c r="AV349" s="156"/>
      <c r="AW349" s="156"/>
      <c r="AX349" s="156"/>
      <c r="AY349" s="156"/>
      <c r="AZ349" s="156"/>
      <c r="BA349" s="156"/>
      <c r="BB349" s="156"/>
    </row>
    <row r="350" spans="44:54">
      <c r="AR350" s="156"/>
      <c r="AS350" s="156"/>
      <c r="AT350" s="156"/>
      <c r="AU350" s="156"/>
      <c r="AV350" s="156"/>
      <c r="AW350" s="156"/>
      <c r="AX350" s="156"/>
      <c r="AY350" s="156"/>
      <c r="AZ350" s="156"/>
      <c r="BA350" s="156"/>
      <c r="BB350" s="156"/>
    </row>
    <row r="351" spans="44:54">
      <c r="AR351" s="156"/>
      <c r="AS351" s="156"/>
      <c r="AT351" s="156"/>
      <c r="AU351" s="156"/>
      <c r="AV351" s="156"/>
      <c r="AW351" s="156"/>
      <c r="AX351" s="156"/>
      <c r="AY351" s="156"/>
      <c r="AZ351" s="156"/>
      <c r="BA351" s="156"/>
      <c r="BB351" s="156"/>
    </row>
    <row r="352" spans="44:54">
      <c r="AR352" s="156"/>
      <c r="AS352" s="156"/>
      <c r="AT352" s="156"/>
      <c r="AU352" s="156"/>
      <c r="AV352" s="156"/>
      <c r="AW352" s="156"/>
      <c r="AX352" s="156"/>
      <c r="AY352" s="156"/>
      <c r="AZ352" s="156"/>
      <c r="BA352" s="156"/>
      <c r="BB352" s="156"/>
    </row>
    <row r="353" spans="44:54">
      <c r="AR353" s="156"/>
      <c r="AS353" s="156"/>
      <c r="AT353" s="156"/>
      <c r="AU353" s="156"/>
      <c r="AV353" s="156"/>
      <c r="AW353" s="156"/>
      <c r="AX353" s="156"/>
      <c r="AY353" s="156"/>
      <c r="AZ353" s="156"/>
      <c r="BA353" s="156"/>
      <c r="BB353" s="156"/>
    </row>
    <row r="354" spans="44:54">
      <c r="AR354" s="156"/>
      <c r="AS354" s="156"/>
      <c r="AT354" s="156"/>
      <c r="AU354" s="156"/>
      <c r="AV354" s="156"/>
      <c r="AW354" s="156"/>
      <c r="AX354" s="156"/>
      <c r="AY354" s="156"/>
      <c r="AZ354" s="156"/>
      <c r="BA354" s="156"/>
      <c r="BB354" s="156"/>
    </row>
    <row r="355" spans="44:54">
      <c r="AR355" s="156"/>
      <c r="AS355" s="156"/>
      <c r="AT355" s="156"/>
      <c r="AU355" s="156"/>
      <c r="AV355" s="156"/>
      <c r="AW355" s="156"/>
      <c r="AX355" s="156"/>
      <c r="AY355" s="156"/>
      <c r="AZ355" s="156"/>
      <c r="BA355" s="156"/>
      <c r="BB355" s="156"/>
    </row>
    <row r="356" spans="44:54">
      <c r="AR356" s="156"/>
      <c r="AS356" s="156"/>
      <c r="AT356" s="156"/>
      <c r="AU356" s="156"/>
      <c r="AV356" s="156"/>
      <c r="AW356" s="156"/>
      <c r="AX356" s="156"/>
      <c r="AY356" s="156"/>
      <c r="AZ356" s="156"/>
      <c r="BA356" s="156"/>
      <c r="BB356" s="156"/>
    </row>
    <row r="357" spans="44:54">
      <c r="AR357" s="156"/>
      <c r="AS357" s="156"/>
      <c r="AT357" s="156"/>
      <c r="AU357" s="156"/>
      <c r="AV357" s="156"/>
      <c r="AW357" s="156"/>
      <c r="AX357" s="156"/>
      <c r="AY357" s="156"/>
      <c r="AZ357" s="156"/>
      <c r="BA357" s="156"/>
      <c r="BB357" s="156"/>
    </row>
    <row r="358" spans="44:54">
      <c r="AR358" s="156"/>
      <c r="AS358" s="156"/>
      <c r="AT358" s="156"/>
      <c r="AU358" s="156"/>
      <c r="AV358" s="156"/>
      <c r="AW358" s="156"/>
      <c r="AX358" s="156"/>
      <c r="AY358" s="156"/>
      <c r="AZ358" s="156"/>
      <c r="BA358" s="156"/>
      <c r="BB358" s="156"/>
    </row>
    <row r="359" spans="44:54">
      <c r="AR359" s="156"/>
      <c r="AS359" s="156"/>
      <c r="AT359" s="156"/>
      <c r="AU359" s="156"/>
      <c r="AV359" s="156"/>
      <c r="AW359" s="156"/>
      <c r="AX359" s="156"/>
      <c r="AY359" s="156"/>
      <c r="AZ359" s="156"/>
      <c r="BA359" s="156"/>
      <c r="BB359" s="156"/>
    </row>
    <row r="360" spans="44:54">
      <c r="AR360" s="156"/>
      <c r="AS360" s="156"/>
      <c r="AT360" s="156"/>
      <c r="AU360" s="156"/>
      <c r="AV360" s="156"/>
      <c r="AW360" s="156"/>
      <c r="AX360" s="156"/>
      <c r="AY360" s="156"/>
      <c r="AZ360" s="156"/>
      <c r="BA360" s="156"/>
      <c r="BB360" s="156"/>
    </row>
    <row r="361" spans="44:54">
      <c r="AR361" s="156"/>
      <c r="AS361" s="156"/>
      <c r="AT361" s="156"/>
      <c r="AU361" s="156"/>
      <c r="AV361" s="156"/>
      <c r="AW361" s="156"/>
      <c r="AX361" s="156"/>
      <c r="AY361" s="156"/>
      <c r="AZ361" s="156"/>
      <c r="BA361" s="156"/>
      <c r="BB361" s="156"/>
    </row>
    <row r="362" spans="44:54">
      <c r="AR362" s="156"/>
      <c r="AS362" s="156"/>
      <c r="AT362" s="156"/>
      <c r="AU362" s="156"/>
      <c r="AV362" s="156"/>
      <c r="AW362" s="156"/>
      <c r="AX362" s="156"/>
      <c r="AY362" s="156"/>
      <c r="AZ362" s="156"/>
      <c r="BA362" s="156"/>
      <c r="BB362" s="156"/>
    </row>
    <row r="363" spans="44:54">
      <c r="AR363" s="156"/>
      <c r="AS363" s="156"/>
      <c r="AT363" s="156"/>
      <c r="AU363" s="156"/>
      <c r="AV363" s="156"/>
      <c r="AW363" s="156"/>
      <c r="AX363" s="156"/>
      <c r="AY363" s="156"/>
      <c r="AZ363" s="156"/>
      <c r="BA363" s="156"/>
      <c r="BB363" s="156"/>
    </row>
    <row r="364" spans="44:54">
      <c r="AR364" s="156"/>
      <c r="AS364" s="156"/>
      <c r="AT364" s="156"/>
      <c r="AU364" s="156"/>
      <c r="AV364" s="156"/>
      <c r="AW364" s="156"/>
      <c r="AX364" s="156"/>
      <c r="AY364" s="156"/>
      <c r="AZ364" s="156"/>
      <c r="BA364" s="156"/>
      <c r="BB364" s="156"/>
    </row>
    <row r="365" spans="44:54">
      <c r="AR365" s="156"/>
      <c r="AS365" s="156"/>
      <c r="AT365" s="156"/>
      <c r="AU365" s="156"/>
      <c r="AV365" s="156"/>
      <c r="AW365" s="156"/>
      <c r="AX365" s="156"/>
      <c r="AY365" s="156"/>
      <c r="AZ365" s="156"/>
      <c r="BA365" s="156"/>
      <c r="BB365" s="156"/>
    </row>
    <row r="366" spans="44:54">
      <c r="AR366" s="156"/>
      <c r="AS366" s="156"/>
      <c r="AT366" s="156"/>
      <c r="AU366" s="156"/>
      <c r="AV366" s="156"/>
      <c r="AW366" s="156"/>
      <c r="AX366" s="156"/>
      <c r="AY366" s="156"/>
      <c r="AZ366" s="156"/>
      <c r="BA366" s="156"/>
      <c r="BB366" s="156"/>
    </row>
    <row r="367" spans="44:54">
      <c r="AR367" s="156"/>
      <c r="AS367" s="156"/>
      <c r="AT367" s="156"/>
      <c r="AU367" s="156"/>
      <c r="AV367" s="156"/>
      <c r="AW367" s="156"/>
      <c r="AX367" s="156"/>
      <c r="AY367" s="156"/>
      <c r="AZ367" s="156"/>
      <c r="BA367" s="156"/>
      <c r="BB367" s="156"/>
    </row>
    <row r="368" spans="44:54">
      <c r="AR368" s="156"/>
      <c r="AS368" s="156"/>
      <c r="AT368" s="156"/>
      <c r="AU368" s="156"/>
      <c r="AV368" s="156"/>
      <c r="AW368" s="156"/>
      <c r="AX368" s="156"/>
      <c r="AY368" s="156"/>
      <c r="AZ368" s="156"/>
      <c r="BA368" s="156"/>
      <c r="BB368" s="156"/>
    </row>
    <row r="369" spans="44:54">
      <c r="AR369" s="156"/>
      <c r="AS369" s="156"/>
      <c r="AT369" s="156"/>
      <c r="AU369" s="156"/>
      <c r="AV369" s="156"/>
      <c r="AW369" s="156"/>
      <c r="AX369" s="156"/>
      <c r="AY369" s="156"/>
      <c r="AZ369" s="156"/>
      <c r="BA369" s="156"/>
      <c r="BB369" s="156"/>
    </row>
    <row r="370" spans="44:54">
      <c r="AR370" s="156"/>
      <c r="AS370" s="156"/>
      <c r="AT370" s="156"/>
      <c r="AU370" s="156"/>
      <c r="AV370" s="156"/>
      <c r="AW370" s="156"/>
      <c r="AX370" s="156"/>
      <c r="AY370" s="156"/>
      <c r="AZ370" s="156"/>
      <c r="BA370" s="156"/>
      <c r="BB370" s="156"/>
    </row>
    <row r="371" spans="44:54">
      <c r="AR371" s="156"/>
      <c r="AS371" s="156"/>
      <c r="AT371" s="156"/>
      <c r="AU371" s="156"/>
      <c r="AV371" s="156"/>
      <c r="AW371" s="156"/>
      <c r="AX371" s="156"/>
      <c r="AY371" s="156"/>
      <c r="AZ371" s="156"/>
      <c r="BA371" s="156"/>
      <c r="BB371" s="156"/>
    </row>
    <row r="372" spans="44:54">
      <c r="AR372" s="156"/>
      <c r="AS372" s="156"/>
      <c r="AT372" s="156"/>
      <c r="AU372" s="156"/>
      <c r="AV372" s="156"/>
      <c r="AW372" s="156"/>
      <c r="AX372" s="156"/>
      <c r="AY372" s="156"/>
      <c r="AZ372" s="156"/>
      <c r="BA372" s="156"/>
      <c r="BB372" s="156"/>
    </row>
    <row r="373" spans="44:54">
      <c r="AR373" s="156"/>
      <c r="AS373" s="156"/>
      <c r="AT373" s="156"/>
      <c r="AU373" s="156"/>
      <c r="AV373" s="156"/>
      <c r="AW373" s="156"/>
      <c r="AX373" s="156"/>
      <c r="AY373" s="156"/>
      <c r="AZ373" s="156"/>
      <c r="BA373" s="156"/>
      <c r="BB373" s="156"/>
    </row>
    <row r="374" spans="44:54">
      <c r="AR374" s="156"/>
      <c r="AS374" s="156"/>
      <c r="AT374" s="156"/>
      <c r="AU374" s="156"/>
      <c r="AV374" s="156"/>
      <c r="AW374" s="156"/>
      <c r="AX374" s="156"/>
      <c r="AY374" s="156"/>
      <c r="AZ374" s="156"/>
      <c r="BA374" s="156"/>
      <c r="BB374" s="156"/>
    </row>
    <row r="375" spans="44:54">
      <c r="AR375" s="156"/>
      <c r="AS375" s="156"/>
      <c r="AT375" s="156"/>
      <c r="AU375" s="156"/>
      <c r="AV375" s="156"/>
      <c r="AW375" s="156"/>
      <c r="AX375" s="156"/>
      <c r="AY375" s="156"/>
      <c r="AZ375" s="156"/>
      <c r="BA375" s="156"/>
      <c r="BB375" s="156"/>
    </row>
    <row r="376" spans="44:54">
      <c r="AR376" s="156"/>
      <c r="AS376" s="156"/>
      <c r="AT376" s="156"/>
      <c r="AU376" s="156"/>
      <c r="AV376" s="156"/>
      <c r="AW376" s="156"/>
      <c r="AX376" s="156"/>
      <c r="AY376" s="156"/>
      <c r="AZ376" s="156"/>
      <c r="BA376" s="156"/>
      <c r="BB376" s="156"/>
    </row>
    <row r="377" spans="44:54">
      <c r="AR377" s="156"/>
      <c r="AS377" s="156"/>
      <c r="AT377" s="156"/>
      <c r="AU377" s="156"/>
      <c r="AV377" s="156"/>
      <c r="AW377" s="156"/>
      <c r="AX377" s="156"/>
      <c r="AY377" s="156"/>
      <c r="AZ377" s="156"/>
      <c r="BA377" s="156"/>
      <c r="BB377" s="156"/>
    </row>
    <row r="378" spans="44:54">
      <c r="AR378" s="156"/>
      <c r="AS378" s="156"/>
      <c r="AT378" s="156"/>
      <c r="AU378" s="156"/>
      <c r="AV378" s="156"/>
      <c r="AW378" s="156"/>
      <c r="AX378" s="156"/>
      <c r="AY378" s="156"/>
      <c r="AZ378" s="156"/>
      <c r="BA378" s="156"/>
      <c r="BB378" s="156"/>
    </row>
    <row r="379" spans="44:54">
      <c r="AR379" s="156"/>
      <c r="AS379" s="156"/>
      <c r="AT379" s="156"/>
      <c r="AU379" s="156"/>
      <c r="AV379" s="156"/>
      <c r="AW379" s="156"/>
      <c r="AX379" s="156"/>
      <c r="AY379" s="156"/>
      <c r="AZ379" s="156"/>
      <c r="BA379" s="156"/>
      <c r="BB379" s="156"/>
    </row>
    <row r="380" spans="44:54">
      <c r="AR380" s="156"/>
      <c r="AS380" s="156"/>
      <c r="AT380" s="156"/>
      <c r="AU380" s="156"/>
      <c r="AV380" s="156"/>
      <c r="AW380" s="156"/>
      <c r="AX380" s="156"/>
      <c r="AY380" s="156"/>
      <c r="AZ380" s="156"/>
      <c r="BA380" s="156"/>
      <c r="BB380" s="156"/>
    </row>
    <row r="381" spans="44:54">
      <c r="AR381" s="156"/>
      <c r="AS381" s="156"/>
      <c r="AT381" s="156"/>
      <c r="AU381" s="156"/>
      <c r="AV381" s="156"/>
      <c r="AW381" s="156"/>
      <c r="AX381" s="156"/>
      <c r="AY381" s="156"/>
      <c r="AZ381" s="156"/>
      <c r="BA381" s="156"/>
      <c r="BB381" s="156"/>
    </row>
    <row r="382" spans="44:54">
      <c r="AR382" s="156"/>
      <c r="AS382" s="156"/>
      <c r="AT382" s="156"/>
      <c r="AU382" s="156"/>
      <c r="AV382" s="156"/>
      <c r="AW382" s="156"/>
      <c r="AX382" s="156"/>
      <c r="AY382" s="156"/>
      <c r="AZ382" s="156"/>
      <c r="BA382" s="156"/>
      <c r="BB382" s="156"/>
    </row>
    <row r="383" spans="44:54">
      <c r="AR383" s="156"/>
      <c r="AS383" s="156"/>
      <c r="AT383" s="156"/>
      <c r="AU383" s="156"/>
      <c r="AV383" s="156"/>
      <c r="AW383" s="156"/>
      <c r="AX383" s="156"/>
      <c r="AY383" s="156"/>
      <c r="AZ383" s="156"/>
      <c r="BA383" s="156"/>
      <c r="BB383" s="156"/>
    </row>
    <row r="384" spans="44:54">
      <c r="AR384" s="156"/>
      <c r="AS384" s="156"/>
      <c r="AT384" s="156"/>
      <c r="AU384" s="156"/>
      <c r="AV384" s="156"/>
      <c r="AW384" s="156"/>
      <c r="AX384" s="156"/>
      <c r="AY384" s="156"/>
      <c r="AZ384" s="156"/>
      <c r="BA384" s="156"/>
      <c r="BB384" s="156"/>
    </row>
    <row r="385" spans="44:54">
      <c r="AR385" s="156"/>
      <c r="AS385" s="156"/>
      <c r="AT385" s="156"/>
      <c r="AU385" s="156"/>
      <c r="AV385" s="156"/>
      <c r="AW385" s="156"/>
      <c r="AX385" s="156"/>
      <c r="AY385" s="156"/>
      <c r="AZ385" s="156"/>
      <c r="BA385" s="156"/>
      <c r="BB385" s="156"/>
    </row>
    <row r="386" spans="44:54">
      <c r="AR386" s="156"/>
      <c r="AS386" s="156"/>
      <c r="AT386" s="156"/>
      <c r="AU386" s="156"/>
      <c r="AV386" s="156"/>
      <c r="AW386" s="156"/>
      <c r="AX386" s="156"/>
      <c r="AY386" s="156"/>
      <c r="AZ386" s="156"/>
      <c r="BA386" s="156"/>
      <c r="BB386" s="156"/>
    </row>
    <row r="387" spans="44:54">
      <c r="AR387" s="156"/>
      <c r="AS387" s="156"/>
      <c r="AT387" s="156"/>
      <c r="AU387" s="156"/>
      <c r="AV387" s="156"/>
      <c r="AW387" s="156"/>
      <c r="AX387" s="156"/>
      <c r="AY387" s="156"/>
      <c r="AZ387" s="156"/>
      <c r="BA387" s="156"/>
      <c r="BB387" s="156"/>
    </row>
    <row r="388" spans="44:54">
      <c r="AR388" s="156"/>
      <c r="AS388" s="156"/>
      <c r="AT388" s="156"/>
      <c r="AU388" s="156"/>
      <c r="AV388" s="156"/>
      <c r="AW388" s="156"/>
      <c r="AX388" s="156"/>
      <c r="AY388" s="156"/>
      <c r="AZ388" s="156"/>
      <c r="BA388" s="156"/>
      <c r="BB388" s="156"/>
    </row>
    <row r="389" spans="44:54">
      <c r="AR389" s="156"/>
      <c r="AS389" s="156"/>
      <c r="AT389" s="156"/>
      <c r="AU389" s="156"/>
      <c r="AV389" s="156"/>
      <c r="AW389" s="156"/>
      <c r="AX389" s="156"/>
      <c r="AY389" s="156"/>
      <c r="AZ389" s="156"/>
      <c r="BA389" s="156"/>
      <c r="BB389" s="156"/>
    </row>
    <row r="390" spans="44:54">
      <c r="AR390" s="156"/>
      <c r="AS390" s="156"/>
      <c r="AT390" s="156"/>
      <c r="AU390" s="156"/>
      <c r="AV390" s="156"/>
      <c r="AW390" s="156"/>
      <c r="AX390" s="156"/>
      <c r="AY390" s="156"/>
      <c r="AZ390" s="156"/>
      <c r="BA390" s="156"/>
      <c r="BB390" s="156"/>
    </row>
    <row r="391" spans="44:54">
      <c r="AR391" s="156"/>
      <c r="AS391" s="156"/>
      <c r="AT391" s="156"/>
      <c r="AU391" s="156"/>
      <c r="AV391" s="156"/>
      <c r="AW391" s="156"/>
      <c r="AX391" s="156"/>
      <c r="AY391" s="156"/>
      <c r="AZ391" s="156"/>
      <c r="BA391" s="156"/>
      <c r="BB391" s="156"/>
    </row>
    <row r="392" spans="44:54">
      <c r="AR392" s="156"/>
      <c r="AS392" s="156"/>
      <c r="AT392" s="156"/>
      <c r="AU392" s="156"/>
      <c r="AV392" s="156"/>
      <c r="AW392" s="156"/>
      <c r="AX392" s="156"/>
      <c r="AY392" s="156"/>
      <c r="AZ392" s="156"/>
      <c r="BA392" s="156"/>
      <c r="BB392" s="156"/>
    </row>
    <row r="393" spans="44:54">
      <c r="AR393" s="156"/>
      <c r="AS393" s="156"/>
      <c r="AT393" s="156"/>
      <c r="AU393" s="156"/>
      <c r="AV393" s="156"/>
      <c r="AW393" s="156"/>
      <c r="AX393" s="156"/>
      <c r="AY393" s="156"/>
      <c r="AZ393" s="156"/>
      <c r="BA393" s="156"/>
      <c r="BB393" s="156"/>
    </row>
    <row r="394" spans="44:54">
      <c r="AR394" s="156"/>
      <c r="AS394" s="156"/>
      <c r="AT394" s="156"/>
      <c r="AU394" s="156"/>
      <c r="AV394" s="156"/>
      <c r="AW394" s="156"/>
      <c r="AX394" s="156"/>
      <c r="AY394" s="156"/>
      <c r="AZ394" s="156"/>
      <c r="BA394" s="156"/>
      <c r="BB394" s="156"/>
    </row>
    <row r="395" spans="44:54">
      <c r="AR395" s="156"/>
      <c r="AS395" s="156"/>
      <c r="AT395" s="156"/>
      <c r="AU395" s="156"/>
      <c r="AV395" s="156"/>
      <c r="AW395" s="156"/>
      <c r="AX395" s="156"/>
      <c r="AY395" s="156"/>
      <c r="AZ395" s="156"/>
      <c r="BA395" s="156"/>
      <c r="BB395" s="156"/>
    </row>
    <row r="396" spans="44:54">
      <c r="AR396" s="156"/>
      <c r="AS396" s="156"/>
      <c r="AT396" s="156"/>
      <c r="AU396" s="156"/>
      <c r="AV396" s="156"/>
      <c r="AW396" s="156"/>
      <c r="AX396" s="156"/>
      <c r="AY396" s="156"/>
      <c r="AZ396" s="156"/>
      <c r="BA396" s="156"/>
      <c r="BB396" s="156"/>
    </row>
    <row r="397" spans="44:54">
      <c r="AR397" s="156"/>
      <c r="AS397" s="156"/>
      <c r="AT397" s="156"/>
      <c r="AU397" s="156"/>
      <c r="AV397" s="156"/>
      <c r="AW397" s="156"/>
      <c r="AX397" s="156"/>
      <c r="AY397" s="156"/>
      <c r="AZ397" s="156"/>
      <c r="BA397" s="156"/>
      <c r="BB397" s="156"/>
    </row>
    <row r="398" spans="44:54">
      <c r="AR398" s="156"/>
      <c r="AS398" s="156"/>
      <c r="AT398" s="156"/>
      <c r="AU398" s="156"/>
      <c r="AV398" s="156"/>
      <c r="AW398" s="156"/>
      <c r="AX398" s="156"/>
      <c r="AY398" s="156"/>
      <c r="AZ398" s="156"/>
      <c r="BA398" s="156"/>
      <c r="BB398" s="156"/>
    </row>
    <row r="399" spans="44:54">
      <c r="AR399" s="156"/>
      <c r="AS399" s="156"/>
      <c r="AT399" s="156"/>
      <c r="AU399" s="156"/>
      <c r="AV399" s="156"/>
      <c r="AW399" s="156"/>
      <c r="AX399" s="156"/>
      <c r="AY399" s="156"/>
      <c r="AZ399" s="156"/>
      <c r="BA399" s="156"/>
      <c r="BB399" s="156"/>
    </row>
    <row r="400" spans="44:54">
      <c r="AR400" s="156"/>
      <c r="AS400" s="156"/>
      <c r="AT400" s="156"/>
      <c r="AU400" s="156"/>
      <c r="AV400" s="156"/>
      <c r="AW400" s="156"/>
      <c r="AX400" s="156"/>
      <c r="AY400" s="156"/>
      <c r="AZ400" s="156"/>
      <c r="BA400" s="156"/>
      <c r="BB400" s="156"/>
    </row>
    <row r="401" spans="44:54">
      <c r="AR401" s="156"/>
      <c r="AS401" s="156"/>
      <c r="AT401" s="156"/>
      <c r="AU401" s="156"/>
      <c r="AV401" s="156"/>
      <c r="AW401" s="156"/>
      <c r="AX401" s="156"/>
      <c r="AY401" s="156"/>
      <c r="AZ401" s="156"/>
      <c r="BA401" s="156"/>
      <c r="BB401" s="156"/>
    </row>
    <row r="402" spans="44:54">
      <c r="AR402" s="156"/>
      <c r="AS402" s="156"/>
      <c r="AT402" s="156"/>
      <c r="AU402" s="156"/>
      <c r="AV402" s="156"/>
      <c r="AW402" s="156"/>
      <c r="AX402" s="156"/>
      <c r="AY402" s="156"/>
      <c r="AZ402" s="156"/>
      <c r="BA402" s="156"/>
      <c r="BB402" s="156"/>
    </row>
    <row r="403" spans="44:54">
      <c r="AR403" s="156"/>
      <c r="AS403" s="156"/>
      <c r="AT403" s="156"/>
      <c r="AU403" s="156"/>
      <c r="AV403" s="156"/>
      <c r="AW403" s="156"/>
      <c r="AX403" s="156"/>
      <c r="AY403" s="156"/>
      <c r="AZ403" s="156"/>
      <c r="BA403" s="156"/>
      <c r="BB403" s="156"/>
    </row>
    <row r="404" spans="44:54">
      <c r="AR404" s="156"/>
      <c r="AS404" s="156"/>
      <c r="AT404" s="156"/>
      <c r="AU404" s="156"/>
      <c r="AV404" s="156"/>
      <c r="AW404" s="156"/>
      <c r="AX404" s="156"/>
      <c r="AY404" s="156"/>
      <c r="AZ404" s="156"/>
      <c r="BA404" s="156"/>
      <c r="BB404" s="156"/>
    </row>
    <row r="405" spans="44:54">
      <c r="AR405" s="156"/>
      <c r="AS405" s="156"/>
      <c r="AT405" s="156"/>
      <c r="AU405" s="156"/>
      <c r="AV405" s="156"/>
      <c r="AW405" s="156"/>
      <c r="AX405" s="156"/>
      <c r="AY405" s="156"/>
      <c r="AZ405" s="156"/>
      <c r="BA405" s="156"/>
      <c r="BB405" s="156"/>
    </row>
    <row r="406" spans="44:54">
      <c r="AR406" s="156"/>
      <c r="AS406" s="156"/>
      <c r="AT406" s="156"/>
      <c r="AU406" s="156"/>
      <c r="AV406" s="156"/>
      <c r="AW406" s="156"/>
      <c r="AX406" s="156"/>
      <c r="AY406" s="156"/>
      <c r="AZ406" s="156"/>
      <c r="BA406" s="156"/>
      <c r="BB406" s="156"/>
    </row>
    <row r="407" spans="44:54">
      <c r="AR407" s="156"/>
      <c r="AS407" s="156"/>
      <c r="AT407" s="156"/>
      <c r="AU407" s="156"/>
      <c r="AV407" s="156"/>
      <c r="AW407" s="156"/>
      <c r="AX407" s="156"/>
      <c r="AY407" s="156"/>
      <c r="AZ407" s="156"/>
      <c r="BA407" s="156"/>
      <c r="BB407" s="156"/>
    </row>
    <row r="408" spans="44:54">
      <c r="AR408" s="156"/>
      <c r="AS408" s="156"/>
      <c r="AT408" s="156"/>
      <c r="AU408" s="156"/>
      <c r="AV408" s="156"/>
      <c r="AW408" s="156"/>
      <c r="AX408" s="156"/>
      <c r="AY408" s="156"/>
      <c r="AZ408" s="156"/>
      <c r="BA408" s="156"/>
      <c r="BB408" s="156"/>
    </row>
    <row r="409" spans="44:54">
      <c r="AR409" s="156"/>
      <c r="AS409" s="156"/>
      <c r="AT409" s="156"/>
      <c r="AU409" s="156"/>
      <c r="AV409" s="156"/>
      <c r="AW409" s="156"/>
      <c r="AX409" s="156"/>
      <c r="AY409" s="156"/>
      <c r="AZ409" s="156"/>
      <c r="BA409" s="156"/>
      <c r="BB409" s="156"/>
    </row>
    <row r="410" spans="44:54">
      <c r="AR410" s="156"/>
      <c r="AS410" s="156"/>
      <c r="AT410" s="156"/>
      <c r="AU410" s="156"/>
      <c r="AV410" s="156"/>
      <c r="AW410" s="156"/>
      <c r="AX410" s="156"/>
      <c r="AY410" s="156"/>
      <c r="AZ410" s="156"/>
      <c r="BA410" s="156"/>
      <c r="BB410" s="156"/>
    </row>
    <row r="411" spans="44:54">
      <c r="AR411" s="156"/>
      <c r="AS411" s="156"/>
      <c r="AT411" s="156"/>
      <c r="AU411" s="156"/>
      <c r="AV411" s="156"/>
      <c r="AW411" s="156"/>
      <c r="AX411" s="156"/>
      <c r="AY411" s="156"/>
      <c r="AZ411" s="156"/>
      <c r="BA411" s="156"/>
      <c r="BB411" s="156"/>
    </row>
    <row r="412" spans="44:54">
      <c r="AR412" s="156"/>
      <c r="AS412" s="156"/>
      <c r="AT412" s="156"/>
      <c r="AU412" s="156"/>
      <c r="AV412" s="156"/>
      <c r="AW412" s="156"/>
      <c r="AX412" s="156"/>
      <c r="AY412" s="156"/>
      <c r="AZ412" s="156"/>
      <c r="BA412" s="156"/>
      <c r="BB412" s="156"/>
    </row>
    <row r="413" spans="44:54">
      <c r="AR413" s="156"/>
      <c r="AS413" s="156"/>
      <c r="AT413" s="156"/>
      <c r="AU413" s="156"/>
      <c r="AV413" s="156"/>
      <c r="AW413" s="156"/>
      <c r="AX413" s="156"/>
      <c r="AY413" s="156"/>
      <c r="AZ413" s="156"/>
      <c r="BA413" s="156"/>
      <c r="BB413" s="156"/>
    </row>
    <row r="414" spans="44:54">
      <c r="AR414" s="156"/>
      <c r="AS414" s="156"/>
      <c r="AT414" s="156"/>
      <c r="AU414" s="156"/>
      <c r="AV414" s="156"/>
      <c r="AW414" s="156"/>
      <c r="AX414" s="156"/>
      <c r="AY414" s="156"/>
      <c r="AZ414" s="156"/>
      <c r="BA414" s="156"/>
      <c r="BB414" s="156"/>
    </row>
    <row r="415" spans="44:54">
      <c r="AR415" s="156"/>
      <c r="AS415" s="156"/>
      <c r="AT415" s="156"/>
      <c r="AU415" s="156"/>
      <c r="AV415" s="156"/>
      <c r="AW415" s="156"/>
      <c r="AX415" s="156"/>
      <c r="AY415" s="156"/>
      <c r="AZ415" s="156"/>
      <c r="BA415" s="156"/>
      <c r="BB415" s="156"/>
    </row>
    <row r="416" spans="44:54">
      <c r="AR416" s="156"/>
      <c r="AS416" s="156"/>
      <c r="AT416" s="156"/>
      <c r="AU416" s="156"/>
      <c r="AV416" s="156"/>
      <c r="AW416" s="156"/>
      <c r="AX416" s="156"/>
      <c r="AY416" s="156"/>
      <c r="AZ416" s="156"/>
      <c r="BA416" s="156"/>
      <c r="BB416" s="156"/>
    </row>
    <row r="417" spans="44:54">
      <c r="AR417" s="156"/>
      <c r="AS417" s="156"/>
      <c r="AT417" s="156"/>
      <c r="AU417" s="156"/>
      <c r="AV417" s="156"/>
      <c r="AW417" s="156"/>
      <c r="AX417" s="156"/>
      <c r="AY417" s="156"/>
      <c r="AZ417" s="156"/>
      <c r="BA417" s="156"/>
      <c r="BB417" s="156"/>
    </row>
    <row r="418" spans="44:54">
      <c r="AR418" s="156"/>
      <c r="AS418" s="156"/>
      <c r="AT418" s="156"/>
      <c r="AU418" s="156"/>
      <c r="AV418" s="156"/>
      <c r="AW418" s="156"/>
      <c r="AX418" s="156"/>
      <c r="AY418" s="156"/>
      <c r="AZ418" s="156"/>
      <c r="BA418" s="156"/>
      <c r="BB418" s="156"/>
    </row>
    <row r="419" spans="44:54">
      <c r="AR419" s="156"/>
      <c r="AS419" s="156"/>
      <c r="AT419" s="156"/>
      <c r="AU419" s="156"/>
      <c r="AV419" s="156"/>
      <c r="AW419" s="156"/>
      <c r="AX419" s="156"/>
      <c r="AY419" s="156"/>
      <c r="AZ419" s="156"/>
      <c r="BA419" s="156"/>
      <c r="BB419" s="156"/>
    </row>
    <row r="420" spans="44:54">
      <c r="AR420" s="156"/>
      <c r="AS420" s="156"/>
      <c r="AT420" s="156"/>
      <c r="AU420" s="156"/>
      <c r="AV420" s="156"/>
      <c r="AW420" s="156"/>
      <c r="AX420" s="156"/>
      <c r="AY420" s="156"/>
      <c r="AZ420" s="156"/>
      <c r="BA420" s="156"/>
      <c r="BB420" s="156"/>
    </row>
    <row r="421" spans="44:54">
      <c r="AR421" s="156"/>
      <c r="AS421" s="156"/>
      <c r="AT421" s="156"/>
      <c r="AU421" s="156"/>
      <c r="AV421" s="156"/>
      <c r="AW421" s="156"/>
      <c r="AX421" s="156"/>
      <c r="AY421" s="156"/>
      <c r="AZ421" s="156"/>
      <c r="BA421" s="156"/>
      <c r="BB421" s="156"/>
    </row>
    <row r="422" spans="44:54">
      <c r="AR422" s="156"/>
      <c r="AS422" s="156"/>
      <c r="AT422" s="156"/>
      <c r="AU422" s="156"/>
      <c r="AV422" s="156"/>
      <c r="AW422" s="156"/>
      <c r="AX422" s="156"/>
      <c r="AY422" s="156"/>
      <c r="AZ422" s="156"/>
      <c r="BA422" s="156"/>
      <c r="BB422" s="156"/>
    </row>
    <row r="423" spans="44:54">
      <c r="AR423" s="156"/>
      <c r="AS423" s="156"/>
      <c r="AT423" s="156"/>
      <c r="AU423" s="156"/>
      <c r="AV423" s="156"/>
      <c r="AW423" s="156"/>
      <c r="AX423" s="156"/>
      <c r="AY423" s="156"/>
      <c r="AZ423" s="156"/>
      <c r="BA423" s="156"/>
      <c r="BB423" s="156"/>
    </row>
    <row r="424" spans="44:54">
      <c r="AR424" s="156"/>
      <c r="AS424" s="156"/>
      <c r="AT424" s="156"/>
      <c r="AU424" s="156"/>
      <c r="AV424" s="156"/>
      <c r="AW424" s="156"/>
      <c r="AX424" s="156"/>
      <c r="AY424" s="156"/>
      <c r="AZ424" s="156"/>
      <c r="BA424" s="156"/>
      <c r="BB424" s="156"/>
    </row>
    <row r="425" spans="44:54">
      <c r="AR425" s="156"/>
      <c r="AS425" s="156"/>
      <c r="AT425" s="156"/>
      <c r="AU425" s="156"/>
      <c r="AV425" s="156"/>
      <c r="AW425" s="156"/>
      <c r="AX425" s="156"/>
      <c r="AY425" s="156"/>
      <c r="AZ425" s="156"/>
      <c r="BA425" s="156"/>
      <c r="BB425" s="156"/>
    </row>
    <row r="426" spans="44:54">
      <c r="AR426" s="156"/>
      <c r="AS426" s="156"/>
      <c r="AT426" s="156"/>
      <c r="AU426" s="156"/>
      <c r="AV426" s="156"/>
      <c r="AW426" s="156"/>
      <c r="AX426" s="156"/>
      <c r="AY426" s="156"/>
      <c r="AZ426" s="156"/>
      <c r="BA426" s="156"/>
      <c r="BB426" s="156"/>
    </row>
    <row r="427" spans="44:54">
      <c r="AR427" s="156"/>
      <c r="AS427" s="156"/>
      <c r="AT427" s="156"/>
      <c r="AU427" s="156"/>
      <c r="AV427" s="156"/>
      <c r="AW427" s="156"/>
      <c r="AX427" s="156"/>
      <c r="AY427" s="156"/>
      <c r="AZ427" s="156"/>
      <c r="BA427" s="156"/>
      <c r="BB427" s="156"/>
    </row>
    <row r="428" spans="44:54">
      <c r="AR428" s="156"/>
      <c r="AS428" s="156"/>
      <c r="AT428" s="156"/>
      <c r="AU428" s="156"/>
      <c r="AV428" s="156"/>
      <c r="AW428" s="156"/>
      <c r="AX428" s="156"/>
      <c r="AY428" s="156"/>
      <c r="AZ428" s="156"/>
      <c r="BA428" s="156"/>
      <c r="BB428" s="156"/>
    </row>
    <row r="429" spans="44:54">
      <c r="AR429" s="156"/>
      <c r="AS429" s="156"/>
      <c r="AT429" s="156"/>
      <c r="AU429" s="156"/>
      <c r="AV429" s="156"/>
      <c r="AW429" s="156"/>
      <c r="AX429" s="156"/>
      <c r="AY429" s="156"/>
      <c r="AZ429" s="156"/>
      <c r="BA429" s="156"/>
      <c r="BB429" s="156"/>
    </row>
    <row r="430" spans="44:54">
      <c r="AR430" s="156"/>
      <c r="AS430" s="156"/>
      <c r="AT430" s="156"/>
      <c r="AU430" s="156"/>
      <c r="AV430" s="156"/>
      <c r="AW430" s="156"/>
      <c r="AX430" s="156"/>
      <c r="AY430" s="156"/>
      <c r="AZ430" s="156"/>
      <c r="BA430" s="156"/>
      <c r="BB430" s="156"/>
    </row>
    <row r="431" spans="44:54">
      <c r="AR431" s="156"/>
      <c r="AS431" s="156"/>
      <c r="AT431" s="156"/>
      <c r="AU431" s="156"/>
      <c r="AV431" s="156"/>
      <c r="AW431" s="156"/>
      <c r="AX431" s="156"/>
      <c r="AY431" s="156"/>
      <c r="AZ431" s="156"/>
      <c r="BA431" s="156"/>
      <c r="BB431" s="156"/>
    </row>
    <row r="432" spans="44:54">
      <c r="AR432" s="156"/>
      <c r="AS432" s="156"/>
      <c r="AT432" s="156"/>
      <c r="AU432" s="156"/>
      <c r="AV432" s="156"/>
      <c r="AW432" s="156"/>
      <c r="AX432" s="156"/>
      <c r="AY432" s="156"/>
      <c r="AZ432" s="156"/>
      <c r="BA432" s="156"/>
      <c r="BB432" s="156"/>
    </row>
    <row r="433" spans="44:54">
      <c r="AR433" s="156"/>
      <c r="AS433" s="156"/>
      <c r="AT433" s="156"/>
      <c r="AU433" s="156"/>
      <c r="AV433" s="156"/>
      <c r="AW433" s="156"/>
      <c r="AX433" s="156"/>
      <c r="AY433" s="156"/>
      <c r="AZ433" s="156"/>
      <c r="BA433" s="156"/>
      <c r="BB433" s="156"/>
    </row>
    <row r="434" spans="44:54">
      <c r="AR434" s="156"/>
      <c r="AS434" s="156"/>
      <c r="AT434" s="156"/>
      <c r="AU434" s="156"/>
      <c r="AV434" s="156"/>
      <c r="AW434" s="156"/>
      <c r="AX434" s="156"/>
      <c r="AY434" s="156"/>
      <c r="AZ434" s="156"/>
      <c r="BA434" s="156"/>
      <c r="BB434" s="156"/>
    </row>
    <row r="435" spans="44:54">
      <c r="AR435" s="156"/>
      <c r="AS435" s="156"/>
      <c r="AT435" s="156"/>
      <c r="AU435" s="156"/>
      <c r="AV435" s="156"/>
      <c r="AW435" s="156"/>
      <c r="AX435" s="156"/>
      <c r="AY435" s="156"/>
      <c r="AZ435" s="156"/>
      <c r="BA435" s="156"/>
      <c r="BB435" s="156"/>
    </row>
    <row r="436" spans="44:54">
      <c r="AR436" s="156"/>
      <c r="AS436" s="156"/>
      <c r="AT436" s="156"/>
      <c r="AU436" s="156"/>
      <c r="AV436" s="156"/>
      <c r="AW436" s="156"/>
      <c r="AX436" s="156"/>
      <c r="AY436" s="156"/>
      <c r="AZ436" s="156"/>
      <c r="BA436" s="156"/>
      <c r="BB436" s="156"/>
    </row>
    <row r="437" spans="44:54">
      <c r="AR437" s="156"/>
      <c r="AS437" s="156"/>
      <c r="AT437" s="156"/>
      <c r="AU437" s="156"/>
      <c r="AV437" s="156"/>
      <c r="AW437" s="156"/>
      <c r="AX437" s="156"/>
      <c r="AY437" s="156"/>
      <c r="AZ437" s="156"/>
      <c r="BA437" s="156"/>
      <c r="BB437" s="156"/>
    </row>
    <row r="438" spans="44:54">
      <c r="AR438" s="156"/>
      <c r="AS438" s="156"/>
      <c r="AT438" s="156"/>
      <c r="AU438" s="156"/>
      <c r="AV438" s="156"/>
      <c r="AW438" s="156"/>
      <c r="AX438" s="156"/>
      <c r="AY438" s="156"/>
      <c r="AZ438" s="156"/>
      <c r="BA438" s="156"/>
      <c r="BB438" s="156"/>
    </row>
    <row r="439" spans="44:54">
      <c r="AR439" s="156"/>
      <c r="AS439" s="156"/>
      <c r="AT439" s="156"/>
      <c r="AU439" s="156"/>
      <c r="AV439" s="156"/>
      <c r="AW439" s="156"/>
      <c r="AX439" s="156"/>
      <c r="AY439" s="156"/>
      <c r="AZ439" s="156"/>
      <c r="BA439" s="156"/>
      <c r="BB439" s="156"/>
    </row>
    <row r="440" spans="44:54">
      <c r="AR440" s="156"/>
      <c r="AS440" s="156"/>
      <c r="AT440" s="156"/>
      <c r="AU440" s="156"/>
      <c r="AV440" s="156"/>
      <c r="AW440" s="156"/>
      <c r="AX440" s="156"/>
      <c r="AY440" s="156"/>
      <c r="AZ440" s="156"/>
      <c r="BA440" s="156"/>
      <c r="BB440" s="156"/>
    </row>
    <row r="441" spans="44:54">
      <c r="AR441" s="156"/>
      <c r="AS441" s="156"/>
      <c r="AT441" s="156"/>
      <c r="AU441" s="156"/>
      <c r="AV441" s="156"/>
      <c r="AW441" s="156"/>
      <c r="AX441" s="156"/>
      <c r="AY441" s="156"/>
      <c r="AZ441" s="156"/>
      <c r="BA441" s="156"/>
      <c r="BB441" s="156"/>
    </row>
    <row r="442" spans="44:54">
      <c r="AR442" s="156"/>
      <c r="AS442" s="156"/>
      <c r="AT442" s="156"/>
      <c r="AU442" s="156"/>
      <c r="AV442" s="156"/>
      <c r="AW442" s="156"/>
      <c r="AX442" s="156"/>
      <c r="AY442" s="156"/>
      <c r="AZ442" s="156"/>
      <c r="BA442" s="156"/>
      <c r="BB442" s="156"/>
    </row>
    <row r="443" spans="44:54">
      <c r="AR443" s="156"/>
      <c r="AS443" s="156"/>
      <c r="AT443" s="156"/>
      <c r="AU443" s="156"/>
      <c r="AV443" s="156"/>
      <c r="AW443" s="156"/>
      <c r="AX443" s="156"/>
      <c r="AY443" s="156"/>
      <c r="AZ443" s="156"/>
      <c r="BA443" s="156"/>
      <c r="BB443" s="156"/>
    </row>
    <row r="444" spans="44:54">
      <c r="AR444" s="156"/>
      <c r="AS444" s="156"/>
      <c r="AT444" s="156"/>
      <c r="AU444" s="156"/>
      <c r="AV444" s="156"/>
      <c r="AW444" s="156"/>
      <c r="AX444" s="156"/>
      <c r="AY444" s="156"/>
      <c r="AZ444" s="156"/>
      <c r="BA444" s="156"/>
      <c r="BB444" s="156"/>
    </row>
    <row r="445" spans="44:54">
      <c r="AR445" s="156"/>
      <c r="AS445" s="156"/>
      <c r="AT445" s="156"/>
      <c r="AU445" s="156"/>
      <c r="AV445" s="156"/>
      <c r="AW445" s="156"/>
      <c r="AX445" s="156"/>
      <c r="AY445" s="156"/>
      <c r="AZ445" s="156"/>
      <c r="BA445" s="156"/>
      <c r="BB445" s="156"/>
    </row>
    <row r="446" spans="44:54">
      <c r="AR446" s="156"/>
      <c r="AS446" s="156"/>
      <c r="AT446" s="156"/>
      <c r="AU446" s="156"/>
      <c r="AV446" s="156"/>
      <c r="AW446" s="156"/>
      <c r="AX446" s="156"/>
      <c r="AY446" s="156"/>
      <c r="AZ446" s="156"/>
      <c r="BA446" s="156"/>
      <c r="BB446" s="156"/>
    </row>
    <row r="447" spans="44:54">
      <c r="AR447" s="156"/>
      <c r="AS447" s="156"/>
      <c r="AT447" s="156"/>
      <c r="AU447" s="156"/>
      <c r="AV447" s="156"/>
      <c r="AW447" s="156"/>
      <c r="AX447" s="156"/>
      <c r="AY447" s="156"/>
      <c r="AZ447" s="156"/>
      <c r="BA447" s="156"/>
      <c r="BB447" s="156"/>
    </row>
    <row r="448" spans="44:54">
      <c r="AR448" s="156"/>
      <c r="AS448" s="156"/>
      <c r="AT448" s="156"/>
      <c r="AU448" s="156"/>
      <c r="AV448" s="156"/>
      <c r="AW448" s="156"/>
      <c r="AX448" s="156"/>
      <c r="AY448" s="156"/>
      <c r="AZ448" s="156"/>
      <c r="BA448" s="156"/>
      <c r="BB448" s="156"/>
    </row>
    <row r="449" spans="44:54">
      <c r="AR449" s="156"/>
      <c r="AS449" s="156"/>
      <c r="AT449" s="156"/>
      <c r="AU449" s="156"/>
      <c r="AV449" s="156"/>
      <c r="AW449" s="156"/>
      <c r="AX449" s="156"/>
      <c r="AY449" s="156"/>
      <c r="AZ449" s="156"/>
      <c r="BA449" s="156"/>
      <c r="BB449" s="156"/>
    </row>
    <row r="450" spans="44:54">
      <c r="AR450" s="156"/>
      <c r="AS450" s="156"/>
      <c r="AT450" s="156"/>
      <c r="AU450" s="156"/>
      <c r="AV450" s="156"/>
      <c r="AW450" s="156"/>
      <c r="AX450" s="156"/>
      <c r="AY450" s="156"/>
      <c r="AZ450" s="156"/>
      <c r="BA450" s="156"/>
      <c r="BB450" s="156"/>
    </row>
    <row r="451" spans="44:54">
      <c r="AR451" s="156"/>
      <c r="AS451" s="156"/>
      <c r="AT451" s="156"/>
      <c r="AU451" s="156"/>
      <c r="AV451" s="156"/>
      <c r="AW451" s="156"/>
      <c r="AX451" s="156"/>
      <c r="AY451" s="156"/>
      <c r="AZ451" s="156"/>
      <c r="BA451" s="156"/>
      <c r="BB451" s="156"/>
    </row>
    <row r="452" spans="44:54">
      <c r="AR452" s="156"/>
      <c r="AS452" s="156"/>
      <c r="AT452" s="156"/>
      <c r="AU452" s="156"/>
      <c r="AV452" s="156"/>
      <c r="AW452" s="156"/>
      <c r="AX452" s="156"/>
      <c r="AY452" s="156"/>
      <c r="AZ452" s="156"/>
      <c r="BA452" s="156"/>
      <c r="BB452" s="156"/>
    </row>
    <row r="453" spans="44:54">
      <c r="AR453" s="156"/>
      <c r="AS453" s="156"/>
      <c r="AT453" s="156"/>
      <c r="AU453" s="156"/>
      <c r="AV453" s="156"/>
      <c r="AW453" s="156"/>
      <c r="AX453" s="156"/>
      <c r="AY453" s="156"/>
      <c r="AZ453" s="156"/>
      <c r="BA453" s="156"/>
      <c r="BB453" s="156"/>
    </row>
    <row r="454" spans="44:54">
      <c r="AR454" s="156"/>
      <c r="AS454" s="156"/>
      <c r="AT454" s="156"/>
      <c r="AU454" s="156"/>
      <c r="AV454" s="156"/>
      <c r="AW454" s="156"/>
      <c r="AX454" s="156"/>
      <c r="AY454" s="156"/>
      <c r="AZ454" s="156"/>
      <c r="BA454" s="156"/>
      <c r="BB454" s="156"/>
    </row>
    <row r="455" spans="44:54">
      <c r="AR455" s="156"/>
      <c r="AS455" s="156"/>
      <c r="AT455" s="156"/>
      <c r="AU455" s="156"/>
      <c r="AV455" s="156"/>
      <c r="AW455" s="156"/>
      <c r="AX455" s="156"/>
      <c r="AY455" s="156"/>
      <c r="AZ455" s="156"/>
      <c r="BA455" s="156"/>
      <c r="BB455" s="156"/>
    </row>
    <row r="456" spans="44:54">
      <c r="AR456" s="156"/>
      <c r="AS456" s="156"/>
      <c r="AT456" s="156"/>
      <c r="AU456" s="156"/>
      <c r="AV456" s="156"/>
      <c r="AW456" s="156"/>
      <c r="AX456" s="156"/>
      <c r="AY456" s="156"/>
      <c r="AZ456" s="156"/>
      <c r="BA456" s="156"/>
      <c r="BB456" s="156"/>
    </row>
    <row r="457" spans="44:54">
      <c r="AR457" s="156"/>
      <c r="AS457" s="156"/>
      <c r="AT457" s="156"/>
      <c r="AU457" s="156"/>
      <c r="AV457" s="156"/>
      <c r="AW457" s="156"/>
      <c r="AX457" s="156"/>
      <c r="AY457" s="156"/>
      <c r="AZ457" s="156"/>
      <c r="BA457" s="156"/>
      <c r="BB457" s="156"/>
    </row>
    <row r="458" spans="44:54">
      <c r="AR458" s="156"/>
      <c r="AS458" s="156"/>
      <c r="AT458" s="156"/>
      <c r="AU458" s="156"/>
      <c r="AV458" s="156"/>
      <c r="AW458" s="156"/>
      <c r="AX458" s="156"/>
      <c r="AY458" s="156"/>
      <c r="AZ458" s="156"/>
      <c r="BA458" s="156"/>
      <c r="BB458" s="156"/>
    </row>
    <row r="459" spans="44:54">
      <c r="AR459" s="156"/>
      <c r="AS459" s="156"/>
      <c r="AT459" s="156"/>
      <c r="AU459" s="156"/>
      <c r="AV459" s="156"/>
      <c r="AW459" s="156"/>
      <c r="AX459" s="156"/>
      <c r="AY459" s="156"/>
      <c r="AZ459" s="156"/>
      <c r="BA459" s="156"/>
      <c r="BB459" s="156"/>
    </row>
    <row r="460" spans="44:54">
      <c r="AR460" s="156"/>
      <c r="AS460" s="156"/>
      <c r="AT460" s="156"/>
      <c r="AU460" s="156"/>
      <c r="AV460" s="156"/>
      <c r="AW460" s="156"/>
      <c r="AX460" s="156"/>
      <c r="AY460" s="156"/>
      <c r="AZ460" s="156"/>
      <c r="BA460" s="156"/>
      <c r="BB460" s="156"/>
    </row>
    <row r="461" spans="44:54">
      <c r="AR461" s="156"/>
      <c r="AS461" s="156"/>
      <c r="AT461" s="156"/>
      <c r="AU461" s="156"/>
      <c r="AV461" s="156"/>
      <c r="AW461" s="156"/>
      <c r="AX461" s="156"/>
      <c r="AY461" s="156"/>
      <c r="AZ461" s="156"/>
      <c r="BA461" s="156"/>
      <c r="BB461" s="156"/>
    </row>
    <row r="462" spans="44:54">
      <c r="AR462" s="156"/>
      <c r="AS462" s="156"/>
      <c r="AT462" s="156"/>
      <c r="AU462" s="156"/>
      <c r="AV462" s="156"/>
      <c r="AW462" s="156"/>
      <c r="AX462" s="156"/>
      <c r="AY462" s="156"/>
      <c r="AZ462" s="156"/>
      <c r="BA462" s="156"/>
      <c r="BB462" s="156"/>
    </row>
    <row r="463" spans="44:54">
      <c r="AR463" s="156"/>
      <c r="AS463" s="156"/>
      <c r="AT463" s="156"/>
      <c r="AU463" s="156"/>
      <c r="AV463" s="156"/>
      <c r="AW463" s="156"/>
      <c r="AX463" s="156"/>
      <c r="AY463" s="156"/>
      <c r="AZ463" s="156"/>
      <c r="BA463" s="156"/>
      <c r="BB463" s="156"/>
    </row>
    <row r="464" spans="44:54">
      <c r="AR464" s="156"/>
      <c r="AS464" s="156"/>
      <c r="AT464" s="156"/>
      <c r="AU464" s="156"/>
      <c r="AV464" s="156"/>
      <c r="AW464" s="156"/>
      <c r="AX464" s="156"/>
      <c r="AY464" s="156"/>
      <c r="AZ464" s="156"/>
      <c r="BA464" s="156"/>
      <c r="BB464" s="156"/>
    </row>
    <row r="465" spans="44:54">
      <c r="AR465" s="156"/>
      <c r="AS465" s="156"/>
      <c r="AT465" s="156"/>
      <c r="AU465" s="156"/>
      <c r="AV465" s="156"/>
      <c r="AW465" s="156"/>
      <c r="AX465" s="156"/>
      <c r="AY465" s="156"/>
      <c r="AZ465" s="156"/>
      <c r="BA465" s="156"/>
      <c r="BB465" s="156"/>
    </row>
    <row r="466" spans="44:54">
      <c r="AR466" s="156"/>
      <c r="AS466" s="156"/>
      <c r="AT466" s="156"/>
      <c r="AU466" s="156"/>
      <c r="AV466" s="156"/>
      <c r="AW466" s="156"/>
      <c r="AX466" s="156"/>
      <c r="AY466" s="156"/>
      <c r="AZ466" s="156"/>
      <c r="BA466" s="156"/>
      <c r="BB466" s="156"/>
    </row>
    <row r="467" spans="44:54">
      <c r="AR467" s="156"/>
      <c r="AS467" s="156"/>
      <c r="AT467" s="156"/>
      <c r="AU467" s="156"/>
      <c r="AV467" s="156"/>
      <c r="AW467" s="156"/>
      <c r="AX467" s="156"/>
      <c r="AY467" s="156"/>
      <c r="AZ467" s="156"/>
      <c r="BA467" s="156"/>
      <c r="BB467" s="156"/>
    </row>
    <row r="468" spans="44:54">
      <c r="AR468" s="156"/>
      <c r="AS468" s="156"/>
      <c r="AT468" s="156"/>
      <c r="AU468" s="156"/>
      <c r="AV468" s="156"/>
      <c r="AW468" s="156"/>
      <c r="AX468" s="156"/>
      <c r="AY468" s="156"/>
      <c r="AZ468" s="156"/>
      <c r="BA468" s="156"/>
      <c r="BB468" s="156"/>
    </row>
    <row r="469" spans="44:54">
      <c r="AR469" s="156"/>
      <c r="AS469" s="156"/>
      <c r="AT469" s="156"/>
      <c r="AU469" s="156"/>
      <c r="AV469" s="156"/>
      <c r="AW469" s="156"/>
      <c r="AX469" s="156"/>
      <c r="AY469" s="156"/>
      <c r="AZ469" s="156"/>
      <c r="BA469" s="156"/>
      <c r="BB469" s="156"/>
    </row>
    <row r="470" spans="44:54">
      <c r="AR470" s="156"/>
      <c r="AS470" s="156"/>
      <c r="AT470" s="156"/>
      <c r="AU470" s="156"/>
      <c r="AV470" s="156"/>
      <c r="AW470" s="156"/>
      <c r="AX470" s="156"/>
      <c r="AY470" s="156"/>
      <c r="AZ470" s="156"/>
      <c r="BA470" s="156"/>
      <c r="BB470" s="156"/>
    </row>
    <row r="471" spans="44:54">
      <c r="AR471" s="156"/>
      <c r="AS471" s="156"/>
      <c r="AT471" s="156"/>
      <c r="AU471" s="156"/>
      <c r="AV471" s="156"/>
      <c r="AW471" s="156"/>
      <c r="AX471" s="156"/>
      <c r="AY471" s="156"/>
      <c r="AZ471" s="156"/>
      <c r="BA471" s="156"/>
      <c r="BB471" s="156"/>
    </row>
    <row r="472" spans="44:54">
      <c r="AR472" s="156"/>
      <c r="AS472" s="156"/>
      <c r="AT472" s="156"/>
      <c r="AU472" s="156"/>
      <c r="AV472" s="156"/>
      <c r="AW472" s="156"/>
      <c r="AX472" s="156"/>
      <c r="AY472" s="156"/>
      <c r="AZ472" s="156"/>
      <c r="BA472" s="156"/>
      <c r="BB472" s="156"/>
    </row>
    <row r="473" spans="44:54">
      <c r="AR473" s="156"/>
      <c r="AS473" s="156"/>
      <c r="AT473" s="156"/>
      <c r="AU473" s="156"/>
      <c r="AV473" s="156"/>
      <c r="AW473" s="156"/>
      <c r="AX473" s="156"/>
      <c r="AY473" s="156"/>
      <c r="AZ473" s="156"/>
      <c r="BA473" s="156"/>
      <c r="BB473" s="156"/>
    </row>
    <row r="474" spans="44:54">
      <c r="AR474" s="156"/>
      <c r="AS474" s="156"/>
      <c r="AT474" s="156"/>
      <c r="AU474" s="156"/>
      <c r="AV474" s="156"/>
      <c r="AW474" s="156"/>
      <c r="AX474" s="156"/>
      <c r="AY474" s="156"/>
      <c r="AZ474" s="156"/>
      <c r="BA474" s="156"/>
      <c r="BB474" s="156"/>
    </row>
    <row r="475" spans="44:54">
      <c r="AR475" s="156"/>
      <c r="AS475" s="156"/>
      <c r="AT475" s="156"/>
      <c r="AU475" s="156"/>
      <c r="AV475" s="156"/>
      <c r="AW475" s="156"/>
      <c r="AX475" s="156"/>
      <c r="AY475" s="156"/>
      <c r="AZ475" s="156"/>
      <c r="BA475" s="156"/>
      <c r="BB475" s="156"/>
    </row>
    <row r="476" spans="44:54">
      <c r="AR476" s="156"/>
      <c r="AS476" s="156"/>
      <c r="AT476" s="156"/>
      <c r="AU476" s="156"/>
      <c r="AV476" s="156"/>
      <c r="AW476" s="156"/>
      <c r="AX476" s="156"/>
      <c r="AY476" s="156"/>
      <c r="AZ476" s="156"/>
      <c r="BA476" s="156"/>
      <c r="BB476" s="156"/>
    </row>
    <row r="477" spans="44:54">
      <c r="AR477" s="156"/>
      <c r="AS477" s="156"/>
      <c r="AT477" s="156"/>
      <c r="AU477" s="156"/>
      <c r="AV477" s="156"/>
      <c r="AW477" s="156"/>
      <c r="AX477" s="156"/>
      <c r="AY477" s="156"/>
      <c r="AZ477" s="156"/>
      <c r="BA477" s="156"/>
      <c r="BB477" s="156"/>
    </row>
    <row r="478" spans="44:54">
      <c r="AR478" s="156"/>
      <c r="AS478" s="156"/>
      <c r="AT478" s="156"/>
      <c r="AU478" s="156"/>
      <c r="AV478" s="156"/>
      <c r="AW478" s="156"/>
      <c r="AX478" s="156"/>
      <c r="AY478" s="156"/>
      <c r="AZ478" s="156"/>
      <c r="BA478" s="156"/>
      <c r="BB478" s="156"/>
    </row>
    <row r="479" spans="44:54">
      <c r="AR479" s="156"/>
      <c r="AS479" s="156"/>
      <c r="AT479" s="156"/>
      <c r="AU479" s="156"/>
      <c r="AV479" s="156"/>
      <c r="AW479" s="156"/>
      <c r="AX479" s="156"/>
      <c r="AY479" s="156"/>
      <c r="AZ479" s="156"/>
      <c r="BA479" s="156"/>
      <c r="BB479" s="156"/>
    </row>
    <row r="480" spans="44:54">
      <c r="AR480" s="156"/>
      <c r="AS480" s="156"/>
      <c r="AT480" s="156"/>
      <c r="AU480" s="156"/>
      <c r="AV480" s="156"/>
      <c r="AW480" s="156"/>
      <c r="AX480" s="156"/>
      <c r="AY480" s="156"/>
      <c r="AZ480" s="156"/>
      <c r="BA480" s="156"/>
      <c r="BB480" s="156"/>
    </row>
    <row r="481" spans="44:56">
      <c r="AR481" s="156"/>
      <c r="AS481" s="156"/>
      <c r="AT481" s="156"/>
      <c r="AU481" s="156"/>
      <c r="AV481" s="156"/>
      <c r="AW481" s="156"/>
      <c r="AX481" s="156"/>
      <c r="AY481" s="156"/>
      <c r="AZ481" s="156"/>
      <c r="BA481" s="156"/>
      <c r="BB481" s="156"/>
    </row>
    <row r="482" spans="44:56">
      <c r="AR482" s="156"/>
      <c r="AS482" s="156"/>
      <c r="AT482" s="156"/>
      <c r="AU482" s="156"/>
      <c r="AV482" s="156"/>
      <c r="AW482" s="156"/>
      <c r="AX482" s="156"/>
      <c r="AY482" s="156"/>
      <c r="AZ482" s="156"/>
      <c r="BA482" s="156"/>
      <c r="BB482" s="156"/>
    </row>
    <row r="483" spans="44:56">
      <c r="AR483" s="156"/>
      <c r="AS483" s="156"/>
      <c r="AT483" s="156"/>
      <c r="AU483" s="156"/>
      <c r="AV483" s="156"/>
      <c r="AW483" s="156"/>
      <c r="AX483" s="156"/>
      <c r="AY483" s="156"/>
      <c r="AZ483" s="156"/>
      <c r="BA483" s="156"/>
      <c r="BB483" s="156"/>
    </row>
    <row r="484" spans="44:56">
      <c r="AR484" s="156"/>
      <c r="AS484" s="156"/>
      <c r="AT484" s="156"/>
      <c r="AU484" s="156"/>
      <c r="AV484" s="156"/>
      <c r="AW484" s="156"/>
      <c r="AX484" s="156"/>
      <c r="AY484" s="156"/>
      <c r="AZ484" s="156"/>
      <c r="BA484" s="156"/>
      <c r="BB484" s="156"/>
    </row>
    <row r="485" spans="44:56">
      <c r="AR485" s="165">
        <f t="shared" ref="AR485:BB485" si="16">SUM(AR4:AR484)</f>
        <v>0</v>
      </c>
      <c r="AS485" s="165">
        <f t="shared" si="16"/>
        <v>0</v>
      </c>
      <c r="AT485" s="165">
        <f t="shared" si="16"/>
        <v>0</v>
      </c>
      <c r="AU485" s="165">
        <f t="shared" si="16"/>
        <v>0</v>
      </c>
      <c r="AV485" s="165">
        <f t="shared" si="16"/>
        <v>0</v>
      </c>
      <c r="AW485" s="165">
        <f t="shared" si="16"/>
        <v>0</v>
      </c>
      <c r="AX485" s="165">
        <f t="shared" si="16"/>
        <v>0</v>
      </c>
      <c r="AY485" s="165">
        <f t="shared" si="16"/>
        <v>0</v>
      </c>
      <c r="AZ485" s="165">
        <f t="shared" si="16"/>
        <v>0</v>
      </c>
      <c r="BA485" s="165">
        <f t="shared" si="16"/>
        <v>0</v>
      </c>
      <c r="BB485" s="165">
        <f t="shared" si="16"/>
        <v>0</v>
      </c>
      <c r="BC485" s="166"/>
      <c r="BD485" s="167">
        <f>SUM(BD4:BD484)</f>
        <v>0</v>
      </c>
    </row>
    <row r="486" spans="44:56" ht="27.75" customHeight="1">
      <c r="AR486" s="242" t="s">
        <v>117</v>
      </c>
      <c r="AS486" s="242"/>
      <c r="AT486" s="242"/>
      <c r="AU486" s="242"/>
      <c r="AV486" s="242"/>
      <c r="AW486" s="242"/>
      <c r="AX486" s="242"/>
      <c r="AY486" s="242"/>
      <c r="AZ486" s="242"/>
      <c r="BA486" s="242"/>
      <c r="BB486" s="242"/>
      <c r="BD486" s="168" t="s">
        <v>118</v>
      </c>
    </row>
  </sheetData>
  <mergeCells count="64">
    <mergeCell ref="A1:F1"/>
    <mergeCell ref="H1:J1"/>
    <mergeCell ref="K1:O1"/>
    <mergeCell ref="AR1:AT1"/>
    <mergeCell ref="A2:B2"/>
    <mergeCell ref="H2:J2"/>
    <mergeCell ref="M2:N2"/>
    <mergeCell ref="O2:P2"/>
    <mergeCell ref="R2:V2"/>
    <mergeCell ref="X2:AC2"/>
    <mergeCell ref="AF2:AI2"/>
    <mergeCell ref="AJ2:AL2"/>
    <mergeCell ref="AN2:AO2"/>
    <mergeCell ref="AP2:AQ2"/>
    <mergeCell ref="AR2:BA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Y20:AA20"/>
    <mergeCell ref="R26:S26"/>
    <mergeCell ref="A19:C19"/>
    <mergeCell ref="D19:E19"/>
    <mergeCell ref="H19:I19"/>
    <mergeCell ref="O19:P19"/>
    <mergeCell ref="R19:V19"/>
    <mergeCell ref="A20:C20"/>
    <mergeCell ref="AR486:BB486"/>
    <mergeCell ref="T22:U22"/>
    <mergeCell ref="V22:W22"/>
    <mergeCell ref="Z22:AA22"/>
    <mergeCell ref="AE22:AF22"/>
    <mergeCell ref="T23:U23"/>
    <mergeCell ref="V23:W23"/>
    <mergeCell ref="Z23:AA23"/>
    <mergeCell ref="AE23:AF23"/>
  </mergeCells>
  <phoneticPr fontId="41" type="noConversion"/>
  <dataValidations disablePrompts="1" count="3">
    <dataValidation type="list" allowBlank="1" showInputMessage="1" showErrorMessage="1" sqref="N20:N21">
      <formula1>"含税,不含税"</formula1>
    </dataValidation>
    <dataValidation type="list" allowBlank="1" showInputMessage="1" showErrorMessage="1" sqref="P20">
      <formula1>"任香菊,王晓,王习元,陈兴亮,李嘉梅"</formula1>
    </dataValidation>
    <dataValidation type="list" allowBlank="1" showInputMessage="1" showErrorMessage="1" sqref="P21">
      <formula1>"张钰环,翟子涵"</formula1>
    </dataValidation>
  </dataValidations>
  <pageMargins left="0" right="0.39370078740157499" top="0.17" bottom="0.35433070866141703" header="0" footer="0.31496062992126"/>
  <pageSetup orientation="portrait" horizontalDpi="180" verticalDpi="18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3"/>
  <sheetViews>
    <sheetView topLeftCell="A929" zoomScale="115" zoomScaleNormal="115" workbookViewId="0">
      <selection activeCell="B10" sqref="B10"/>
    </sheetView>
  </sheetViews>
  <sheetFormatPr defaultColWidth="9" defaultRowHeight="13.5"/>
  <cols>
    <col min="1" max="1" width="9" style="9"/>
    <col min="2" max="3" width="11.25" style="10" customWidth="1"/>
    <col min="4" max="4" width="9" style="10"/>
    <col min="5" max="5" width="9" style="47"/>
    <col min="6" max="6" width="17.875" style="60" customWidth="1"/>
    <col min="7" max="7" width="16.625" style="60" customWidth="1"/>
    <col min="8" max="16384" width="9" style="47"/>
  </cols>
  <sheetData>
    <row r="1" spans="1:7">
      <c r="A1" s="9">
        <v>0</v>
      </c>
      <c r="B1" s="10">
        <v>0</v>
      </c>
      <c r="C1" s="10">
        <v>0</v>
      </c>
      <c r="D1" s="10">
        <v>0</v>
      </c>
    </row>
    <row r="3" spans="1:7" ht="14.25" customHeight="1">
      <c r="A3" s="9" t="s">
        <v>13</v>
      </c>
      <c r="B3" s="10" t="s">
        <v>14</v>
      </c>
      <c r="C3" s="10" t="s">
        <v>70</v>
      </c>
      <c r="D3" s="10" t="s">
        <v>71</v>
      </c>
      <c r="E3" s="47">
        <v>999</v>
      </c>
      <c r="F3" s="60" t="s">
        <v>98</v>
      </c>
      <c r="G3" s="60" t="s">
        <v>99</v>
      </c>
    </row>
    <row r="4" spans="1:7" ht="14.25" customHeight="1">
      <c r="A4" s="9">
        <v>304</v>
      </c>
      <c r="B4" s="10">
        <v>0</v>
      </c>
      <c r="C4" s="10">
        <v>0</v>
      </c>
      <c r="D4" s="10">
        <v>0</v>
      </c>
      <c r="E4" s="47">
        <v>999</v>
      </c>
      <c r="F4" s="60">
        <v>0</v>
      </c>
      <c r="G4" s="60">
        <v>0</v>
      </c>
    </row>
    <row r="5" spans="1:7">
      <c r="A5" s="9">
        <v>304</v>
      </c>
      <c r="B5" s="10">
        <v>0.5</v>
      </c>
      <c r="C5" s="10">
        <v>2</v>
      </c>
      <c r="D5" s="10">
        <v>0.1</v>
      </c>
      <c r="E5" s="47">
        <v>999</v>
      </c>
      <c r="F5" s="60">
        <v>7000</v>
      </c>
      <c r="G5" s="60">
        <v>0</v>
      </c>
    </row>
    <row r="6" spans="1:7">
      <c r="A6" s="9">
        <v>304</v>
      </c>
      <c r="B6" s="10">
        <v>0.6</v>
      </c>
      <c r="C6" s="10">
        <v>2</v>
      </c>
      <c r="D6" s="10">
        <v>0.1</v>
      </c>
      <c r="E6" s="47">
        <v>999</v>
      </c>
      <c r="F6" s="60">
        <v>7000</v>
      </c>
      <c r="G6" s="60">
        <v>0</v>
      </c>
    </row>
    <row r="7" spans="1:7">
      <c r="A7" s="9">
        <v>304</v>
      </c>
      <c r="B7" s="10">
        <v>0.7</v>
      </c>
      <c r="C7" s="10">
        <v>2</v>
      </c>
      <c r="D7" s="10">
        <v>0.1</v>
      </c>
      <c r="E7" s="47">
        <v>999</v>
      </c>
      <c r="F7" s="60">
        <v>7000</v>
      </c>
      <c r="G7" s="60">
        <v>0</v>
      </c>
    </row>
    <row r="8" spans="1:7">
      <c r="A8" s="9">
        <v>304</v>
      </c>
      <c r="B8" s="10">
        <v>0.8</v>
      </c>
      <c r="C8" s="10">
        <v>2</v>
      </c>
      <c r="D8" s="10">
        <v>0.1</v>
      </c>
      <c r="E8" s="47">
        <v>999</v>
      </c>
      <c r="F8" s="60">
        <v>7000</v>
      </c>
      <c r="G8" s="60">
        <v>0</v>
      </c>
    </row>
    <row r="9" spans="1:7">
      <c r="A9" s="9">
        <v>304</v>
      </c>
      <c r="B9" s="10">
        <v>0.9</v>
      </c>
      <c r="C9" s="10">
        <v>2</v>
      </c>
      <c r="D9" s="10">
        <v>0.1</v>
      </c>
      <c r="E9" s="47">
        <v>999</v>
      </c>
      <c r="F9" s="60">
        <v>7000</v>
      </c>
      <c r="G9" s="60">
        <v>0</v>
      </c>
    </row>
    <row r="10" spans="1:7">
      <c r="A10" s="9">
        <v>304</v>
      </c>
      <c r="B10" s="10">
        <v>1</v>
      </c>
      <c r="C10" s="10">
        <v>2</v>
      </c>
      <c r="D10" s="10">
        <f>+C10*0.1</f>
        <v>0.2</v>
      </c>
      <c r="E10" s="47">
        <v>999</v>
      </c>
      <c r="F10" s="60">
        <v>7000</v>
      </c>
      <c r="G10" s="60">
        <v>0</v>
      </c>
    </row>
    <row r="11" spans="1:7">
      <c r="A11" s="9">
        <v>304</v>
      </c>
      <c r="B11" s="10">
        <v>1.2</v>
      </c>
      <c r="C11" s="10">
        <v>2.4</v>
      </c>
      <c r="D11" s="10">
        <f t="shared" ref="D11:D24" si="0">+C11*0.1</f>
        <v>0.24</v>
      </c>
      <c r="E11" s="47">
        <v>999</v>
      </c>
      <c r="F11" s="60">
        <v>6000</v>
      </c>
      <c r="G11" s="60">
        <v>0</v>
      </c>
    </row>
    <row r="12" spans="1:7">
      <c r="A12" s="9">
        <v>304</v>
      </c>
      <c r="B12" s="10">
        <v>1.5</v>
      </c>
      <c r="C12" s="10">
        <v>3</v>
      </c>
      <c r="D12" s="10">
        <f t="shared" si="0"/>
        <v>0.3</v>
      </c>
      <c r="E12" s="47">
        <v>999</v>
      </c>
      <c r="F12" s="60">
        <v>4500</v>
      </c>
      <c r="G12" s="60">
        <v>0</v>
      </c>
    </row>
    <row r="13" spans="1:7">
      <c r="A13" s="9">
        <v>304</v>
      </c>
      <c r="B13" s="10">
        <v>2</v>
      </c>
      <c r="C13" s="10">
        <v>3.8</v>
      </c>
      <c r="D13" s="10">
        <f t="shared" si="0"/>
        <v>0.38</v>
      </c>
      <c r="E13" s="47">
        <v>999</v>
      </c>
      <c r="F13" s="60">
        <v>4200</v>
      </c>
      <c r="G13" s="60">
        <v>0</v>
      </c>
    </row>
    <row r="14" spans="1:7">
      <c r="A14" s="9">
        <v>304</v>
      </c>
      <c r="B14" s="10">
        <v>2.5</v>
      </c>
      <c r="C14" s="10">
        <v>4.7</v>
      </c>
      <c r="D14" s="10">
        <f t="shared" si="0"/>
        <v>0.47</v>
      </c>
      <c r="E14" s="47">
        <v>999</v>
      </c>
      <c r="F14" s="60">
        <v>3000</v>
      </c>
      <c r="G14" s="60">
        <v>5.0000000000000001E-3</v>
      </c>
    </row>
    <row r="15" spans="1:7">
      <c r="A15" s="9">
        <v>304</v>
      </c>
      <c r="B15" s="10">
        <v>3</v>
      </c>
      <c r="C15" s="10">
        <v>6</v>
      </c>
      <c r="D15" s="10">
        <f t="shared" si="0"/>
        <v>0.6</v>
      </c>
      <c r="E15" s="47">
        <v>999</v>
      </c>
      <c r="F15" s="60">
        <v>2800</v>
      </c>
      <c r="G15" s="60">
        <v>5.0000000000000001E-3</v>
      </c>
    </row>
    <row r="16" spans="1:7">
      <c r="A16" s="9">
        <v>304</v>
      </c>
      <c r="B16" s="10">
        <v>4</v>
      </c>
      <c r="C16" s="10">
        <v>7.5</v>
      </c>
      <c r="D16" s="10">
        <f t="shared" si="0"/>
        <v>0.75</v>
      </c>
      <c r="E16" s="47">
        <v>999</v>
      </c>
      <c r="F16" s="60">
        <v>2400</v>
      </c>
      <c r="G16" s="60">
        <v>0.01</v>
      </c>
    </row>
    <row r="17" spans="1:7">
      <c r="A17" s="9">
        <v>304</v>
      </c>
      <c r="B17" s="10">
        <v>5</v>
      </c>
      <c r="C17" s="10">
        <f>+B17*1.5</f>
        <v>7.5</v>
      </c>
      <c r="D17" s="10">
        <f t="shared" si="0"/>
        <v>0.75</v>
      </c>
      <c r="E17" s="47">
        <v>999</v>
      </c>
      <c r="F17" s="60">
        <v>2100</v>
      </c>
      <c r="G17" s="60">
        <v>0.01</v>
      </c>
    </row>
    <row r="18" spans="1:7">
      <c r="A18" s="9">
        <v>304</v>
      </c>
      <c r="B18" s="10">
        <v>6</v>
      </c>
      <c r="C18" s="10">
        <f t="shared" ref="C18:C20" si="1">+B18*1.5</f>
        <v>9</v>
      </c>
      <c r="D18" s="10">
        <f t="shared" si="0"/>
        <v>0.9</v>
      </c>
      <c r="E18" s="47">
        <v>999</v>
      </c>
      <c r="F18" s="60">
        <v>1600</v>
      </c>
      <c r="G18" s="60">
        <v>0.01</v>
      </c>
    </row>
    <row r="19" spans="1:7">
      <c r="A19" s="9">
        <v>304</v>
      </c>
      <c r="B19" s="10">
        <v>7</v>
      </c>
      <c r="C19" s="10">
        <f t="shared" si="1"/>
        <v>10.5</v>
      </c>
      <c r="D19" s="10">
        <f t="shared" si="0"/>
        <v>1.05</v>
      </c>
      <c r="E19" s="47">
        <v>999</v>
      </c>
      <c r="F19" s="60">
        <v>800</v>
      </c>
      <c r="G19" s="60">
        <v>1.7000000000000001E-2</v>
      </c>
    </row>
    <row r="20" spans="1:7">
      <c r="A20" s="9">
        <v>304</v>
      </c>
      <c r="B20" s="10">
        <v>8</v>
      </c>
      <c r="C20" s="10">
        <f t="shared" si="1"/>
        <v>12</v>
      </c>
      <c r="D20" s="10">
        <f t="shared" si="0"/>
        <v>1.2</v>
      </c>
      <c r="E20" s="47">
        <v>999</v>
      </c>
      <c r="F20" s="60">
        <v>800</v>
      </c>
      <c r="G20" s="60">
        <v>1.7000000000000001E-2</v>
      </c>
    </row>
    <row r="21" spans="1:7">
      <c r="A21" s="9">
        <v>304</v>
      </c>
      <c r="B21" s="10">
        <v>9</v>
      </c>
      <c r="C21" s="10">
        <f t="shared" ref="C21:C24" si="2">+B21*1.5</f>
        <v>13.5</v>
      </c>
      <c r="D21" s="10">
        <f t="shared" si="0"/>
        <v>1.35</v>
      </c>
      <c r="E21" s="47">
        <v>999</v>
      </c>
      <c r="F21" s="60">
        <v>500</v>
      </c>
      <c r="G21" s="60">
        <v>1.7000000000000001E-2</v>
      </c>
    </row>
    <row r="22" spans="1:7">
      <c r="A22" s="9">
        <v>304</v>
      </c>
      <c r="B22" s="10">
        <v>10</v>
      </c>
      <c r="C22" s="10">
        <f t="shared" si="2"/>
        <v>15</v>
      </c>
      <c r="D22" s="10">
        <f t="shared" si="0"/>
        <v>1.5</v>
      </c>
      <c r="E22" s="47">
        <v>999</v>
      </c>
      <c r="F22" s="60">
        <v>500</v>
      </c>
      <c r="G22" s="60">
        <v>1.7000000000000001E-2</v>
      </c>
    </row>
    <row r="23" spans="1:7">
      <c r="A23" s="9">
        <v>304</v>
      </c>
      <c r="B23" s="10">
        <v>11</v>
      </c>
      <c r="C23" s="10">
        <f t="shared" si="2"/>
        <v>16.5</v>
      </c>
      <c r="D23" s="10">
        <f t="shared" si="0"/>
        <v>1.65</v>
      </c>
      <c r="E23" s="47">
        <v>999</v>
      </c>
      <c r="F23" s="60">
        <v>300</v>
      </c>
      <c r="G23" s="60">
        <v>0.04</v>
      </c>
    </row>
    <row r="24" spans="1:7">
      <c r="A24" s="9">
        <v>304</v>
      </c>
      <c r="B24" s="10">
        <v>12</v>
      </c>
      <c r="C24" s="10">
        <f t="shared" si="2"/>
        <v>18</v>
      </c>
      <c r="D24" s="10">
        <f t="shared" si="0"/>
        <v>1.8</v>
      </c>
      <c r="E24" s="47">
        <v>999</v>
      </c>
      <c r="F24" s="60">
        <v>300</v>
      </c>
      <c r="G24" s="60">
        <v>0.04</v>
      </c>
    </row>
    <row r="25" spans="1:7">
      <c r="A25" s="9">
        <v>304</v>
      </c>
      <c r="B25" s="10">
        <v>13</v>
      </c>
      <c r="C25" s="10">
        <f t="shared" ref="C25:C27" si="3">+B25*1.5</f>
        <v>19.5</v>
      </c>
      <c r="D25" s="10">
        <f t="shared" ref="D25:D27" si="4">+C25*0.1</f>
        <v>1.95</v>
      </c>
      <c r="E25" s="47">
        <v>999</v>
      </c>
      <c r="F25" s="60">
        <v>300</v>
      </c>
      <c r="G25" s="60">
        <v>0.04</v>
      </c>
    </row>
    <row r="26" spans="1:7">
      <c r="A26" s="9">
        <v>304</v>
      </c>
      <c r="B26" s="10">
        <v>14</v>
      </c>
      <c r="C26" s="10">
        <f t="shared" si="3"/>
        <v>21</v>
      </c>
      <c r="D26" s="10">
        <f t="shared" si="4"/>
        <v>2.1</v>
      </c>
      <c r="E26" s="47">
        <v>999</v>
      </c>
      <c r="F26" s="60">
        <v>300</v>
      </c>
      <c r="G26" s="60">
        <v>0.04</v>
      </c>
    </row>
    <row r="27" spans="1:7">
      <c r="A27" s="9">
        <v>304</v>
      </c>
      <c r="B27" s="10">
        <v>15</v>
      </c>
      <c r="C27" s="10">
        <f t="shared" si="3"/>
        <v>22.5</v>
      </c>
      <c r="D27" s="10">
        <f t="shared" si="4"/>
        <v>2.25</v>
      </c>
      <c r="E27" s="47">
        <v>999</v>
      </c>
      <c r="F27" s="60">
        <v>300</v>
      </c>
      <c r="G27" s="60">
        <v>0.04</v>
      </c>
    </row>
    <row r="28" spans="1:7">
      <c r="A28" s="9">
        <v>304</v>
      </c>
      <c r="B28" s="10">
        <v>16</v>
      </c>
      <c r="C28" s="10">
        <f t="shared" ref="C28:C62" si="5">+B28*1.5</f>
        <v>24</v>
      </c>
      <c r="D28" s="10">
        <f t="shared" ref="D28:D62" si="6">+C28*0.1</f>
        <v>2.4</v>
      </c>
      <c r="E28" s="47">
        <v>999</v>
      </c>
      <c r="F28" s="60">
        <v>300</v>
      </c>
      <c r="G28" s="60">
        <v>0.04</v>
      </c>
    </row>
    <row r="29" spans="1:7">
      <c r="A29" s="9">
        <v>304</v>
      </c>
      <c r="B29" s="10">
        <v>17</v>
      </c>
      <c r="C29" s="10">
        <f t="shared" si="5"/>
        <v>25.5</v>
      </c>
      <c r="D29" s="10">
        <f t="shared" si="6"/>
        <v>2.5499999999999998</v>
      </c>
      <c r="E29" s="47">
        <v>999</v>
      </c>
      <c r="F29" s="60">
        <v>300</v>
      </c>
      <c r="G29" s="60">
        <v>0.04</v>
      </c>
    </row>
    <row r="30" spans="1:7">
      <c r="A30" s="9">
        <v>304</v>
      </c>
      <c r="B30" s="10">
        <v>18</v>
      </c>
      <c r="C30" s="10">
        <f t="shared" si="5"/>
        <v>27</v>
      </c>
      <c r="D30" s="10">
        <f t="shared" si="6"/>
        <v>2.7</v>
      </c>
      <c r="E30" s="47">
        <v>999</v>
      </c>
      <c r="F30" s="60">
        <v>300</v>
      </c>
      <c r="G30" s="60">
        <v>0.04</v>
      </c>
    </row>
    <row r="31" spans="1:7">
      <c r="A31" s="9">
        <v>304</v>
      </c>
      <c r="B31" s="10">
        <v>19</v>
      </c>
      <c r="C31" s="10">
        <f t="shared" si="5"/>
        <v>28.5</v>
      </c>
      <c r="D31" s="10">
        <f t="shared" si="6"/>
        <v>2.85</v>
      </c>
      <c r="E31" s="47">
        <v>999</v>
      </c>
      <c r="F31" s="60">
        <v>300</v>
      </c>
      <c r="G31" s="60">
        <v>0.04</v>
      </c>
    </row>
    <row r="32" spans="1:7">
      <c r="A32" s="9">
        <v>304</v>
      </c>
      <c r="B32" s="10">
        <v>20</v>
      </c>
      <c r="C32" s="10">
        <f t="shared" si="5"/>
        <v>30</v>
      </c>
      <c r="D32" s="10">
        <f t="shared" si="6"/>
        <v>3</v>
      </c>
      <c r="E32" s="47">
        <v>999</v>
      </c>
      <c r="F32" s="60">
        <v>300</v>
      </c>
      <c r="G32" s="60">
        <v>0.04</v>
      </c>
    </row>
    <row r="33" spans="1:7">
      <c r="A33" s="9">
        <v>304</v>
      </c>
      <c r="B33" s="10">
        <v>21</v>
      </c>
      <c r="C33" s="10">
        <f t="shared" si="5"/>
        <v>31.5</v>
      </c>
      <c r="D33" s="10">
        <f t="shared" si="6"/>
        <v>3.15</v>
      </c>
      <c r="E33" s="47">
        <v>999</v>
      </c>
      <c r="F33" s="60">
        <v>300</v>
      </c>
      <c r="G33" s="60">
        <v>0.04</v>
      </c>
    </row>
    <row r="34" spans="1:7">
      <c r="A34" s="9">
        <v>304</v>
      </c>
      <c r="B34" s="10">
        <v>22</v>
      </c>
      <c r="C34" s="10">
        <f t="shared" si="5"/>
        <v>33</v>
      </c>
      <c r="D34" s="10">
        <f t="shared" si="6"/>
        <v>3.3</v>
      </c>
      <c r="E34" s="47">
        <v>999</v>
      </c>
      <c r="F34" s="60">
        <v>300</v>
      </c>
      <c r="G34" s="60">
        <v>0.04</v>
      </c>
    </row>
    <row r="35" spans="1:7">
      <c r="A35" s="9">
        <v>304</v>
      </c>
      <c r="B35" s="10">
        <v>23</v>
      </c>
      <c r="C35" s="10">
        <f t="shared" si="5"/>
        <v>34.5</v>
      </c>
      <c r="D35" s="10">
        <f t="shared" si="6"/>
        <v>3.45</v>
      </c>
      <c r="E35" s="47">
        <v>999</v>
      </c>
      <c r="F35" s="60">
        <v>300</v>
      </c>
      <c r="G35" s="60">
        <v>0.04</v>
      </c>
    </row>
    <row r="36" spans="1:7">
      <c r="A36" s="9">
        <v>304</v>
      </c>
      <c r="B36" s="10">
        <v>24</v>
      </c>
      <c r="C36" s="10">
        <f t="shared" si="5"/>
        <v>36</v>
      </c>
      <c r="D36" s="10">
        <f t="shared" si="6"/>
        <v>3.6</v>
      </c>
      <c r="E36" s="47">
        <v>999</v>
      </c>
      <c r="F36" s="60">
        <v>300</v>
      </c>
      <c r="G36" s="60">
        <v>0.04</v>
      </c>
    </row>
    <row r="37" spans="1:7">
      <c r="A37" s="9">
        <v>304</v>
      </c>
      <c r="B37" s="10">
        <v>25</v>
      </c>
      <c r="C37" s="10">
        <f t="shared" si="5"/>
        <v>37.5</v>
      </c>
      <c r="D37" s="10">
        <f t="shared" si="6"/>
        <v>3.75</v>
      </c>
      <c r="E37" s="47">
        <v>999</v>
      </c>
      <c r="F37" s="60">
        <v>300</v>
      </c>
      <c r="G37" s="60">
        <v>0.04</v>
      </c>
    </row>
    <row r="38" spans="1:7">
      <c r="A38" s="9">
        <v>304</v>
      </c>
      <c r="B38" s="10">
        <v>26</v>
      </c>
      <c r="C38" s="10">
        <f t="shared" si="5"/>
        <v>39</v>
      </c>
      <c r="D38" s="10">
        <f t="shared" si="6"/>
        <v>3.9</v>
      </c>
      <c r="E38" s="47">
        <v>999</v>
      </c>
      <c r="F38" s="60">
        <v>300</v>
      </c>
      <c r="G38" s="60">
        <v>0.04</v>
      </c>
    </row>
    <row r="39" spans="1:7">
      <c r="A39" s="9">
        <v>304</v>
      </c>
      <c r="B39" s="10">
        <v>27</v>
      </c>
      <c r="C39" s="10">
        <f t="shared" si="5"/>
        <v>40.5</v>
      </c>
      <c r="D39" s="10">
        <f t="shared" si="6"/>
        <v>4.05</v>
      </c>
      <c r="E39" s="47">
        <v>999</v>
      </c>
      <c r="F39" s="60">
        <v>300</v>
      </c>
      <c r="G39" s="60">
        <v>0.04</v>
      </c>
    </row>
    <row r="40" spans="1:7">
      <c r="A40" s="9">
        <v>304</v>
      </c>
      <c r="B40" s="10">
        <v>28</v>
      </c>
      <c r="C40" s="10">
        <f t="shared" si="5"/>
        <v>42</v>
      </c>
      <c r="D40" s="10">
        <f t="shared" si="6"/>
        <v>4.2</v>
      </c>
      <c r="E40" s="47">
        <v>999</v>
      </c>
      <c r="F40" s="60">
        <v>300</v>
      </c>
      <c r="G40" s="60">
        <v>0.04</v>
      </c>
    </row>
    <row r="41" spans="1:7">
      <c r="A41" s="9">
        <v>304</v>
      </c>
      <c r="B41" s="10">
        <v>29</v>
      </c>
      <c r="C41" s="10">
        <f t="shared" si="5"/>
        <v>43.5</v>
      </c>
      <c r="D41" s="10">
        <f t="shared" si="6"/>
        <v>4.3499999999999996</v>
      </c>
      <c r="E41" s="47">
        <v>999</v>
      </c>
      <c r="F41" s="60">
        <v>300</v>
      </c>
      <c r="G41" s="60">
        <v>0.04</v>
      </c>
    </row>
    <row r="42" spans="1:7">
      <c r="A42" s="9">
        <v>304</v>
      </c>
      <c r="B42" s="10">
        <v>30</v>
      </c>
      <c r="C42" s="10">
        <f t="shared" si="5"/>
        <v>45</v>
      </c>
      <c r="D42" s="10">
        <f t="shared" si="6"/>
        <v>4.5</v>
      </c>
      <c r="E42" s="47">
        <v>999</v>
      </c>
      <c r="F42" s="60">
        <v>300</v>
      </c>
      <c r="G42" s="60">
        <v>0.04</v>
      </c>
    </row>
    <row r="43" spans="1:7">
      <c r="A43" s="9">
        <v>304</v>
      </c>
      <c r="B43" s="10">
        <v>31</v>
      </c>
      <c r="C43" s="10">
        <f t="shared" si="5"/>
        <v>46.5</v>
      </c>
      <c r="D43" s="10">
        <f t="shared" si="6"/>
        <v>4.6500000000000004</v>
      </c>
      <c r="E43" s="47">
        <v>999</v>
      </c>
      <c r="F43" s="60">
        <v>300</v>
      </c>
      <c r="G43" s="60">
        <v>0.04</v>
      </c>
    </row>
    <row r="44" spans="1:7">
      <c r="A44" s="9">
        <v>304</v>
      </c>
      <c r="B44" s="10">
        <v>32</v>
      </c>
      <c r="C44" s="10">
        <f t="shared" si="5"/>
        <v>48</v>
      </c>
      <c r="D44" s="10">
        <f t="shared" si="6"/>
        <v>4.8</v>
      </c>
      <c r="E44" s="47">
        <v>999</v>
      </c>
      <c r="F44" s="60">
        <v>300</v>
      </c>
      <c r="G44" s="60">
        <v>0.04</v>
      </c>
    </row>
    <row r="45" spans="1:7">
      <c r="A45" s="9">
        <v>304</v>
      </c>
      <c r="B45" s="10">
        <v>33</v>
      </c>
      <c r="C45" s="10">
        <f t="shared" si="5"/>
        <v>49.5</v>
      </c>
      <c r="D45" s="10">
        <f t="shared" si="6"/>
        <v>4.95</v>
      </c>
      <c r="E45" s="47">
        <v>999</v>
      </c>
      <c r="F45" s="60">
        <v>300</v>
      </c>
      <c r="G45" s="60">
        <v>0.04</v>
      </c>
    </row>
    <row r="46" spans="1:7">
      <c r="A46" s="9">
        <v>304</v>
      </c>
      <c r="B46" s="10">
        <v>34</v>
      </c>
      <c r="C46" s="10">
        <f t="shared" si="5"/>
        <v>51</v>
      </c>
      <c r="D46" s="10">
        <f t="shared" si="6"/>
        <v>5.0999999999999996</v>
      </c>
      <c r="E46" s="47">
        <v>999</v>
      </c>
      <c r="F46" s="60">
        <v>300</v>
      </c>
      <c r="G46" s="60">
        <v>0.04</v>
      </c>
    </row>
    <row r="47" spans="1:7">
      <c r="A47" s="9">
        <v>304</v>
      </c>
      <c r="B47" s="10">
        <v>35</v>
      </c>
      <c r="C47" s="10">
        <f t="shared" si="5"/>
        <v>52.5</v>
      </c>
      <c r="D47" s="10">
        <f t="shared" si="6"/>
        <v>5.25</v>
      </c>
      <c r="E47" s="47">
        <v>999</v>
      </c>
      <c r="F47" s="60">
        <v>300</v>
      </c>
      <c r="G47" s="60">
        <v>0.04</v>
      </c>
    </row>
    <row r="48" spans="1:7">
      <c r="A48" s="9">
        <v>304</v>
      </c>
      <c r="B48" s="10">
        <v>36</v>
      </c>
      <c r="C48" s="10">
        <f t="shared" si="5"/>
        <v>54</v>
      </c>
      <c r="D48" s="10">
        <f t="shared" si="6"/>
        <v>5.4</v>
      </c>
      <c r="E48" s="47">
        <v>999</v>
      </c>
      <c r="F48" s="60">
        <v>300</v>
      </c>
      <c r="G48" s="60">
        <v>0.04</v>
      </c>
    </row>
    <row r="49" spans="1:7">
      <c r="A49" s="9">
        <v>304</v>
      </c>
      <c r="B49" s="10">
        <v>37</v>
      </c>
      <c r="C49" s="10">
        <f t="shared" si="5"/>
        <v>55.5</v>
      </c>
      <c r="D49" s="10">
        <f t="shared" si="6"/>
        <v>5.55</v>
      </c>
      <c r="E49" s="47">
        <v>999</v>
      </c>
      <c r="F49" s="60">
        <v>300</v>
      </c>
      <c r="G49" s="60">
        <v>0.04</v>
      </c>
    </row>
    <row r="50" spans="1:7">
      <c r="A50" s="9">
        <v>304</v>
      </c>
      <c r="B50" s="10">
        <v>38</v>
      </c>
      <c r="C50" s="10">
        <f t="shared" si="5"/>
        <v>57</v>
      </c>
      <c r="D50" s="10">
        <f t="shared" si="6"/>
        <v>5.7</v>
      </c>
      <c r="E50" s="47">
        <v>999</v>
      </c>
      <c r="F50" s="60">
        <v>300</v>
      </c>
      <c r="G50" s="60">
        <v>0.04</v>
      </c>
    </row>
    <row r="51" spans="1:7">
      <c r="A51" s="9">
        <v>304</v>
      </c>
      <c r="B51" s="10">
        <v>39</v>
      </c>
      <c r="C51" s="10">
        <f t="shared" si="5"/>
        <v>58.5</v>
      </c>
      <c r="D51" s="10">
        <f t="shared" si="6"/>
        <v>5.85</v>
      </c>
      <c r="E51" s="47">
        <v>999</v>
      </c>
      <c r="F51" s="60">
        <v>300</v>
      </c>
      <c r="G51" s="60">
        <v>0.04</v>
      </c>
    </row>
    <row r="52" spans="1:7">
      <c r="A52" s="9">
        <v>304</v>
      </c>
      <c r="B52" s="10">
        <v>40</v>
      </c>
      <c r="C52" s="10">
        <f t="shared" si="5"/>
        <v>60</v>
      </c>
      <c r="D52" s="10">
        <f t="shared" si="6"/>
        <v>6</v>
      </c>
      <c r="E52" s="47">
        <v>999</v>
      </c>
      <c r="F52" s="60">
        <v>300</v>
      </c>
      <c r="G52" s="60">
        <v>0.04</v>
      </c>
    </row>
    <row r="53" spans="1:7">
      <c r="A53" s="9">
        <v>304</v>
      </c>
      <c r="B53" s="10">
        <v>41</v>
      </c>
      <c r="C53" s="10">
        <f t="shared" si="5"/>
        <v>61.5</v>
      </c>
      <c r="D53" s="10">
        <f t="shared" si="6"/>
        <v>6.15</v>
      </c>
      <c r="E53" s="47">
        <v>999</v>
      </c>
      <c r="F53" s="60">
        <v>300</v>
      </c>
      <c r="G53" s="60">
        <v>0.04</v>
      </c>
    </row>
    <row r="54" spans="1:7">
      <c r="A54" s="9">
        <v>304</v>
      </c>
      <c r="B54" s="10">
        <v>42</v>
      </c>
      <c r="C54" s="10">
        <f t="shared" si="5"/>
        <v>63</v>
      </c>
      <c r="D54" s="10">
        <f t="shared" si="6"/>
        <v>6.3</v>
      </c>
      <c r="E54" s="47">
        <v>999</v>
      </c>
      <c r="F54" s="60">
        <v>300</v>
      </c>
      <c r="G54" s="60">
        <v>0.04</v>
      </c>
    </row>
    <row r="55" spans="1:7">
      <c r="A55" s="9">
        <v>304</v>
      </c>
      <c r="B55" s="10">
        <v>43</v>
      </c>
      <c r="C55" s="10">
        <f t="shared" si="5"/>
        <v>64.5</v>
      </c>
      <c r="D55" s="10">
        <f t="shared" si="6"/>
        <v>6.45</v>
      </c>
      <c r="E55" s="47">
        <v>999</v>
      </c>
      <c r="F55" s="60">
        <v>300</v>
      </c>
      <c r="G55" s="60">
        <v>0.04</v>
      </c>
    </row>
    <row r="56" spans="1:7">
      <c r="A56" s="9">
        <v>304</v>
      </c>
      <c r="B56" s="10">
        <v>44</v>
      </c>
      <c r="C56" s="10">
        <f t="shared" si="5"/>
        <v>66</v>
      </c>
      <c r="D56" s="10">
        <f t="shared" si="6"/>
        <v>6.6</v>
      </c>
      <c r="E56" s="47">
        <v>999</v>
      </c>
      <c r="F56" s="60">
        <v>300</v>
      </c>
      <c r="G56" s="60">
        <v>0.04</v>
      </c>
    </row>
    <row r="57" spans="1:7">
      <c r="A57" s="9">
        <v>304</v>
      </c>
      <c r="B57" s="10">
        <v>45</v>
      </c>
      <c r="C57" s="10">
        <f t="shared" si="5"/>
        <v>67.5</v>
      </c>
      <c r="D57" s="10">
        <f t="shared" si="6"/>
        <v>6.75</v>
      </c>
      <c r="E57" s="47">
        <v>999</v>
      </c>
      <c r="F57" s="60">
        <v>300</v>
      </c>
      <c r="G57" s="60">
        <v>0.04</v>
      </c>
    </row>
    <row r="58" spans="1:7">
      <c r="A58" s="9">
        <v>304</v>
      </c>
      <c r="B58" s="10">
        <v>46</v>
      </c>
      <c r="C58" s="10">
        <f t="shared" si="5"/>
        <v>69</v>
      </c>
      <c r="D58" s="10">
        <f t="shared" si="6"/>
        <v>6.9</v>
      </c>
      <c r="E58" s="47">
        <v>999</v>
      </c>
      <c r="F58" s="60">
        <v>300</v>
      </c>
      <c r="G58" s="60">
        <v>0.04</v>
      </c>
    </row>
    <row r="59" spans="1:7">
      <c r="A59" s="9">
        <v>304</v>
      </c>
      <c r="B59" s="10">
        <v>47</v>
      </c>
      <c r="C59" s="10">
        <f t="shared" si="5"/>
        <v>70.5</v>
      </c>
      <c r="D59" s="10">
        <f t="shared" si="6"/>
        <v>7.05</v>
      </c>
      <c r="E59" s="47">
        <v>999</v>
      </c>
      <c r="F59" s="60">
        <v>300</v>
      </c>
      <c r="G59" s="60">
        <v>0.04</v>
      </c>
    </row>
    <row r="60" spans="1:7">
      <c r="A60" s="9">
        <v>304</v>
      </c>
      <c r="B60" s="10">
        <v>48</v>
      </c>
      <c r="C60" s="10">
        <f t="shared" si="5"/>
        <v>72</v>
      </c>
      <c r="D60" s="10">
        <f t="shared" si="6"/>
        <v>7.2</v>
      </c>
      <c r="E60" s="47">
        <v>999</v>
      </c>
      <c r="F60" s="60">
        <v>300</v>
      </c>
      <c r="G60" s="60">
        <v>0.04</v>
      </c>
    </row>
    <row r="61" spans="1:7">
      <c r="A61" s="9">
        <v>304</v>
      </c>
      <c r="B61" s="10">
        <v>49</v>
      </c>
      <c r="C61" s="10">
        <f t="shared" si="5"/>
        <v>73.5</v>
      </c>
      <c r="D61" s="10">
        <f t="shared" si="6"/>
        <v>7.35</v>
      </c>
      <c r="E61" s="47">
        <v>999</v>
      </c>
      <c r="F61" s="60">
        <v>300</v>
      </c>
      <c r="G61" s="60">
        <v>0.04</v>
      </c>
    </row>
    <row r="62" spans="1:7">
      <c r="A62" s="9">
        <v>304</v>
      </c>
      <c r="B62" s="10">
        <v>50</v>
      </c>
      <c r="C62" s="10">
        <f t="shared" si="5"/>
        <v>75</v>
      </c>
      <c r="D62" s="10">
        <f t="shared" si="6"/>
        <v>7.5</v>
      </c>
      <c r="E62" s="47">
        <v>999</v>
      </c>
      <c r="F62" s="60">
        <v>300</v>
      </c>
      <c r="G62" s="60">
        <v>0.04</v>
      </c>
    </row>
    <row r="66" spans="1:7" ht="14.25" customHeight="1">
      <c r="A66" s="9" t="s">
        <v>13</v>
      </c>
      <c r="B66" s="10" t="s">
        <v>14</v>
      </c>
      <c r="C66" s="10" t="s">
        <v>70</v>
      </c>
      <c r="D66" s="10" t="s">
        <v>71</v>
      </c>
      <c r="E66" s="47">
        <v>999</v>
      </c>
      <c r="F66" s="60" t="s">
        <v>98</v>
      </c>
      <c r="G66" s="60" t="s">
        <v>99</v>
      </c>
    </row>
    <row r="67" spans="1:7" ht="14.25" customHeight="1">
      <c r="A67" s="214" t="s">
        <v>187</v>
      </c>
      <c r="B67" s="10">
        <v>0</v>
      </c>
      <c r="C67" s="10">
        <v>0</v>
      </c>
      <c r="D67" s="10">
        <v>0</v>
      </c>
      <c r="E67" s="47">
        <v>999</v>
      </c>
      <c r="F67" s="60">
        <v>0</v>
      </c>
      <c r="G67" s="60">
        <v>0</v>
      </c>
    </row>
    <row r="68" spans="1:7">
      <c r="A68" s="214" t="s">
        <v>187</v>
      </c>
      <c r="B68" s="10">
        <v>0.5</v>
      </c>
      <c r="C68" s="10">
        <v>2</v>
      </c>
      <c r="D68" s="10">
        <v>0.1</v>
      </c>
      <c r="E68" s="47">
        <v>999</v>
      </c>
      <c r="F68" s="60">
        <v>7000</v>
      </c>
      <c r="G68" s="60">
        <v>0</v>
      </c>
    </row>
    <row r="69" spans="1:7">
      <c r="A69" s="214" t="s">
        <v>187</v>
      </c>
      <c r="B69" s="10">
        <v>0.6</v>
      </c>
      <c r="C69" s="10">
        <v>2</v>
      </c>
      <c r="D69" s="10">
        <v>0.1</v>
      </c>
      <c r="E69" s="47">
        <v>999</v>
      </c>
      <c r="F69" s="60">
        <v>7000</v>
      </c>
      <c r="G69" s="60">
        <v>0</v>
      </c>
    </row>
    <row r="70" spans="1:7">
      <c r="A70" s="214" t="s">
        <v>187</v>
      </c>
      <c r="B70" s="10">
        <v>0.7</v>
      </c>
      <c r="C70" s="10">
        <v>2</v>
      </c>
      <c r="D70" s="10">
        <v>0.1</v>
      </c>
      <c r="E70" s="47">
        <v>999</v>
      </c>
      <c r="F70" s="60">
        <v>7000</v>
      </c>
      <c r="G70" s="60">
        <v>0</v>
      </c>
    </row>
    <row r="71" spans="1:7">
      <c r="A71" s="214" t="s">
        <v>187</v>
      </c>
      <c r="B71" s="10">
        <v>0.8</v>
      </c>
      <c r="C71" s="10">
        <v>2</v>
      </c>
      <c r="D71" s="10">
        <v>0.1</v>
      </c>
      <c r="E71" s="47">
        <v>999</v>
      </c>
      <c r="F71" s="60">
        <v>7000</v>
      </c>
      <c r="G71" s="60">
        <v>0</v>
      </c>
    </row>
    <row r="72" spans="1:7">
      <c r="A72" s="214" t="s">
        <v>187</v>
      </c>
      <c r="B72" s="10">
        <v>0.9</v>
      </c>
      <c r="C72" s="10">
        <v>2</v>
      </c>
      <c r="D72" s="10">
        <v>0.1</v>
      </c>
      <c r="E72" s="47">
        <v>999</v>
      </c>
      <c r="F72" s="60">
        <v>7000</v>
      </c>
      <c r="G72" s="60">
        <v>0</v>
      </c>
    </row>
    <row r="73" spans="1:7">
      <c r="A73" s="214" t="s">
        <v>187</v>
      </c>
      <c r="B73" s="10">
        <v>1</v>
      </c>
      <c r="C73" s="10">
        <v>2</v>
      </c>
      <c r="D73" s="10">
        <f>+C73*0.1</f>
        <v>0.2</v>
      </c>
      <c r="E73" s="47">
        <v>999</v>
      </c>
      <c r="F73" s="60">
        <v>7000</v>
      </c>
      <c r="G73" s="60">
        <v>0</v>
      </c>
    </row>
    <row r="74" spans="1:7">
      <c r="A74" s="214" t="s">
        <v>187</v>
      </c>
      <c r="B74" s="10">
        <v>1.2</v>
      </c>
      <c r="C74" s="10">
        <v>2.4</v>
      </c>
      <c r="D74" s="10">
        <f t="shared" ref="D74:D125" si="7">+C74*0.1</f>
        <v>0.24</v>
      </c>
      <c r="E74" s="47">
        <v>999</v>
      </c>
      <c r="F74" s="60">
        <v>6000</v>
      </c>
      <c r="G74" s="60">
        <v>0</v>
      </c>
    </row>
    <row r="75" spans="1:7">
      <c r="A75" s="214" t="s">
        <v>187</v>
      </c>
      <c r="B75" s="10">
        <v>1.5</v>
      </c>
      <c r="C75" s="10">
        <v>3</v>
      </c>
      <c r="D75" s="10">
        <f t="shared" si="7"/>
        <v>0.3</v>
      </c>
      <c r="E75" s="47">
        <v>999</v>
      </c>
      <c r="F75" s="60">
        <v>4500</v>
      </c>
      <c r="G75" s="60">
        <v>0</v>
      </c>
    </row>
    <row r="76" spans="1:7">
      <c r="A76" s="214" t="s">
        <v>187</v>
      </c>
      <c r="B76" s="10">
        <v>2</v>
      </c>
      <c r="C76" s="10">
        <v>3.8</v>
      </c>
      <c r="D76" s="10">
        <f t="shared" si="7"/>
        <v>0.38</v>
      </c>
      <c r="E76" s="47">
        <v>999</v>
      </c>
      <c r="F76" s="60">
        <v>4200</v>
      </c>
      <c r="G76" s="60">
        <v>0</v>
      </c>
    </row>
    <row r="77" spans="1:7">
      <c r="A77" s="214" t="s">
        <v>187</v>
      </c>
      <c r="B77" s="10">
        <v>2.5</v>
      </c>
      <c r="C77" s="10">
        <v>4.7</v>
      </c>
      <c r="D77" s="10">
        <f t="shared" si="7"/>
        <v>0.47</v>
      </c>
      <c r="E77" s="47">
        <v>999</v>
      </c>
      <c r="F77" s="60">
        <v>3000</v>
      </c>
      <c r="G77" s="60">
        <v>5.0000000000000001E-3</v>
      </c>
    </row>
    <row r="78" spans="1:7">
      <c r="A78" s="214" t="s">
        <v>187</v>
      </c>
      <c r="B78" s="10">
        <v>3</v>
      </c>
      <c r="C78" s="10">
        <v>6</v>
      </c>
      <c r="D78" s="10">
        <f t="shared" si="7"/>
        <v>0.6</v>
      </c>
      <c r="E78" s="47">
        <v>999</v>
      </c>
      <c r="F78" s="60">
        <v>2800</v>
      </c>
      <c r="G78" s="60">
        <v>5.0000000000000001E-3</v>
      </c>
    </row>
    <row r="79" spans="1:7">
      <c r="A79" s="214" t="s">
        <v>187</v>
      </c>
      <c r="B79" s="10">
        <v>4</v>
      </c>
      <c r="C79" s="10">
        <v>7.5</v>
      </c>
      <c r="D79" s="10">
        <f t="shared" si="7"/>
        <v>0.75</v>
      </c>
      <c r="E79" s="47">
        <v>999</v>
      </c>
      <c r="F79" s="60">
        <v>2400</v>
      </c>
      <c r="G79" s="60">
        <v>0.01</v>
      </c>
    </row>
    <row r="80" spans="1:7">
      <c r="A80" s="214" t="s">
        <v>187</v>
      </c>
      <c r="B80" s="10">
        <v>5</v>
      </c>
      <c r="C80" s="10">
        <f>+B80*1.5</f>
        <v>7.5</v>
      </c>
      <c r="D80" s="10">
        <f t="shared" si="7"/>
        <v>0.75</v>
      </c>
      <c r="E80" s="47">
        <v>999</v>
      </c>
      <c r="F80" s="60">
        <v>2100</v>
      </c>
      <c r="G80" s="60">
        <v>0.01</v>
      </c>
    </row>
    <row r="81" spans="1:7">
      <c r="A81" s="214" t="s">
        <v>187</v>
      </c>
      <c r="B81" s="10">
        <v>6</v>
      </c>
      <c r="C81" s="10">
        <f t="shared" ref="C81:C125" si="8">+B81*1.5</f>
        <v>9</v>
      </c>
      <c r="D81" s="10">
        <f t="shared" si="7"/>
        <v>0.9</v>
      </c>
      <c r="E81" s="47">
        <v>999</v>
      </c>
      <c r="F81" s="60">
        <v>1600</v>
      </c>
      <c r="G81" s="60">
        <v>0.01</v>
      </c>
    </row>
    <row r="82" spans="1:7">
      <c r="A82" s="214" t="s">
        <v>187</v>
      </c>
      <c r="B82" s="10">
        <v>7</v>
      </c>
      <c r="C82" s="10">
        <f t="shared" si="8"/>
        <v>10.5</v>
      </c>
      <c r="D82" s="10">
        <f t="shared" si="7"/>
        <v>1.05</v>
      </c>
      <c r="E82" s="47">
        <v>999</v>
      </c>
      <c r="F82" s="60">
        <v>800</v>
      </c>
      <c r="G82" s="60">
        <v>1.7000000000000001E-2</v>
      </c>
    </row>
    <row r="83" spans="1:7">
      <c r="A83" s="214" t="s">
        <v>187</v>
      </c>
      <c r="B83" s="10">
        <v>8</v>
      </c>
      <c r="C83" s="10">
        <f t="shared" si="8"/>
        <v>12</v>
      </c>
      <c r="D83" s="10">
        <f t="shared" si="7"/>
        <v>1.2</v>
      </c>
      <c r="E83" s="47">
        <v>999</v>
      </c>
      <c r="F83" s="60">
        <v>800</v>
      </c>
      <c r="G83" s="60">
        <v>1.7000000000000001E-2</v>
      </c>
    </row>
    <row r="84" spans="1:7">
      <c r="A84" s="214" t="s">
        <v>187</v>
      </c>
      <c r="B84" s="10">
        <v>9</v>
      </c>
      <c r="C84" s="10">
        <f t="shared" si="8"/>
        <v>13.5</v>
      </c>
      <c r="D84" s="10">
        <f t="shared" si="7"/>
        <v>1.35</v>
      </c>
      <c r="E84" s="47">
        <v>999</v>
      </c>
      <c r="F84" s="60">
        <v>500</v>
      </c>
      <c r="G84" s="60">
        <v>1.7000000000000001E-2</v>
      </c>
    </row>
    <row r="85" spans="1:7">
      <c r="A85" s="214" t="s">
        <v>187</v>
      </c>
      <c r="B85" s="10">
        <v>10</v>
      </c>
      <c r="C85" s="10">
        <f t="shared" si="8"/>
        <v>15</v>
      </c>
      <c r="D85" s="10">
        <f t="shared" si="7"/>
        <v>1.5</v>
      </c>
      <c r="E85" s="47">
        <v>999</v>
      </c>
      <c r="F85" s="60">
        <v>500</v>
      </c>
      <c r="G85" s="60">
        <v>1.7000000000000001E-2</v>
      </c>
    </row>
    <row r="86" spans="1:7">
      <c r="A86" s="214" t="s">
        <v>187</v>
      </c>
      <c r="B86" s="10">
        <v>11</v>
      </c>
      <c r="C86" s="10">
        <f t="shared" si="8"/>
        <v>16.5</v>
      </c>
      <c r="D86" s="10">
        <f t="shared" si="7"/>
        <v>1.65</v>
      </c>
      <c r="E86" s="47">
        <v>999</v>
      </c>
      <c r="F86" s="60">
        <v>300</v>
      </c>
      <c r="G86" s="60">
        <v>0.04</v>
      </c>
    </row>
    <row r="87" spans="1:7">
      <c r="A87" s="214" t="s">
        <v>187</v>
      </c>
      <c r="B87" s="10">
        <v>12</v>
      </c>
      <c r="C87" s="10">
        <f t="shared" si="8"/>
        <v>18</v>
      </c>
      <c r="D87" s="10">
        <f t="shared" si="7"/>
        <v>1.8</v>
      </c>
      <c r="E87" s="47">
        <v>999</v>
      </c>
      <c r="F87" s="60">
        <v>300</v>
      </c>
      <c r="G87" s="60">
        <v>0.04</v>
      </c>
    </row>
    <row r="88" spans="1:7">
      <c r="A88" s="214" t="s">
        <v>187</v>
      </c>
      <c r="B88" s="10">
        <v>13</v>
      </c>
      <c r="C88" s="10">
        <f t="shared" si="8"/>
        <v>19.5</v>
      </c>
      <c r="D88" s="10">
        <f t="shared" si="7"/>
        <v>1.95</v>
      </c>
      <c r="E88" s="47">
        <v>999</v>
      </c>
      <c r="F88" s="60">
        <v>300</v>
      </c>
      <c r="G88" s="60">
        <v>0.04</v>
      </c>
    </row>
    <row r="89" spans="1:7">
      <c r="A89" s="214" t="s">
        <v>187</v>
      </c>
      <c r="B89" s="10">
        <v>14</v>
      </c>
      <c r="C89" s="10">
        <f t="shared" si="8"/>
        <v>21</v>
      </c>
      <c r="D89" s="10">
        <f t="shared" si="7"/>
        <v>2.1</v>
      </c>
      <c r="E89" s="47">
        <v>999</v>
      </c>
      <c r="F89" s="60">
        <v>300</v>
      </c>
      <c r="G89" s="60">
        <v>0.04</v>
      </c>
    </row>
    <row r="90" spans="1:7">
      <c r="A90" s="214" t="s">
        <v>187</v>
      </c>
      <c r="B90" s="10">
        <v>15</v>
      </c>
      <c r="C90" s="10">
        <f t="shared" si="8"/>
        <v>22.5</v>
      </c>
      <c r="D90" s="10">
        <f t="shared" si="7"/>
        <v>2.25</v>
      </c>
      <c r="E90" s="47">
        <v>999</v>
      </c>
      <c r="F90" s="60">
        <v>300</v>
      </c>
      <c r="G90" s="60">
        <v>0.04</v>
      </c>
    </row>
    <row r="91" spans="1:7">
      <c r="A91" s="214" t="s">
        <v>187</v>
      </c>
      <c r="B91" s="10">
        <v>16</v>
      </c>
      <c r="C91" s="10">
        <f t="shared" si="8"/>
        <v>24</v>
      </c>
      <c r="D91" s="10">
        <f t="shared" si="7"/>
        <v>2.4</v>
      </c>
      <c r="E91" s="47">
        <v>999</v>
      </c>
      <c r="F91" s="60">
        <v>300</v>
      </c>
      <c r="G91" s="60">
        <v>0.04</v>
      </c>
    </row>
    <row r="92" spans="1:7">
      <c r="A92" s="214" t="s">
        <v>187</v>
      </c>
      <c r="B92" s="10">
        <v>17</v>
      </c>
      <c r="C92" s="10">
        <f t="shared" si="8"/>
        <v>25.5</v>
      </c>
      <c r="D92" s="10">
        <f t="shared" si="7"/>
        <v>2.5499999999999998</v>
      </c>
      <c r="E92" s="47">
        <v>999</v>
      </c>
      <c r="F92" s="60">
        <v>300</v>
      </c>
      <c r="G92" s="60">
        <v>0.04</v>
      </c>
    </row>
    <row r="93" spans="1:7">
      <c r="A93" s="214" t="s">
        <v>187</v>
      </c>
      <c r="B93" s="10">
        <v>18</v>
      </c>
      <c r="C93" s="10">
        <f t="shared" si="8"/>
        <v>27</v>
      </c>
      <c r="D93" s="10">
        <f t="shared" si="7"/>
        <v>2.7</v>
      </c>
      <c r="E93" s="47">
        <v>999</v>
      </c>
      <c r="F93" s="60">
        <v>300</v>
      </c>
      <c r="G93" s="60">
        <v>0.04</v>
      </c>
    </row>
    <row r="94" spans="1:7">
      <c r="A94" s="214" t="s">
        <v>187</v>
      </c>
      <c r="B94" s="10">
        <v>19</v>
      </c>
      <c r="C94" s="10">
        <f t="shared" si="8"/>
        <v>28.5</v>
      </c>
      <c r="D94" s="10">
        <f t="shared" si="7"/>
        <v>2.85</v>
      </c>
      <c r="E94" s="47">
        <v>999</v>
      </c>
      <c r="F94" s="60">
        <v>300</v>
      </c>
      <c r="G94" s="60">
        <v>0.04</v>
      </c>
    </row>
    <row r="95" spans="1:7">
      <c r="A95" s="214" t="s">
        <v>187</v>
      </c>
      <c r="B95" s="10">
        <v>20</v>
      </c>
      <c r="C95" s="10">
        <f t="shared" si="8"/>
        <v>30</v>
      </c>
      <c r="D95" s="10">
        <f t="shared" si="7"/>
        <v>3</v>
      </c>
      <c r="E95" s="47">
        <v>999</v>
      </c>
      <c r="F95" s="60">
        <v>300</v>
      </c>
      <c r="G95" s="60">
        <v>0.04</v>
      </c>
    </row>
    <row r="96" spans="1:7">
      <c r="A96" s="214" t="s">
        <v>187</v>
      </c>
      <c r="B96" s="10">
        <v>21</v>
      </c>
      <c r="C96" s="10">
        <f t="shared" si="8"/>
        <v>31.5</v>
      </c>
      <c r="D96" s="10">
        <f t="shared" si="7"/>
        <v>3.15</v>
      </c>
      <c r="E96" s="47">
        <v>999</v>
      </c>
      <c r="F96" s="60">
        <v>300</v>
      </c>
      <c r="G96" s="60">
        <v>0.04</v>
      </c>
    </row>
    <row r="97" spans="1:7">
      <c r="A97" s="214" t="s">
        <v>187</v>
      </c>
      <c r="B97" s="10">
        <v>22</v>
      </c>
      <c r="C97" s="10">
        <f t="shared" si="8"/>
        <v>33</v>
      </c>
      <c r="D97" s="10">
        <f t="shared" si="7"/>
        <v>3.3</v>
      </c>
      <c r="E97" s="47">
        <v>999</v>
      </c>
      <c r="F97" s="60">
        <v>300</v>
      </c>
      <c r="G97" s="60">
        <v>0.04</v>
      </c>
    </row>
    <row r="98" spans="1:7">
      <c r="A98" s="214" t="s">
        <v>187</v>
      </c>
      <c r="B98" s="10">
        <v>23</v>
      </c>
      <c r="C98" s="10">
        <f t="shared" si="8"/>
        <v>34.5</v>
      </c>
      <c r="D98" s="10">
        <f t="shared" si="7"/>
        <v>3.45</v>
      </c>
      <c r="E98" s="47">
        <v>999</v>
      </c>
      <c r="F98" s="60">
        <v>300</v>
      </c>
      <c r="G98" s="60">
        <v>0.04</v>
      </c>
    </row>
    <row r="99" spans="1:7">
      <c r="A99" s="214" t="s">
        <v>187</v>
      </c>
      <c r="B99" s="10">
        <v>24</v>
      </c>
      <c r="C99" s="10">
        <f t="shared" si="8"/>
        <v>36</v>
      </c>
      <c r="D99" s="10">
        <f t="shared" si="7"/>
        <v>3.6</v>
      </c>
      <c r="E99" s="47">
        <v>999</v>
      </c>
      <c r="F99" s="60">
        <v>300</v>
      </c>
      <c r="G99" s="60">
        <v>0.04</v>
      </c>
    </row>
    <row r="100" spans="1:7">
      <c r="A100" s="214" t="s">
        <v>187</v>
      </c>
      <c r="B100" s="10">
        <v>25</v>
      </c>
      <c r="C100" s="10">
        <f t="shared" si="8"/>
        <v>37.5</v>
      </c>
      <c r="D100" s="10">
        <f t="shared" si="7"/>
        <v>3.75</v>
      </c>
      <c r="E100" s="47">
        <v>999</v>
      </c>
      <c r="F100" s="60">
        <v>300</v>
      </c>
      <c r="G100" s="60">
        <v>0.04</v>
      </c>
    </row>
    <row r="101" spans="1:7">
      <c r="A101" s="214" t="s">
        <v>187</v>
      </c>
      <c r="B101" s="10">
        <v>26</v>
      </c>
      <c r="C101" s="10">
        <f t="shared" si="8"/>
        <v>39</v>
      </c>
      <c r="D101" s="10">
        <f t="shared" si="7"/>
        <v>3.9</v>
      </c>
      <c r="E101" s="47">
        <v>999</v>
      </c>
      <c r="F101" s="60">
        <v>300</v>
      </c>
      <c r="G101" s="60">
        <v>0.04</v>
      </c>
    </row>
    <row r="102" spans="1:7">
      <c r="A102" s="214" t="s">
        <v>187</v>
      </c>
      <c r="B102" s="10">
        <v>27</v>
      </c>
      <c r="C102" s="10">
        <f t="shared" si="8"/>
        <v>40.5</v>
      </c>
      <c r="D102" s="10">
        <f t="shared" si="7"/>
        <v>4.05</v>
      </c>
      <c r="E102" s="47">
        <v>999</v>
      </c>
      <c r="F102" s="60">
        <v>300</v>
      </c>
      <c r="G102" s="60">
        <v>0.04</v>
      </c>
    </row>
    <row r="103" spans="1:7">
      <c r="A103" s="214" t="s">
        <v>187</v>
      </c>
      <c r="B103" s="10">
        <v>28</v>
      </c>
      <c r="C103" s="10">
        <f t="shared" si="8"/>
        <v>42</v>
      </c>
      <c r="D103" s="10">
        <f t="shared" si="7"/>
        <v>4.2</v>
      </c>
      <c r="E103" s="47">
        <v>999</v>
      </c>
      <c r="F103" s="60">
        <v>300</v>
      </c>
      <c r="G103" s="60">
        <v>0.04</v>
      </c>
    </row>
    <row r="104" spans="1:7">
      <c r="A104" s="214" t="s">
        <v>187</v>
      </c>
      <c r="B104" s="10">
        <v>29</v>
      </c>
      <c r="C104" s="10">
        <f t="shared" si="8"/>
        <v>43.5</v>
      </c>
      <c r="D104" s="10">
        <f t="shared" si="7"/>
        <v>4.3499999999999996</v>
      </c>
      <c r="E104" s="47">
        <v>999</v>
      </c>
      <c r="F104" s="60">
        <v>300</v>
      </c>
      <c r="G104" s="60">
        <v>0.04</v>
      </c>
    </row>
    <row r="105" spans="1:7">
      <c r="A105" s="214" t="s">
        <v>187</v>
      </c>
      <c r="B105" s="10">
        <v>30</v>
      </c>
      <c r="C105" s="10">
        <f t="shared" si="8"/>
        <v>45</v>
      </c>
      <c r="D105" s="10">
        <f t="shared" si="7"/>
        <v>4.5</v>
      </c>
      <c r="E105" s="47">
        <v>999</v>
      </c>
      <c r="F105" s="60">
        <v>300</v>
      </c>
      <c r="G105" s="60">
        <v>0.04</v>
      </c>
    </row>
    <row r="106" spans="1:7">
      <c r="A106" s="214" t="s">
        <v>187</v>
      </c>
      <c r="B106" s="10">
        <v>31</v>
      </c>
      <c r="C106" s="10">
        <f t="shared" si="8"/>
        <v>46.5</v>
      </c>
      <c r="D106" s="10">
        <f t="shared" si="7"/>
        <v>4.6500000000000004</v>
      </c>
      <c r="E106" s="47">
        <v>999</v>
      </c>
      <c r="F106" s="60">
        <v>300</v>
      </c>
      <c r="G106" s="60">
        <v>0.04</v>
      </c>
    </row>
    <row r="107" spans="1:7">
      <c r="A107" s="214" t="s">
        <v>187</v>
      </c>
      <c r="B107" s="10">
        <v>32</v>
      </c>
      <c r="C107" s="10">
        <f t="shared" si="8"/>
        <v>48</v>
      </c>
      <c r="D107" s="10">
        <f t="shared" si="7"/>
        <v>4.8</v>
      </c>
      <c r="E107" s="47">
        <v>999</v>
      </c>
      <c r="F107" s="60">
        <v>300</v>
      </c>
      <c r="G107" s="60">
        <v>0.04</v>
      </c>
    </row>
    <row r="108" spans="1:7">
      <c r="A108" s="214" t="s">
        <v>187</v>
      </c>
      <c r="B108" s="10">
        <v>33</v>
      </c>
      <c r="C108" s="10">
        <f t="shared" si="8"/>
        <v>49.5</v>
      </c>
      <c r="D108" s="10">
        <f t="shared" si="7"/>
        <v>4.95</v>
      </c>
      <c r="E108" s="47">
        <v>999</v>
      </c>
      <c r="F108" s="60">
        <v>300</v>
      </c>
      <c r="G108" s="60">
        <v>0.04</v>
      </c>
    </row>
    <row r="109" spans="1:7">
      <c r="A109" s="214" t="s">
        <v>187</v>
      </c>
      <c r="B109" s="10">
        <v>34</v>
      </c>
      <c r="C109" s="10">
        <f t="shared" si="8"/>
        <v>51</v>
      </c>
      <c r="D109" s="10">
        <f t="shared" si="7"/>
        <v>5.0999999999999996</v>
      </c>
      <c r="E109" s="47">
        <v>999</v>
      </c>
      <c r="F109" s="60">
        <v>300</v>
      </c>
      <c r="G109" s="60">
        <v>0.04</v>
      </c>
    </row>
    <row r="110" spans="1:7">
      <c r="A110" s="214" t="s">
        <v>187</v>
      </c>
      <c r="B110" s="10">
        <v>35</v>
      </c>
      <c r="C110" s="10">
        <f t="shared" si="8"/>
        <v>52.5</v>
      </c>
      <c r="D110" s="10">
        <f t="shared" si="7"/>
        <v>5.25</v>
      </c>
      <c r="E110" s="47">
        <v>999</v>
      </c>
      <c r="F110" s="60">
        <v>300</v>
      </c>
      <c r="G110" s="60">
        <v>0.04</v>
      </c>
    </row>
    <row r="111" spans="1:7">
      <c r="A111" s="214" t="s">
        <v>187</v>
      </c>
      <c r="B111" s="10">
        <v>36</v>
      </c>
      <c r="C111" s="10">
        <f t="shared" si="8"/>
        <v>54</v>
      </c>
      <c r="D111" s="10">
        <f t="shared" si="7"/>
        <v>5.4</v>
      </c>
      <c r="E111" s="47">
        <v>999</v>
      </c>
      <c r="F111" s="60">
        <v>300</v>
      </c>
      <c r="G111" s="60">
        <v>0.04</v>
      </c>
    </row>
    <row r="112" spans="1:7">
      <c r="A112" s="214" t="s">
        <v>187</v>
      </c>
      <c r="B112" s="10">
        <v>37</v>
      </c>
      <c r="C112" s="10">
        <f t="shared" si="8"/>
        <v>55.5</v>
      </c>
      <c r="D112" s="10">
        <f t="shared" si="7"/>
        <v>5.55</v>
      </c>
      <c r="E112" s="47">
        <v>999</v>
      </c>
      <c r="F112" s="60">
        <v>300</v>
      </c>
      <c r="G112" s="60">
        <v>0.04</v>
      </c>
    </row>
    <row r="113" spans="1:7">
      <c r="A113" s="214" t="s">
        <v>187</v>
      </c>
      <c r="B113" s="10">
        <v>38</v>
      </c>
      <c r="C113" s="10">
        <f t="shared" si="8"/>
        <v>57</v>
      </c>
      <c r="D113" s="10">
        <f t="shared" si="7"/>
        <v>5.7</v>
      </c>
      <c r="E113" s="47">
        <v>999</v>
      </c>
      <c r="F113" s="60">
        <v>300</v>
      </c>
      <c r="G113" s="60">
        <v>0.04</v>
      </c>
    </row>
    <row r="114" spans="1:7">
      <c r="A114" s="214" t="s">
        <v>187</v>
      </c>
      <c r="B114" s="10">
        <v>39</v>
      </c>
      <c r="C114" s="10">
        <f t="shared" si="8"/>
        <v>58.5</v>
      </c>
      <c r="D114" s="10">
        <f t="shared" si="7"/>
        <v>5.85</v>
      </c>
      <c r="E114" s="47">
        <v>999</v>
      </c>
      <c r="F114" s="60">
        <v>300</v>
      </c>
      <c r="G114" s="60">
        <v>0.04</v>
      </c>
    </row>
    <row r="115" spans="1:7">
      <c r="A115" s="214" t="s">
        <v>187</v>
      </c>
      <c r="B115" s="10">
        <v>40</v>
      </c>
      <c r="C115" s="10">
        <f t="shared" si="8"/>
        <v>60</v>
      </c>
      <c r="D115" s="10">
        <f t="shared" si="7"/>
        <v>6</v>
      </c>
      <c r="E115" s="47">
        <v>999</v>
      </c>
      <c r="F115" s="60">
        <v>300</v>
      </c>
      <c r="G115" s="60">
        <v>0.04</v>
      </c>
    </row>
    <row r="116" spans="1:7">
      <c r="A116" s="214" t="s">
        <v>187</v>
      </c>
      <c r="B116" s="10">
        <v>41</v>
      </c>
      <c r="C116" s="10">
        <f t="shared" si="8"/>
        <v>61.5</v>
      </c>
      <c r="D116" s="10">
        <f t="shared" si="7"/>
        <v>6.15</v>
      </c>
      <c r="E116" s="47">
        <v>999</v>
      </c>
      <c r="F116" s="60">
        <v>300</v>
      </c>
      <c r="G116" s="60">
        <v>0.04</v>
      </c>
    </row>
    <row r="117" spans="1:7">
      <c r="A117" s="214" t="s">
        <v>187</v>
      </c>
      <c r="B117" s="10">
        <v>42</v>
      </c>
      <c r="C117" s="10">
        <f t="shared" si="8"/>
        <v>63</v>
      </c>
      <c r="D117" s="10">
        <f t="shared" si="7"/>
        <v>6.3</v>
      </c>
      <c r="E117" s="47">
        <v>999</v>
      </c>
      <c r="F117" s="60">
        <v>300</v>
      </c>
      <c r="G117" s="60">
        <v>0.04</v>
      </c>
    </row>
    <row r="118" spans="1:7">
      <c r="A118" s="214" t="s">
        <v>187</v>
      </c>
      <c r="B118" s="10">
        <v>43</v>
      </c>
      <c r="C118" s="10">
        <f t="shared" si="8"/>
        <v>64.5</v>
      </c>
      <c r="D118" s="10">
        <f t="shared" si="7"/>
        <v>6.45</v>
      </c>
      <c r="E118" s="47">
        <v>999</v>
      </c>
      <c r="F118" s="60">
        <v>300</v>
      </c>
      <c r="G118" s="60">
        <v>0.04</v>
      </c>
    </row>
    <row r="119" spans="1:7">
      <c r="A119" s="214" t="s">
        <v>187</v>
      </c>
      <c r="B119" s="10">
        <v>44</v>
      </c>
      <c r="C119" s="10">
        <f t="shared" si="8"/>
        <v>66</v>
      </c>
      <c r="D119" s="10">
        <f t="shared" si="7"/>
        <v>6.6</v>
      </c>
      <c r="E119" s="47">
        <v>999</v>
      </c>
      <c r="F119" s="60">
        <v>300</v>
      </c>
      <c r="G119" s="60">
        <v>0.04</v>
      </c>
    </row>
    <row r="120" spans="1:7">
      <c r="A120" s="214" t="s">
        <v>187</v>
      </c>
      <c r="B120" s="10">
        <v>45</v>
      </c>
      <c r="C120" s="10">
        <f t="shared" si="8"/>
        <v>67.5</v>
      </c>
      <c r="D120" s="10">
        <f t="shared" si="7"/>
        <v>6.75</v>
      </c>
      <c r="E120" s="47">
        <v>999</v>
      </c>
      <c r="F120" s="60">
        <v>300</v>
      </c>
      <c r="G120" s="60">
        <v>0.04</v>
      </c>
    </row>
    <row r="121" spans="1:7">
      <c r="A121" s="214" t="s">
        <v>187</v>
      </c>
      <c r="B121" s="10">
        <v>46</v>
      </c>
      <c r="C121" s="10">
        <f t="shared" si="8"/>
        <v>69</v>
      </c>
      <c r="D121" s="10">
        <f t="shared" si="7"/>
        <v>6.9</v>
      </c>
      <c r="E121" s="47">
        <v>999</v>
      </c>
      <c r="F121" s="60">
        <v>300</v>
      </c>
      <c r="G121" s="60">
        <v>0.04</v>
      </c>
    </row>
    <row r="122" spans="1:7">
      <c r="A122" s="214" t="s">
        <v>187</v>
      </c>
      <c r="B122" s="10">
        <v>47</v>
      </c>
      <c r="C122" s="10">
        <f t="shared" si="8"/>
        <v>70.5</v>
      </c>
      <c r="D122" s="10">
        <f t="shared" si="7"/>
        <v>7.05</v>
      </c>
      <c r="E122" s="47">
        <v>999</v>
      </c>
      <c r="F122" s="60">
        <v>300</v>
      </c>
      <c r="G122" s="60">
        <v>0.04</v>
      </c>
    </row>
    <row r="123" spans="1:7">
      <c r="A123" s="214" t="s">
        <v>187</v>
      </c>
      <c r="B123" s="10">
        <v>48</v>
      </c>
      <c r="C123" s="10">
        <f t="shared" si="8"/>
        <v>72</v>
      </c>
      <c r="D123" s="10">
        <f t="shared" si="7"/>
        <v>7.2</v>
      </c>
      <c r="E123" s="47">
        <v>999</v>
      </c>
      <c r="F123" s="60">
        <v>300</v>
      </c>
      <c r="G123" s="60">
        <v>0.04</v>
      </c>
    </row>
    <row r="124" spans="1:7">
      <c r="A124" s="214" t="s">
        <v>187</v>
      </c>
      <c r="B124" s="10">
        <v>49</v>
      </c>
      <c r="C124" s="10">
        <f t="shared" si="8"/>
        <v>73.5</v>
      </c>
      <c r="D124" s="10">
        <f t="shared" si="7"/>
        <v>7.35</v>
      </c>
      <c r="E124" s="47">
        <v>999</v>
      </c>
      <c r="F124" s="60">
        <v>300</v>
      </c>
      <c r="G124" s="60">
        <v>0.04</v>
      </c>
    </row>
    <row r="125" spans="1:7">
      <c r="A125" s="214" t="s">
        <v>187</v>
      </c>
      <c r="B125" s="10">
        <v>50</v>
      </c>
      <c r="C125" s="10">
        <f t="shared" si="8"/>
        <v>75</v>
      </c>
      <c r="D125" s="10">
        <f t="shared" si="7"/>
        <v>7.5</v>
      </c>
      <c r="E125" s="47">
        <v>999</v>
      </c>
      <c r="F125" s="60">
        <v>300</v>
      </c>
      <c r="G125" s="60">
        <v>0.04</v>
      </c>
    </row>
    <row r="127" spans="1:7" ht="14.25" customHeight="1">
      <c r="A127" s="9" t="s">
        <v>13</v>
      </c>
      <c r="B127" s="10" t="s">
        <v>14</v>
      </c>
      <c r="C127" s="10" t="s">
        <v>70</v>
      </c>
      <c r="D127" s="10" t="s">
        <v>71</v>
      </c>
      <c r="E127" s="47">
        <v>999</v>
      </c>
      <c r="F127" s="60" t="s">
        <v>98</v>
      </c>
      <c r="G127" s="60" t="s">
        <v>99</v>
      </c>
    </row>
    <row r="128" spans="1:7" ht="14.25" customHeight="1">
      <c r="A128" s="214">
        <v>316</v>
      </c>
      <c r="B128" s="10">
        <v>0</v>
      </c>
      <c r="C128" s="10">
        <v>0</v>
      </c>
      <c r="D128" s="10">
        <v>0</v>
      </c>
      <c r="E128" s="47">
        <v>999</v>
      </c>
      <c r="F128" s="60">
        <v>0</v>
      </c>
      <c r="G128" s="60">
        <v>0</v>
      </c>
    </row>
    <row r="129" spans="1:7">
      <c r="A129" s="214">
        <v>316</v>
      </c>
      <c r="B129" s="10">
        <v>0.5</v>
      </c>
      <c r="C129" s="10">
        <v>2</v>
      </c>
      <c r="D129" s="10">
        <v>0.1</v>
      </c>
      <c r="E129" s="47">
        <v>999</v>
      </c>
      <c r="F129" s="60">
        <v>7000</v>
      </c>
      <c r="G129" s="60">
        <v>0</v>
      </c>
    </row>
    <row r="130" spans="1:7">
      <c r="A130" s="214">
        <v>316</v>
      </c>
      <c r="B130" s="10">
        <v>0.6</v>
      </c>
      <c r="C130" s="10">
        <v>2</v>
      </c>
      <c r="D130" s="10">
        <v>0.1</v>
      </c>
      <c r="E130" s="47">
        <v>999</v>
      </c>
      <c r="F130" s="60">
        <v>7000</v>
      </c>
      <c r="G130" s="60">
        <v>0</v>
      </c>
    </row>
    <row r="131" spans="1:7">
      <c r="A131" s="214">
        <v>316</v>
      </c>
      <c r="B131" s="10">
        <v>0.7</v>
      </c>
      <c r="C131" s="10">
        <v>2</v>
      </c>
      <c r="D131" s="10">
        <v>0.1</v>
      </c>
      <c r="E131" s="47">
        <v>999</v>
      </c>
      <c r="F131" s="60">
        <v>7000</v>
      </c>
      <c r="G131" s="60">
        <v>0</v>
      </c>
    </row>
    <row r="132" spans="1:7">
      <c r="A132" s="214">
        <v>316</v>
      </c>
      <c r="B132" s="10">
        <v>0.8</v>
      </c>
      <c r="C132" s="10">
        <v>2</v>
      </c>
      <c r="D132" s="10">
        <v>0.1</v>
      </c>
      <c r="E132" s="47">
        <v>999</v>
      </c>
      <c r="F132" s="60">
        <v>7000</v>
      </c>
      <c r="G132" s="60">
        <v>0</v>
      </c>
    </row>
    <row r="133" spans="1:7">
      <c r="A133" s="214">
        <v>316</v>
      </c>
      <c r="B133" s="10">
        <v>0.9</v>
      </c>
      <c r="C133" s="10">
        <v>2</v>
      </c>
      <c r="D133" s="10">
        <v>0.1</v>
      </c>
      <c r="E133" s="47">
        <v>999</v>
      </c>
      <c r="F133" s="60">
        <v>7000</v>
      </c>
      <c r="G133" s="60">
        <v>0</v>
      </c>
    </row>
    <row r="134" spans="1:7">
      <c r="A134" s="214">
        <v>316</v>
      </c>
      <c r="B134" s="10">
        <v>1</v>
      </c>
      <c r="C134" s="10">
        <v>2</v>
      </c>
      <c r="D134" s="10">
        <f>+C134*0.1</f>
        <v>0.2</v>
      </c>
      <c r="E134" s="47">
        <v>999</v>
      </c>
      <c r="F134" s="60">
        <v>7000</v>
      </c>
      <c r="G134" s="60">
        <v>0</v>
      </c>
    </row>
    <row r="135" spans="1:7">
      <c r="A135" s="214">
        <v>316</v>
      </c>
      <c r="B135" s="10">
        <v>1.2</v>
      </c>
      <c r="C135" s="10">
        <v>2.4</v>
      </c>
      <c r="D135" s="10">
        <f t="shared" ref="D135:D186" si="9">+C135*0.1</f>
        <v>0.24</v>
      </c>
      <c r="E135" s="47">
        <v>999</v>
      </c>
      <c r="F135" s="60">
        <v>6000</v>
      </c>
      <c r="G135" s="60">
        <v>0</v>
      </c>
    </row>
    <row r="136" spans="1:7">
      <c r="A136" s="214">
        <v>316</v>
      </c>
      <c r="B136" s="10">
        <v>1.5</v>
      </c>
      <c r="C136" s="10">
        <v>3</v>
      </c>
      <c r="D136" s="10">
        <f t="shared" si="9"/>
        <v>0.3</v>
      </c>
      <c r="E136" s="47">
        <v>999</v>
      </c>
      <c r="F136" s="60">
        <v>4500</v>
      </c>
      <c r="G136" s="60">
        <v>0</v>
      </c>
    </row>
    <row r="137" spans="1:7">
      <c r="A137" s="214">
        <v>316</v>
      </c>
      <c r="B137" s="10">
        <v>2</v>
      </c>
      <c r="C137" s="10">
        <v>3.8</v>
      </c>
      <c r="D137" s="10">
        <f t="shared" si="9"/>
        <v>0.38</v>
      </c>
      <c r="E137" s="47">
        <v>999</v>
      </c>
      <c r="F137" s="60">
        <v>4200</v>
      </c>
      <c r="G137" s="60">
        <v>0</v>
      </c>
    </row>
    <row r="138" spans="1:7">
      <c r="A138" s="214">
        <v>316</v>
      </c>
      <c r="B138" s="10">
        <v>2.5</v>
      </c>
      <c r="C138" s="10">
        <v>4.7</v>
      </c>
      <c r="D138" s="10">
        <f t="shared" si="9"/>
        <v>0.47</v>
      </c>
      <c r="E138" s="47">
        <v>999</v>
      </c>
      <c r="F138" s="60">
        <v>3000</v>
      </c>
      <c r="G138" s="60">
        <v>5.0000000000000001E-3</v>
      </c>
    </row>
    <row r="139" spans="1:7">
      <c r="A139" s="214">
        <v>316</v>
      </c>
      <c r="B139" s="10">
        <v>3</v>
      </c>
      <c r="C139" s="10">
        <v>6</v>
      </c>
      <c r="D139" s="10">
        <f t="shared" si="9"/>
        <v>0.6</v>
      </c>
      <c r="E139" s="47">
        <v>999</v>
      </c>
      <c r="F139" s="60">
        <v>2800</v>
      </c>
      <c r="G139" s="60">
        <v>5.0000000000000001E-3</v>
      </c>
    </row>
    <row r="140" spans="1:7">
      <c r="A140" s="214">
        <v>316</v>
      </c>
      <c r="B140" s="10">
        <v>4</v>
      </c>
      <c r="C140" s="10">
        <v>7.5</v>
      </c>
      <c r="D140" s="10">
        <f t="shared" si="9"/>
        <v>0.75</v>
      </c>
      <c r="E140" s="47">
        <v>999</v>
      </c>
      <c r="F140" s="60">
        <v>2400</v>
      </c>
      <c r="G140" s="60">
        <v>0.01</v>
      </c>
    </row>
    <row r="141" spans="1:7">
      <c r="A141" s="214">
        <v>316</v>
      </c>
      <c r="B141" s="10">
        <v>5</v>
      </c>
      <c r="C141" s="10">
        <f>+B141*1.5</f>
        <v>7.5</v>
      </c>
      <c r="D141" s="10">
        <f t="shared" si="9"/>
        <v>0.75</v>
      </c>
      <c r="E141" s="47">
        <v>999</v>
      </c>
      <c r="F141" s="60">
        <v>2100</v>
      </c>
      <c r="G141" s="60">
        <v>0.01</v>
      </c>
    </row>
    <row r="142" spans="1:7">
      <c r="A142" s="214">
        <v>316</v>
      </c>
      <c r="B142" s="10">
        <v>6</v>
      </c>
      <c r="C142" s="10">
        <f t="shared" ref="C142:C186" si="10">+B142*1.5</f>
        <v>9</v>
      </c>
      <c r="D142" s="10">
        <f t="shared" si="9"/>
        <v>0.9</v>
      </c>
      <c r="E142" s="47">
        <v>999</v>
      </c>
      <c r="F142" s="60">
        <v>1600</v>
      </c>
      <c r="G142" s="60">
        <v>0.01</v>
      </c>
    </row>
    <row r="143" spans="1:7">
      <c r="A143" s="214">
        <v>316</v>
      </c>
      <c r="B143" s="10">
        <v>7</v>
      </c>
      <c r="C143" s="10">
        <f t="shared" si="10"/>
        <v>10.5</v>
      </c>
      <c r="D143" s="10">
        <f t="shared" si="9"/>
        <v>1.05</v>
      </c>
      <c r="E143" s="47">
        <v>999</v>
      </c>
      <c r="F143" s="60">
        <v>800</v>
      </c>
      <c r="G143" s="60">
        <v>1.7000000000000001E-2</v>
      </c>
    </row>
    <row r="144" spans="1:7">
      <c r="A144" s="214">
        <v>316</v>
      </c>
      <c r="B144" s="10">
        <v>8</v>
      </c>
      <c r="C144" s="10">
        <f t="shared" si="10"/>
        <v>12</v>
      </c>
      <c r="D144" s="10">
        <f t="shared" si="9"/>
        <v>1.2</v>
      </c>
      <c r="E144" s="47">
        <v>999</v>
      </c>
      <c r="F144" s="60">
        <v>800</v>
      </c>
      <c r="G144" s="60">
        <v>1.7000000000000001E-2</v>
      </c>
    </row>
    <row r="145" spans="1:7">
      <c r="A145" s="214">
        <v>316</v>
      </c>
      <c r="B145" s="10">
        <v>9</v>
      </c>
      <c r="C145" s="10">
        <f t="shared" si="10"/>
        <v>13.5</v>
      </c>
      <c r="D145" s="10">
        <f t="shared" si="9"/>
        <v>1.35</v>
      </c>
      <c r="E145" s="47">
        <v>999</v>
      </c>
      <c r="F145" s="60">
        <v>500</v>
      </c>
      <c r="G145" s="60">
        <v>1.7000000000000001E-2</v>
      </c>
    </row>
    <row r="146" spans="1:7">
      <c r="A146" s="214">
        <v>316</v>
      </c>
      <c r="B146" s="10">
        <v>10</v>
      </c>
      <c r="C146" s="10">
        <f t="shared" si="10"/>
        <v>15</v>
      </c>
      <c r="D146" s="10">
        <f t="shared" si="9"/>
        <v>1.5</v>
      </c>
      <c r="E146" s="47">
        <v>999</v>
      </c>
      <c r="F146" s="60">
        <v>500</v>
      </c>
      <c r="G146" s="60">
        <v>1.7000000000000001E-2</v>
      </c>
    </row>
    <row r="147" spans="1:7">
      <c r="A147" s="214">
        <v>316</v>
      </c>
      <c r="B147" s="10">
        <v>11</v>
      </c>
      <c r="C147" s="10">
        <f t="shared" si="10"/>
        <v>16.5</v>
      </c>
      <c r="D147" s="10">
        <f t="shared" si="9"/>
        <v>1.65</v>
      </c>
      <c r="E147" s="47">
        <v>999</v>
      </c>
      <c r="F147" s="60">
        <v>300</v>
      </c>
      <c r="G147" s="60">
        <v>0.04</v>
      </c>
    </row>
    <row r="148" spans="1:7">
      <c r="A148" s="214">
        <v>316</v>
      </c>
      <c r="B148" s="10">
        <v>12</v>
      </c>
      <c r="C148" s="10">
        <f t="shared" si="10"/>
        <v>18</v>
      </c>
      <c r="D148" s="10">
        <f t="shared" si="9"/>
        <v>1.8</v>
      </c>
      <c r="E148" s="47">
        <v>999</v>
      </c>
      <c r="F148" s="60">
        <v>300</v>
      </c>
      <c r="G148" s="60">
        <v>0.04</v>
      </c>
    </row>
    <row r="149" spans="1:7">
      <c r="A149" s="214">
        <v>316</v>
      </c>
      <c r="B149" s="10">
        <v>13</v>
      </c>
      <c r="C149" s="10">
        <f t="shared" si="10"/>
        <v>19.5</v>
      </c>
      <c r="D149" s="10">
        <f t="shared" si="9"/>
        <v>1.95</v>
      </c>
      <c r="E149" s="47">
        <v>999</v>
      </c>
      <c r="F149" s="60">
        <v>300</v>
      </c>
      <c r="G149" s="60">
        <v>0.04</v>
      </c>
    </row>
    <row r="150" spans="1:7">
      <c r="A150" s="214">
        <v>316</v>
      </c>
      <c r="B150" s="10">
        <v>14</v>
      </c>
      <c r="C150" s="10">
        <f t="shared" si="10"/>
        <v>21</v>
      </c>
      <c r="D150" s="10">
        <f t="shared" si="9"/>
        <v>2.1</v>
      </c>
      <c r="E150" s="47">
        <v>999</v>
      </c>
      <c r="F150" s="60">
        <v>300</v>
      </c>
      <c r="G150" s="60">
        <v>0.04</v>
      </c>
    </row>
    <row r="151" spans="1:7">
      <c r="A151" s="214">
        <v>316</v>
      </c>
      <c r="B151" s="10">
        <v>15</v>
      </c>
      <c r="C151" s="10">
        <f t="shared" si="10"/>
        <v>22.5</v>
      </c>
      <c r="D151" s="10">
        <f t="shared" si="9"/>
        <v>2.25</v>
      </c>
      <c r="E151" s="47">
        <v>999</v>
      </c>
      <c r="F151" s="60">
        <v>300</v>
      </c>
      <c r="G151" s="60">
        <v>0.04</v>
      </c>
    </row>
    <row r="152" spans="1:7">
      <c r="A152" s="214">
        <v>316</v>
      </c>
      <c r="B152" s="10">
        <v>16</v>
      </c>
      <c r="C152" s="10">
        <f t="shared" si="10"/>
        <v>24</v>
      </c>
      <c r="D152" s="10">
        <f t="shared" si="9"/>
        <v>2.4</v>
      </c>
      <c r="E152" s="47">
        <v>999</v>
      </c>
      <c r="F152" s="60">
        <v>300</v>
      </c>
      <c r="G152" s="60">
        <v>0.04</v>
      </c>
    </row>
    <row r="153" spans="1:7">
      <c r="A153" s="214">
        <v>316</v>
      </c>
      <c r="B153" s="10">
        <v>17</v>
      </c>
      <c r="C153" s="10">
        <f t="shared" si="10"/>
        <v>25.5</v>
      </c>
      <c r="D153" s="10">
        <f t="shared" si="9"/>
        <v>2.5499999999999998</v>
      </c>
      <c r="E153" s="47">
        <v>999</v>
      </c>
      <c r="F153" s="60">
        <v>300</v>
      </c>
      <c r="G153" s="60">
        <v>0.04</v>
      </c>
    </row>
    <row r="154" spans="1:7">
      <c r="A154" s="214">
        <v>316</v>
      </c>
      <c r="B154" s="10">
        <v>18</v>
      </c>
      <c r="C154" s="10">
        <f t="shared" si="10"/>
        <v>27</v>
      </c>
      <c r="D154" s="10">
        <f t="shared" si="9"/>
        <v>2.7</v>
      </c>
      <c r="E154" s="47">
        <v>999</v>
      </c>
      <c r="F154" s="60">
        <v>300</v>
      </c>
      <c r="G154" s="60">
        <v>0.04</v>
      </c>
    </row>
    <row r="155" spans="1:7">
      <c r="A155" s="214">
        <v>316</v>
      </c>
      <c r="B155" s="10">
        <v>19</v>
      </c>
      <c r="C155" s="10">
        <f t="shared" si="10"/>
        <v>28.5</v>
      </c>
      <c r="D155" s="10">
        <f t="shared" si="9"/>
        <v>2.85</v>
      </c>
      <c r="E155" s="47">
        <v>999</v>
      </c>
      <c r="F155" s="60">
        <v>300</v>
      </c>
      <c r="G155" s="60">
        <v>0.04</v>
      </c>
    </row>
    <row r="156" spans="1:7">
      <c r="A156" s="214">
        <v>316</v>
      </c>
      <c r="B156" s="10">
        <v>20</v>
      </c>
      <c r="C156" s="10">
        <f t="shared" si="10"/>
        <v>30</v>
      </c>
      <c r="D156" s="10">
        <f t="shared" si="9"/>
        <v>3</v>
      </c>
      <c r="E156" s="47">
        <v>999</v>
      </c>
      <c r="F156" s="60">
        <v>300</v>
      </c>
      <c r="G156" s="60">
        <v>0.04</v>
      </c>
    </row>
    <row r="157" spans="1:7">
      <c r="A157" s="214">
        <v>316</v>
      </c>
      <c r="B157" s="10">
        <v>21</v>
      </c>
      <c r="C157" s="10">
        <f t="shared" si="10"/>
        <v>31.5</v>
      </c>
      <c r="D157" s="10">
        <f t="shared" si="9"/>
        <v>3.15</v>
      </c>
      <c r="E157" s="47">
        <v>999</v>
      </c>
      <c r="F157" s="60">
        <v>300</v>
      </c>
      <c r="G157" s="60">
        <v>0.04</v>
      </c>
    </row>
    <row r="158" spans="1:7">
      <c r="A158" s="214">
        <v>316</v>
      </c>
      <c r="B158" s="10">
        <v>22</v>
      </c>
      <c r="C158" s="10">
        <f t="shared" si="10"/>
        <v>33</v>
      </c>
      <c r="D158" s="10">
        <f t="shared" si="9"/>
        <v>3.3</v>
      </c>
      <c r="E158" s="47">
        <v>999</v>
      </c>
      <c r="F158" s="60">
        <v>300</v>
      </c>
      <c r="G158" s="60">
        <v>0.04</v>
      </c>
    </row>
    <row r="159" spans="1:7">
      <c r="A159" s="214">
        <v>316</v>
      </c>
      <c r="B159" s="10">
        <v>23</v>
      </c>
      <c r="C159" s="10">
        <f t="shared" si="10"/>
        <v>34.5</v>
      </c>
      <c r="D159" s="10">
        <f t="shared" si="9"/>
        <v>3.45</v>
      </c>
      <c r="E159" s="47">
        <v>999</v>
      </c>
      <c r="F159" s="60">
        <v>300</v>
      </c>
      <c r="G159" s="60">
        <v>0.04</v>
      </c>
    </row>
    <row r="160" spans="1:7">
      <c r="A160" s="214">
        <v>316</v>
      </c>
      <c r="B160" s="10">
        <v>24</v>
      </c>
      <c r="C160" s="10">
        <f t="shared" si="10"/>
        <v>36</v>
      </c>
      <c r="D160" s="10">
        <f t="shared" si="9"/>
        <v>3.6</v>
      </c>
      <c r="E160" s="47">
        <v>999</v>
      </c>
      <c r="F160" s="60">
        <v>300</v>
      </c>
      <c r="G160" s="60">
        <v>0.04</v>
      </c>
    </row>
    <row r="161" spans="1:7">
      <c r="A161" s="214">
        <v>316</v>
      </c>
      <c r="B161" s="10">
        <v>25</v>
      </c>
      <c r="C161" s="10">
        <f t="shared" si="10"/>
        <v>37.5</v>
      </c>
      <c r="D161" s="10">
        <f t="shared" si="9"/>
        <v>3.75</v>
      </c>
      <c r="E161" s="47">
        <v>999</v>
      </c>
      <c r="F161" s="60">
        <v>300</v>
      </c>
      <c r="G161" s="60">
        <v>0.04</v>
      </c>
    </row>
    <row r="162" spans="1:7">
      <c r="A162" s="214">
        <v>316</v>
      </c>
      <c r="B162" s="10">
        <v>26</v>
      </c>
      <c r="C162" s="10">
        <f t="shared" si="10"/>
        <v>39</v>
      </c>
      <c r="D162" s="10">
        <f t="shared" si="9"/>
        <v>3.9</v>
      </c>
      <c r="E162" s="47">
        <v>999</v>
      </c>
      <c r="F162" s="60">
        <v>300</v>
      </c>
      <c r="G162" s="60">
        <v>0.04</v>
      </c>
    </row>
    <row r="163" spans="1:7">
      <c r="A163" s="214">
        <v>316</v>
      </c>
      <c r="B163" s="10">
        <v>27</v>
      </c>
      <c r="C163" s="10">
        <f t="shared" si="10"/>
        <v>40.5</v>
      </c>
      <c r="D163" s="10">
        <f t="shared" si="9"/>
        <v>4.05</v>
      </c>
      <c r="E163" s="47">
        <v>999</v>
      </c>
      <c r="F163" s="60">
        <v>300</v>
      </c>
      <c r="G163" s="60">
        <v>0.04</v>
      </c>
    </row>
    <row r="164" spans="1:7">
      <c r="A164" s="214">
        <v>316</v>
      </c>
      <c r="B164" s="10">
        <v>28</v>
      </c>
      <c r="C164" s="10">
        <f t="shared" si="10"/>
        <v>42</v>
      </c>
      <c r="D164" s="10">
        <f t="shared" si="9"/>
        <v>4.2</v>
      </c>
      <c r="E164" s="47">
        <v>999</v>
      </c>
      <c r="F164" s="60">
        <v>300</v>
      </c>
      <c r="G164" s="60">
        <v>0.04</v>
      </c>
    </row>
    <row r="165" spans="1:7">
      <c r="A165" s="214">
        <v>316</v>
      </c>
      <c r="B165" s="10">
        <v>29</v>
      </c>
      <c r="C165" s="10">
        <f t="shared" si="10"/>
        <v>43.5</v>
      </c>
      <c r="D165" s="10">
        <f t="shared" si="9"/>
        <v>4.3499999999999996</v>
      </c>
      <c r="E165" s="47">
        <v>999</v>
      </c>
      <c r="F165" s="60">
        <v>300</v>
      </c>
      <c r="G165" s="60">
        <v>0.04</v>
      </c>
    </row>
    <row r="166" spans="1:7">
      <c r="A166" s="214">
        <v>316</v>
      </c>
      <c r="B166" s="10">
        <v>30</v>
      </c>
      <c r="C166" s="10">
        <f t="shared" si="10"/>
        <v>45</v>
      </c>
      <c r="D166" s="10">
        <f t="shared" si="9"/>
        <v>4.5</v>
      </c>
      <c r="E166" s="47">
        <v>999</v>
      </c>
      <c r="F166" s="60">
        <v>300</v>
      </c>
      <c r="G166" s="60">
        <v>0.04</v>
      </c>
    </row>
    <row r="167" spans="1:7">
      <c r="A167" s="214">
        <v>316</v>
      </c>
      <c r="B167" s="10">
        <v>31</v>
      </c>
      <c r="C167" s="10">
        <f t="shared" si="10"/>
        <v>46.5</v>
      </c>
      <c r="D167" s="10">
        <f t="shared" si="9"/>
        <v>4.6500000000000004</v>
      </c>
      <c r="E167" s="47">
        <v>999</v>
      </c>
      <c r="F167" s="60">
        <v>300</v>
      </c>
      <c r="G167" s="60">
        <v>0.04</v>
      </c>
    </row>
    <row r="168" spans="1:7">
      <c r="A168" s="214">
        <v>316</v>
      </c>
      <c r="B168" s="10">
        <v>32</v>
      </c>
      <c r="C168" s="10">
        <f t="shared" si="10"/>
        <v>48</v>
      </c>
      <c r="D168" s="10">
        <f t="shared" si="9"/>
        <v>4.8</v>
      </c>
      <c r="E168" s="47">
        <v>999</v>
      </c>
      <c r="F168" s="60">
        <v>300</v>
      </c>
      <c r="G168" s="60">
        <v>0.04</v>
      </c>
    </row>
    <row r="169" spans="1:7">
      <c r="A169" s="214">
        <v>316</v>
      </c>
      <c r="B169" s="10">
        <v>33</v>
      </c>
      <c r="C169" s="10">
        <f t="shared" si="10"/>
        <v>49.5</v>
      </c>
      <c r="D169" s="10">
        <f t="shared" si="9"/>
        <v>4.95</v>
      </c>
      <c r="E169" s="47">
        <v>999</v>
      </c>
      <c r="F169" s="60">
        <v>300</v>
      </c>
      <c r="G169" s="60">
        <v>0.04</v>
      </c>
    </row>
    <row r="170" spans="1:7">
      <c r="A170" s="214">
        <v>316</v>
      </c>
      <c r="B170" s="10">
        <v>34</v>
      </c>
      <c r="C170" s="10">
        <f t="shared" si="10"/>
        <v>51</v>
      </c>
      <c r="D170" s="10">
        <f t="shared" si="9"/>
        <v>5.0999999999999996</v>
      </c>
      <c r="E170" s="47">
        <v>999</v>
      </c>
      <c r="F170" s="60">
        <v>300</v>
      </c>
      <c r="G170" s="60">
        <v>0.04</v>
      </c>
    </row>
    <row r="171" spans="1:7">
      <c r="A171" s="214">
        <v>316</v>
      </c>
      <c r="B171" s="10">
        <v>35</v>
      </c>
      <c r="C171" s="10">
        <f t="shared" si="10"/>
        <v>52.5</v>
      </c>
      <c r="D171" s="10">
        <f t="shared" si="9"/>
        <v>5.25</v>
      </c>
      <c r="E171" s="47">
        <v>999</v>
      </c>
      <c r="F171" s="60">
        <v>300</v>
      </c>
      <c r="G171" s="60">
        <v>0.04</v>
      </c>
    </row>
    <row r="172" spans="1:7">
      <c r="A172" s="214">
        <v>316</v>
      </c>
      <c r="B172" s="10">
        <v>36</v>
      </c>
      <c r="C172" s="10">
        <f t="shared" si="10"/>
        <v>54</v>
      </c>
      <c r="D172" s="10">
        <f t="shared" si="9"/>
        <v>5.4</v>
      </c>
      <c r="E172" s="47">
        <v>999</v>
      </c>
      <c r="F172" s="60">
        <v>300</v>
      </c>
      <c r="G172" s="60">
        <v>0.04</v>
      </c>
    </row>
    <row r="173" spans="1:7">
      <c r="A173" s="214">
        <v>316</v>
      </c>
      <c r="B173" s="10">
        <v>37</v>
      </c>
      <c r="C173" s="10">
        <f t="shared" si="10"/>
        <v>55.5</v>
      </c>
      <c r="D173" s="10">
        <f t="shared" si="9"/>
        <v>5.55</v>
      </c>
      <c r="E173" s="47">
        <v>999</v>
      </c>
      <c r="F173" s="60">
        <v>300</v>
      </c>
      <c r="G173" s="60">
        <v>0.04</v>
      </c>
    </row>
    <row r="174" spans="1:7">
      <c r="A174" s="214">
        <v>316</v>
      </c>
      <c r="B174" s="10">
        <v>38</v>
      </c>
      <c r="C174" s="10">
        <f t="shared" si="10"/>
        <v>57</v>
      </c>
      <c r="D174" s="10">
        <f t="shared" si="9"/>
        <v>5.7</v>
      </c>
      <c r="E174" s="47">
        <v>999</v>
      </c>
      <c r="F174" s="60">
        <v>300</v>
      </c>
      <c r="G174" s="60">
        <v>0.04</v>
      </c>
    </row>
    <row r="175" spans="1:7">
      <c r="A175" s="214">
        <v>316</v>
      </c>
      <c r="B175" s="10">
        <v>39</v>
      </c>
      <c r="C175" s="10">
        <f t="shared" si="10"/>
        <v>58.5</v>
      </c>
      <c r="D175" s="10">
        <f t="shared" si="9"/>
        <v>5.85</v>
      </c>
      <c r="E175" s="47">
        <v>999</v>
      </c>
      <c r="F175" s="60">
        <v>300</v>
      </c>
      <c r="G175" s="60">
        <v>0.04</v>
      </c>
    </row>
    <row r="176" spans="1:7">
      <c r="A176" s="214">
        <v>316</v>
      </c>
      <c r="B176" s="10">
        <v>40</v>
      </c>
      <c r="C176" s="10">
        <f t="shared" si="10"/>
        <v>60</v>
      </c>
      <c r="D176" s="10">
        <f t="shared" si="9"/>
        <v>6</v>
      </c>
      <c r="E176" s="47">
        <v>999</v>
      </c>
      <c r="F176" s="60">
        <v>300</v>
      </c>
      <c r="G176" s="60">
        <v>0.04</v>
      </c>
    </row>
    <row r="177" spans="1:7">
      <c r="A177" s="214">
        <v>316</v>
      </c>
      <c r="B177" s="10">
        <v>41</v>
      </c>
      <c r="C177" s="10">
        <f t="shared" si="10"/>
        <v>61.5</v>
      </c>
      <c r="D177" s="10">
        <f t="shared" si="9"/>
        <v>6.15</v>
      </c>
      <c r="E177" s="47">
        <v>999</v>
      </c>
      <c r="F177" s="60">
        <v>300</v>
      </c>
      <c r="G177" s="60">
        <v>0.04</v>
      </c>
    </row>
    <row r="178" spans="1:7">
      <c r="A178" s="214">
        <v>316</v>
      </c>
      <c r="B178" s="10">
        <v>42</v>
      </c>
      <c r="C178" s="10">
        <f t="shared" si="10"/>
        <v>63</v>
      </c>
      <c r="D178" s="10">
        <f t="shared" si="9"/>
        <v>6.3</v>
      </c>
      <c r="E178" s="47">
        <v>999</v>
      </c>
      <c r="F178" s="60">
        <v>300</v>
      </c>
      <c r="G178" s="60">
        <v>0.04</v>
      </c>
    </row>
    <row r="179" spans="1:7">
      <c r="A179" s="214">
        <v>316</v>
      </c>
      <c r="B179" s="10">
        <v>43</v>
      </c>
      <c r="C179" s="10">
        <f t="shared" si="10"/>
        <v>64.5</v>
      </c>
      <c r="D179" s="10">
        <f t="shared" si="9"/>
        <v>6.45</v>
      </c>
      <c r="E179" s="47">
        <v>999</v>
      </c>
      <c r="F179" s="60">
        <v>300</v>
      </c>
      <c r="G179" s="60">
        <v>0.04</v>
      </c>
    </row>
    <row r="180" spans="1:7">
      <c r="A180" s="214">
        <v>316</v>
      </c>
      <c r="B180" s="10">
        <v>44</v>
      </c>
      <c r="C180" s="10">
        <f t="shared" si="10"/>
        <v>66</v>
      </c>
      <c r="D180" s="10">
        <f t="shared" si="9"/>
        <v>6.6</v>
      </c>
      <c r="E180" s="47">
        <v>999</v>
      </c>
      <c r="F180" s="60">
        <v>300</v>
      </c>
      <c r="G180" s="60">
        <v>0.04</v>
      </c>
    </row>
    <row r="181" spans="1:7">
      <c r="A181" s="214">
        <v>316</v>
      </c>
      <c r="B181" s="10">
        <v>45</v>
      </c>
      <c r="C181" s="10">
        <f t="shared" si="10"/>
        <v>67.5</v>
      </c>
      <c r="D181" s="10">
        <f t="shared" si="9"/>
        <v>6.75</v>
      </c>
      <c r="E181" s="47">
        <v>999</v>
      </c>
      <c r="F181" s="60">
        <v>300</v>
      </c>
      <c r="G181" s="60">
        <v>0.04</v>
      </c>
    </row>
    <row r="182" spans="1:7">
      <c r="A182" s="214">
        <v>316</v>
      </c>
      <c r="B182" s="10">
        <v>46</v>
      </c>
      <c r="C182" s="10">
        <f t="shared" si="10"/>
        <v>69</v>
      </c>
      <c r="D182" s="10">
        <f t="shared" si="9"/>
        <v>6.9</v>
      </c>
      <c r="E182" s="47">
        <v>999</v>
      </c>
      <c r="F182" s="60">
        <v>300</v>
      </c>
      <c r="G182" s="60">
        <v>0.04</v>
      </c>
    </row>
    <row r="183" spans="1:7">
      <c r="A183" s="214">
        <v>316</v>
      </c>
      <c r="B183" s="10">
        <v>47</v>
      </c>
      <c r="C183" s="10">
        <f t="shared" si="10"/>
        <v>70.5</v>
      </c>
      <c r="D183" s="10">
        <f t="shared" si="9"/>
        <v>7.05</v>
      </c>
      <c r="E183" s="47">
        <v>999</v>
      </c>
      <c r="F183" s="60">
        <v>300</v>
      </c>
      <c r="G183" s="60">
        <v>0.04</v>
      </c>
    </row>
    <row r="184" spans="1:7">
      <c r="A184" s="214">
        <v>316</v>
      </c>
      <c r="B184" s="10">
        <v>48</v>
      </c>
      <c r="C184" s="10">
        <f t="shared" si="10"/>
        <v>72</v>
      </c>
      <c r="D184" s="10">
        <f t="shared" si="9"/>
        <v>7.2</v>
      </c>
      <c r="E184" s="47">
        <v>999</v>
      </c>
      <c r="F184" s="60">
        <v>300</v>
      </c>
      <c r="G184" s="60">
        <v>0.04</v>
      </c>
    </row>
    <row r="185" spans="1:7">
      <c r="A185" s="214">
        <v>316</v>
      </c>
      <c r="B185" s="10">
        <v>49</v>
      </c>
      <c r="C185" s="10">
        <f t="shared" si="10"/>
        <v>73.5</v>
      </c>
      <c r="D185" s="10">
        <f t="shared" si="9"/>
        <v>7.35</v>
      </c>
      <c r="E185" s="47">
        <v>999</v>
      </c>
      <c r="F185" s="60">
        <v>300</v>
      </c>
      <c r="G185" s="60">
        <v>0.04</v>
      </c>
    </row>
    <row r="186" spans="1:7">
      <c r="A186" s="214">
        <v>316</v>
      </c>
      <c r="B186" s="10">
        <v>50</v>
      </c>
      <c r="C186" s="10">
        <f t="shared" si="10"/>
        <v>75</v>
      </c>
      <c r="D186" s="10">
        <f t="shared" si="9"/>
        <v>7.5</v>
      </c>
      <c r="E186" s="47">
        <v>999</v>
      </c>
      <c r="F186" s="60">
        <v>300</v>
      </c>
      <c r="G186" s="60">
        <v>0.04</v>
      </c>
    </row>
    <row r="187" spans="1:7">
      <c r="A187" s="214"/>
    </row>
    <row r="188" spans="1:7" ht="14.25" customHeight="1">
      <c r="A188" s="9" t="s">
        <v>13</v>
      </c>
      <c r="B188" s="10" t="s">
        <v>14</v>
      </c>
      <c r="C188" s="10" t="s">
        <v>70</v>
      </c>
      <c r="D188" s="10" t="s">
        <v>71</v>
      </c>
      <c r="E188" s="47">
        <v>999</v>
      </c>
      <c r="F188" s="60" t="s">
        <v>98</v>
      </c>
      <c r="G188" s="60" t="s">
        <v>99</v>
      </c>
    </row>
    <row r="189" spans="1:7" ht="14.25" customHeight="1">
      <c r="A189" s="214" t="s">
        <v>188</v>
      </c>
      <c r="B189" s="10">
        <v>0</v>
      </c>
      <c r="C189" s="10">
        <v>0</v>
      </c>
      <c r="D189" s="10">
        <v>0</v>
      </c>
      <c r="E189" s="47">
        <v>999</v>
      </c>
      <c r="F189" s="60">
        <v>0</v>
      </c>
      <c r="G189" s="60">
        <v>0</v>
      </c>
    </row>
    <row r="190" spans="1:7">
      <c r="A190" s="214" t="s">
        <v>188</v>
      </c>
      <c r="B190" s="10">
        <v>0.5</v>
      </c>
      <c r="C190" s="10">
        <v>2</v>
      </c>
      <c r="D190" s="10">
        <v>0.1</v>
      </c>
      <c r="E190" s="47">
        <v>999</v>
      </c>
      <c r="F190" s="60">
        <v>7000</v>
      </c>
      <c r="G190" s="60">
        <v>0</v>
      </c>
    </row>
    <row r="191" spans="1:7">
      <c r="A191" s="214" t="s">
        <v>188</v>
      </c>
      <c r="B191" s="10">
        <v>0.6</v>
      </c>
      <c r="C191" s="10">
        <v>2</v>
      </c>
      <c r="D191" s="10">
        <v>0.1</v>
      </c>
      <c r="E191" s="47">
        <v>999</v>
      </c>
      <c r="F191" s="60">
        <v>7000</v>
      </c>
      <c r="G191" s="60">
        <v>0</v>
      </c>
    </row>
    <row r="192" spans="1:7">
      <c r="A192" s="214" t="s">
        <v>188</v>
      </c>
      <c r="B192" s="10">
        <v>0.7</v>
      </c>
      <c r="C192" s="10">
        <v>2</v>
      </c>
      <c r="D192" s="10">
        <v>0.1</v>
      </c>
      <c r="E192" s="47">
        <v>999</v>
      </c>
      <c r="F192" s="60">
        <v>7000</v>
      </c>
      <c r="G192" s="60">
        <v>0</v>
      </c>
    </row>
    <row r="193" spans="1:7">
      <c r="A193" s="214" t="s">
        <v>188</v>
      </c>
      <c r="B193" s="10">
        <v>0.8</v>
      </c>
      <c r="C193" s="10">
        <v>2</v>
      </c>
      <c r="D193" s="10">
        <v>0.1</v>
      </c>
      <c r="E193" s="47">
        <v>999</v>
      </c>
      <c r="F193" s="60">
        <v>7000</v>
      </c>
      <c r="G193" s="60">
        <v>0</v>
      </c>
    </row>
    <row r="194" spans="1:7">
      <c r="A194" s="214" t="s">
        <v>188</v>
      </c>
      <c r="B194" s="10">
        <v>0.9</v>
      </c>
      <c r="C194" s="10">
        <v>2</v>
      </c>
      <c r="D194" s="10">
        <v>0.1</v>
      </c>
      <c r="E194" s="47">
        <v>999</v>
      </c>
      <c r="F194" s="60">
        <v>7000</v>
      </c>
      <c r="G194" s="60">
        <v>0</v>
      </c>
    </row>
    <row r="195" spans="1:7">
      <c r="A195" s="214" t="s">
        <v>188</v>
      </c>
      <c r="B195" s="10">
        <v>1</v>
      </c>
      <c r="C195" s="10">
        <v>2</v>
      </c>
      <c r="D195" s="10">
        <f>+C195*0.1</f>
        <v>0.2</v>
      </c>
      <c r="E195" s="47">
        <v>999</v>
      </c>
      <c r="F195" s="60">
        <v>7000</v>
      </c>
      <c r="G195" s="60">
        <v>0</v>
      </c>
    </row>
    <row r="196" spans="1:7">
      <c r="A196" s="214" t="s">
        <v>188</v>
      </c>
      <c r="B196" s="10">
        <v>1.2</v>
      </c>
      <c r="C196" s="10">
        <v>2.4</v>
      </c>
      <c r="D196" s="10">
        <f t="shared" ref="D196:D247" si="11">+C196*0.1</f>
        <v>0.24</v>
      </c>
      <c r="E196" s="47">
        <v>999</v>
      </c>
      <c r="F196" s="60">
        <v>6000</v>
      </c>
      <c r="G196" s="60">
        <v>0</v>
      </c>
    </row>
    <row r="197" spans="1:7">
      <c r="A197" s="214" t="s">
        <v>188</v>
      </c>
      <c r="B197" s="10">
        <v>1.5</v>
      </c>
      <c r="C197" s="10">
        <v>3</v>
      </c>
      <c r="D197" s="10">
        <f t="shared" si="11"/>
        <v>0.3</v>
      </c>
      <c r="E197" s="47">
        <v>999</v>
      </c>
      <c r="F197" s="60">
        <v>4500</v>
      </c>
      <c r="G197" s="60">
        <v>0</v>
      </c>
    </row>
    <row r="198" spans="1:7">
      <c r="A198" s="214" t="s">
        <v>188</v>
      </c>
      <c r="B198" s="10">
        <v>2</v>
      </c>
      <c r="C198" s="10">
        <v>3.8</v>
      </c>
      <c r="D198" s="10">
        <f t="shared" si="11"/>
        <v>0.38</v>
      </c>
      <c r="E198" s="47">
        <v>999</v>
      </c>
      <c r="F198" s="60">
        <v>4200</v>
      </c>
      <c r="G198" s="60">
        <v>0</v>
      </c>
    </row>
    <row r="199" spans="1:7">
      <c r="A199" s="214" t="s">
        <v>188</v>
      </c>
      <c r="B199" s="10">
        <v>2.5</v>
      </c>
      <c r="C199" s="10">
        <v>4.7</v>
      </c>
      <c r="D199" s="10">
        <f t="shared" si="11"/>
        <v>0.47</v>
      </c>
      <c r="E199" s="47">
        <v>999</v>
      </c>
      <c r="F199" s="60">
        <v>3000</v>
      </c>
      <c r="G199" s="60">
        <v>5.0000000000000001E-3</v>
      </c>
    </row>
    <row r="200" spans="1:7">
      <c r="A200" s="214" t="s">
        <v>188</v>
      </c>
      <c r="B200" s="10">
        <v>3</v>
      </c>
      <c r="C200" s="10">
        <v>6</v>
      </c>
      <c r="D200" s="10">
        <f t="shared" si="11"/>
        <v>0.6</v>
      </c>
      <c r="E200" s="47">
        <v>999</v>
      </c>
      <c r="F200" s="60">
        <v>2800</v>
      </c>
      <c r="G200" s="60">
        <v>5.0000000000000001E-3</v>
      </c>
    </row>
    <row r="201" spans="1:7">
      <c r="A201" s="214" t="s">
        <v>188</v>
      </c>
      <c r="B201" s="10">
        <v>4</v>
      </c>
      <c r="C201" s="10">
        <v>7.5</v>
      </c>
      <c r="D201" s="10">
        <f t="shared" si="11"/>
        <v>0.75</v>
      </c>
      <c r="E201" s="47">
        <v>999</v>
      </c>
      <c r="F201" s="60">
        <v>2400</v>
      </c>
      <c r="G201" s="60">
        <v>0.01</v>
      </c>
    </row>
    <row r="202" spans="1:7">
      <c r="A202" s="214" t="s">
        <v>188</v>
      </c>
      <c r="B202" s="10">
        <v>5</v>
      </c>
      <c r="C202" s="10">
        <f>+B202*1.5</f>
        <v>7.5</v>
      </c>
      <c r="D202" s="10">
        <f t="shared" si="11"/>
        <v>0.75</v>
      </c>
      <c r="E202" s="47">
        <v>999</v>
      </c>
      <c r="F202" s="60">
        <v>2100</v>
      </c>
      <c r="G202" s="60">
        <v>0.01</v>
      </c>
    </row>
    <row r="203" spans="1:7">
      <c r="A203" s="214" t="s">
        <v>188</v>
      </c>
      <c r="B203" s="10">
        <v>6</v>
      </c>
      <c r="C203" s="10">
        <f t="shared" ref="C203:C247" si="12">+B203*1.5</f>
        <v>9</v>
      </c>
      <c r="D203" s="10">
        <f t="shared" si="11"/>
        <v>0.9</v>
      </c>
      <c r="E203" s="47">
        <v>999</v>
      </c>
      <c r="F203" s="60">
        <v>1600</v>
      </c>
      <c r="G203" s="60">
        <v>0.01</v>
      </c>
    </row>
    <row r="204" spans="1:7">
      <c r="A204" s="214" t="s">
        <v>188</v>
      </c>
      <c r="B204" s="10">
        <v>7</v>
      </c>
      <c r="C204" s="10">
        <f t="shared" si="12"/>
        <v>10.5</v>
      </c>
      <c r="D204" s="10">
        <f t="shared" si="11"/>
        <v>1.05</v>
      </c>
      <c r="E204" s="47">
        <v>999</v>
      </c>
      <c r="F204" s="60">
        <v>800</v>
      </c>
      <c r="G204" s="60">
        <v>1.7000000000000001E-2</v>
      </c>
    </row>
    <row r="205" spans="1:7">
      <c r="A205" s="214" t="s">
        <v>188</v>
      </c>
      <c r="B205" s="10">
        <v>8</v>
      </c>
      <c r="C205" s="10">
        <f t="shared" si="12"/>
        <v>12</v>
      </c>
      <c r="D205" s="10">
        <f t="shared" si="11"/>
        <v>1.2</v>
      </c>
      <c r="E205" s="47">
        <v>999</v>
      </c>
      <c r="F205" s="60">
        <v>800</v>
      </c>
      <c r="G205" s="60">
        <v>1.7000000000000001E-2</v>
      </c>
    </row>
    <row r="206" spans="1:7">
      <c r="A206" s="214" t="s">
        <v>188</v>
      </c>
      <c r="B206" s="10">
        <v>9</v>
      </c>
      <c r="C206" s="10">
        <f t="shared" si="12"/>
        <v>13.5</v>
      </c>
      <c r="D206" s="10">
        <f t="shared" si="11"/>
        <v>1.35</v>
      </c>
      <c r="E206" s="47">
        <v>999</v>
      </c>
      <c r="F206" s="60">
        <v>500</v>
      </c>
      <c r="G206" s="60">
        <v>1.7000000000000001E-2</v>
      </c>
    </row>
    <row r="207" spans="1:7">
      <c r="A207" s="214" t="s">
        <v>188</v>
      </c>
      <c r="B207" s="10">
        <v>10</v>
      </c>
      <c r="C207" s="10">
        <f t="shared" si="12"/>
        <v>15</v>
      </c>
      <c r="D207" s="10">
        <f t="shared" si="11"/>
        <v>1.5</v>
      </c>
      <c r="E207" s="47">
        <v>999</v>
      </c>
      <c r="F207" s="60">
        <v>500</v>
      </c>
      <c r="G207" s="60">
        <v>1.7000000000000001E-2</v>
      </c>
    </row>
    <row r="208" spans="1:7">
      <c r="A208" s="214" t="s">
        <v>188</v>
      </c>
      <c r="B208" s="10">
        <v>11</v>
      </c>
      <c r="C208" s="10">
        <f t="shared" si="12"/>
        <v>16.5</v>
      </c>
      <c r="D208" s="10">
        <f t="shared" si="11"/>
        <v>1.65</v>
      </c>
      <c r="E208" s="47">
        <v>999</v>
      </c>
      <c r="F208" s="60">
        <v>300</v>
      </c>
      <c r="G208" s="60">
        <v>0.04</v>
      </c>
    </row>
    <row r="209" spans="1:7">
      <c r="A209" s="214" t="s">
        <v>188</v>
      </c>
      <c r="B209" s="10">
        <v>12</v>
      </c>
      <c r="C209" s="10">
        <f t="shared" si="12"/>
        <v>18</v>
      </c>
      <c r="D209" s="10">
        <f t="shared" si="11"/>
        <v>1.8</v>
      </c>
      <c r="E209" s="47">
        <v>999</v>
      </c>
      <c r="F209" s="60">
        <v>300</v>
      </c>
      <c r="G209" s="60">
        <v>0.04</v>
      </c>
    </row>
    <row r="210" spans="1:7">
      <c r="A210" s="214" t="s">
        <v>188</v>
      </c>
      <c r="B210" s="10">
        <v>13</v>
      </c>
      <c r="C210" s="10">
        <f t="shared" si="12"/>
        <v>19.5</v>
      </c>
      <c r="D210" s="10">
        <f t="shared" si="11"/>
        <v>1.95</v>
      </c>
      <c r="E210" s="47">
        <v>999</v>
      </c>
      <c r="F210" s="60">
        <v>300</v>
      </c>
      <c r="G210" s="60">
        <v>0.04</v>
      </c>
    </row>
    <row r="211" spans="1:7">
      <c r="A211" s="214" t="s">
        <v>188</v>
      </c>
      <c r="B211" s="10">
        <v>14</v>
      </c>
      <c r="C211" s="10">
        <f t="shared" si="12"/>
        <v>21</v>
      </c>
      <c r="D211" s="10">
        <f t="shared" si="11"/>
        <v>2.1</v>
      </c>
      <c r="E211" s="47">
        <v>999</v>
      </c>
      <c r="F211" s="60">
        <v>300</v>
      </c>
      <c r="G211" s="60">
        <v>0.04</v>
      </c>
    </row>
    <row r="212" spans="1:7">
      <c r="A212" s="214" t="s">
        <v>188</v>
      </c>
      <c r="B212" s="10">
        <v>15</v>
      </c>
      <c r="C212" s="10">
        <f t="shared" si="12"/>
        <v>22.5</v>
      </c>
      <c r="D212" s="10">
        <f t="shared" si="11"/>
        <v>2.25</v>
      </c>
      <c r="E212" s="47">
        <v>999</v>
      </c>
      <c r="F212" s="60">
        <v>300</v>
      </c>
      <c r="G212" s="60">
        <v>0.04</v>
      </c>
    </row>
    <row r="213" spans="1:7">
      <c r="A213" s="214" t="s">
        <v>188</v>
      </c>
      <c r="B213" s="10">
        <v>16</v>
      </c>
      <c r="C213" s="10">
        <f t="shared" si="12"/>
        <v>24</v>
      </c>
      <c r="D213" s="10">
        <f t="shared" si="11"/>
        <v>2.4</v>
      </c>
      <c r="E213" s="47">
        <v>999</v>
      </c>
      <c r="F213" s="60">
        <v>300</v>
      </c>
      <c r="G213" s="60">
        <v>0.04</v>
      </c>
    </row>
    <row r="214" spans="1:7">
      <c r="A214" s="214" t="s">
        <v>188</v>
      </c>
      <c r="B214" s="10">
        <v>17</v>
      </c>
      <c r="C214" s="10">
        <f t="shared" si="12"/>
        <v>25.5</v>
      </c>
      <c r="D214" s="10">
        <f t="shared" si="11"/>
        <v>2.5499999999999998</v>
      </c>
      <c r="E214" s="47">
        <v>999</v>
      </c>
      <c r="F214" s="60">
        <v>300</v>
      </c>
      <c r="G214" s="60">
        <v>0.04</v>
      </c>
    </row>
    <row r="215" spans="1:7">
      <c r="A215" s="214" t="s">
        <v>188</v>
      </c>
      <c r="B215" s="10">
        <v>18</v>
      </c>
      <c r="C215" s="10">
        <f t="shared" si="12"/>
        <v>27</v>
      </c>
      <c r="D215" s="10">
        <f t="shared" si="11"/>
        <v>2.7</v>
      </c>
      <c r="E215" s="47">
        <v>999</v>
      </c>
      <c r="F215" s="60">
        <v>300</v>
      </c>
      <c r="G215" s="60">
        <v>0.04</v>
      </c>
    </row>
    <row r="216" spans="1:7">
      <c r="A216" s="214" t="s">
        <v>188</v>
      </c>
      <c r="B216" s="10">
        <v>19</v>
      </c>
      <c r="C216" s="10">
        <f t="shared" si="12"/>
        <v>28.5</v>
      </c>
      <c r="D216" s="10">
        <f t="shared" si="11"/>
        <v>2.85</v>
      </c>
      <c r="E216" s="47">
        <v>999</v>
      </c>
      <c r="F216" s="60">
        <v>300</v>
      </c>
      <c r="G216" s="60">
        <v>0.04</v>
      </c>
    </row>
    <row r="217" spans="1:7">
      <c r="A217" s="214" t="s">
        <v>188</v>
      </c>
      <c r="B217" s="10">
        <v>20</v>
      </c>
      <c r="C217" s="10">
        <f t="shared" si="12"/>
        <v>30</v>
      </c>
      <c r="D217" s="10">
        <f t="shared" si="11"/>
        <v>3</v>
      </c>
      <c r="E217" s="47">
        <v>999</v>
      </c>
      <c r="F217" s="60">
        <v>300</v>
      </c>
      <c r="G217" s="60">
        <v>0.04</v>
      </c>
    </row>
    <row r="218" spans="1:7">
      <c r="A218" s="214" t="s">
        <v>188</v>
      </c>
      <c r="B218" s="10">
        <v>21</v>
      </c>
      <c r="C218" s="10">
        <f t="shared" si="12"/>
        <v>31.5</v>
      </c>
      <c r="D218" s="10">
        <f t="shared" si="11"/>
        <v>3.15</v>
      </c>
      <c r="E218" s="47">
        <v>999</v>
      </c>
      <c r="F218" s="60">
        <v>300</v>
      </c>
      <c r="G218" s="60">
        <v>0.04</v>
      </c>
    </row>
    <row r="219" spans="1:7">
      <c r="A219" s="214" t="s">
        <v>188</v>
      </c>
      <c r="B219" s="10">
        <v>22</v>
      </c>
      <c r="C219" s="10">
        <f t="shared" si="12"/>
        <v>33</v>
      </c>
      <c r="D219" s="10">
        <f t="shared" si="11"/>
        <v>3.3</v>
      </c>
      <c r="E219" s="47">
        <v>999</v>
      </c>
      <c r="F219" s="60">
        <v>300</v>
      </c>
      <c r="G219" s="60">
        <v>0.04</v>
      </c>
    </row>
    <row r="220" spans="1:7">
      <c r="A220" s="214" t="s">
        <v>188</v>
      </c>
      <c r="B220" s="10">
        <v>23</v>
      </c>
      <c r="C220" s="10">
        <f t="shared" si="12"/>
        <v>34.5</v>
      </c>
      <c r="D220" s="10">
        <f t="shared" si="11"/>
        <v>3.45</v>
      </c>
      <c r="E220" s="47">
        <v>999</v>
      </c>
      <c r="F220" s="60">
        <v>300</v>
      </c>
      <c r="G220" s="60">
        <v>0.04</v>
      </c>
    </row>
    <row r="221" spans="1:7">
      <c r="A221" s="214" t="s">
        <v>188</v>
      </c>
      <c r="B221" s="10">
        <v>24</v>
      </c>
      <c r="C221" s="10">
        <f t="shared" si="12"/>
        <v>36</v>
      </c>
      <c r="D221" s="10">
        <f t="shared" si="11"/>
        <v>3.6</v>
      </c>
      <c r="E221" s="47">
        <v>999</v>
      </c>
      <c r="F221" s="60">
        <v>300</v>
      </c>
      <c r="G221" s="60">
        <v>0.04</v>
      </c>
    </row>
    <row r="222" spans="1:7">
      <c r="A222" s="214" t="s">
        <v>188</v>
      </c>
      <c r="B222" s="10">
        <v>25</v>
      </c>
      <c r="C222" s="10">
        <f t="shared" si="12"/>
        <v>37.5</v>
      </c>
      <c r="D222" s="10">
        <f t="shared" si="11"/>
        <v>3.75</v>
      </c>
      <c r="E222" s="47">
        <v>999</v>
      </c>
      <c r="F222" s="60">
        <v>300</v>
      </c>
      <c r="G222" s="60">
        <v>0.04</v>
      </c>
    </row>
    <row r="223" spans="1:7">
      <c r="A223" s="214" t="s">
        <v>188</v>
      </c>
      <c r="B223" s="10">
        <v>26</v>
      </c>
      <c r="C223" s="10">
        <f t="shared" si="12"/>
        <v>39</v>
      </c>
      <c r="D223" s="10">
        <f t="shared" si="11"/>
        <v>3.9</v>
      </c>
      <c r="E223" s="47">
        <v>999</v>
      </c>
      <c r="F223" s="60">
        <v>300</v>
      </c>
      <c r="G223" s="60">
        <v>0.04</v>
      </c>
    </row>
    <row r="224" spans="1:7">
      <c r="A224" s="214" t="s">
        <v>188</v>
      </c>
      <c r="B224" s="10">
        <v>27</v>
      </c>
      <c r="C224" s="10">
        <f t="shared" si="12"/>
        <v>40.5</v>
      </c>
      <c r="D224" s="10">
        <f t="shared" si="11"/>
        <v>4.05</v>
      </c>
      <c r="E224" s="47">
        <v>999</v>
      </c>
      <c r="F224" s="60">
        <v>300</v>
      </c>
      <c r="G224" s="60">
        <v>0.04</v>
      </c>
    </row>
    <row r="225" spans="1:7">
      <c r="A225" s="214" t="s">
        <v>188</v>
      </c>
      <c r="B225" s="10">
        <v>28</v>
      </c>
      <c r="C225" s="10">
        <f t="shared" si="12"/>
        <v>42</v>
      </c>
      <c r="D225" s="10">
        <f t="shared" si="11"/>
        <v>4.2</v>
      </c>
      <c r="E225" s="47">
        <v>999</v>
      </c>
      <c r="F225" s="60">
        <v>300</v>
      </c>
      <c r="G225" s="60">
        <v>0.04</v>
      </c>
    </row>
    <row r="226" spans="1:7">
      <c r="A226" s="214" t="s">
        <v>188</v>
      </c>
      <c r="B226" s="10">
        <v>29</v>
      </c>
      <c r="C226" s="10">
        <f t="shared" si="12"/>
        <v>43.5</v>
      </c>
      <c r="D226" s="10">
        <f t="shared" si="11"/>
        <v>4.3499999999999996</v>
      </c>
      <c r="E226" s="47">
        <v>999</v>
      </c>
      <c r="F226" s="60">
        <v>300</v>
      </c>
      <c r="G226" s="60">
        <v>0.04</v>
      </c>
    </row>
    <row r="227" spans="1:7">
      <c r="A227" s="214" t="s">
        <v>188</v>
      </c>
      <c r="B227" s="10">
        <v>30</v>
      </c>
      <c r="C227" s="10">
        <f t="shared" si="12"/>
        <v>45</v>
      </c>
      <c r="D227" s="10">
        <f t="shared" si="11"/>
        <v>4.5</v>
      </c>
      <c r="E227" s="47">
        <v>999</v>
      </c>
      <c r="F227" s="60">
        <v>300</v>
      </c>
      <c r="G227" s="60">
        <v>0.04</v>
      </c>
    </row>
    <row r="228" spans="1:7">
      <c r="A228" s="214" t="s">
        <v>188</v>
      </c>
      <c r="B228" s="10">
        <v>31</v>
      </c>
      <c r="C228" s="10">
        <f t="shared" si="12"/>
        <v>46.5</v>
      </c>
      <c r="D228" s="10">
        <f t="shared" si="11"/>
        <v>4.6500000000000004</v>
      </c>
      <c r="E228" s="47">
        <v>999</v>
      </c>
      <c r="F228" s="60">
        <v>300</v>
      </c>
      <c r="G228" s="60">
        <v>0.04</v>
      </c>
    </row>
    <row r="229" spans="1:7">
      <c r="A229" s="214" t="s">
        <v>188</v>
      </c>
      <c r="B229" s="10">
        <v>32</v>
      </c>
      <c r="C229" s="10">
        <f t="shared" si="12"/>
        <v>48</v>
      </c>
      <c r="D229" s="10">
        <f t="shared" si="11"/>
        <v>4.8</v>
      </c>
      <c r="E229" s="47">
        <v>999</v>
      </c>
      <c r="F229" s="60">
        <v>300</v>
      </c>
      <c r="G229" s="60">
        <v>0.04</v>
      </c>
    </row>
    <row r="230" spans="1:7">
      <c r="A230" s="214" t="s">
        <v>188</v>
      </c>
      <c r="B230" s="10">
        <v>33</v>
      </c>
      <c r="C230" s="10">
        <f t="shared" si="12"/>
        <v>49.5</v>
      </c>
      <c r="D230" s="10">
        <f t="shared" si="11"/>
        <v>4.95</v>
      </c>
      <c r="E230" s="47">
        <v>999</v>
      </c>
      <c r="F230" s="60">
        <v>300</v>
      </c>
      <c r="G230" s="60">
        <v>0.04</v>
      </c>
    </row>
    <row r="231" spans="1:7">
      <c r="A231" s="214" t="s">
        <v>188</v>
      </c>
      <c r="B231" s="10">
        <v>34</v>
      </c>
      <c r="C231" s="10">
        <f t="shared" si="12"/>
        <v>51</v>
      </c>
      <c r="D231" s="10">
        <f t="shared" si="11"/>
        <v>5.0999999999999996</v>
      </c>
      <c r="E231" s="47">
        <v>999</v>
      </c>
      <c r="F231" s="60">
        <v>300</v>
      </c>
      <c r="G231" s="60">
        <v>0.04</v>
      </c>
    </row>
    <row r="232" spans="1:7">
      <c r="A232" s="214" t="s">
        <v>188</v>
      </c>
      <c r="B232" s="10">
        <v>35</v>
      </c>
      <c r="C232" s="10">
        <f t="shared" si="12"/>
        <v>52.5</v>
      </c>
      <c r="D232" s="10">
        <f t="shared" si="11"/>
        <v>5.25</v>
      </c>
      <c r="E232" s="47">
        <v>999</v>
      </c>
      <c r="F232" s="60">
        <v>300</v>
      </c>
      <c r="G232" s="60">
        <v>0.04</v>
      </c>
    </row>
    <row r="233" spans="1:7">
      <c r="A233" s="214" t="s">
        <v>188</v>
      </c>
      <c r="B233" s="10">
        <v>36</v>
      </c>
      <c r="C233" s="10">
        <f t="shared" si="12"/>
        <v>54</v>
      </c>
      <c r="D233" s="10">
        <f t="shared" si="11"/>
        <v>5.4</v>
      </c>
      <c r="E233" s="47">
        <v>999</v>
      </c>
      <c r="F233" s="60">
        <v>300</v>
      </c>
      <c r="G233" s="60">
        <v>0.04</v>
      </c>
    </row>
    <row r="234" spans="1:7">
      <c r="A234" s="214" t="s">
        <v>188</v>
      </c>
      <c r="B234" s="10">
        <v>37</v>
      </c>
      <c r="C234" s="10">
        <f t="shared" si="12"/>
        <v>55.5</v>
      </c>
      <c r="D234" s="10">
        <f t="shared" si="11"/>
        <v>5.55</v>
      </c>
      <c r="E234" s="47">
        <v>999</v>
      </c>
      <c r="F234" s="60">
        <v>300</v>
      </c>
      <c r="G234" s="60">
        <v>0.04</v>
      </c>
    </row>
    <row r="235" spans="1:7">
      <c r="A235" s="214" t="s">
        <v>188</v>
      </c>
      <c r="B235" s="10">
        <v>38</v>
      </c>
      <c r="C235" s="10">
        <f t="shared" si="12"/>
        <v>57</v>
      </c>
      <c r="D235" s="10">
        <f t="shared" si="11"/>
        <v>5.7</v>
      </c>
      <c r="E235" s="47">
        <v>999</v>
      </c>
      <c r="F235" s="60">
        <v>300</v>
      </c>
      <c r="G235" s="60">
        <v>0.04</v>
      </c>
    </row>
    <row r="236" spans="1:7">
      <c r="A236" s="214" t="s">
        <v>188</v>
      </c>
      <c r="B236" s="10">
        <v>39</v>
      </c>
      <c r="C236" s="10">
        <f t="shared" si="12"/>
        <v>58.5</v>
      </c>
      <c r="D236" s="10">
        <f t="shared" si="11"/>
        <v>5.85</v>
      </c>
      <c r="E236" s="47">
        <v>999</v>
      </c>
      <c r="F236" s="60">
        <v>300</v>
      </c>
      <c r="G236" s="60">
        <v>0.04</v>
      </c>
    </row>
    <row r="237" spans="1:7">
      <c r="A237" s="214" t="s">
        <v>188</v>
      </c>
      <c r="B237" s="10">
        <v>40</v>
      </c>
      <c r="C237" s="10">
        <f t="shared" si="12"/>
        <v>60</v>
      </c>
      <c r="D237" s="10">
        <f t="shared" si="11"/>
        <v>6</v>
      </c>
      <c r="E237" s="47">
        <v>999</v>
      </c>
      <c r="F237" s="60">
        <v>300</v>
      </c>
      <c r="G237" s="60">
        <v>0.04</v>
      </c>
    </row>
    <row r="238" spans="1:7">
      <c r="A238" s="214" t="s">
        <v>188</v>
      </c>
      <c r="B238" s="10">
        <v>41</v>
      </c>
      <c r="C238" s="10">
        <f t="shared" si="12"/>
        <v>61.5</v>
      </c>
      <c r="D238" s="10">
        <f t="shared" si="11"/>
        <v>6.15</v>
      </c>
      <c r="E238" s="47">
        <v>999</v>
      </c>
      <c r="F238" s="60">
        <v>300</v>
      </c>
      <c r="G238" s="60">
        <v>0.04</v>
      </c>
    </row>
    <row r="239" spans="1:7">
      <c r="A239" s="214" t="s">
        <v>188</v>
      </c>
      <c r="B239" s="10">
        <v>42</v>
      </c>
      <c r="C239" s="10">
        <f t="shared" si="12"/>
        <v>63</v>
      </c>
      <c r="D239" s="10">
        <f t="shared" si="11"/>
        <v>6.3</v>
      </c>
      <c r="E239" s="47">
        <v>999</v>
      </c>
      <c r="F239" s="60">
        <v>300</v>
      </c>
      <c r="G239" s="60">
        <v>0.04</v>
      </c>
    </row>
    <row r="240" spans="1:7">
      <c r="A240" s="214" t="s">
        <v>188</v>
      </c>
      <c r="B240" s="10">
        <v>43</v>
      </c>
      <c r="C240" s="10">
        <f t="shared" si="12"/>
        <v>64.5</v>
      </c>
      <c r="D240" s="10">
        <f t="shared" si="11"/>
        <v>6.45</v>
      </c>
      <c r="E240" s="47">
        <v>999</v>
      </c>
      <c r="F240" s="60">
        <v>300</v>
      </c>
      <c r="G240" s="60">
        <v>0.04</v>
      </c>
    </row>
    <row r="241" spans="1:7">
      <c r="A241" s="214" t="s">
        <v>188</v>
      </c>
      <c r="B241" s="10">
        <v>44</v>
      </c>
      <c r="C241" s="10">
        <f t="shared" si="12"/>
        <v>66</v>
      </c>
      <c r="D241" s="10">
        <f t="shared" si="11"/>
        <v>6.6</v>
      </c>
      <c r="E241" s="47">
        <v>999</v>
      </c>
      <c r="F241" s="60">
        <v>300</v>
      </c>
      <c r="G241" s="60">
        <v>0.04</v>
      </c>
    </row>
    <row r="242" spans="1:7">
      <c r="A242" s="214" t="s">
        <v>188</v>
      </c>
      <c r="B242" s="10">
        <v>45</v>
      </c>
      <c r="C242" s="10">
        <f t="shared" si="12"/>
        <v>67.5</v>
      </c>
      <c r="D242" s="10">
        <f t="shared" si="11"/>
        <v>6.75</v>
      </c>
      <c r="E242" s="47">
        <v>999</v>
      </c>
      <c r="F242" s="60">
        <v>300</v>
      </c>
      <c r="G242" s="60">
        <v>0.04</v>
      </c>
    </row>
    <row r="243" spans="1:7">
      <c r="A243" s="214" t="s">
        <v>188</v>
      </c>
      <c r="B243" s="10">
        <v>46</v>
      </c>
      <c r="C243" s="10">
        <f t="shared" si="12"/>
        <v>69</v>
      </c>
      <c r="D243" s="10">
        <f t="shared" si="11"/>
        <v>6.9</v>
      </c>
      <c r="E243" s="47">
        <v>999</v>
      </c>
      <c r="F243" s="60">
        <v>300</v>
      </c>
      <c r="G243" s="60">
        <v>0.04</v>
      </c>
    </row>
    <row r="244" spans="1:7">
      <c r="A244" s="214" t="s">
        <v>188</v>
      </c>
      <c r="B244" s="10">
        <v>47</v>
      </c>
      <c r="C244" s="10">
        <f t="shared" si="12"/>
        <v>70.5</v>
      </c>
      <c r="D244" s="10">
        <f t="shared" si="11"/>
        <v>7.05</v>
      </c>
      <c r="E244" s="47">
        <v>999</v>
      </c>
      <c r="F244" s="60">
        <v>300</v>
      </c>
      <c r="G244" s="60">
        <v>0.04</v>
      </c>
    </row>
    <row r="245" spans="1:7">
      <c r="A245" s="214" t="s">
        <v>188</v>
      </c>
      <c r="B245" s="10">
        <v>48</v>
      </c>
      <c r="C245" s="10">
        <f t="shared" si="12"/>
        <v>72</v>
      </c>
      <c r="D245" s="10">
        <f t="shared" si="11"/>
        <v>7.2</v>
      </c>
      <c r="E245" s="47">
        <v>999</v>
      </c>
      <c r="F245" s="60">
        <v>300</v>
      </c>
      <c r="G245" s="60">
        <v>0.04</v>
      </c>
    </row>
    <row r="246" spans="1:7">
      <c r="A246" s="214" t="s">
        <v>188</v>
      </c>
      <c r="B246" s="10">
        <v>49</v>
      </c>
      <c r="C246" s="10">
        <f t="shared" si="12"/>
        <v>73.5</v>
      </c>
      <c r="D246" s="10">
        <f t="shared" si="11"/>
        <v>7.35</v>
      </c>
      <c r="E246" s="47">
        <v>999</v>
      </c>
      <c r="F246" s="60">
        <v>300</v>
      </c>
      <c r="G246" s="60">
        <v>0.04</v>
      </c>
    </row>
    <row r="247" spans="1:7">
      <c r="A247" s="214" t="s">
        <v>188</v>
      </c>
      <c r="B247" s="10">
        <v>50</v>
      </c>
      <c r="C247" s="10">
        <f t="shared" si="12"/>
        <v>75</v>
      </c>
      <c r="D247" s="10">
        <f t="shared" si="11"/>
        <v>7.5</v>
      </c>
      <c r="E247" s="47">
        <v>999</v>
      </c>
      <c r="F247" s="60">
        <v>300</v>
      </c>
      <c r="G247" s="60">
        <v>0.04</v>
      </c>
    </row>
    <row r="248" spans="1:7">
      <c r="A248" s="214"/>
    </row>
    <row r="249" spans="1:7" ht="14.25" customHeight="1">
      <c r="A249" s="9" t="s">
        <v>13</v>
      </c>
      <c r="B249" s="10" t="s">
        <v>14</v>
      </c>
      <c r="C249" s="10" t="s">
        <v>70</v>
      </c>
      <c r="D249" s="10" t="s">
        <v>71</v>
      </c>
      <c r="E249" s="47">
        <v>999</v>
      </c>
      <c r="F249" s="60" t="s">
        <v>98</v>
      </c>
      <c r="G249" s="60" t="s">
        <v>99</v>
      </c>
    </row>
    <row r="250" spans="1:7" ht="14.25" customHeight="1">
      <c r="A250" s="214" t="s">
        <v>189</v>
      </c>
      <c r="B250" s="10">
        <v>0</v>
      </c>
      <c r="C250" s="10">
        <v>0</v>
      </c>
      <c r="D250" s="10">
        <v>0</v>
      </c>
      <c r="E250" s="47">
        <v>999</v>
      </c>
      <c r="F250" s="60">
        <v>0</v>
      </c>
      <c r="G250" s="60">
        <v>0</v>
      </c>
    </row>
    <row r="251" spans="1:7">
      <c r="A251" s="214" t="s">
        <v>189</v>
      </c>
      <c r="B251" s="10">
        <v>0.5</v>
      </c>
      <c r="C251" s="10">
        <v>2</v>
      </c>
      <c r="D251" s="10">
        <v>0.1</v>
      </c>
      <c r="E251" s="47">
        <v>999</v>
      </c>
      <c r="F251" s="60">
        <v>7000</v>
      </c>
      <c r="G251" s="60">
        <v>0</v>
      </c>
    </row>
    <row r="252" spans="1:7">
      <c r="A252" s="214" t="s">
        <v>189</v>
      </c>
      <c r="B252" s="10">
        <v>0.6</v>
      </c>
      <c r="C252" s="10">
        <v>2</v>
      </c>
      <c r="D252" s="10">
        <v>0.1</v>
      </c>
      <c r="E252" s="47">
        <v>999</v>
      </c>
      <c r="F252" s="60">
        <v>7000</v>
      </c>
      <c r="G252" s="60">
        <v>0</v>
      </c>
    </row>
    <row r="253" spans="1:7">
      <c r="A253" s="214" t="s">
        <v>189</v>
      </c>
      <c r="B253" s="10">
        <v>0.7</v>
      </c>
      <c r="C253" s="10">
        <v>2</v>
      </c>
      <c r="D253" s="10">
        <v>0.1</v>
      </c>
      <c r="E253" s="47">
        <v>999</v>
      </c>
      <c r="F253" s="60">
        <v>7000</v>
      </c>
      <c r="G253" s="60">
        <v>0</v>
      </c>
    </row>
    <row r="254" spans="1:7">
      <c r="A254" s="214" t="s">
        <v>189</v>
      </c>
      <c r="B254" s="10">
        <v>0.8</v>
      </c>
      <c r="C254" s="10">
        <v>2</v>
      </c>
      <c r="D254" s="10">
        <v>0.1</v>
      </c>
      <c r="E254" s="47">
        <v>999</v>
      </c>
      <c r="F254" s="60">
        <v>7000</v>
      </c>
      <c r="G254" s="60">
        <v>0</v>
      </c>
    </row>
    <row r="255" spans="1:7">
      <c r="A255" s="214" t="s">
        <v>189</v>
      </c>
      <c r="B255" s="10">
        <v>0.9</v>
      </c>
      <c r="C255" s="10">
        <v>2</v>
      </c>
      <c r="D255" s="10">
        <v>0.1</v>
      </c>
      <c r="E255" s="47">
        <v>999</v>
      </c>
      <c r="F255" s="60">
        <v>7000</v>
      </c>
      <c r="G255" s="60">
        <v>0</v>
      </c>
    </row>
    <row r="256" spans="1:7">
      <c r="A256" s="214" t="s">
        <v>189</v>
      </c>
      <c r="B256" s="10">
        <v>1</v>
      </c>
      <c r="C256" s="10">
        <v>2</v>
      </c>
      <c r="D256" s="10">
        <f>+C256*0.1</f>
        <v>0.2</v>
      </c>
      <c r="E256" s="47">
        <v>999</v>
      </c>
      <c r="F256" s="60">
        <v>7000</v>
      </c>
      <c r="G256" s="60">
        <v>0</v>
      </c>
    </row>
    <row r="257" spans="1:7">
      <c r="A257" s="214" t="s">
        <v>189</v>
      </c>
      <c r="B257" s="10">
        <v>1.2</v>
      </c>
      <c r="C257" s="10">
        <v>2.4</v>
      </c>
      <c r="D257" s="10">
        <f t="shared" ref="D257:D308" si="13">+C257*0.1</f>
        <v>0.24</v>
      </c>
      <c r="E257" s="47">
        <v>999</v>
      </c>
      <c r="F257" s="60">
        <v>6000</v>
      </c>
      <c r="G257" s="60">
        <v>0</v>
      </c>
    </row>
    <row r="258" spans="1:7">
      <c r="A258" s="214" t="s">
        <v>189</v>
      </c>
      <c r="B258" s="10">
        <v>1.5</v>
      </c>
      <c r="C258" s="10">
        <v>3</v>
      </c>
      <c r="D258" s="10">
        <f t="shared" si="13"/>
        <v>0.3</v>
      </c>
      <c r="E258" s="47">
        <v>999</v>
      </c>
      <c r="F258" s="60">
        <v>4500</v>
      </c>
      <c r="G258" s="60">
        <v>0</v>
      </c>
    </row>
    <row r="259" spans="1:7">
      <c r="A259" s="214" t="s">
        <v>189</v>
      </c>
      <c r="B259" s="10">
        <v>2</v>
      </c>
      <c r="C259" s="10">
        <v>3.8</v>
      </c>
      <c r="D259" s="10">
        <f t="shared" si="13"/>
        <v>0.38</v>
      </c>
      <c r="E259" s="47">
        <v>999</v>
      </c>
      <c r="F259" s="60">
        <v>4200</v>
      </c>
      <c r="G259" s="60">
        <v>0</v>
      </c>
    </row>
    <row r="260" spans="1:7">
      <c r="A260" s="214" t="s">
        <v>189</v>
      </c>
      <c r="B260" s="10">
        <v>2.5</v>
      </c>
      <c r="C260" s="10">
        <v>4.7</v>
      </c>
      <c r="D260" s="10">
        <f t="shared" si="13"/>
        <v>0.47</v>
      </c>
      <c r="E260" s="47">
        <v>999</v>
      </c>
      <c r="F260" s="60">
        <v>3000</v>
      </c>
      <c r="G260" s="60">
        <v>5.0000000000000001E-3</v>
      </c>
    </row>
    <row r="261" spans="1:7">
      <c r="A261" s="214" t="s">
        <v>189</v>
      </c>
      <c r="B261" s="10">
        <v>3</v>
      </c>
      <c r="C261" s="10">
        <v>6</v>
      </c>
      <c r="D261" s="10">
        <f t="shared" si="13"/>
        <v>0.6</v>
      </c>
      <c r="E261" s="47">
        <v>999</v>
      </c>
      <c r="F261" s="60">
        <v>2800</v>
      </c>
      <c r="G261" s="60">
        <v>5.0000000000000001E-3</v>
      </c>
    </row>
    <row r="262" spans="1:7">
      <c r="A262" s="214" t="s">
        <v>189</v>
      </c>
      <c r="B262" s="10">
        <v>4</v>
      </c>
      <c r="C262" s="10">
        <v>7.5</v>
      </c>
      <c r="D262" s="10">
        <f t="shared" si="13"/>
        <v>0.75</v>
      </c>
      <c r="E262" s="47">
        <v>999</v>
      </c>
      <c r="F262" s="60">
        <v>2400</v>
      </c>
      <c r="G262" s="60">
        <v>0.01</v>
      </c>
    </row>
    <row r="263" spans="1:7">
      <c r="A263" s="214" t="s">
        <v>189</v>
      </c>
      <c r="B263" s="10">
        <v>5</v>
      </c>
      <c r="C263" s="10">
        <f>+B263*1.5</f>
        <v>7.5</v>
      </c>
      <c r="D263" s="10">
        <f t="shared" si="13"/>
        <v>0.75</v>
      </c>
      <c r="E263" s="47">
        <v>999</v>
      </c>
      <c r="F263" s="60">
        <v>2100</v>
      </c>
      <c r="G263" s="60">
        <v>0.01</v>
      </c>
    </row>
    <row r="264" spans="1:7">
      <c r="A264" s="214" t="s">
        <v>189</v>
      </c>
      <c r="B264" s="10">
        <v>6</v>
      </c>
      <c r="C264" s="10">
        <f t="shared" ref="C264:C308" si="14">+B264*1.5</f>
        <v>9</v>
      </c>
      <c r="D264" s="10">
        <f t="shared" si="13"/>
        <v>0.9</v>
      </c>
      <c r="E264" s="47">
        <v>999</v>
      </c>
      <c r="F264" s="60">
        <v>1600</v>
      </c>
      <c r="G264" s="60">
        <v>0.01</v>
      </c>
    </row>
    <row r="265" spans="1:7">
      <c r="A265" s="214" t="s">
        <v>189</v>
      </c>
      <c r="B265" s="10">
        <v>7</v>
      </c>
      <c r="C265" s="10">
        <f t="shared" si="14"/>
        <v>10.5</v>
      </c>
      <c r="D265" s="10">
        <f t="shared" si="13"/>
        <v>1.05</v>
      </c>
      <c r="E265" s="47">
        <v>999</v>
      </c>
      <c r="F265" s="60">
        <v>800</v>
      </c>
      <c r="G265" s="60">
        <v>1.7000000000000001E-2</v>
      </c>
    </row>
    <row r="266" spans="1:7">
      <c r="A266" s="214" t="s">
        <v>189</v>
      </c>
      <c r="B266" s="10">
        <v>8</v>
      </c>
      <c r="C266" s="10">
        <f t="shared" si="14"/>
        <v>12</v>
      </c>
      <c r="D266" s="10">
        <f t="shared" si="13"/>
        <v>1.2</v>
      </c>
      <c r="E266" s="47">
        <v>999</v>
      </c>
      <c r="F266" s="60">
        <v>800</v>
      </c>
      <c r="G266" s="60">
        <v>1.7000000000000001E-2</v>
      </c>
    </row>
    <row r="267" spans="1:7">
      <c r="A267" s="214" t="s">
        <v>189</v>
      </c>
      <c r="B267" s="10">
        <v>9</v>
      </c>
      <c r="C267" s="10">
        <f t="shared" si="14"/>
        <v>13.5</v>
      </c>
      <c r="D267" s="10">
        <f t="shared" si="13"/>
        <v>1.35</v>
      </c>
      <c r="E267" s="47">
        <v>999</v>
      </c>
      <c r="F267" s="60">
        <v>500</v>
      </c>
      <c r="G267" s="60">
        <v>1.7000000000000001E-2</v>
      </c>
    </row>
    <row r="268" spans="1:7">
      <c r="A268" s="214" t="s">
        <v>189</v>
      </c>
      <c r="B268" s="10">
        <v>10</v>
      </c>
      <c r="C268" s="10">
        <f t="shared" si="14"/>
        <v>15</v>
      </c>
      <c r="D268" s="10">
        <f t="shared" si="13"/>
        <v>1.5</v>
      </c>
      <c r="E268" s="47">
        <v>999</v>
      </c>
      <c r="F268" s="60">
        <v>500</v>
      </c>
      <c r="G268" s="60">
        <v>1.7000000000000001E-2</v>
      </c>
    </row>
    <row r="269" spans="1:7">
      <c r="A269" s="214" t="s">
        <v>189</v>
      </c>
      <c r="B269" s="10">
        <v>11</v>
      </c>
      <c r="C269" s="10">
        <f t="shared" si="14"/>
        <v>16.5</v>
      </c>
      <c r="D269" s="10">
        <f t="shared" si="13"/>
        <v>1.65</v>
      </c>
      <c r="E269" s="47">
        <v>999</v>
      </c>
      <c r="F269" s="60">
        <v>300</v>
      </c>
      <c r="G269" s="60">
        <v>0.04</v>
      </c>
    </row>
    <row r="270" spans="1:7">
      <c r="A270" s="214" t="s">
        <v>189</v>
      </c>
      <c r="B270" s="10">
        <v>12</v>
      </c>
      <c r="C270" s="10">
        <f t="shared" si="14"/>
        <v>18</v>
      </c>
      <c r="D270" s="10">
        <f t="shared" si="13"/>
        <v>1.8</v>
      </c>
      <c r="E270" s="47">
        <v>999</v>
      </c>
      <c r="F270" s="60">
        <v>300</v>
      </c>
      <c r="G270" s="60">
        <v>0.04</v>
      </c>
    </row>
    <row r="271" spans="1:7">
      <c r="A271" s="214" t="s">
        <v>189</v>
      </c>
      <c r="B271" s="10">
        <v>13</v>
      </c>
      <c r="C271" s="10">
        <f t="shared" si="14"/>
        <v>19.5</v>
      </c>
      <c r="D271" s="10">
        <f t="shared" si="13"/>
        <v>1.95</v>
      </c>
      <c r="E271" s="47">
        <v>999</v>
      </c>
      <c r="F271" s="60">
        <v>300</v>
      </c>
      <c r="G271" s="60">
        <v>0.04</v>
      </c>
    </row>
    <row r="272" spans="1:7">
      <c r="A272" s="214" t="s">
        <v>189</v>
      </c>
      <c r="B272" s="10">
        <v>14</v>
      </c>
      <c r="C272" s="10">
        <f t="shared" si="14"/>
        <v>21</v>
      </c>
      <c r="D272" s="10">
        <f t="shared" si="13"/>
        <v>2.1</v>
      </c>
      <c r="E272" s="47">
        <v>999</v>
      </c>
      <c r="F272" s="60">
        <v>300</v>
      </c>
      <c r="G272" s="60">
        <v>0.04</v>
      </c>
    </row>
    <row r="273" spans="1:7">
      <c r="A273" s="214" t="s">
        <v>189</v>
      </c>
      <c r="B273" s="10">
        <v>15</v>
      </c>
      <c r="C273" s="10">
        <f t="shared" si="14"/>
        <v>22.5</v>
      </c>
      <c r="D273" s="10">
        <f t="shared" si="13"/>
        <v>2.25</v>
      </c>
      <c r="E273" s="47">
        <v>999</v>
      </c>
      <c r="F273" s="60">
        <v>300</v>
      </c>
      <c r="G273" s="60">
        <v>0.04</v>
      </c>
    </row>
    <row r="274" spans="1:7">
      <c r="A274" s="214" t="s">
        <v>189</v>
      </c>
      <c r="B274" s="10">
        <v>16</v>
      </c>
      <c r="C274" s="10">
        <f t="shared" si="14"/>
        <v>24</v>
      </c>
      <c r="D274" s="10">
        <f t="shared" si="13"/>
        <v>2.4</v>
      </c>
      <c r="E274" s="47">
        <v>999</v>
      </c>
      <c r="F274" s="60">
        <v>300</v>
      </c>
      <c r="G274" s="60">
        <v>0.04</v>
      </c>
    </row>
    <row r="275" spans="1:7">
      <c r="A275" s="214" t="s">
        <v>189</v>
      </c>
      <c r="B275" s="10">
        <v>17</v>
      </c>
      <c r="C275" s="10">
        <f t="shared" si="14"/>
        <v>25.5</v>
      </c>
      <c r="D275" s="10">
        <f t="shared" si="13"/>
        <v>2.5499999999999998</v>
      </c>
      <c r="E275" s="47">
        <v>999</v>
      </c>
      <c r="F275" s="60">
        <v>300</v>
      </c>
      <c r="G275" s="60">
        <v>0.04</v>
      </c>
    </row>
    <row r="276" spans="1:7">
      <c r="A276" s="214" t="s">
        <v>189</v>
      </c>
      <c r="B276" s="10">
        <v>18</v>
      </c>
      <c r="C276" s="10">
        <f t="shared" si="14"/>
        <v>27</v>
      </c>
      <c r="D276" s="10">
        <f t="shared" si="13"/>
        <v>2.7</v>
      </c>
      <c r="E276" s="47">
        <v>999</v>
      </c>
      <c r="F276" s="60">
        <v>300</v>
      </c>
      <c r="G276" s="60">
        <v>0.04</v>
      </c>
    </row>
    <row r="277" spans="1:7">
      <c r="A277" s="214" t="s">
        <v>189</v>
      </c>
      <c r="B277" s="10">
        <v>19</v>
      </c>
      <c r="C277" s="10">
        <f t="shared" si="14"/>
        <v>28.5</v>
      </c>
      <c r="D277" s="10">
        <f t="shared" si="13"/>
        <v>2.85</v>
      </c>
      <c r="E277" s="47">
        <v>999</v>
      </c>
      <c r="F277" s="60">
        <v>300</v>
      </c>
      <c r="G277" s="60">
        <v>0.04</v>
      </c>
    </row>
    <row r="278" spans="1:7">
      <c r="A278" s="214" t="s">
        <v>189</v>
      </c>
      <c r="B278" s="10">
        <v>20</v>
      </c>
      <c r="C278" s="10">
        <f t="shared" si="14"/>
        <v>30</v>
      </c>
      <c r="D278" s="10">
        <f t="shared" si="13"/>
        <v>3</v>
      </c>
      <c r="E278" s="47">
        <v>999</v>
      </c>
      <c r="F278" s="60">
        <v>300</v>
      </c>
      <c r="G278" s="60">
        <v>0.04</v>
      </c>
    </row>
    <row r="279" spans="1:7">
      <c r="A279" s="214" t="s">
        <v>189</v>
      </c>
      <c r="B279" s="10">
        <v>21</v>
      </c>
      <c r="C279" s="10">
        <f t="shared" si="14"/>
        <v>31.5</v>
      </c>
      <c r="D279" s="10">
        <f t="shared" si="13"/>
        <v>3.15</v>
      </c>
      <c r="E279" s="47">
        <v>999</v>
      </c>
      <c r="F279" s="60">
        <v>300</v>
      </c>
      <c r="G279" s="60">
        <v>0.04</v>
      </c>
    </row>
    <row r="280" spans="1:7">
      <c r="A280" s="214" t="s">
        <v>189</v>
      </c>
      <c r="B280" s="10">
        <v>22</v>
      </c>
      <c r="C280" s="10">
        <f t="shared" si="14"/>
        <v>33</v>
      </c>
      <c r="D280" s="10">
        <f t="shared" si="13"/>
        <v>3.3</v>
      </c>
      <c r="E280" s="47">
        <v>999</v>
      </c>
      <c r="F280" s="60">
        <v>300</v>
      </c>
      <c r="G280" s="60">
        <v>0.04</v>
      </c>
    </row>
    <row r="281" spans="1:7">
      <c r="A281" s="214" t="s">
        <v>189</v>
      </c>
      <c r="B281" s="10">
        <v>23</v>
      </c>
      <c r="C281" s="10">
        <f t="shared" si="14"/>
        <v>34.5</v>
      </c>
      <c r="D281" s="10">
        <f t="shared" si="13"/>
        <v>3.45</v>
      </c>
      <c r="E281" s="47">
        <v>999</v>
      </c>
      <c r="F281" s="60">
        <v>300</v>
      </c>
      <c r="G281" s="60">
        <v>0.04</v>
      </c>
    </row>
    <row r="282" spans="1:7">
      <c r="A282" s="214" t="s">
        <v>189</v>
      </c>
      <c r="B282" s="10">
        <v>24</v>
      </c>
      <c r="C282" s="10">
        <f t="shared" si="14"/>
        <v>36</v>
      </c>
      <c r="D282" s="10">
        <f t="shared" si="13"/>
        <v>3.6</v>
      </c>
      <c r="E282" s="47">
        <v>999</v>
      </c>
      <c r="F282" s="60">
        <v>300</v>
      </c>
      <c r="G282" s="60">
        <v>0.04</v>
      </c>
    </row>
    <row r="283" spans="1:7">
      <c r="A283" s="214" t="s">
        <v>189</v>
      </c>
      <c r="B283" s="10">
        <v>25</v>
      </c>
      <c r="C283" s="10">
        <f t="shared" si="14"/>
        <v>37.5</v>
      </c>
      <c r="D283" s="10">
        <f t="shared" si="13"/>
        <v>3.75</v>
      </c>
      <c r="E283" s="47">
        <v>999</v>
      </c>
      <c r="F283" s="60">
        <v>300</v>
      </c>
      <c r="G283" s="60">
        <v>0.04</v>
      </c>
    </row>
    <row r="284" spans="1:7">
      <c r="A284" s="214" t="s">
        <v>189</v>
      </c>
      <c r="B284" s="10">
        <v>26</v>
      </c>
      <c r="C284" s="10">
        <f t="shared" si="14"/>
        <v>39</v>
      </c>
      <c r="D284" s="10">
        <f t="shared" si="13"/>
        <v>3.9</v>
      </c>
      <c r="E284" s="47">
        <v>999</v>
      </c>
      <c r="F284" s="60">
        <v>300</v>
      </c>
      <c r="G284" s="60">
        <v>0.04</v>
      </c>
    </row>
    <row r="285" spans="1:7">
      <c r="A285" s="214" t="s">
        <v>189</v>
      </c>
      <c r="B285" s="10">
        <v>27</v>
      </c>
      <c r="C285" s="10">
        <f t="shared" si="14"/>
        <v>40.5</v>
      </c>
      <c r="D285" s="10">
        <f t="shared" si="13"/>
        <v>4.05</v>
      </c>
      <c r="E285" s="47">
        <v>999</v>
      </c>
      <c r="F285" s="60">
        <v>300</v>
      </c>
      <c r="G285" s="60">
        <v>0.04</v>
      </c>
    </row>
    <row r="286" spans="1:7">
      <c r="A286" s="214" t="s">
        <v>189</v>
      </c>
      <c r="B286" s="10">
        <v>28</v>
      </c>
      <c r="C286" s="10">
        <f t="shared" si="14"/>
        <v>42</v>
      </c>
      <c r="D286" s="10">
        <f t="shared" si="13"/>
        <v>4.2</v>
      </c>
      <c r="E286" s="47">
        <v>999</v>
      </c>
      <c r="F286" s="60">
        <v>300</v>
      </c>
      <c r="G286" s="60">
        <v>0.04</v>
      </c>
    </row>
    <row r="287" spans="1:7">
      <c r="A287" s="214" t="s">
        <v>189</v>
      </c>
      <c r="B287" s="10">
        <v>29</v>
      </c>
      <c r="C287" s="10">
        <f t="shared" si="14"/>
        <v>43.5</v>
      </c>
      <c r="D287" s="10">
        <f t="shared" si="13"/>
        <v>4.3499999999999996</v>
      </c>
      <c r="E287" s="47">
        <v>999</v>
      </c>
      <c r="F287" s="60">
        <v>300</v>
      </c>
      <c r="G287" s="60">
        <v>0.04</v>
      </c>
    </row>
    <row r="288" spans="1:7">
      <c r="A288" s="214" t="s">
        <v>189</v>
      </c>
      <c r="B288" s="10">
        <v>30</v>
      </c>
      <c r="C288" s="10">
        <f t="shared" si="14"/>
        <v>45</v>
      </c>
      <c r="D288" s="10">
        <f t="shared" si="13"/>
        <v>4.5</v>
      </c>
      <c r="E288" s="47">
        <v>999</v>
      </c>
      <c r="F288" s="60">
        <v>300</v>
      </c>
      <c r="G288" s="60">
        <v>0.04</v>
      </c>
    </row>
    <row r="289" spans="1:7">
      <c r="A289" s="214" t="s">
        <v>189</v>
      </c>
      <c r="B289" s="10">
        <v>31</v>
      </c>
      <c r="C289" s="10">
        <f t="shared" si="14"/>
        <v>46.5</v>
      </c>
      <c r="D289" s="10">
        <f t="shared" si="13"/>
        <v>4.6500000000000004</v>
      </c>
      <c r="E289" s="47">
        <v>999</v>
      </c>
      <c r="F289" s="60">
        <v>300</v>
      </c>
      <c r="G289" s="60">
        <v>0.04</v>
      </c>
    </row>
    <row r="290" spans="1:7">
      <c r="A290" s="214" t="s">
        <v>189</v>
      </c>
      <c r="B290" s="10">
        <v>32</v>
      </c>
      <c r="C290" s="10">
        <f t="shared" si="14"/>
        <v>48</v>
      </c>
      <c r="D290" s="10">
        <f t="shared" si="13"/>
        <v>4.8</v>
      </c>
      <c r="E290" s="47">
        <v>999</v>
      </c>
      <c r="F290" s="60">
        <v>300</v>
      </c>
      <c r="G290" s="60">
        <v>0.04</v>
      </c>
    </row>
    <row r="291" spans="1:7">
      <c r="A291" s="214" t="s">
        <v>189</v>
      </c>
      <c r="B291" s="10">
        <v>33</v>
      </c>
      <c r="C291" s="10">
        <f t="shared" si="14"/>
        <v>49.5</v>
      </c>
      <c r="D291" s="10">
        <f t="shared" si="13"/>
        <v>4.95</v>
      </c>
      <c r="E291" s="47">
        <v>999</v>
      </c>
      <c r="F291" s="60">
        <v>300</v>
      </c>
      <c r="G291" s="60">
        <v>0.04</v>
      </c>
    </row>
    <row r="292" spans="1:7">
      <c r="A292" s="214" t="s">
        <v>189</v>
      </c>
      <c r="B292" s="10">
        <v>34</v>
      </c>
      <c r="C292" s="10">
        <f t="shared" si="14"/>
        <v>51</v>
      </c>
      <c r="D292" s="10">
        <f t="shared" si="13"/>
        <v>5.0999999999999996</v>
      </c>
      <c r="E292" s="47">
        <v>999</v>
      </c>
      <c r="F292" s="60">
        <v>300</v>
      </c>
      <c r="G292" s="60">
        <v>0.04</v>
      </c>
    </row>
    <row r="293" spans="1:7">
      <c r="A293" s="214" t="s">
        <v>189</v>
      </c>
      <c r="B293" s="10">
        <v>35</v>
      </c>
      <c r="C293" s="10">
        <f t="shared" si="14"/>
        <v>52.5</v>
      </c>
      <c r="D293" s="10">
        <f t="shared" si="13"/>
        <v>5.25</v>
      </c>
      <c r="E293" s="47">
        <v>999</v>
      </c>
      <c r="F293" s="60">
        <v>300</v>
      </c>
      <c r="G293" s="60">
        <v>0.04</v>
      </c>
    </row>
    <row r="294" spans="1:7">
      <c r="A294" s="214" t="s">
        <v>189</v>
      </c>
      <c r="B294" s="10">
        <v>36</v>
      </c>
      <c r="C294" s="10">
        <f t="shared" si="14"/>
        <v>54</v>
      </c>
      <c r="D294" s="10">
        <f t="shared" si="13"/>
        <v>5.4</v>
      </c>
      <c r="E294" s="47">
        <v>999</v>
      </c>
      <c r="F294" s="60">
        <v>300</v>
      </c>
      <c r="G294" s="60">
        <v>0.04</v>
      </c>
    </row>
    <row r="295" spans="1:7">
      <c r="A295" s="214" t="s">
        <v>189</v>
      </c>
      <c r="B295" s="10">
        <v>37</v>
      </c>
      <c r="C295" s="10">
        <f t="shared" si="14"/>
        <v>55.5</v>
      </c>
      <c r="D295" s="10">
        <f t="shared" si="13"/>
        <v>5.55</v>
      </c>
      <c r="E295" s="47">
        <v>999</v>
      </c>
      <c r="F295" s="60">
        <v>300</v>
      </c>
      <c r="G295" s="60">
        <v>0.04</v>
      </c>
    </row>
    <row r="296" spans="1:7">
      <c r="A296" s="214" t="s">
        <v>189</v>
      </c>
      <c r="B296" s="10">
        <v>38</v>
      </c>
      <c r="C296" s="10">
        <f t="shared" si="14"/>
        <v>57</v>
      </c>
      <c r="D296" s="10">
        <f t="shared" si="13"/>
        <v>5.7</v>
      </c>
      <c r="E296" s="47">
        <v>999</v>
      </c>
      <c r="F296" s="60">
        <v>300</v>
      </c>
      <c r="G296" s="60">
        <v>0.04</v>
      </c>
    </row>
    <row r="297" spans="1:7">
      <c r="A297" s="214" t="s">
        <v>189</v>
      </c>
      <c r="B297" s="10">
        <v>39</v>
      </c>
      <c r="C297" s="10">
        <f t="shared" si="14"/>
        <v>58.5</v>
      </c>
      <c r="D297" s="10">
        <f t="shared" si="13"/>
        <v>5.85</v>
      </c>
      <c r="E297" s="47">
        <v>999</v>
      </c>
      <c r="F297" s="60">
        <v>300</v>
      </c>
      <c r="G297" s="60">
        <v>0.04</v>
      </c>
    </row>
    <row r="298" spans="1:7">
      <c r="A298" s="214" t="s">
        <v>189</v>
      </c>
      <c r="B298" s="10">
        <v>40</v>
      </c>
      <c r="C298" s="10">
        <f t="shared" si="14"/>
        <v>60</v>
      </c>
      <c r="D298" s="10">
        <f t="shared" si="13"/>
        <v>6</v>
      </c>
      <c r="E298" s="47">
        <v>999</v>
      </c>
      <c r="F298" s="60">
        <v>300</v>
      </c>
      <c r="G298" s="60">
        <v>0.04</v>
      </c>
    </row>
    <row r="299" spans="1:7">
      <c r="A299" s="214" t="s">
        <v>189</v>
      </c>
      <c r="B299" s="10">
        <v>41</v>
      </c>
      <c r="C299" s="10">
        <f t="shared" si="14"/>
        <v>61.5</v>
      </c>
      <c r="D299" s="10">
        <f t="shared" si="13"/>
        <v>6.15</v>
      </c>
      <c r="E299" s="47">
        <v>999</v>
      </c>
      <c r="F299" s="60">
        <v>300</v>
      </c>
      <c r="G299" s="60">
        <v>0.04</v>
      </c>
    </row>
    <row r="300" spans="1:7">
      <c r="A300" s="214" t="s">
        <v>189</v>
      </c>
      <c r="B300" s="10">
        <v>42</v>
      </c>
      <c r="C300" s="10">
        <f t="shared" si="14"/>
        <v>63</v>
      </c>
      <c r="D300" s="10">
        <f t="shared" si="13"/>
        <v>6.3</v>
      </c>
      <c r="E300" s="47">
        <v>999</v>
      </c>
      <c r="F300" s="60">
        <v>300</v>
      </c>
      <c r="G300" s="60">
        <v>0.04</v>
      </c>
    </row>
    <row r="301" spans="1:7">
      <c r="A301" s="214" t="s">
        <v>189</v>
      </c>
      <c r="B301" s="10">
        <v>43</v>
      </c>
      <c r="C301" s="10">
        <f t="shared" si="14"/>
        <v>64.5</v>
      </c>
      <c r="D301" s="10">
        <f t="shared" si="13"/>
        <v>6.45</v>
      </c>
      <c r="E301" s="47">
        <v>999</v>
      </c>
      <c r="F301" s="60">
        <v>300</v>
      </c>
      <c r="G301" s="60">
        <v>0.04</v>
      </c>
    </row>
    <row r="302" spans="1:7">
      <c r="A302" s="214" t="s">
        <v>189</v>
      </c>
      <c r="B302" s="10">
        <v>44</v>
      </c>
      <c r="C302" s="10">
        <f t="shared" si="14"/>
        <v>66</v>
      </c>
      <c r="D302" s="10">
        <f t="shared" si="13"/>
        <v>6.6</v>
      </c>
      <c r="E302" s="47">
        <v>999</v>
      </c>
      <c r="F302" s="60">
        <v>300</v>
      </c>
      <c r="G302" s="60">
        <v>0.04</v>
      </c>
    </row>
    <row r="303" spans="1:7">
      <c r="A303" s="214" t="s">
        <v>189</v>
      </c>
      <c r="B303" s="10">
        <v>45</v>
      </c>
      <c r="C303" s="10">
        <f t="shared" si="14"/>
        <v>67.5</v>
      </c>
      <c r="D303" s="10">
        <f t="shared" si="13"/>
        <v>6.75</v>
      </c>
      <c r="E303" s="47">
        <v>999</v>
      </c>
      <c r="F303" s="60">
        <v>300</v>
      </c>
      <c r="G303" s="60">
        <v>0.04</v>
      </c>
    </row>
    <row r="304" spans="1:7">
      <c r="A304" s="214" t="s">
        <v>189</v>
      </c>
      <c r="B304" s="10">
        <v>46</v>
      </c>
      <c r="C304" s="10">
        <f t="shared" si="14"/>
        <v>69</v>
      </c>
      <c r="D304" s="10">
        <f t="shared" si="13"/>
        <v>6.9</v>
      </c>
      <c r="E304" s="47">
        <v>999</v>
      </c>
      <c r="F304" s="60">
        <v>300</v>
      </c>
      <c r="G304" s="60">
        <v>0.04</v>
      </c>
    </row>
    <row r="305" spans="1:7">
      <c r="A305" s="214" t="s">
        <v>189</v>
      </c>
      <c r="B305" s="10">
        <v>47</v>
      </c>
      <c r="C305" s="10">
        <f t="shared" si="14"/>
        <v>70.5</v>
      </c>
      <c r="D305" s="10">
        <f t="shared" si="13"/>
        <v>7.05</v>
      </c>
      <c r="E305" s="47">
        <v>999</v>
      </c>
      <c r="F305" s="60">
        <v>300</v>
      </c>
      <c r="G305" s="60">
        <v>0.04</v>
      </c>
    </row>
    <row r="306" spans="1:7">
      <c r="A306" s="214" t="s">
        <v>189</v>
      </c>
      <c r="B306" s="10">
        <v>48</v>
      </c>
      <c r="C306" s="10">
        <f t="shared" si="14"/>
        <v>72</v>
      </c>
      <c r="D306" s="10">
        <f t="shared" si="13"/>
        <v>7.2</v>
      </c>
      <c r="E306" s="47">
        <v>999</v>
      </c>
      <c r="F306" s="60">
        <v>300</v>
      </c>
      <c r="G306" s="60">
        <v>0.04</v>
      </c>
    </row>
    <row r="307" spans="1:7">
      <c r="A307" s="214" t="s">
        <v>189</v>
      </c>
      <c r="B307" s="10">
        <v>49</v>
      </c>
      <c r="C307" s="10">
        <f t="shared" si="14"/>
        <v>73.5</v>
      </c>
      <c r="D307" s="10">
        <f t="shared" si="13"/>
        <v>7.35</v>
      </c>
      <c r="E307" s="47">
        <v>999</v>
      </c>
      <c r="F307" s="60">
        <v>300</v>
      </c>
      <c r="G307" s="60">
        <v>0.04</v>
      </c>
    </row>
    <row r="308" spans="1:7">
      <c r="A308" s="214" t="s">
        <v>189</v>
      </c>
      <c r="B308" s="10">
        <v>50</v>
      </c>
      <c r="C308" s="10">
        <f t="shared" si="14"/>
        <v>75</v>
      </c>
      <c r="D308" s="10">
        <f t="shared" si="13"/>
        <v>7.5</v>
      </c>
      <c r="E308" s="47">
        <v>999</v>
      </c>
      <c r="F308" s="60">
        <v>300</v>
      </c>
      <c r="G308" s="60">
        <v>0.04</v>
      </c>
    </row>
    <row r="309" spans="1:7">
      <c r="A309" s="214"/>
    </row>
    <row r="310" spans="1:7" ht="14.25" customHeight="1">
      <c r="A310" s="9" t="s">
        <v>13</v>
      </c>
      <c r="B310" s="10" t="s">
        <v>14</v>
      </c>
      <c r="C310" s="10" t="s">
        <v>70</v>
      </c>
      <c r="D310" s="10" t="s">
        <v>71</v>
      </c>
      <c r="E310" s="47">
        <v>999</v>
      </c>
      <c r="F310" s="60" t="s">
        <v>98</v>
      </c>
      <c r="G310" s="60" t="s">
        <v>99</v>
      </c>
    </row>
    <row r="311" spans="1:7" ht="14.25" customHeight="1">
      <c r="A311" s="214">
        <v>201</v>
      </c>
      <c r="B311" s="10">
        <v>0</v>
      </c>
      <c r="C311" s="10">
        <v>0</v>
      </c>
      <c r="D311" s="10">
        <v>0</v>
      </c>
      <c r="E311" s="47">
        <v>999</v>
      </c>
      <c r="F311" s="60">
        <v>0</v>
      </c>
      <c r="G311" s="60">
        <v>0</v>
      </c>
    </row>
    <row r="312" spans="1:7">
      <c r="A312" s="214">
        <v>201</v>
      </c>
      <c r="B312" s="10">
        <v>0.5</v>
      </c>
      <c r="C312" s="10">
        <v>2</v>
      </c>
      <c r="D312" s="10">
        <v>0.1</v>
      </c>
      <c r="E312" s="47">
        <v>999</v>
      </c>
      <c r="F312" s="60">
        <v>7000</v>
      </c>
      <c r="G312" s="60">
        <v>0</v>
      </c>
    </row>
    <row r="313" spans="1:7">
      <c r="A313" s="214">
        <v>201</v>
      </c>
      <c r="B313" s="10">
        <v>0.6</v>
      </c>
      <c r="C313" s="10">
        <v>2</v>
      </c>
      <c r="D313" s="10">
        <v>0.1</v>
      </c>
      <c r="E313" s="47">
        <v>999</v>
      </c>
      <c r="F313" s="60">
        <v>7000</v>
      </c>
      <c r="G313" s="60">
        <v>0</v>
      </c>
    </row>
    <row r="314" spans="1:7">
      <c r="A314" s="214">
        <v>201</v>
      </c>
      <c r="B314" s="10">
        <v>0.7</v>
      </c>
      <c r="C314" s="10">
        <v>2</v>
      </c>
      <c r="D314" s="10">
        <v>0.1</v>
      </c>
      <c r="E314" s="47">
        <v>999</v>
      </c>
      <c r="F314" s="60">
        <v>7000</v>
      </c>
      <c r="G314" s="60">
        <v>0</v>
      </c>
    </row>
    <row r="315" spans="1:7">
      <c r="A315" s="214">
        <v>201</v>
      </c>
      <c r="B315" s="10">
        <v>0.8</v>
      </c>
      <c r="C315" s="10">
        <v>2</v>
      </c>
      <c r="D315" s="10">
        <v>0.1</v>
      </c>
      <c r="E315" s="47">
        <v>999</v>
      </c>
      <c r="F315" s="60">
        <v>7000</v>
      </c>
      <c r="G315" s="60">
        <v>0</v>
      </c>
    </row>
    <row r="316" spans="1:7">
      <c r="A316" s="214">
        <v>201</v>
      </c>
      <c r="B316" s="10">
        <v>0.9</v>
      </c>
      <c r="C316" s="10">
        <v>2</v>
      </c>
      <c r="D316" s="10">
        <v>0.1</v>
      </c>
      <c r="E316" s="47">
        <v>999</v>
      </c>
      <c r="F316" s="60">
        <v>7000</v>
      </c>
      <c r="G316" s="60">
        <v>0</v>
      </c>
    </row>
    <row r="317" spans="1:7">
      <c r="A317" s="214">
        <v>201</v>
      </c>
      <c r="B317" s="10">
        <v>1</v>
      </c>
      <c r="C317" s="10">
        <v>2</v>
      </c>
      <c r="D317" s="10">
        <f>+C317*0.1</f>
        <v>0.2</v>
      </c>
      <c r="E317" s="47">
        <v>999</v>
      </c>
      <c r="F317" s="60">
        <v>7000</v>
      </c>
      <c r="G317" s="60">
        <v>0</v>
      </c>
    </row>
    <row r="318" spans="1:7">
      <c r="A318" s="214">
        <v>201</v>
      </c>
      <c r="B318" s="10">
        <v>1.2</v>
      </c>
      <c r="C318" s="10">
        <v>2.4</v>
      </c>
      <c r="D318" s="10">
        <f t="shared" ref="D318:D369" si="15">+C318*0.1</f>
        <v>0.24</v>
      </c>
      <c r="E318" s="47">
        <v>999</v>
      </c>
      <c r="F318" s="60">
        <v>6000</v>
      </c>
      <c r="G318" s="60">
        <v>0</v>
      </c>
    </row>
    <row r="319" spans="1:7">
      <c r="A319" s="214">
        <v>201</v>
      </c>
      <c r="B319" s="10">
        <v>1.5</v>
      </c>
      <c r="C319" s="10">
        <v>3</v>
      </c>
      <c r="D319" s="10">
        <f t="shared" si="15"/>
        <v>0.3</v>
      </c>
      <c r="E319" s="47">
        <v>999</v>
      </c>
      <c r="F319" s="60">
        <v>4500</v>
      </c>
      <c r="G319" s="60">
        <v>0</v>
      </c>
    </row>
    <row r="320" spans="1:7">
      <c r="A320" s="214">
        <v>201</v>
      </c>
      <c r="B320" s="10">
        <v>2</v>
      </c>
      <c r="C320" s="10">
        <v>3.8</v>
      </c>
      <c r="D320" s="10">
        <f t="shared" si="15"/>
        <v>0.38</v>
      </c>
      <c r="E320" s="47">
        <v>999</v>
      </c>
      <c r="F320" s="60">
        <v>4200</v>
      </c>
      <c r="G320" s="60">
        <v>0</v>
      </c>
    </row>
    <row r="321" spans="1:7">
      <c r="A321" s="214">
        <v>201</v>
      </c>
      <c r="B321" s="10">
        <v>2.5</v>
      </c>
      <c r="C321" s="10">
        <v>4.7</v>
      </c>
      <c r="D321" s="10">
        <f t="shared" si="15"/>
        <v>0.47</v>
      </c>
      <c r="E321" s="47">
        <v>999</v>
      </c>
      <c r="F321" s="60">
        <v>3000</v>
      </c>
      <c r="G321" s="60">
        <v>5.0000000000000001E-3</v>
      </c>
    </row>
    <row r="322" spans="1:7">
      <c r="A322" s="214">
        <v>201</v>
      </c>
      <c r="B322" s="10">
        <v>3</v>
      </c>
      <c r="C322" s="10">
        <v>6</v>
      </c>
      <c r="D322" s="10">
        <f t="shared" si="15"/>
        <v>0.6</v>
      </c>
      <c r="E322" s="47">
        <v>999</v>
      </c>
      <c r="F322" s="60">
        <v>2800</v>
      </c>
      <c r="G322" s="60">
        <v>5.0000000000000001E-3</v>
      </c>
    </row>
    <row r="323" spans="1:7">
      <c r="A323" s="214">
        <v>201</v>
      </c>
      <c r="B323" s="10">
        <v>4</v>
      </c>
      <c r="C323" s="10">
        <v>7.5</v>
      </c>
      <c r="D323" s="10">
        <f t="shared" si="15"/>
        <v>0.75</v>
      </c>
      <c r="E323" s="47">
        <v>999</v>
      </c>
      <c r="F323" s="60">
        <v>2400</v>
      </c>
      <c r="G323" s="60">
        <v>0.01</v>
      </c>
    </row>
    <row r="324" spans="1:7">
      <c r="A324" s="214">
        <v>201</v>
      </c>
      <c r="B324" s="10">
        <v>5</v>
      </c>
      <c r="C324" s="10">
        <f>+B324*1.5</f>
        <v>7.5</v>
      </c>
      <c r="D324" s="10">
        <f t="shared" si="15"/>
        <v>0.75</v>
      </c>
      <c r="E324" s="47">
        <v>999</v>
      </c>
      <c r="F324" s="60">
        <v>2100</v>
      </c>
      <c r="G324" s="60">
        <v>0.01</v>
      </c>
    </row>
    <row r="325" spans="1:7">
      <c r="A325" s="214">
        <v>201</v>
      </c>
      <c r="B325" s="10">
        <v>6</v>
      </c>
      <c r="C325" s="10">
        <f t="shared" ref="C325:C369" si="16">+B325*1.5</f>
        <v>9</v>
      </c>
      <c r="D325" s="10">
        <f t="shared" si="15"/>
        <v>0.9</v>
      </c>
      <c r="E325" s="47">
        <v>999</v>
      </c>
      <c r="F325" s="60">
        <v>1600</v>
      </c>
      <c r="G325" s="60">
        <v>0.01</v>
      </c>
    </row>
    <row r="326" spans="1:7">
      <c r="A326" s="214">
        <v>201</v>
      </c>
      <c r="B326" s="10">
        <v>7</v>
      </c>
      <c r="C326" s="10">
        <f t="shared" si="16"/>
        <v>10.5</v>
      </c>
      <c r="D326" s="10">
        <f t="shared" si="15"/>
        <v>1.05</v>
      </c>
      <c r="E326" s="47">
        <v>999</v>
      </c>
      <c r="F326" s="60">
        <v>800</v>
      </c>
      <c r="G326" s="60">
        <v>1.7000000000000001E-2</v>
      </c>
    </row>
    <row r="327" spans="1:7">
      <c r="A327" s="214">
        <v>201</v>
      </c>
      <c r="B327" s="10">
        <v>8</v>
      </c>
      <c r="C327" s="10">
        <f t="shared" si="16"/>
        <v>12</v>
      </c>
      <c r="D327" s="10">
        <f t="shared" si="15"/>
        <v>1.2</v>
      </c>
      <c r="E327" s="47">
        <v>999</v>
      </c>
      <c r="F327" s="60">
        <v>800</v>
      </c>
      <c r="G327" s="60">
        <v>1.7000000000000001E-2</v>
      </c>
    </row>
    <row r="328" spans="1:7">
      <c r="A328" s="214">
        <v>201</v>
      </c>
      <c r="B328" s="10">
        <v>9</v>
      </c>
      <c r="C328" s="10">
        <f t="shared" si="16"/>
        <v>13.5</v>
      </c>
      <c r="D328" s="10">
        <f t="shared" si="15"/>
        <v>1.35</v>
      </c>
      <c r="E328" s="47">
        <v>999</v>
      </c>
      <c r="F328" s="60">
        <v>500</v>
      </c>
      <c r="G328" s="60">
        <v>1.7000000000000001E-2</v>
      </c>
    </row>
    <row r="329" spans="1:7">
      <c r="A329" s="214">
        <v>201</v>
      </c>
      <c r="B329" s="10">
        <v>10</v>
      </c>
      <c r="C329" s="10">
        <f t="shared" si="16"/>
        <v>15</v>
      </c>
      <c r="D329" s="10">
        <f t="shared" si="15"/>
        <v>1.5</v>
      </c>
      <c r="E329" s="47">
        <v>999</v>
      </c>
      <c r="F329" s="60">
        <v>500</v>
      </c>
      <c r="G329" s="60">
        <v>1.7000000000000001E-2</v>
      </c>
    </row>
    <row r="330" spans="1:7">
      <c r="A330" s="214">
        <v>201</v>
      </c>
      <c r="B330" s="10">
        <v>11</v>
      </c>
      <c r="C330" s="10">
        <f t="shared" si="16"/>
        <v>16.5</v>
      </c>
      <c r="D330" s="10">
        <f t="shared" si="15"/>
        <v>1.65</v>
      </c>
      <c r="E330" s="47">
        <v>999</v>
      </c>
      <c r="F330" s="60">
        <v>300</v>
      </c>
      <c r="G330" s="60">
        <v>0.04</v>
      </c>
    </row>
    <row r="331" spans="1:7">
      <c r="A331" s="214">
        <v>201</v>
      </c>
      <c r="B331" s="10">
        <v>12</v>
      </c>
      <c r="C331" s="10">
        <f t="shared" si="16"/>
        <v>18</v>
      </c>
      <c r="D331" s="10">
        <f t="shared" si="15"/>
        <v>1.8</v>
      </c>
      <c r="E331" s="47">
        <v>999</v>
      </c>
      <c r="F331" s="60">
        <v>300</v>
      </c>
      <c r="G331" s="60">
        <v>0.04</v>
      </c>
    </row>
    <row r="332" spans="1:7">
      <c r="A332" s="214">
        <v>201</v>
      </c>
      <c r="B332" s="10">
        <v>13</v>
      </c>
      <c r="C332" s="10">
        <f t="shared" si="16"/>
        <v>19.5</v>
      </c>
      <c r="D332" s="10">
        <f t="shared" si="15"/>
        <v>1.95</v>
      </c>
      <c r="E332" s="47">
        <v>999</v>
      </c>
      <c r="F332" s="60">
        <v>300</v>
      </c>
      <c r="G332" s="60">
        <v>0.04</v>
      </c>
    </row>
    <row r="333" spans="1:7">
      <c r="A333" s="214">
        <v>201</v>
      </c>
      <c r="B333" s="10">
        <v>14</v>
      </c>
      <c r="C333" s="10">
        <f t="shared" si="16"/>
        <v>21</v>
      </c>
      <c r="D333" s="10">
        <f t="shared" si="15"/>
        <v>2.1</v>
      </c>
      <c r="E333" s="47">
        <v>999</v>
      </c>
      <c r="F333" s="60">
        <v>300</v>
      </c>
      <c r="G333" s="60">
        <v>0.04</v>
      </c>
    </row>
    <row r="334" spans="1:7">
      <c r="A334" s="214">
        <v>201</v>
      </c>
      <c r="B334" s="10">
        <v>15</v>
      </c>
      <c r="C334" s="10">
        <f t="shared" si="16"/>
        <v>22.5</v>
      </c>
      <c r="D334" s="10">
        <f t="shared" si="15"/>
        <v>2.25</v>
      </c>
      <c r="E334" s="47">
        <v>999</v>
      </c>
      <c r="F334" s="60">
        <v>300</v>
      </c>
      <c r="G334" s="60">
        <v>0.04</v>
      </c>
    </row>
    <row r="335" spans="1:7">
      <c r="A335" s="214">
        <v>201</v>
      </c>
      <c r="B335" s="10">
        <v>16</v>
      </c>
      <c r="C335" s="10">
        <f t="shared" si="16"/>
        <v>24</v>
      </c>
      <c r="D335" s="10">
        <f t="shared" si="15"/>
        <v>2.4</v>
      </c>
      <c r="E335" s="47">
        <v>999</v>
      </c>
      <c r="F335" s="60">
        <v>300</v>
      </c>
      <c r="G335" s="60">
        <v>0.04</v>
      </c>
    </row>
    <row r="336" spans="1:7">
      <c r="A336" s="214">
        <v>201</v>
      </c>
      <c r="B336" s="10">
        <v>17</v>
      </c>
      <c r="C336" s="10">
        <f t="shared" si="16"/>
        <v>25.5</v>
      </c>
      <c r="D336" s="10">
        <f t="shared" si="15"/>
        <v>2.5499999999999998</v>
      </c>
      <c r="E336" s="47">
        <v>999</v>
      </c>
      <c r="F336" s="60">
        <v>300</v>
      </c>
      <c r="G336" s="60">
        <v>0.04</v>
      </c>
    </row>
    <row r="337" spans="1:7">
      <c r="A337" s="214">
        <v>201</v>
      </c>
      <c r="B337" s="10">
        <v>18</v>
      </c>
      <c r="C337" s="10">
        <f t="shared" si="16"/>
        <v>27</v>
      </c>
      <c r="D337" s="10">
        <f t="shared" si="15"/>
        <v>2.7</v>
      </c>
      <c r="E337" s="47">
        <v>999</v>
      </c>
      <c r="F337" s="60">
        <v>300</v>
      </c>
      <c r="G337" s="60">
        <v>0.04</v>
      </c>
    </row>
    <row r="338" spans="1:7">
      <c r="A338" s="214">
        <v>201</v>
      </c>
      <c r="B338" s="10">
        <v>19</v>
      </c>
      <c r="C338" s="10">
        <f t="shared" si="16"/>
        <v>28.5</v>
      </c>
      <c r="D338" s="10">
        <f t="shared" si="15"/>
        <v>2.85</v>
      </c>
      <c r="E338" s="47">
        <v>999</v>
      </c>
      <c r="F338" s="60">
        <v>300</v>
      </c>
      <c r="G338" s="60">
        <v>0.04</v>
      </c>
    </row>
    <row r="339" spans="1:7">
      <c r="A339" s="214">
        <v>201</v>
      </c>
      <c r="B339" s="10">
        <v>20</v>
      </c>
      <c r="C339" s="10">
        <f t="shared" si="16"/>
        <v>30</v>
      </c>
      <c r="D339" s="10">
        <f t="shared" si="15"/>
        <v>3</v>
      </c>
      <c r="E339" s="47">
        <v>999</v>
      </c>
      <c r="F339" s="60">
        <v>300</v>
      </c>
      <c r="G339" s="60">
        <v>0.04</v>
      </c>
    </row>
    <row r="340" spans="1:7">
      <c r="A340" s="214">
        <v>201</v>
      </c>
      <c r="B340" s="10">
        <v>21</v>
      </c>
      <c r="C340" s="10">
        <f t="shared" si="16"/>
        <v>31.5</v>
      </c>
      <c r="D340" s="10">
        <f t="shared" si="15"/>
        <v>3.15</v>
      </c>
      <c r="E340" s="47">
        <v>999</v>
      </c>
      <c r="F340" s="60">
        <v>300</v>
      </c>
      <c r="G340" s="60">
        <v>0.04</v>
      </c>
    </row>
    <row r="341" spans="1:7">
      <c r="A341" s="214">
        <v>201</v>
      </c>
      <c r="B341" s="10">
        <v>22</v>
      </c>
      <c r="C341" s="10">
        <f t="shared" si="16"/>
        <v>33</v>
      </c>
      <c r="D341" s="10">
        <f t="shared" si="15"/>
        <v>3.3</v>
      </c>
      <c r="E341" s="47">
        <v>999</v>
      </c>
      <c r="F341" s="60">
        <v>300</v>
      </c>
      <c r="G341" s="60">
        <v>0.04</v>
      </c>
    </row>
    <row r="342" spans="1:7">
      <c r="A342" s="214">
        <v>201</v>
      </c>
      <c r="B342" s="10">
        <v>23</v>
      </c>
      <c r="C342" s="10">
        <f t="shared" si="16"/>
        <v>34.5</v>
      </c>
      <c r="D342" s="10">
        <f t="shared" si="15"/>
        <v>3.45</v>
      </c>
      <c r="E342" s="47">
        <v>999</v>
      </c>
      <c r="F342" s="60">
        <v>300</v>
      </c>
      <c r="G342" s="60">
        <v>0.04</v>
      </c>
    </row>
    <row r="343" spans="1:7">
      <c r="A343" s="214">
        <v>201</v>
      </c>
      <c r="B343" s="10">
        <v>24</v>
      </c>
      <c r="C343" s="10">
        <f t="shared" si="16"/>
        <v>36</v>
      </c>
      <c r="D343" s="10">
        <f t="shared" si="15"/>
        <v>3.6</v>
      </c>
      <c r="E343" s="47">
        <v>999</v>
      </c>
      <c r="F343" s="60">
        <v>300</v>
      </c>
      <c r="G343" s="60">
        <v>0.04</v>
      </c>
    </row>
    <row r="344" spans="1:7">
      <c r="A344" s="214">
        <v>201</v>
      </c>
      <c r="B344" s="10">
        <v>25</v>
      </c>
      <c r="C344" s="10">
        <f t="shared" si="16"/>
        <v>37.5</v>
      </c>
      <c r="D344" s="10">
        <f t="shared" si="15"/>
        <v>3.75</v>
      </c>
      <c r="E344" s="47">
        <v>999</v>
      </c>
      <c r="F344" s="60">
        <v>300</v>
      </c>
      <c r="G344" s="60">
        <v>0.04</v>
      </c>
    </row>
    <row r="345" spans="1:7">
      <c r="A345" s="214">
        <v>201</v>
      </c>
      <c r="B345" s="10">
        <v>26</v>
      </c>
      <c r="C345" s="10">
        <f t="shared" si="16"/>
        <v>39</v>
      </c>
      <c r="D345" s="10">
        <f t="shared" si="15"/>
        <v>3.9</v>
      </c>
      <c r="E345" s="47">
        <v>999</v>
      </c>
      <c r="F345" s="60">
        <v>300</v>
      </c>
      <c r="G345" s="60">
        <v>0.04</v>
      </c>
    </row>
    <row r="346" spans="1:7">
      <c r="A346" s="214">
        <v>201</v>
      </c>
      <c r="B346" s="10">
        <v>27</v>
      </c>
      <c r="C346" s="10">
        <f t="shared" si="16"/>
        <v>40.5</v>
      </c>
      <c r="D346" s="10">
        <f t="shared" si="15"/>
        <v>4.05</v>
      </c>
      <c r="E346" s="47">
        <v>999</v>
      </c>
      <c r="F346" s="60">
        <v>300</v>
      </c>
      <c r="G346" s="60">
        <v>0.04</v>
      </c>
    </row>
    <row r="347" spans="1:7">
      <c r="A347" s="214">
        <v>201</v>
      </c>
      <c r="B347" s="10">
        <v>28</v>
      </c>
      <c r="C347" s="10">
        <f t="shared" si="16"/>
        <v>42</v>
      </c>
      <c r="D347" s="10">
        <f t="shared" si="15"/>
        <v>4.2</v>
      </c>
      <c r="E347" s="47">
        <v>999</v>
      </c>
      <c r="F347" s="60">
        <v>300</v>
      </c>
      <c r="G347" s="60">
        <v>0.04</v>
      </c>
    </row>
    <row r="348" spans="1:7">
      <c r="A348" s="214">
        <v>201</v>
      </c>
      <c r="B348" s="10">
        <v>29</v>
      </c>
      <c r="C348" s="10">
        <f t="shared" si="16"/>
        <v>43.5</v>
      </c>
      <c r="D348" s="10">
        <f t="shared" si="15"/>
        <v>4.3499999999999996</v>
      </c>
      <c r="E348" s="47">
        <v>999</v>
      </c>
      <c r="F348" s="60">
        <v>300</v>
      </c>
      <c r="G348" s="60">
        <v>0.04</v>
      </c>
    </row>
    <row r="349" spans="1:7">
      <c r="A349" s="214">
        <v>201</v>
      </c>
      <c r="B349" s="10">
        <v>30</v>
      </c>
      <c r="C349" s="10">
        <f t="shared" si="16"/>
        <v>45</v>
      </c>
      <c r="D349" s="10">
        <f t="shared" si="15"/>
        <v>4.5</v>
      </c>
      <c r="E349" s="47">
        <v>999</v>
      </c>
      <c r="F349" s="60">
        <v>300</v>
      </c>
      <c r="G349" s="60">
        <v>0.04</v>
      </c>
    </row>
    <row r="350" spans="1:7">
      <c r="A350" s="214">
        <v>201</v>
      </c>
      <c r="B350" s="10">
        <v>31</v>
      </c>
      <c r="C350" s="10">
        <f t="shared" si="16"/>
        <v>46.5</v>
      </c>
      <c r="D350" s="10">
        <f t="shared" si="15"/>
        <v>4.6500000000000004</v>
      </c>
      <c r="E350" s="47">
        <v>999</v>
      </c>
      <c r="F350" s="60">
        <v>300</v>
      </c>
      <c r="G350" s="60">
        <v>0.04</v>
      </c>
    </row>
    <row r="351" spans="1:7">
      <c r="A351" s="214">
        <v>201</v>
      </c>
      <c r="B351" s="10">
        <v>32</v>
      </c>
      <c r="C351" s="10">
        <f t="shared" si="16"/>
        <v>48</v>
      </c>
      <c r="D351" s="10">
        <f t="shared" si="15"/>
        <v>4.8</v>
      </c>
      <c r="E351" s="47">
        <v>999</v>
      </c>
      <c r="F351" s="60">
        <v>300</v>
      </c>
      <c r="G351" s="60">
        <v>0.04</v>
      </c>
    </row>
    <row r="352" spans="1:7">
      <c r="A352" s="214">
        <v>201</v>
      </c>
      <c r="B352" s="10">
        <v>33</v>
      </c>
      <c r="C352" s="10">
        <f t="shared" si="16"/>
        <v>49.5</v>
      </c>
      <c r="D352" s="10">
        <f t="shared" si="15"/>
        <v>4.95</v>
      </c>
      <c r="E352" s="47">
        <v>999</v>
      </c>
      <c r="F352" s="60">
        <v>300</v>
      </c>
      <c r="G352" s="60">
        <v>0.04</v>
      </c>
    </row>
    <row r="353" spans="1:7">
      <c r="A353" s="214">
        <v>201</v>
      </c>
      <c r="B353" s="10">
        <v>34</v>
      </c>
      <c r="C353" s="10">
        <f t="shared" si="16"/>
        <v>51</v>
      </c>
      <c r="D353" s="10">
        <f t="shared" si="15"/>
        <v>5.0999999999999996</v>
      </c>
      <c r="E353" s="47">
        <v>999</v>
      </c>
      <c r="F353" s="60">
        <v>300</v>
      </c>
      <c r="G353" s="60">
        <v>0.04</v>
      </c>
    </row>
    <row r="354" spans="1:7">
      <c r="A354" s="214">
        <v>201</v>
      </c>
      <c r="B354" s="10">
        <v>35</v>
      </c>
      <c r="C354" s="10">
        <f t="shared" si="16"/>
        <v>52.5</v>
      </c>
      <c r="D354" s="10">
        <f t="shared" si="15"/>
        <v>5.25</v>
      </c>
      <c r="E354" s="47">
        <v>999</v>
      </c>
      <c r="F354" s="60">
        <v>300</v>
      </c>
      <c r="G354" s="60">
        <v>0.04</v>
      </c>
    </row>
    <row r="355" spans="1:7">
      <c r="A355" s="214">
        <v>201</v>
      </c>
      <c r="B355" s="10">
        <v>36</v>
      </c>
      <c r="C355" s="10">
        <f t="shared" si="16"/>
        <v>54</v>
      </c>
      <c r="D355" s="10">
        <f t="shared" si="15"/>
        <v>5.4</v>
      </c>
      <c r="E355" s="47">
        <v>999</v>
      </c>
      <c r="F355" s="60">
        <v>300</v>
      </c>
      <c r="G355" s="60">
        <v>0.04</v>
      </c>
    </row>
    <row r="356" spans="1:7">
      <c r="A356" s="214">
        <v>201</v>
      </c>
      <c r="B356" s="10">
        <v>37</v>
      </c>
      <c r="C356" s="10">
        <f t="shared" si="16"/>
        <v>55.5</v>
      </c>
      <c r="D356" s="10">
        <f t="shared" si="15"/>
        <v>5.55</v>
      </c>
      <c r="E356" s="47">
        <v>999</v>
      </c>
      <c r="F356" s="60">
        <v>300</v>
      </c>
      <c r="G356" s="60">
        <v>0.04</v>
      </c>
    </row>
    <row r="357" spans="1:7">
      <c r="A357" s="214">
        <v>201</v>
      </c>
      <c r="B357" s="10">
        <v>38</v>
      </c>
      <c r="C357" s="10">
        <f t="shared" si="16"/>
        <v>57</v>
      </c>
      <c r="D357" s="10">
        <f t="shared" si="15"/>
        <v>5.7</v>
      </c>
      <c r="E357" s="47">
        <v>999</v>
      </c>
      <c r="F357" s="60">
        <v>300</v>
      </c>
      <c r="G357" s="60">
        <v>0.04</v>
      </c>
    </row>
    <row r="358" spans="1:7">
      <c r="A358" s="214">
        <v>201</v>
      </c>
      <c r="B358" s="10">
        <v>39</v>
      </c>
      <c r="C358" s="10">
        <f t="shared" si="16"/>
        <v>58.5</v>
      </c>
      <c r="D358" s="10">
        <f t="shared" si="15"/>
        <v>5.85</v>
      </c>
      <c r="E358" s="47">
        <v>999</v>
      </c>
      <c r="F358" s="60">
        <v>300</v>
      </c>
      <c r="G358" s="60">
        <v>0.04</v>
      </c>
    </row>
    <row r="359" spans="1:7">
      <c r="A359" s="214">
        <v>201</v>
      </c>
      <c r="B359" s="10">
        <v>40</v>
      </c>
      <c r="C359" s="10">
        <f t="shared" si="16"/>
        <v>60</v>
      </c>
      <c r="D359" s="10">
        <f t="shared" si="15"/>
        <v>6</v>
      </c>
      <c r="E359" s="47">
        <v>999</v>
      </c>
      <c r="F359" s="60">
        <v>300</v>
      </c>
      <c r="G359" s="60">
        <v>0.04</v>
      </c>
    </row>
    <row r="360" spans="1:7">
      <c r="A360" s="214">
        <v>201</v>
      </c>
      <c r="B360" s="10">
        <v>41</v>
      </c>
      <c r="C360" s="10">
        <f t="shared" si="16"/>
        <v>61.5</v>
      </c>
      <c r="D360" s="10">
        <f t="shared" si="15"/>
        <v>6.15</v>
      </c>
      <c r="E360" s="47">
        <v>999</v>
      </c>
      <c r="F360" s="60">
        <v>300</v>
      </c>
      <c r="G360" s="60">
        <v>0.04</v>
      </c>
    </row>
    <row r="361" spans="1:7">
      <c r="A361" s="214">
        <v>201</v>
      </c>
      <c r="B361" s="10">
        <v>42</v>
      </c>
      <c r="C361" s="10">
        <f t="shared" si="16"/>
        <v>63</v>
      </c>
      <c r="D361" s="10">
        <f t="shared" si="15"/>
        <v>6.3</v>
      </c>
      <c r="E361" s="47">
        <v>999</v>
      </c>
      <c r="F361" s="60">
        <v>300</v>
      </c>
      <c r="G361" s="60">
        <v>0.04</v>
      </c>
    </row>
    <row r="362" spans="1:7">
      <c r="A362" s="214">
        <v>201</v>
      </c>
      <c r="B362" s="10">
        <v>43</v>
      </c>
      <c r="C362" s="10">
        <f t="shared" si="16"/>
        <v>64.5</v>
      </c>
      <c r="D362" s="10">
        <f t="shared" si="15"/>
        <v>6.45</v>
      </c>
      <c r="E362" s="47">
        <v>999</v>
      </c>
      <c r="F362" s="60">
        <v>300</v>
      </c>
      <c r="G362" s="60">
        <v>0.04</v>
      </c>
    </row>
    <row r="363" spans="1:7">
      <c r="A363" s="214">
        <v>201</v>
      </c>
      <c r="B363" s="10">
        <v>44</v>
      </c>
      <c r="C363" s="10">
        <f t="shared" si="16"/>
        <v>66</v>
      </c>
      <c r="D363" s="10">
        <f t="shared" si="15"/>
        <v>6.6</v>
      </c>
      <c r="E363" s="47">
        <v>999</v>
      </c>
      <c r="F363" s="60">
        <v>300</v>
      </c>
      <c r="G363" s="60">
        <v>0.04</v>
      </c>
    </row>
    <row r="364" spans="1:7">
      <c r="A364" s="214">
        <v>201</v>
      </c>
      <c r="B364" s="10">
        <v>45</v>
      </c>
      <c r="C364" s="10">
        <f t="shared" si="16"/>
        <v>67.5</v>
      </c>
      <c r="D364" s="10">
        <f t="shared" si="15"/>
        <v>6.75</v>
      </c>
      <c r="E364" s="47">
        <v>999</v>
      </c>
      <c r="F364" s="60">
        <v>300</v>
      </c>
      <c r="G364" s="60">
        <v>0.04</v>
      </c>
    </row>
    <row r="365" spans="1:7">
      <c r="A365" s="214">
        <v>201</v>
      </c>
      <c r="B365" s="10">
        <v>46</v>
      </c>
      <c r="C365" s="10">
        <f t="shared" si="16"/>
        <v>69</v>
      </c>
      <c r="D365" s="10">
        <f t="shared" si="15"/>
        <v>6.9</v>
      </c>
      <c r="E365" s="47">
        <v>999</v>
      </c>
      <c r="F365" s="60">
        <v>300</v>
      </c>
      <c r="G365" s="60">
        <v>0.04</v>
      </c>
    </row>
    <row r="366" spans="1:7">
      <c r="A366" s="214">
        <v>201</v>
      </c>
      <c r="B366" s="10">
        <v>47</v>
      </c>
      <c r="C366" s="10">
        <f t="shared" si="16"/>
        <v>70.5</v>
      </c>
      <c r="D366" s="10">
        <f t="shared" si="15"/>
        <v>7.05</v>
      </c>
      <c r="E366" s="47">
        <v>999</v>
      </c>
      <c r="F366" s="60">
        <v>300</v>
      </c>
      <c r="G366" s="60">
        <v>0.04</v>
      </c>
    </row>
    <row r="367" spans="1:7">
      <c r="A367" s="214">
        <v>201</v>
      </c>
      <c r="B367" s="10">
        <v>48</v>
      </c>
      <c r="C367" s="10">
        <f t="shared" si="16"/>
        <v>72</v>
      </c>
      <c r="D367" s="10">
        <f t="shared" si="15"/>
        <v>7.2</v>
      </c>
      <c r="E367" s="47">
        <v>999</v>
      </c>
      <c r="F367" s="60">
        <v>300</v>
      </c>
      <c r="G367" s="60">
        <v>0.04</v>
      </c>
    </row>
    <row r="368" spans="1:7">
      <c r="A368" s="214">
        <v>201</v>
      </c>
      <c r="B368" s="10">
        <v>49</v>
      </c>
      <c r="C368" s="10">
        <f t="shared" si="16"/>
        <v>73.5</v>
      </c>
      <c r="D368" s="10">
        <f t="shared" si="15"/>
        <v>7.35</v>
      </c>
      <c r="E368" s="47">
        <v>999</v>
      </c>
      <c r="F368" s="60">
        <v>300</v>
      </c>
      <c r="G368" s="60">
        <v>0.04</v>
      </c>
    </row>
    <row r="369" spans="1:14">
      <c r="A369" s="214">
        <v>201</v>
      </c>
      <c r="B369" s="10">
        <v>50</v>
      </c>
      <c r="C369" s="10">
        <f t="shared" si="16"/>
        <v>75</v>
      </c>
      <c r="D369" s="10">
        <f t="shared" si="15"/>
        <v>7.5</v>
      </c>
      <c r="E369" s="47">
        <v>999</v>
      </c>
      <c r="F369" s="60">
        <v>300</v>
      </c>
      <c r="G369" s="60">
        <v>0.04</v>
      </c>
    </row>
    <row r="370" spans="1:14" ht="15" customHeight="1">
      <c r="K370" s="60"/>
      <c r="L370" s="60"/>
      <c r="M370" s="60"/>
      <c r="N370" s="60"/>
    </row>
    <row r="371" spans="1:14" ht="15" customHeight="1">
      <c r="K371" s="60"/>
      <c r="L371" s="60"/>
      <c r="M371" s="60"/>
      <c r="N371" s="60"/>
    </row>
    <row r="372" spans="1:14" ht="14.25" customHeight="1">
      <c r="A372" s="9" t="s">
        <v>13</v>
      </c>
      <c r="B372" s="10" t="s">
        <v>14</v>
      </c>
      <c r="C372" s="10" t="s">
        <v>70</v>
      </c>
      <c r="D372" s="10" t="s">
        <v>71</v>
      </c>
      <c r="E372" s="47">
        <v>999</v>
      </c>
      <c r="F372" s="60" t="s">
        <v>98</v>
      </c>
      <c r="G372" s="60" t="s">
        <v>99</v>
      </c>
    </row>
    <row r="373" spans="1:14" ht="14.25" customHeight="1">
      <c r="A373" s="214" t="s">
        <v>190</v>
      </c>
      <c r="B373" s="10">
        <v>0</v>
      </c>
      <c r="C373" s="10">
        <v>0</v>
      </c>
      <c r="D373" s="10">
        <v>0</v>
      </c>
      <c r="E373" s="47">
        <v>999</v>
      </c>
      <c r="F373" s="60">
        <v>0</v>
      </c>
      <c r="G373" s="60">
        <v>0</v>
      </c>
    </row>
    <row r="374" spans="1:14">
      <c r="A374" s="214" t="s">
        <v>190</v>
      </c>
      <c r="B374" s="10">
        <v>0.5</v>
      </c>
      <c r="C374" s="10">
        <v>2</v>
      </c>
      <c r="D374" s="10">
        <v>0.1</v>
      </c>
      <c r="E374" s="47">
        <v>999</v>
      </c>
      <c r="F374" s="60">
        <v>7000</v>
      </c>
      <c r="G374" s="60">
        <v>0</v>
      </c>
    </row>
    <row r="375" spans="1:14">
      <c r="A375" s="214" t="s">
        <v>124</v>
      </c>
      <c r="B375" s="10">
        <v>0.6</v>
      </c>
      <c r="C375" s="10">
        <v>2</v>
      </c>
      <c r="D375" s="10">
        <v>0.1</v>
      </c>
      <c r="E375" s="47">
        <v>999</v>
      </c>
      <c r="F375" s="60">
        <v>7000</v>
      </c>
      <c r="G375" s="60">
        <v>0</v>
      </c>
    </row>
    <row r="376" spans="1:14">
      <c r="A376" s="214" t="s">
        <v>124</v>
      </c>
      <c r="B376" s="10">
        <v>0.7</v>
      </c>
      <c r="C376" s="10">
        <v>2</v>
      </c>
      <c r="D376" s="10">
        <v>0.1</v>
      </c>
      <c r="E376" s="47">
        <v>999</v>
      </c>
      <c r="F376" s="60">
        <v>7000</v>
      </c>
      <c r="G376" s="60">
        <v>0</v>
      </c>
    </row>
    <row r="377" spans="1:14">
      <c r="A377" s="214" t="s">
        <v>124</v>
      </c>
      <c r="B377" s="10">
        <v>0.8</v>
      </c>
      <c r="C377" s="10">
        <v>2</v>
      </c>
      <c r="D377" s="10">
        <v>0.1</v>
      </c>
      <c r="E377" s="47">
        <v>999</v>
      </c>
      <c r="F377" s="60">
        <v>7000</v>
      </c>
      <c r="G377" s="60">
        <v>0</v>
      </c>
    </row>
    <row r="378" spans="1:14">
      <c r="A378" s="214" t="s">
        <v>124</v>
      </c>
      <c r="B378" s="10">
        <v>0.9</v>
      </c>
      <c r="C378" s="10">
        <v>2</v>
      </c>
      <c r="D378" s="10">
        <v>0.1</v>
      </c>
      <c r="E378" s="47">
        <v>999</v>
      </c>
      <c r="F378" s="60">
        <v>7000</v>
      </c>
      <c r="G378" s="60">
        <v>0</v>
      </c>
    </row>
    <row r="379" spans="1:14">
      <c r="A379" s="214" t="s">
        <v>124</v>
      </c>
      <c r="B379" s="10">
        <v>1</v>
      </c>
      <c r="C379" s="10">
        <v>2</v>
      </c>
      <c r="D379" s="10">
        <f>+C379*0.1</f>
        <v>0.2</v>
      </c>
      <c r="E379" s="47">
        <v>999</v>
      </c>
      <c r="F379" s="60">
        <v>7000</v>
      </c>
      <c r="G379" s="60">
        <v>0</v>
      </c>
    </row>
    <row r="380" spans="1:14">
      <c r="A380" s="214" t="s">
        <v>124</v>
      </c>
      <c r="B380" s="10">
        <v>1.2</v>
      </c>
      <c r="C380" s="10">
        <v>2.4</v>
      </c>
      <c r="D380" s="10">
        <f t="shared" ref="D380:D431" si="17">+C380*0.1</f>
        <v>0.24</v>
      </c>
      <c r="E380" s="47">
        <v>999</v>
      </c>
      <c r="F380" s="60">
        <v>6000</v>
      </c>
      <c r="G380" s="60">
        <v>0</v>
      </c>
    </row>
    <row r="381" spans="1:14">
      <c r="A381" s="214" t="s">
        <v>124</v>
      </c>
      <c r="B381" s="10">
        <v>1.5</v>
      </c>
      <c r="C381" s="10">
        <v>3</v>
      </c>
      <c r="D381" s="10">
        <f t="shared" si="17"/>
        <v>0.3</v>
      </c>
      <c r="E381" s="47">
        <v>999</v>
      </c>
      <c r="F381" s="60">
        <v>4500</v>
      </c>
      <c r="G381" s="60">
        <v>0</v>
      </c>
    </row>
    <row r="382" spans="1:14">
      <c r="A382" s="214" t="s">
        <v>124</v>
      </c>
      <c r="B382" s="10">
        <v>2</v>
      </c>
      <c r="C382" s="10">
        <v>3.8</v>
      </c>
      <c r="D382" s="10">
        <f t="shared" si="17"/>
        <v>0.38</v>
      </c>
      <c r="E382" s="47">
        <v>999</v>
      </c>
      <c r="F382" s="60">
        <v>4200</v>
      </c>
      <c r="G382" s="60">
        <v>0</v>
      </c>
    </row>
    <row r="383" spans="1:14">
      <c r="A383" s="214" t="s">
        <v>124</v>
      </c>
      <c r="B383" s="10">
        <v>2.5</v>
      </c>
      <c r="C383" s="10">
        <v>4.7</v>
      </c>
      <c r="D383" s="10">
        <f t="shared" si="17"/>
        <v>0.47</v>
      </c>
      <c r="E383" s="47">
        <v>999</v>
      </c>
      <c r="F383" s="60">
        <v>3000</v>
      </c>
      <c r="G383" s="60">
        <v>5.0000000000000001E-3</v>
      </c>
    </row>
    <row r="384" spans="1:14">
      <c r="A384" s="214" t="s">
        <v>124</v>
      </c>
      <c r="B384" s="10">
        <v>3</v>
      </c>
      <c r="C384" s="10">
        <v>6</v>
      </c>
      <c r="D384" s="10">
        <f t="shared" si="17"/>
        <v>0.6</v>
      </c>
      <c r="E384" s="47">
        <v>999</v>
      </c>
      <c r="F384" s="60">
        <v>2800</v>
      </c>
      <c r="G384" s="60">
        <v>5.0000000000000001E-3</v>
      </c>
    </row>
    <row r="385" spans="1:7">
      <c r="A385" s="214" t="s">
        <v>124</v>
      </c>
      <c r="B385" s="10">
        <v>4</v>
      </c>
      <c r="C385" s="10">
        <v>7.5</v>
      </c>
      <c r="D385" s="10">
        <f t="shared" si="17"/>
        <v>0.75</v>
      </c>
      <c r="E385" s="47">
        <v>999</v>
      </c>
      <c r="F385" s="60">
        <v>2400</v>
      </c>
      <c r="G385" s="60">
        <v>0.01</v>
      </c>
    </row>
    <row r="386" spans="1:7">
      <c r="A386" s="214" t="s">
        <v>124</v>
      </c>
      <c r="B386" s="10">
        <v>5</v>
      </c>
      <c r="C386" s="10">
        <f>+B386*1.5</f>
        <v>7.5</v>
      </c>
      <c r="D386" s="10">
        <f t="shared" si="17"/>
        <v>0.75</v>
      </c>
      <c r="E386" s="47">
        <v>999</v>
      </c>
      <c r="F386" s="60">
        <v>2100</v>
      </c>
      <c r="G386" s="60">
        <v>0.01</v>
      </c>
    </row>
    <row r="387" spans="1:7">
      <c r="A387" s="214" t="s">
        <v>124</v>
      </c>
      <c r="B387" s="10">
        <v>6</v>
      </c>
      <c r="C387" s="10">
        <f t="shared" ref="C387:C431" si="18">+B387*1.5</f>
        <v>9</v>
      </c>
      <c r="D387" s="10">
        <f t="shared" si="17"/>
        <v>0.9</v>
      </c>
      <c r="E387" s="47">
        <v>999</v>
      </c>
      <c r="F387" s="60">
        <v>1600</v>
      </c>
      <c r="G387" s="60">
        <v>0.01</v>
      </c>
    </row>
    <row r="388" spans="1:7">
      <c r="A388" s="214" t="s">
        <v>124</v>
      </c>
      <c r="B388" s="10">
        <v>7</v>
      </c>
      <c r="C388" s="10">
        <f t="shared" si="18"/>
        <v>10.5</v>
      </c>
      <c r="D388" s="10">
        <f t="shared" si="17"/>
        <v>1.05</v>
      </c>
      <c r="E388" s="47">
        <v>999</v>
      </c>
      <c r="F388" s="60">
        <v>800</v>
      </c>
      <c r="G388" s="60">
        <v>1.7000000000000001E-2</v>
      </c>
    </row>
    <row r="389" spans="1:7">
      <c r="A389" s="214" t="s">
        <v>124</v>
      </c>
      <c r="B389" s="10">
        <v>8</v>
      </c>
      <c r="C389" s="10">
        <f t="shared" si="18"/>
        <v>12</v>
      </c>
      <c r="D389" s="10">
        <f t="shared" si="17"/>
        <v>1.2</v>
      </c>
      <c r="E389" s="47">
        <v>999</v>
      </c>
      <c r="F389" s="60">
        <v>800</v>
      </c>
      <c r="G389" s="60">
        <v>1.7000000000000001E-2</v>
      </c>
    </row>
    <row r="390" spans="1:7">
      <c r="A390" s="214" t="s">
        <v>124</v>
      </c>
      <c r="B390" s="10">
        <v>9</v>
      </c>
      <c r="C390" s="10">
        <f t="shared" si="18"/>
        <v>13.5</v>
      </c>
      <c r="D390" s="10">
        <f t="shared" si="17"/>
        <v>1.35</v>
      </c>
      <c r="E390" s="47">
        <v>999</v>
      </c>
      <c r="F390" s="60">
        <v>500</v>
      </c>
      <c r="G390" s="60">
        <v>1.7000000000000001E-2</v>
      </c>
    </row>
    <row r="391" spans="1:7">
      <c r="A391" s="214" t="s">
        <v>124</v>
      </c>
      <c r="B391" s="10">
        <v>10</v>
      </c>
      <c r="C391" s="10">
        <f t="shared" si="18"/>
        <v>15</v>
      </c>
      <c r="D391" s="10">
        <f t="shared" si="17"/>
        <v>1.5</v>
      </c>
      <c r="E391" s="47">
        <v>999</v>
      </c>
      <c r="F391" s="60">
        <v>500</v>
      </c>
      <c r="G391" s="60">
        <v>1.7000000000000001E-2</v>
      </c>
    </row>
    <row r="392" spans="1:7">
      <c r="A392" s="214" t="s">
        <v>124</v>
      </c>
      <c r="B392" s="10">
        <v>11</v>
      </c>
      <c r="C392" s="10">
        <f t="shared" si="18"/>
        <v>16.5</v>
      </c>
      <c r="D392" s="10">
        <f t="shared" si="17"/>
        <v>1.65</v>
      </c>
      <c r="E392" s="47">
        <v>999</v>
      </c>
      <c r="F392" s="60">
        <v>300</v>
      </c>
      <c r="G392" s="60">
        <v>0.04</v>
      </c>
    </row>
    <row r="393" spans="1:7">
      <c r="A393" s="214" t="s">
        <v>124</v>
      </c>
      <c r="B393" s="10">
        <v>12</v>
      </c>
      <c r="C393" s="10">
        <f t="shared" si="18"/>
        <v>18</v>
      </c>
      <c r="D393" s="10">
        <f t="shared" si="17"/>
        <v>1.8</v>
      </c>
      <c r="E393" s="47">
        <v>999</v>
      </c>
      <c r="F393" s="60">
        <v>300</v>
      </c>
      <c r="G393" s="60">
        <v>0.04</v>
      </c>
    </row>
    <row r="394" spans="1:7">
      <c r="A394" s="214" t="s">
        <v>124</v>
      </c>
      <c r="B394" s="10">
        <v>13</v>
      </c>
      <c r="C394" s="10">
        <f t="shared" si="18"/>
        <v>19.5</v>
      </c>
      <c r="D394" s="10">
        <f t="shared" si="17"/>
        <v>1.95</v>
      </c>
      <c r="E394" s="47">
        <v>999</v>
      </c>
      <c r="F394" s="60">
        <v>300</v>
      </c>
      <c r="G394" s="60">
        <v>0.04</v>
      </c>
    </row>
    <row r="395" spans="1:7">
      <c r="A395" s="214" t="s">
        <v>124</v>
      </c>
      <c r="B395" s="10">
        <v>14</v>
      </c>
      <c r="C395" s="10">
        <f t="shared" si="18"/>
        <v>21</v>
      </c>
      <c r="D395" s="10">
        <f t="shared" si="17"/>
        <v>2.1</v>
      </c>
      <c r="E395" s="47">
        <v>999</v>
      </c>
      <c r="F395" s="60">
        <v>300</v>
      </c>
      <c r="G395" s="60">
        <v>0.04</v>
      </c>
    </row>
    <row r="396" spans="1:7">
      <c r="A396" s="214" t="s">
        <v>124</v>
      </c>
      <c r="B396" s="10">
        <v>15</v>
      </c>
      <c r="C396" s="10">
        <f t="shared" si="18"/>
        <v>22.5</v>
      </c>
      <c r="D396" s="10">
        <f t="shared" si="17"/>
        <v>2.25</v>
      </c>
      <c r="E396" s="47">
        <v>999</v>
      </c>
      <c r="F396" s="60">
        <v>300</v>
      </c>
      <c r="G396" s="60">
        <v>0.04</v>
      </c>
    </row>
    <row r="397" spans="1:7">
      <c r="A397" s="214" t="s">
        <v>124</v>
      </c>
      <c r="B397" s="10">
        <v>16</v>
      </c>
      <c r="C397" s="10">
        <f t="shared" si="18"/>
        <v>24</v>
      </c>
      <c r="D397" s="10">
        <f t="shared" si="17"/>
        <v>2.4</v>
      </c>
      <c r="E397" s="47">
        <v>999</v>
      </c>
      <c r="F397" s="60">
        <v>300</v>
      </c>
      <c r="G397" s="60">
        <v>0.04</v>
      </c>
    </row>
    <row r="398" spans="1:7">
      <c r="A398" s="214" t="s">
        <v>124</v>
      </c>
      <c r="B398" s="10">
        <v>17</v>
      </c>
      <c r="C398" s="10">
        <f t="shared" si="18"/>
        <v>25.5</v>
      </c>
      <c r="D398" s="10">
        <f t="shared" si="17"/>
        <v>2.5499999999999998</v>
      </c>
      <c r="E398" s="47">
        <v>999</v>
      </c>
      <c r="F398" s="60">
        <v>300</v>
      </c>
      <c r="G398" s="60">
        <v>0.04</v>
      </c>
    </row>
    <row r="399" spans="1:7">
      <c r="A399" s="214" t="s">
        <v>124</v>
      </c>
      <c r="B399" s="10">
        <v>18</v>
      </c>
      <c r="C399" s="10">
        <f t="shared" si="18"/>
        <v>27</v>
      </c>
      <c r="D399" s="10">
        <f t="shared" si="17"/>
        <v>2.7</v>
      </c>
      <c r="E399" s="47">
        <v>999</v>
      </c>
      <c r="F399" s="60">
        <v>300</v>
      </c>
      <c r="G399" s="60">
        <v>0.04</v>
      </c>
    </row>
    <row r="400" spans="1:7">
      <c r="A400" s="214" t="s">
        <v>124</v>
      </c>
      <c r="B400" s="10">
        <v>19</v>
      </c>
      <c r="C400" s="10">
        <f t="shared" si="18"/>
        <v>28.5</v>
      </c>
      <c r="D400" s="10">
        <f t="shared" si="17"/>
        <v>2.85</v>
      </c>
      <c r="E400" s="47">
        <v>999</v>
      </c>
      <c r="F400" s="60">
        <v>300</v>
      </c>
      <c r="G400" s="60">
        <v>0.04</v>
      </c>
    </row>
    <row r="401" spans="1:7">
      <c r="A401" s="214" t="s">
        <v>124</v>
      </c>
      <c r="B401" s="10">
        <v>20</v>
      </c>
      <c r="C401" s="10">
        <f t="shared" si="18"/>
        <v>30</v>
      </c>
      <c r="D401" s="10">
        <f t="shared" si="17"/>
        <v>3</v>
      </c>
      <c r="E401" s="47">
        <v>999</v>
      </c>
      <c r="F401" s="60">
        <v>300</v>
      </c>
      <c r="G401" s="60">
        <v>0.04</v>
      </c>
    </row>
    <row r="402" spans="1:7">
      <c r="A402" s="214" t="s">
        <v>124</v>
      </c>
      <c r="B402" s="10">
        <v>21</v>
      </c>
      <c r="C402" s="10">
        <f t="shared" si="18"/>
        <v>31.5</v>
      </c>
      <c r="D402" s="10">
        <f t="shared" si="17"/>
        <v>3.15</v>
      </c>
      <c r="E402" s="47">
        <v>999</v>
      </c>
      <c r="F402" s="60">
        <v>300</v>
      </c>
      <c r="G402" s="60">
        <v>0.04</v>
      </c>
    </row>
    <row r="403" spans="1:7">
      <c r="A403" s="214" t="s">
        <v>124</v>
      </c>
      <c r="B403" s="10">
        <v>22</v>
      </c>
      <c r="C403" s="10">
        <f t="shared" si="18"/>
        <v>33</v>
      </c>
      <c r="D403" s="10">
        <f t="shared" si="17"/>
        <v>3.3</v>
      </c>
      <c r="E403" s="47">
        <v>999</v>
      </c>
      <c r="F403" s="60">
        <v>300</v>
      </c>
      <c r="G403" s="60">
        <v>0.04</v>
      </c>
    </row>
    <row r="404" spans="1:7">
      <c r="A404" s="214" t="s">
        <v>124</v>
      </c>
      <c r="B404" s="10">
        <v>23</v>
      </c>
      <c r="C404" s="10">
        <f t="shared" si="18"/>
        <v>34.5</v>
      </c>
      <c r="D404" s="10">
        <f t="shared" si="17"/>
        <v>3.45</v>
      </c>
      <c r="E404" s="47">
        <v>999</v>
      </c>
      <c r="F404" s="60">
        <v>300</v>
      </c>
      <c r="G404" s="60">
        <v>0.04</v>
      </c>
    </row>
    <row r="405" spans="1:7">
      <c r="A405" s="214" t="s">
        <v>124</v>
      </c>
      <c r="B405" s="10">
        <v>24</v>
      </c>
      <c r="C405" s="10">
        <f t="shared" si="18"/>
        <v>36</v>
      </c>
      <c r="D405" s="10">
        <f t="shared" si="17"/>
        <v>3.6</v>
      </c>
      <c r="E405" s="47">
        <v>999</v>
      </c>
      <c r="F405" s="60">
        <v>300</v>
      </c>
      <c r="G405" s="60">
        <v>0.04</v>
      </c>
    </row>
    <row r="406" spans="1:7">
      <c r="A406" s="214" t="s">
        <v>124</v>
      </c>
      <c r="B406" s="10">
        <v>25</v>
      </c>
      <c r="C406" s="10">
        <f t="shared" si="18"/>
        <v>37.5</v>
      </c>
      <c r="D406" s="10">
        <f t="shared" si="17"/>
        <v>3.75</v>
      </c>
      <c r="E406" s="47">
        <v>999</v>
      </c>
      <c r="F406" s="60">
        <v>300</v>
      </c>
      <c r="G406" s="60">
        <v>0.04</v>
      </c>
    </row>
    <row r="407" spans="1:7">
      <c r="A407" s="214" t="s">
        <v>124</v>
      </c>
      <c r="B407" s="10">
        <v>26</v>
      </c>
      <c r="C407" s="10">
        <f t="shared" si="18"/>
        <v>39</v>
      </c>
      <c r="D407" s="10">
        <f t="shared" si="17"/>
        <v>3.9</v>
      </c>
      <c r="E407" s="47">
        <v>999</v>
      </c>
      <c r="F407" s="60">
        <v>300</v>
      </c>
      <c r="G407" s="60">
        <v>0.04</v>
      </c>
    </row>
    <row r="408" spans="1:7">
      <c r="A408" s="214" t="s">
        <v>124</v>
      </c>
      <c r="B408" s="10">
        <v>27</v>
      </c>
      <c r="C408" s="10">
        <f t="shared" si="18"/>
        <v>40.5</v>
      </c>
      <c r="D408" s="10">
        <f t="shared" si="17"/>
        <v>4.05</v>
      </c>
      <c r="E408" s="47">
        <v>999</v>
      </c>
      <c r="F408" s="60">
        <v>300</v>
      </c>
      <c r="G408" s="60">
        <v>0.04</v>
      </c>
    </row>
    <row r="409" spans="1:7">
      <c r="A409" s="214" t="s">
        <v>124</v>
      </c>
      <c r="B409" s="10">
        <v>28</v>
      </c>
      <c r="C409" s="10">
        <f t="shared" si="18"/>
        <v>42</v>
      </c>
      <c r="D409" s="10">
        <f t="shared" si="17"/>
        <v>4.2</v>
      </c>
      <c r="E409" s="47">
        <v>999</v>
      </c>
      <c r="F409" s="60">
        <v>300</v>
      </c>
      <c r="G409" s="60">
        <v>0.04</v>
      </c>
    </row>
    <row r="410" spans="1:7">
      <c r="A410" s="214" t="s">
        <v>124</v>
      </c>
      <c r="B410" s="10">
        <v>29</v>
      </c>
      <c r="C410" s="10">
        <f t="shared" si="18"/>
        <v>43.5</v>
      </c>
      <c r="D410" s="10">
        <f t="shared" si="17"/>
        <v>4.3499999999999996</v>
      </c>
      <c r="E410" s="47">
        <v>999</v>
      </c>
      <c r="F410" s="60">
        <v>300</v>
      </c>
      <c r="G410" s="60">
        <v>0.04</v>
      </c>
    </row>
    <row r="411" spans="1:7">
      <c r="A411" s="214" t="s">
        <v>124</v>
      </c>
      <c r="B411" s="10">
        <v>30</v>
      </c>
      <c r="C411" s="10">
        <f t="shared" si="18"/>
        <v>45</v>
      </c>
      <c r="D411" s="10">
        <f t="shared" si="17"/>
        <v>4.5</v>
      </c>
      <c r="E411" s="47">
        <v>999</v>
      </c>
      <c r="F411" s="60">
        <v>300</v>
      </c>
      <c r="G411" s="60">
        <v>0.04</v>
      </c>
    </row>
    <row r="412" spans="1:7">
      <c r="A412" s="214" t="s">
        <v>124</v>
      </c>
      <c r="B412" s="10">
        <v>31</v>
      </c>
      <c r="C412" s="10">
        <f t="shared" si="18"/>
        <v>46.5</v>
      </c>
      <c r="D412" s="10">
        <f t="shared" si="17"/>
        <v>4.6500000000000004</v>
      </c>
      <c r="E412" s="47">
        <v>999</v>
      </c>
      <c r="F412" s="60">
        <v>300</v>
      </c>
      <c r="G412" s="60">
        <v>0.04</v>
      </c>
    </row>
    <row r="413" spans="1:7">
      <c r="A413" s="214" t="s">
        <v>124</v>
      </c>
      <c r="B413" s="10">
        <v>32</v>
      </c>
      <c r="C413" s="10">
        <f t="shared" si="18"/>
        <v>48</v>
      </c>
      <c r="D413" s="10">
        <f t="shared" si="17"/>
        <v>4.8</v>
      </c>
      <c r="E413" s="47">
        <v>999</v>
      </c>
      <c r="F413" s="60">
        <v>300</v>
      </c>
      <c r="G413" s="60">
        <v>0.04</v>
      </c>
    </row>
    <row r="414" spans="1:7">
      <c r="A414" s="214" t="s">
        <v>124</v>
      </c>
      <c r="B414" s="10">
        <v>33</v>
      </c>
      <c r="C414" s="10">
        <f t="shared" si="18"/>
        <v>49.5</v>
      </c>
      <c r="D414" s="10">
        <f t="shared" si="17"/>
        <v>4.95</v>
      </c>
      <c r="E414" s="47">
        <v>999</v>
      </c>
      <c r="F414" s="60">
        <v>300</v>
      </c>
      <c r="G414" s="60">
        <v>0.04</v>
      </c>
    </row>
    <row r="415" spans="1:7">
      <c r="A415" s="214" t="s">
        <v>124</v>
      </c>
      <c r="B415" s="10">
        <v>34</v>
      </c>
      <c r="C415" s="10">
        <f t="shared" si="18"/>
        <v>51</v>
      </c>
      <c r="D415" s="10">
        <f t="shared" si="17"/>
        <v>5.0999999999999996</v>
      </c>
      <c r="E415" s="47">
        <v>999</v>
      </c>
      <c r="F415" s="60">
        <v>300</v>
      </c>
      <c r="G415" s="60">
        <v>0.04</v>
      </c>
    </row>
    <row r="416" spans="1:7">
      <c r="A416" s="214" t="s">
        <v>124</v>
      </c>
      <c r="B416" s="10">
        <v>35</v>
      </c>
      <c r="C416" s="10">
        <f t="shared" si="18"/>
        <v>52.5</v>
      </c>
      <c r="D416" s="10">
        <f t="shared" si="17"/>
        <v>5.25</v>
      </c>
      <c r="E416" s="47">
        <v>999</v>
      </c>
      <c r="F416" s="60">
        <v>300</v>
      </c>
      <c r="G416" s="60">
        <v>0.04</v>
      </c>
    </row>
    <row r="417" spans="1:7">
      <c r="A417" s="214" t="s">
        <v>124</v>
      </c>
      <c r="B417" s="10">
        <v>36</v>
      </c>
      <c r="C417" s="10">
        <f t="shared" si="18"/>
        <v>54</v>
      </c>
      <c r="D417" s="10">
        <f t="shared" si="17"/>
        <v>5.4</v>
      </c>
      <c r="E417" s="47">
        <v>999</v>
      </c>
      <c r="F417" s="60">
        <v>300</v>
      </c>
      <c r="G417" s="60">
        <v>0.04</v>
      </c>
    </row>
    <row r="418" spans="1:7">
      <c r="A418" s="214" t="s">
        <v>124</v>
      </c>
      <c r="B418" s="10">
        <v>37</v>
      </c>
      <c r="C418" s="10">
        <f t="shared" si="18"/>
        <v>55.5</v>
      </c>
      <c r="D418" s="10">
        <f t="shared" si="17"/>
        <v>5.55</v>
      </c>
      <c r="E418" s="47">
        <v>999</v>
      </c>
      <c r="F418" s="60">
        <v>300</v>
      </c>
      <c r="G418" s="60">
        <v>0.04</v>
      </c>
    </row>
    <row r="419" spans="1:7">
      <c r="A419" s="214" t="s">
        <v>124</v>
      </c>
      <c r="B419" s="10">
        <v>38</v>
      </c>
      <c r="C419" s="10">
        <f t="shared" si="18"/>
        <v>57</v>
      </c>
      <c r="D419" s="10">
        <f t="shared" si="17"/>
        <v>5.7</v>
      </c>
      <c r="E419" s="47">
        <v>999</v>
      </c>
      <c r="F419" s="60">
        <v>300</v>
      </c>
      <c r="G419" s="60">
        <v>0.04</v>
      </c>
    </row>
    <row r="420" spans="1:7">
      <c r="A420" s="214" t="s">
        <v>124</v>
      </c>
      <c r="B420" s="10">
        <v>39</v>
      </c>
      <c r="C420" s="10">
        <f t="shared" si="18"/>
        <v>58.5</v>
      </c>
      <c r="D420" s="10">
        <f t="shared" si="17"/>
        <v>5.85</v>
      </c>
      <c r="E420" s="47">
        <v>999</v>
      </c>
      <c r="F420" s="60">
        <v>300</v>
      </c>
      <c r="G420" s="60">
        <v>0.04</v>
      </c>
    </row>
    <row r="421" spans="1:7">
      <c r="A421" s="214" t="s">
        <v>124</v>
      </c>
      <c r="B421" s="10">
        <v>40</v>
      </c>
      <c r="C421" s="10">
        <f t="shared" si="18"/>
        <v>60</v>
      </c>
      <c r="D421" s="10">
        <f t="shared" si="17"/>
        <v>6</v>
      </c>
      <c r="E421" s="47">
        <v>999</v>
      </c>
      <c r="F421" s="60">
        <v>300</v>
      </c>
      <c r="G421" s="60">
        <v>0.04</v>
      </c>
    </row>
    <row r="422" spans="1:7">
      <c r="A422" s="214" t="s">
        <v>124</v>
      </c>
      <c r="B422" s="10">
        <v>41</v>
      </c>
      <c r="C422" s="10">
        <f t="shared" si="18"/>
        <v>61.5</v>
      </c>
      <c r="D422" s="10">
        <f t="shared" si="17"/>
        <v>6.15</v>
      </c>
      <c r="E422" s="47">
        <v>999</v>
      </c>
      <c r="F422" s="60">
        <v>300</v>
      </c>
      <c r="G422" s="60">
        <v>0.04</v>
      </c>
    </row>
    <row r="423" spans="1:7">
      <c r="A423" s="214" t="s">
        <v>124</v>
      </c>
      <c r="B423" s="10">
        <v>42</v>
      </c>
      <c r="C423" s="10">
        <f t="shared" si="18"/>
        <v>63</v>
      </c>
      <c r="D423" s="10">
        <f t="shared" si="17"/>
        <v>6.3</v>
      </c>
      <c r="E423" s="47">
        <v>999</v>
      </c>
      <c r="F423" s="60">
        <v>300</v>
      </c>
      <c r="G423" s="60">
        <v>0.04</v>
      </c>
    </row>
    <row r="424" spans="1:7">
      <c r="A424" s="214" t="s">
        <v>124</v>
      </c>
      <c r="B424" s="10">
        <v>43</v>
      </c>
      <c r="C424" s="10">
        <f t="shared" si="18"/>
        <v>64.5</v>
      </c>
      <c r="D424" s="10">
        <f t="shared" si="17"/>
        <v>6.45</v>
      </c>
      <c r="E424" s="47">
        <v>999</v>
      </c>
      <c r="F424" s="60">
        <v>300</v>
      </c>
      <c r="G424" s="60">
        <v>0.04</v>
      </c>
    </row>
    <row r="425" spans="1:7">
      <c r="A425" s="214" t="s">
        <v>124</v>
      </c>
      <c r="B425" s="10">
        <v>44</v>
      </c>
      <c r="C425" s="10">
        <f t="shared" si="18"/>
        <v>66</v>
      </c>
      <c r="D425" s="10">
        <f t="shared" si="17"/>
        <v>6.6</v>
      </c>
      <c r="E425" s="47">
        <v>999</v>
      </c>
      <c r="F425" s="60">
        <v>300</v>
      </c>
      <c r="G425" s="60">
        <v>0.04</v>
      </c>
    </row>
    <row r="426" spans="1:7">
      <c r="A426" s="214" t="s">
        <v>124</v>
      </c>
      <c r="B426" s="10">
        <v>45</v>
      </c>
      <c r="C426" s="10">
        <f t="shared" si="18"/>
        <v>67.5</v>
      </c>
      <c r="D426" s="10">
        <f t="shared" si="17"/>
        <v>6.75</v>
      </c>
      <c r="E426" s="47">
        <v>999</v>
      </c>
      <c r="F426" s="60">
        <v>300</v>
      </c>
      <c r="G426" s="60">
        <v>0.04</v>
      </c>
    </row>
    <row r="427" spans="1:7">
      <c r="A427" s="214" t="s">
        <v>124</v>
      </c>
      <c r="B427" s="10">
        <v>46</v>
      </c>
      <c r="C427" s="10">
        <f t="shared" si="18"/>
        <v>69</v>
      </c>
      <c r="D427" s="10">
        <f t="shared" si="17"/>
        <v>6.9</v>
      </c>
      <c r="E427" s="47">
        <v>999</v>
      </c>
      <c r="F427" s="60">
        <v>300</v>
      </c>
      <c r="G427" s="60">
        <v>0.04</v>
      </c>
    </row>
    <row r="428" spans="1:7">
      <c r="A428" s="214" t="s">
        <v>124</v>
      </c>
      <c r="B428" s="10">
        <v>47</v>
      </c>
      <c r="C428" s="10">
        <f t="shared" si="18"/>
        <v>70.5</v>
      </c>
      <c r="D428" s="10">
        <f t="shared" si="17"/>
        <v>7.05</v>
      </c>
      <c r="E428" s="47">
        <v>999</v>
      </c>
      <c r="F428" s="60">
        <v>300</v>
      </c>
      <c r="G428" s="60">
        <v>0.04</v>
      </c>
    </row>
    <row r="429" spans="1:7">
      <c r="A429" s="214" t="s">
        <v>124</v>
      </c>
      <c r="B429" s="10">
        <v>48</v>
      </c>
      <c r="C429" s="10">
        <f t="shared" si="18"/>
        <v>72</v>
      </c>
      <c r="D429" s="10">
        <f t="shared" si="17"/>
        <v>7.2</v>
      </c>
      <c r="E429" s="47">
        <v>999</v>
      </c>
      <c r="F429" s="60">
        <v>300</v>
      </c>
      <c r="G429" s="60">
        <v>0.04</v>
      </c>
    </row>
    <row r="430" spans="1:7">
      <c r="A430" s="214" t="s">
        <v>124</v>
      </c>
      <c r="B430" s="10">
        <v>49</v>
      </c>
      <c r="C430" s="10">
        <f t="shared" si="18"/>
        <v>73.5</v>
      </c>
      <c r="D430" s="10">
        <f t="shared" si="17"/>
        <v>7.35</v>
      </c>
      <c r="E430" s="47">
        <v>999</v>
      </c>
      <c r="F430" s="60">
        <v>300</v>
      </c>
      <c r="G430" s="60">
        <v>0.04</v>
      </c>
    </row>
    <row r="431" spans="1:7">
      <c r="A431" s="214" t="s">
        <v>124</v>
      </c>
      <c r="B431" s="10">
        <v>50</v>
      </c>
      <c r="C431" s="10">
        <f t="shared" si="18"/>
        <v>75</v>
      </c>
      <c r="D431" s="10">
        <f t="shared" si="17"/>
        <v>7.5</v>
      </c>
      <c r="E431" s="47">
        <v>999</v>
      </c>
      <c r="F431" s="60">
        <v>300</v>
      </c>
      <c r="G431" s="60">
        <v>0.04</v>
      </c>
    </row>
    <row r="432" spans="1:7">
      <c r="A432" s="214" t="s">
        <v>124</v>
      </c>
      <c r="B432" s="10">
        <v>10</v>
      </c>
      <c r="C432" s="10">
        <f t="shared" ref="C432:C442" si="19">+B432</f>
        <v>10</v>
      </c>
      <c r="D432" s="10">
        <v>1</v>
      </c>
      <c r="E432" s="47">
        <v>999</v>
      </c>
      <c r="F432" s="61">
        <v>1200</v>
      </c>
      <c r="G432" s="61">
        <v>0.12</v>
      </c>
    </row>
    <row r="433" spans="1:14">
      <c r="A433" s="214" t="s">
        <v>124</v>
      </c>
      <c r="B433" s="10">
        <v>11</v>
      </c>
      <c r="C433" s="10">
        <f t="shared" si="19"/>
        <v>11</v>
      </c>
      <c r="D433" s="10">
        <v>1.2</v>
      </c>
      <c r="E433" s="47">
        <v>999</v>
      </c>
      <c r="F433" s="61">
        <v>1000</v>
      </c>
      <c r="G433" s="61">
        <v>0.2</v>
      </c>
    </row>
    <row r="434" spans="1:14">
      <c r="A434" s="214" t="s">
        <v>124</v>
      </c>
      <c r="B434" s="10">
        <v>12</v>
      </c>
      <c r="C434" s="10">
        <f t="shared" si="19"/>
        <v>12</v>
      </c>
      <c r="D434" s="10">
        <v>1.2</v>
      </c>
      <c r="E434" s="47">
        <v>999</v>
      </c>
      <c r="F434" s="61">
        <v>1000</v>
      </c>
      <c r="G434" s="61">
        <v>0.2</v>
      </c>
    </row>
    <row r="435" spans="1:14">
      <c r="A435" s="214" t="s">
        <v>124</v>
      </c>
      <c r="B435" s="10">
        <v>13</v>
      </c>
      <c r="C435" s="10">
        <f t="shared" si="19"/>
        <v>13</v>
      </c>
      <c r="D435" s="10">
        <v>1.4</v>
      </c>
      <c r="E435" s="47">
        <v>999</v>
      </c>
      <c r="F435" s="61">
        <v>800</v>
      </c>
      <c r="G435" s="61">
        <v>0.3</v>
      </c>
    </row>
    <row r="436" spans="1:14">
      <c r="A436" s="214" t="s">
        <v>124</v>
      </c>
      <c r="B436" s="10">
        <v>14</v>
      </c>
      <c r="C436" s="10">
        <f t="shared" si="19"/>
        <v>14</v>
      </c>
      <c r="D436" s="10">
        <v>1.4</v>
      </c>
      <c r="E436" s="47">
        <v>999</v>
      </c>
      <c r="F436" s="61">
        <v>800</v>
      </c>
      <c r="G436" s="61">
        <v>0.3</v>
      </c>
    </row>
    <row r="437" spans="1:14">
      <c r="A437" s="214" t="s">
        <v>124</v>
      </c>
      <c r="B437" s="10">
        <v>15</v>
      </c>
      <c r="C437" s="10">
        <f t="shared" si="19"/>
        <v>15</v>
      </c>
      <c r="D437" s="10">
        <v>1.6</v>
      </c>
      <c r="E437" s="47">
        <v>999</v>
      </c>
      <c r="F437" s="61">
        <v>850</v>
      </c>
      <c r="G437" s="61">
        <v>0.3</v>
      </c>
    </row>
    <row r="438" spans="1:14">
      <c r="A438" s="214" t="s">
        <v>124</v>
      </c>
      <c r="B438" s="10">
        <v>16</v>
      </c>
      <c r="C438" s="10">
        <f t="shared" si="19"/>
        <v>16</v>
      </c>
      <c r="D438" s="10">
        <v>1.6</v>
      </c>
      <c r="E438" s="47">
        <v>999</v>
      </c>
      <c r="F438" s="61">
        <v>850</v>
      </c>
      <c r="G438" s="61">
        <v>0.3</v>
      </c>
    </row>
    <row r="439" spans="1:14">
      <c r="A439" s="214" t="s">
        <v>124</v>
      </c>
      <c r="B439" s="10">
        <v>17</v>
      </c>
      <c r="C439" s="10">
        <f t="shared" si="19"/>
        <v>17</v>
      </c>
      <c r="D439" s="10">
        <v>1.8</v>
      </c>
      <c r="E439" s="47">
        <v>999</v>
      </c>
      <c r="F439" s="60">
        <v>500</v>
      </c>
      <c r="G439" s="60">
        <v>0.5</v>
      </c>
    </row>
    <row r="440" spans="1:14">
      <c r="A440" s="214" t="s">
        <v>124</v>
      </c>
      <c r="B440" s="10">
        <v>18</v>
      </c>
      <c r="C440" s="10">
        <f t="shared" si="19"/>
        <v>18</v>
      </c>
      <c r="D440" s="10">
        <v>1.8</v>
      </c>
      <c r="E440" s="47">
        <v>999</v>
      </c>
      <c r="F440" s="60">
        <v>500</v>
      </c>
      <c r="G440" s="60">
        <v>0.5</v>
      </c>
    </row>
    <row r="441" spans="1:14">
      <c r="A441" s="214" t="s">
        <v>124</v>
      </c>
      <c r="B441" s="10">
        <v>19</v>
      </c>
      <c r="C441" s="10">
        <f t="shared" si="19"/>
        <v>19</v>
      </c>
      <c r="D441" s="10">
        <v>2</v>
      </c>
      <c r="E441" s="47">
        <v>999</v>
      </c>
      <c r="F441" s="60">
        <v>300</v>
      </c>
      <c r="G441" s="60">
        <v>1</v>
      </c>
    </row>
    <row r="442" spans="1:14">
      <c r="A442" s="214" t="s">
        <v>124</v>
      </c>
      <c r="B442" s="10">
        <v>20</v>
      </c>
      <c r="C442" s="10">
        <f t="shared" si="19"/>
        <v>20</v>
      </c>
      <c r="D442" s="10">
        <v>2</v>
      </c>
      <c r="E442" s="47">
        <v>999</v>
      </c>
      <c r="F442" s="60">
        <v>300</v>
      </c>
      <c r="G442" s="60">
        <v>1</v>
      </c>
    </row>
    <row r="443" spans="1:14" ht="15" customHeight="1">
      <c r="K443" s="60"/>
      <c r="L443" s="60"/>
      <c r="M443" s="60"/>
      <c r="N443" s="60"/>
    </row>
    <row r="444" spans="1:14" ht="14.25" customHeight="1">
      <c r="A444" s="9" t="s">
        <v>13</v>
      </c>
      <c r="B444" s="10" t="s">
        <v>14</v>
      </c>
      <c r="C444" s="10" t="s">
        <v>70</v>
      </c>
      <c r="D444" s="10" t="s">
        <v>71</v>
      </c>
      <c r="E444" s="47">
        <v>999</v>
      </c>
      <c r="F444" s="60" t="s">
        <v>98</v>
      </c>
      <c r="G444" s="60" t="s">
        <v>99</v>
      </c>
    </row>
    <row r="445" spans="1:14" ht="14.25" customHeight="1">
      <c r="A445" s="214">
        <v>430</v>
      </c>
      <c r="B445" s="10">
        <v>0</v>
      </c>
      <c r="C445" s="10">
        <v>0</v>
      </c>
      <c r="D445" s="10">
        <v>0</v>
      </c>
      <c r="E445" s="47">
        <v>999</v>
      </c>
      <c r="F445" s="60">
        <v>0</v>
      </c>
      <c r="G445" s="60">
        <v>0</v>
      </c>
    </row>
    <row r="446" spans="1:14">
      <c r="A446" s="214">
        <v>430</v>
      </c>
      <c r="B446" s="10">
        <v>0.5</v>
      </c>
      <c r="C446" s="10">
        <v>2</v>
      </c>
      <c r="D446" s="10">
        <v>0.1</v>
      </c>
      <c r="E446" s="47">
        <v>999</v>
      </c>
      <c r="F446" s="60">
        <v>7000</v>
      </c>
      <c r="G446" s="60">
        <v>0</v>
      </c>
    </row>
    <row r="447" spans="1:14">
      <c r="A447" s="214">
        <v>430</v>
      </c>
      <c r="B447" s="10">
        <v>0.6</v>
      </c>
      <c r="C447" s="10">
        <v>2</v>
      </c>
      <c r="D447" s="10">
        <v>0.1</v>
      </c>
      <c r="E447" s="47">
        <v>999</v>
      </c>
      <c r="F447" s="60">
        <v>7000</v>
      </c>
      <c r="G447" s="60">
        <v>0</v>
      </c>
    </row>
    <row r="448" spans="1:14">
      <c r="A448" s="214">
        <v>430</v>
      </c>
      <c r="B448" s="10">
        <v>0.7</v>
      </c>
      <c r="C448" s="10">
        <v>2</v>
      </c>
      <c r="D448" s="10">
        <v>0.1</v>
      </c>
      <c r="E448" s="47">
        <v>999</v>
      </c>
      <c r="F448" s="60">
        <v>7000</v>
      </c>
      <c r="G448" s="60">
        <v>0</v>
      </c>
    </row>
    <row r="449" spans="1:7">
      <c r="A449" s="214">
        <v>430</v>
      </c>
      <c r="B449" s="10">
        <v>0.8</v>
      </c>
      <c r="C449" s="10">
        <v>2</v>
      </c>
      <c r="D449" s="10">
        <v>0.1</v>
      </c>
      <c r="E449" s="47">
        <v>999</v>
      </c>
      <c r="F449" s="60">
        <v>7000</v>
      </c>
      <c r="G449" s="60">
        <v>0</v>
      </c>
    </row>
    <row r="450" spans="1:7">
      <c r="A450" s="214">
        <v>430</v>
      </c>
      <c r="B450" s="10">
        <v>0.9</v>
      </c>
      <c r="C450" s="10">
        <v>2</v>
      </c>
      <c r="D450" s="10">
        <v>0.1</v>
      </c>
      <c r="E450" s="47">
        <v>999</v>
      </c>
      <c r="F450" s="60">
        <v>7000</v>
      </c>
      <c r="G450" s="60">
        <v>0</v>
      </c>
    </row>
    <row r="451" spans="1:7">
      <c r="A451" s="214">
        <v>430</v>
      </c>
      <c r="B451" s="10">
        <v>1</v>
      </c>
      <c r="C451" s="10">
        <v>2</v>
      </c>
      <c r="D451" s="10">
        <f>+C451*0.1</f>
        <v>0.2</v>
      </c>
      <c r="E451" s="47">
        <v>999</v>
      </c>
      <c r="F451" s="60">
        <v>7000</v>
      </c>
      <c r="G451" s="60">
        <v>0</v>
      </c>
    </row>
    <row r="452" spans="1:7">
      <c r="A452" s="214">
        <v>430</v>
      </c>
      <c r="B452" s="10">
        <v>1.2</v>
      </c>
      <c r="C452" s="10">
        <v>2.4</v>
      </c>
      <c r="D452" s="10">
        <f t="shared" ref="D452:D503" si="20">+C452*0.1</f>
        <v>0.24</v>
      </c>
      <c r="E452" s="47">
        <v>999</v>
      </c>
      <c r="F452" s="60">
        <v>6000</v>
      </c>
      <c r="G452" s="60">
        <v>0</v>
      </c>
    </row>
    <row r="453" spans="1:7">
      <c r="A453" s="214">
        <v>430</v>
      </c>
      <c r="B453" s="10">
        <v>1.5</v>
      </c>
      <c r="C453" s="10">
        <v>3</v>
      </c>
      <c r="D453" s="10">
        <f t="shared" si="20"/>
        <v>0.3</v>
      </c>
      <c r="E453" s="47">
        <v>999</v>
      </c>
      <c r="F453" s="60">
        <v>4500</v>
      </c>
      <c r="G453" s="60">
        <v>0</v>
      </c>
    </row>
    <row r="454" spans="1:7">
      <c r="A454" s="214">
        <v>430</v>
      </c>
      <c r="B454" s="10">
        <v>2</v>
      </c>
      <c r="C454" s="10">
        <v>3.8</v>
      </c>
      <c r="D454" s="10">
        <f t="shared" si="20"/>
        <v>0.38</v>
      </c>
      <c r="E454" s="47">
        <v>999</v>
      </c>
      <c r="F454" s="60">
        <v>4200</v>
      </c>
      <c r="G454" s="60">
        <v>0</v>
      </c>
    </row>
    <row r="455" spans="1:7">
      <c r="A455" s="214">
        <v>430</v>
      </c>
      <c r="B455" s="10">
        <v>2.5</v>
      </c>
      <c r="C455" s="10">
        <v>4.7</v>
      </c>
      <c r="D455" s="10">
        <f t="shared" si="20"/>
        <v>0.47</v>
      </c>
      <c r="E455" s="47">
        <v>999</v>
      </c>
      <c r="F455" s="60">
        <v>3000</v>
      </c>
      <c r="G455" s="60">
        <v>5.0000000000000001E-3</v>
      </c>
    </row>
    <row r="456" spans="1:7">
      <c r="A456" s="214">
        <v>430</v>
      </c>
      <c r="B456" s="10">
        <v>3</v>
      </c>
      <c r="C456" s="10">
        <v>6</v>
      </c>
      <c r="D456" s="10">
        <f t="shared" si="20"/>
        <v>0.6</v>
      </c>
      <c r="E456" s="47">
        <v>999</v>
      </c>
      <c r="F456" s="60">
        <v>2800</v>
      </c>
      <c r="G456" s="60">
        <v>5.0000000000000001E-3</v>
      </c>
    </row>
    <row r="457" spans="1:7">
      <c r="A457" s="214">
        <v>430</v>
      </c>
      <c r="B457" s="10">
        <v>4</v>
      </c>
      <c r="C457" s="10">
        <v>7.5</v>
      </c>
      <c r="D457" s="10">
        <f t="shared" si="20"/>
        <v>0.75</v>
      </c>
      <c r="E457" s="47">
        <v>999</v>
      </c>
      <c r="F457" s="60">
        <v>2400</v>
      </c>
      <c r="G457" s="60">
        <v>0.01</v>
      </c>
    </row>
    <row r="458" spans="1:7">
      <c r="A458" s="214">
        <v>430</v>
      </c>
      <c r="B458" s="10">
        <v>5</v>
      </c>
      <c r="C458" s="10">
        <f>+B458*1.5</f>
        <v>7.5</v>
      </c>
      <c r="D458" s="10">
        <f t="shared" si="20"/>
        <v>0.75</v>
      </c>
      <c r="E458" s="47">
        <v>999</v>
      </c>
      <c r="F458" s="60">
        <v>2100</v>
      </c>
      <c r="G458" s="60">
        <v>0.01</v>
      </c>
    </row>
    <row r="459" spans="1:7">
      <c r="A459" s="214">
        <v>430</v>
      </c>
      <c r="B459" s="10">
        <v>6</v>
      </c>
      <c r="C459" s="10">
        <f t="shared" ref="C459:C503" si="21">+B459*1.5</f>
        <v>9</v>
      </c>
      <c r="D459" s="10">
        <f t="shared" si="20"/>
        <v>0.9</v>
      </c>
      <c r="E459" s="47">
        <v>999</v>
      </c>
      <c r="F459" s="60">
        <v>1600</v>
      </c>
      <c r="G459" s="60">
        <v>0.01</v>
      </c>
    </row>
    <row r="460" spans="1:7">
      <c r="A460" s="214">
        <v>430</v>
      </c>
      <c r="B460" s="10">
        <v>7</v>
      </c>
      <c r="C460" s="10">
        <f t="shared" si="21"/>
        <v>10.5</v>
      </c>
      <c r="D460" s="10">
        <f t="shared" si="20"/>
        <v>1.05</v>
      </c>
      <c r="E460" s="47">
        <v>999</v>
      </c>
      <c r="F460" s="60">
        <v>800</v>
      </c>
      <c r="G460" s="60">
        <v>1.7000000000000001E-2</v>
      </c>
    </row>
    <row r="461" spans="1:7">
      <c r="A461" s="214">
        <v>430</v>
      </c>
      <c r="B461" s="10">
        <v>8</v>
      </c>
      <c r="C461" s="10">
        <f t="shared" si="21"/>
        <v>12</v>
      </c>
      <c r="D461" s="10">
        <f t="shared" si="20"/>
        <v>1.2</v>
      </c>
      <c r="E461" s="47">
        <v>999</v>
      </c>
      <c r="F461" s="60">
        <v>800</v>
      </c>
      <c r="G461" s="60">
        <v>1.7000000000000001E-2</v>
      </c>
    </row>
    <row r="462" spans="1:7">
      <c r="A462" s="214">
        <v>430</v>
      </c>
      <c r="B462" s="10">
        <v>9</v>
      </c>
      <c r="C462" s="10">
        <f t="shared" si="21"/>
        <v>13.5</v>
      </c>
      <c r="D462" s="10">
        <f t="shared" si="20"/>
        <v>1.35</v>
      </c>
      <c r="E462" s="47">
        <v>999</v>
      </c>
      <c r="F462" s="60">
        <v>500</v>
      </c>
      <c r="G462" s="60">
        <v>1.7000000000000001E-2</v>
      </c>
    </row>
    <row r="463" spans="1:7">
      <c r="A463" s="214">
        <v>430</v>
      </c>
      <c r="B463" s="10">
        <v>10</v>
      </c>
      <c r="C463" s="10">
        <f t="shared" si="21"/>
        <v>15</v>
      </c>
      <c r="D463" s="10">
        <f t="shared" si="20"/>
        <v>1.5</v>
      </c>
      <c r="E463" s="47">
        <v>999</v>
      </c>
      <c r="F463" s="60">
        <v>500</v>
      </c>
      <c r="G463" s="60">
        <v>1.7000000000000001E-2</v>
      </c>
    </row>
    <row r="464" spans="1:7">
      <c r="A464" s="214">
        <v>430</v>
      </c>
      <c r="B464" s="10">
        <v>11</v>
      </c>
      <c r="C464" s="10">
        <f t="shared" si="21"/>
        <v>16.5</v>
      </c>
      <c r="D464" s="10">
        <f t="shared" si="20"/>
        <v>1.65</v>
      </c>
      <c r="E464" s="47">
        <v>999</v>
      </c>
      <c r="F464" s="60">
        <v>300</v>
      </c>
      <c r="G464" s="60">
        <v>0.04</v>
      </c>
    </row>
    <row r="465" spans="1:7">
      <c r="A465" s="214">
        <v>430</v>
      </c>
      <c r="B465" s="10">
        <v>12</v>
      </c>
      <c r="C465" s="10">
        <f t="shared" si="21"/>
        <v>18</v>
      </c>
      <c r="D465" s="10">
        <f t="shared" si="20"/>
        <v>1.8</v>
      </c>
      <c r="E465" s="47">
        <v>999</v>
      </c>
      <c r="F465" s="60">
        <v>300</v>
      </c>
      <c r="G465" s="60">
        <v>0.04</v>
      </c>
    </row>
    <row r="466" spans="1:7">
      <c r="A466" s="214">
        <v>430</v>
      </c>
      <c r="B466" s="10">
        <v>13</v>
      </c>
      <c r="C466" s="10">
        <f t="shared" si="21"/>
        <v>19.5</v>
      </c>
      <c r="D466" s="10">
        <f t="shared" si="20"/>
        <v>1.95</v>
      </c>
      <c r="E466" s="47">
        <v>999</v>
      </c>
      <c r="F466" s="60">
        <v>300</v>
      </c>
      <c r="G466" s="60">
        <v>0.04</v>
      </c>
    </row>
    <row r="467" spans="1:7">
      <c r="A467" s="214">
        <v>430</v>
      </c>
      <c r="B467" s="10">
        <v>14</v>
      </c>
      <c r="C467" s="10">
        <f t="shared" si="21"/>
        <v>21</v>
      </c>
      <c r="D467" s="10">
        <f t="shared" si="20"/>
        <v>2.1</v>
      </c>
      <c r="E467" s="47">
        <v>999</v>
      </c>
      <c r="F467" s="60">
        <v>300</v>
      </c>
      <c r="G467" s="60">
        <v>0.04</v>
      </c>
    </row>
    <row r="468" spans="1:7">
      <c r="A468" s="214">
        <v>430</v>
      </c>
      <c r="B468" s="10">
        <v>15</v>
      </c>
      <c r="C468" s="10">
        <f t="shared" si="21"/>
        <v>22.5</v>
      </c>
      <c r="D468" s="10">
        <f t="shared" si="20"/>
        <v>2.25</v>
      </c>
      <c r="E468" s="47">
        <v>999</v>
      </c>
      <c r="F468" s="60">
        <v>300</v>
      </c>
      <c r="G468" s="60">
        <v>0.04</v>
      </c>
    </row>
    <row r="469" spans="1:7">
      <c r="A469" s="214">
        <v>430</v>
      </c>
      <c r="B469" s="10">
        <v>16</v>
      </c>
      <c r="C469" s="10">
        <f t="shared" si="21"/>
        <v>24</v>
      </c>
      <c r="D469" s="10">
        <f t="shared" si="20"/>
        <v>2.4</v>
      </c>
      <c r="E469" s="47">
        <v>999</v>
      </c>
      <c r="F469" s="60">
        <v>300</v>
      </c>
      <c r="G469" s="60">
        <v>0.04</v>
      </c>
    </row>
    <row r="470" spans="1:7">
      <c r="A470" s="214">
        <v>430</v>
      </c>
      <c r="B470" s="10">
        <v>17</v>
      </c>
      <c r="C470" s="10">
        <f t="shared" si="21"/>
        <v>25.5</v>
      </c>
      <c r="D470" s="10">
        <f t="shared" si="20"/>
        <v>2.5499999999999998</v>
      </c>
      <c r="E470" s="47">
        <v>999</v>
      </c>
      <c r="F470" s="60">
        <v>300</v>
      </c>
      <c r="G470" s="60">
        <v>0.04</v>
      </c>
    </row>
    <row r="471" spans="1:7">
      <c r="A471" s="214">
        <v>430</v>
      </c>
      <c r="B471" s="10">
        <v>18</v>
      </c>
      <c r="C471" s="10">
        <f t="shared" si="21"/>
        <v>27</v>
      </c>
      <c r="D471" s="10">
        <f t="shared" si="20"/>
        <v>2.7</v>
      </c>
      <c r="E471" s="47">
        <v>999</v>
      </c>
      <c r="F471" s="60">
        <v>300</v>
      </c>
      <c r="G471" s="60">
        <v>0.04</v>
      </c>
    </row>
    <row r="472" spans="1:7">
      <c r="A472" s="214">
        <v>430</v>
      </c>
      <c r="B472" s="10">
        <v>19</v>
      </c>
      <c r="C472" s="10">
        <f t="shared" si="21"/>
        <v>28.5</v>
      </c>
      <c r="D472" s="10">
        <f t="shared" si="20"/>
        <v>2.85</v>
      </c>
      <c r="E472" s="47">
        <v>999</v>
      </c>
      <c r="F472" s="60">
        <v>300</v>
      </c>
      <c r="G472" s="60">
        <v>0.04</v>
      </c>
    </row>
    <row r="473" spans="1:7">
      <c r="A473" s="214">
        <v>430</v>
      </c>
      <c r="B473" s="10">
        <v>20</v>
      </c>
      <c r="C473" s="10">
        <f t="shared" si="21"/>
        <v>30</v>
      </c>
      <c r="D473" s="10">
        <f t="shared" si="20"/>
        <v>3</v>
      </c>
      <c r="E473" s="47">
        <v>999</v>
      </c>
      <c r="F473" s="60">
        <v>300</v>
      </c>
      <c r="G473" s="60">
        <v>0.04</v>
      </c>
    </row>
    <row r="474" spans="1:7">
      <c r="A474" s="214">
        <v>430</v>
      </c>
      <c r="B474" s="10">
        <v>21</v>
      </c>
      <c r="C474" s="10">
        <f t="shared" si="21"/>
        <v>31.5</v>
      </c>
      <c r="D474" s="10">
        <f t="shared" si="20"/>
        <v>3.15</v>
      </c>
      <c r="E474" s="47">
        <v>999</v>
      </c>
      <c r="F474" s="60">
        <v>300</v>
      </c>
      <c r="G474" s="60">
        <v>0.04</v>
      </c>
    </row>
    <row r="475" spans="1:7">
      <c r="A475" s="214">
        <v>430</v>
      </c>
      <c r="B475" s="10">
        <v>22</v>
      </c>
      <c r="C475" s="10">
        <f t="shared" si="21"/>
        <v>33</v>
      </c>
      <c r="D475" s="10">
        <f t="shared" si="20"/>
        <v>3.3</v>
      </c>
      <c r="E475" s="47">
        <v>999</v>
      </c>
      <c r="F475" s="60">
        <v>300</v>
      </c>
      <c r="G475" s="60">
        <v>0.04</v>
      </c>
    </row>
    <row r="476" spans="1:7">
      <c r="A476" s="214">
        <v>430</v>
      </c>
      <c r="B476" s="10">
        <v>23</v>
      </c>
      <c r="C476" s="10">
        <f t="shared" si="21"/>
        <v>34.5</v>
      </c>
      <c r="D476" s="10">
        <f t="shared" si="20"/>
        <v>3.45</v>
      </c>
      <c r="E476" s="47">
        <v>999</v>
      </c>
      <c r="F476" s="60">
        <v>300</v>
      </c>
      <c r="G476" s="60">
        <v>0.04</v>
      </c>
    </row>
    <row r="477" spans="1:7">
      <c r="A477" s="214">
        <v>430</v>
      </c>
      <c r="B477" s="10">
        <v>24</v>
      </c>
      <c r="C477" s="10">
        <f t="shared" si="21"/>
        <v>36</v>
      </c>
      <c r="D477" s="10">
        <f t="shared" si="20"/>
        <v>3.6</v>
      </c>
      <c r="E477" s="47">
        <v>999</v>
      </c>
      <c r="F477" s="60">
        <v>300</v>
      </c>
      <c r="G477" s="60">
        <v>0.04</v>
      </c>
    </row>
    <row r="478" spans="1:7">
      <c r="A478" s="214">
        <v>430</v>
      </c>
      <c r="B478" s="10">
        <v>25</v>
      </c>
      <c r="C478" s="10">
        <f t="shared" si="21"/>
        <v>37.5</v>
      </c>
      <c r="D478" s="10">
        <f t="shared" si="20"/>
        <v>3.75</v>
      </c>
      <c r="E478" s="47">
        <v>999</v>
      </c>
      <c r="F478" s="60">
        <v>300</v>
      </c>
      <c r="G478" s="60">
        <v>0.04</v>
      </c>
    </row>
    <row r="479" spans="1:7">
      <c r="A479" s="214">
        <v>430</v>
      </c>
      <c r="B479" s="10">
        <v>26</v>
      </c>
      <c r="C479" s="10">
        <f t="shared" si="21"/>
        <v>39</v>
      </c>
      <c r="D479" s="10">
        <f t="shared" si="20"/>
        <v>3.9</v>
      </c>
      <c r="E479" s="47">
        <v>999</v>
      </c>
      <c r="F479" s="60">
        <v>300</v>
      </c>
      <c r="G479" s="60">
        <v>0.04</v>
      </c>
    </row>
    <row r="480" spans="1:7">
      <c r="A480" s="214">
        <v>430</v>
      </c>
      <c r="B480" s="10">
        <v>27</v>
      </c>
      <c r="C480" s="10">
        <f t="shared" si="21"/>
        <v>40.5</v>
      </c>
      <c r="D480" s="10">
        <f t="shared" si="20"/>
        <v>4.05</v>
      </c>
      <c r="E480" s="47">
        <v>999</v>
      </c>
      <c r="F480" s="60">
        <v>300</v>
      </c>
      <c r="G480" s="60">
        <v>0.04</v>
      </c>
    </row>
    <row r="481" spans="1:7">
      <c r="A481" s="214">
        <v>430</v>
      </c>
      <c r="B481" s="10">
        <v>28</v>
      </c>
      <c r="C481" s="10">
        <f t="shared" si="21"/>
        <v>42</v>
      </c>
      <c r="D481" s="10">
        <f t="shared" si="20"/>
        <v>4.2</v>
      </c>
      <c r="E481" s="47">
        <v>999</v>
      </c>
      <c r="F481" s="60">
        <v>300</v>
      </c>
      <c r="G481" s="60">
        <v>0.04</v>
      </c>
    </row>
    <row r="482" spans="1:7">
      <c r="A482" s="214">
        <v>430</v>
      </c>
      <c r="B482" s="10">
        <v>29</v>
      </c>
      <c r="C482" s="10">
        <f t="shared" si="21"/>
        <v>43.5</v>
      </c>
      <c r="D482" s="10">
        <f t="shared" si="20"/>
        <v>4.3499999999999996</v>
      </c>
      <c r="E482" s="47">
        <v>999</v>
      </c>
      <c r="F482" s="60">
        <v>300</v>
      </c>
      <c r="G482" s="60">
        <v>0.04</v>
      </c>
    </row>
    <row r="483" spans="1:7">
      <c r="A483" s="214">
        <v>430</v>
      </c>
      <c r="B483" s="10">
        <v>30</v>
      </c>
      <c r="C483" s="10">
        <f t="shared" si="21"/>
        <v>45</v>
      </c>
      <c r="D483" s="10">
        <f t="shared" si="20"/>
        <v>4.5</v>
      </c>
      <c r="E483" s="47">
        <v>999</v>
      </c>
      <c r="F483" s="60">
        <v>300</v>
      </c>
      <c r="G483" s="60">
        <v>0.04</v>
      </c>
    </row>
    <row r="484" spans="1:7">
      <c r="A484" s="214">
        <v>430</v>
      </c>
      <c r="B484" s="10">
        <v>31</v>
      </c>
      <c r="C484" s="10">
        <f t="shared" si="21"/>
        <v>46.5</v>
      </c>
      <c r="D484" s="10">
        <f t="shared" si="20"/>
        <v>4.6500000000000004</v>
      </c>
      <c r="E484" s="47">
        <v>999</v>
      </c>
      <c r="F484" s="60">
        <v>300</v>
      </c>
      <c r="G484" s="60">
        <v>0.04</v>
      </c>
    </row>
    <row r="485" spans="1:7">
      <c r="A485" s="214">
        <v>430</v>
      </c>
      <c r="B485" s="10">
        <v>32</v>
      </c>
      <c r="C485" s="10">
        <f t="shared" si="21"/>
        <v>48</v>
      </c>
      <c r="D485" s="10">
        <f t="shared" si="20"/>
        <v>4.8</v>
      </c>
      <c r="E485" s="47">
        <v>999</v>
      </c>
      <c r="F485" s="60">
        <v>300</v>
      </c>
      <c r="G485" s="60">
        <v>0.04</v>
      </c>
    </row>
    <row r="486" spans="1:7">
      <c r="A486" s="214">
        <v>430</v>
      </c>
      <c r="B486" s="10">
        <v>33</v>
      </c>
      <c r="C486" s="10">
        <f t="shared" si="21"/>
        <v>49.5</v>
      </c>
      <c r="D486" s="10">
        <f t="shared" si="20"/>
        <v>4.95</v>
      </c>
      <c r="E486" s="47">
        <v>999</v>
      </c>
      <c r="F486" s="60">
        <v>300</v>
      </c>
      <c r="G486" s="60">
        <v>0.04</v>
      </c>
    </row>
    <row r="487" spans="1:7">
      <c r="A487" s="214">
        <v>430</v>
      </c>
      <c r="B487" s="10">
        <v>34</v>
      </c>
      <c r="C487" s="10">
        <f t="shared" si="21"/>
        <v>51</v>
      </c>
      <c r="D487" s="10">
        <f t="shared" si="20"/>
        <v>5.0999999999999996</v>
      </c>
      <c r="E487" s="47">
        <v>999</v>
      </c>
      <c r="F487" s="60">
        <v>300</v>
      </c>
      <c r="G487" s="60">
        <v>0.04</v>
      </c>
    </row>
    <row r="488" spans="1:7">
      <c r="A488" s="214">
        <v>430</v>
      </c>
      <c r="B488" s="10">
        <v>35</v>
      </c>
      <c r="C488" s="10">
        <f t="shared" si="21"/>
        <v>52.5</v>
      </c>
      <c r="D488" s="10">
        <f t="shared" si="20"/>
        <v>5.25</v>
      </c>
      <c r="E488" s="47">
        <v>999</v>
      </c>
      <c r="F488" s="60">
        <v>300</v>
      </c>
      <c r="G488" s="60">
        <v>0.04</v>
      </c>
    </row>
    <row r="489" spans="1:7">
      <c r="A489" s="214">
        <v>430</v>
      </c>
      <c r="B489" s="10">
        <v>36</v>
      </c>
      <c r="C489" s="10">
        <f t="shared" si="21"/>
        <v>54</v>
      </c>
      <c r="D489" s="10">
        <f t="shared" si="20"/>
        <v>5.4</v>
      </c>
      <c r="E489" s="47">
        <v>999</v>
      </c>
      <c r="F489" s="60">
        <v>300</v>
      </c>
      <c r="G489" s="60">
        <v>0.04</v>
      </c>
    </row>
    <row r="490" spans="1:7">
      <c r="A490" s="214">
        <v>430</v>
      </c>
      <c r="B490" s="10">
        <v>37</v>
      </c>
      <c r="C490" s="10">
        <f t="shared" si="21"/>
        <v>55.5</v>
      </c>
      <c r="D490" s="10">
        <f t="shared" si="20"/>
        <v>5.55</v>
      </c>
      <c r="E490" s="47">
        <v>999</v>
      </c>
      <c r="F490" s="60">
        <v>300</v>
      </c>
      <c r="G490" s="60">
        <v>0.04</v>
      </c>
    </row>
    <row r="491" spans="1:7">
      <c r="A491" s="214">
        <v>430</v>
      </c>
      <c r="B491" s="10">
        <v>38</v>
      </c>
      <c r="C491" s="10">
        <f t="shared" si="21"/>
        <v>57</v>
      </c>
      <c r="D491" s="10">
        <f t="shared" si="20"/>
        <v>5.7</v>
      </c>
      <c r="E491" s="47">
        <v>999</v>
      </c>
      <c r="F491" s="60">
        <v>300</v>
      </c>
      <c r="G491" s="60">
        <v>0.04</v>
      </c>
    </row>
    <row r="492" spans="1:7">
      <c r="A492" s="214">
        <v>430</v>
      </c>
      <c r="B492" s="10">
        <v>39</v>
      </c>
      <c r="C492" s="10">
        <f t="shared" si="21"/>
        <v>58.5</v>
      </c>
      <c r="D492" s="10">
        <f t="shared" si="20"/>
        <v>5.85</v>
      </c>
      <c r="E492" s="47">
        <v>999</v>
      </c>
      <c r="F492" s="60">
        <v>300</v>
      </c>
      <c r="G492" s="60">
        <v>0.04</v>
      </c>
    </row>
    <row r="493" spans="1:7">
      <c r="A493" s="214">
        <v>430</v>
      </c>
      <c r="B493" s="10">
        <v>40</v>
      </c>
      <c r="C493" s="10">
        <f t="shared" si="21"/>
        <v>60</v>
      </c>
      <c r="D493" s="10">
        <f t="shared" si="20"/>
        <v>6</v>
      </c>
      <c r="E493" s="47">
        <v>999</v>
      </c>
      <c r="F493" s="60">
        <v>300</v>
      </c>
      <c r="G493" s="60">
        <v>0.04</v>
      </c>
    </row>
    <row r="494" spans="1:7">
      <c r="A494" s="214">
        <v>430</v>
      </c>
      <c r="B494" s="10">
        <v>41</v>
      </c>
      <c r="C494" s="10">
        <f t="shared" si="21"/>
        <v>61.5</v>
      </c>
      <c r="D494" s="10">
        <f t="shared" si="20"/>
        <v>6.15</v>
      </c>
      <c r="E494" s="47">
        <v>999</v>
      </c>
      <c r="F494" s="60">
        <v>300</v>
      </c>
      <c r="G494" s="60">
        <v>0.04</v>
      </c>
    </row>
    <row r="495" spans="1:7">
      <c r="A495" s="214">
        <v>430</v>
      </c>
      <c r="B495" s="10">
        <v>42</v>
      </c>
      <c r="C495" s="10">
        <f t="shared" si="21"/>
        <v>63</v>
      </c>
      <c r="D495" s="10">
        <f t="shared" si="20"/>
        <v>6.3</v>
      </c>
      <c r="E495" s="47">
        <v>999</v>
      </c>
      <c r="F495" s="60">
        <v>300</v>
      </c>
      <c r="G495" s="60">
        <v>0.04</v>
      </c>
    </row>
    <row r="496" spans="1:7">
      <c r="A496" s="214">
        <v>430</v>
      </c>
      <c r="B496" s="10">
        <v>43</v>
      </c>
      <c r="C496" s="10">
        <f t="shared" si="21"/>
        <v>64.5</v>
      </c>
      <c r="D496" s="10">
        <f t="shared" si="20"/>
        <v>6.45</v>
      </c>
      <c r="E496" s="47">
        <v>999</v>
      </c>
      <c r="F496" s="60">
        <v>300</v>
      </c>
      <c r="G496" s="60">
        <v>0.04</v>
      </c>
    </row>
    <row r="497" spans="1:14">
      <c r="A497" s="214">
        <v>430</v>
      </c>
      <c r="B497" s="10">
        <v>44</v>
      </c>
      <c r="C497" s="10">
        <f t="shared" si="21"/>
        <v>66</v>
      </c>
      <c r="D497" s="10">
        <f t="shared" si="20"/>
        <v>6.6</v>
      </c>
      <c r="E497" s="47">
        <v>999</v>
      </c>
      <c r="F497" s="60">
        <v>300</v>
      </c>
      <c r="G497" s="60">
        <v>0.04</v>
      </c>
    </row>
    <row r="498" spans="1:14">
      <c r="A498" s="214">
        <v>430</v>
      </c>
      <c r="B498" s="10">
        <v>45</v>
      </c>
      <c r="C498" s="10">
        <f t="shared" si="21"/>
        <v>67.5</v>
      </c>
      <c r="D498" s="10">
        <f t="shared" si="20"/>
        <v>6.75</v>
      </c>
      <c r="E498" s="47">
        <v>999</v>
      </c>
      <c r="F498" s="60">
        <v>300</v>
      </c>
      <c r="G498" s="60">
        <v>0.04</v>
      </c>
    </row>
    <row r="499" spans="1:14">
      <c r="A499" s="214">
        <v>430</v>
      </c>
      <c r="B499" s="10">
        <v>46</v>
      </c>
      <c r="C499" s="10">
        <f t="shared" si="21"/>
        <v>69</v>
      </c>
      <c r="D499" s="10">
        <f t="shared" si="20"/>
        <v>6.9</v>
      </c>
      <c r="E499" s="47">
        <v>999</v>
      </c>
      <c r="F499" s="60">
        <v>300</v>
      </c>
      <c r="G499" s="60">
        <v>0.04</v>
      </c>
    </row>
    <row r="500" spans="1:14">
      <c r="A500" s="214">
        <v>430</v>
      </c>
      <c r="B500" s="10">
        <v>47</v>
      </c>
      <c r="C500" s="10">
        <f t="shared" si="21"/>
        <v>70.5</v>
      </c>
      <c r="D500" s="10">
        <f t="shared" si="20"/>
        <v>7.05</v>
      </c>
      <c r="E500" s="47">
        <v>999</v>
      </c>
      <c r="F500" s="60">
        <v>300</v>
      </c>
      <c r="G500" s="60">
        <v>0.04</v>
      </c>
    </row>
    <row r="501" spans="1:14">
      <c r="A501" s="214">
        <v>430</v>
      </c>
      <c r="B501" s="10">
        <v>48</v>
      </c>
      <c r="C501" s="10">
        <f t="shared" si="21"/>
        <v>72</v>
      </c>
      <c r="D501" s="10">
        <f t="shared" si="20"/>
        <v>7.2</v>
      </c>
      <c r="E501" s="47">
        <v>999</v>
      </c>
      <c r="F501" s="60">
        <v>300</v>
      </c>
      <c r="G501" s="60">
        <v>0.04</v>
      </c>
    </row>
    <row r="502" spans="1:14">
      <c r="A502" s="214">
        <v>430</v>
      </c>
      <c r="B502" s="10">
        <v>49</v>
      </c>
      <c r="C502" s="10">
        <f t="shared" si="21"/>
        <v>73.5</v>
      </c>
      <c r="D502" s="10">
        <f t="shared" si="20"/>
        <v>7.35</v>
      </c>
      <c r="E502" s="47">
        <v>999</v>
      </c>
      <c r="F502" s="60">
        <v>300</v>
      </c>
      <c r="G502" s="60">
        <v>0.04</v>
      </c>
    </row>
    <row r="503" spans="1:14">
      <c r="A503" s="214">
        <v>430</v>
      </c>
      <c r="B503" s="10">
        <v>50</v>
      </c>
      <c r="C503" s="10">
        <f t="shared" si="21"/>
        <v>75</v>
      </c>
      <c r="D503" s="10">
        <f t="shared" si="20"/>
        <v>7.5</v>
      </c>
      <c r="E503" s="47">
        <v>999</v>
      </c>
      <c r="F503" s="60">
        <v>300</v>
      </c>
      <c r="G503" s="60">
        <v>0.04</v>
      </c>
    </row>
    <row r="504" spans="1:14" ht="15" customHeight="1">
      <c r="K504" s="60"/>
      <c r="L504" s="60"/>
      <c r="M504" s="60"/>
      <c r="N504" s="60"/>
    </row>
    <row r="505" spans="1:14" ht="15" customHeight="1">
      <c r="K505" s="60"/>
      <c r="L505" s="60"/>
      <c r="M505" s="60"/>
      <c r="N505" s="60"/>
    </row>
    <row r="506" spans="1:14" ht="15" customHeight="1">
      <c r="K506" s="60"/>
      <c r="L506" s="60"/>
      <c r="M506" s="60"/>
      <c r="N506" s="60"/>
    </row>
    <row r="507" spans="1:14" ht="15" customHeight="1">
      <c r="K507" s="60"/>
      <c r="L507" s="60"/>
      <c r="M507" s="60"/>
      <c r="N507" s="60"/>
    </row>
    <row r="508" spans="1:14" ht="15" customHeight="1">
      <c r="K508" s="60"/>
      <c r="L508" s="60"/>
      <c r="M508" s="60"/>
      <c r="N508" s="60"/>
    </row>
    <row r="509" spans="1:14" ht="15" customHeight="1">
      <c r="K509" s="60"/>
      <c r="L509" s="60"/>
      <c r="M509" s="60"/>
      <c r="N509" s="60"/>
    </row>
    <row r="510" spans="1:14" ht="15" customHeight="1">
      <c r="K510" s="60"/>
      <c r="L510" s="60"/>
      <c r="M510" s="60"/>
      <c r="N510" s="60"/>
    </row>
    <row r="511" spans="1:14" ht="15" customHeight="1">
      <c r="K511" s="60"/>
      <c r="L511" s="60"/>
      <c r="M511" s="60"/>
      <c r="N511" s="60"/>
    </row>
    <row r="512" spans="1:14" ht="15" customHeight="1">
      <c r="K512" s="60"/>
      <c r="L512" s="60"/>
      <c r="M512" s="60"/>
      <c r="N512" s="60"/>
    </row>
    <row r="513" spans="11:14" ht="15" customHeight="1">
      <c r="K513" s="60"/>
      <c r="L513" s="60"/>
      <c r="M513" s="60"/>
      <c r="N513" s="60"/>
    </row>
    <row r="514" spans="11:14" ht="15" customHeight="1">
      <c r="K514" s="60"/>
      <c r="L514" s="60"/>
      <c r="M514" s="60"/>
      <c r="N514" s="60"/>
    </row>
    <row r="515" spans="11:14" ht="15" customHeight="1">
      <c r="K515" s="60"/>
      <c r="L515" s="60"/>
      <c r="M515" s="60"/>
      <c r="N515" s="60"/>
    </row>
    <row r="516" spans="11:14" ht="15" customHeight="1">
      <c r="K516" s="60"/>
      <c r="L516" s="60"/>
      <c r="M516" s="60"/>
      <c r="N516" s="60"/>
    </row>
    <row r="517" spans="11:14" ht="15" customHeight="1">
      <c r="K517" s="60"/>
      <c r="L517" s="60"/>
      <c r="M517" s="60"/>
      <c r="N517" s="60"/>
    </row>
    <row r="518" spans="11:14" ht="15" customHeight="1">
      <c r="K518" s="60"/>
      <c r="L518" s="60"/>
      <c r="M518" s="60"/>
      <c r="N518" s="60"/>
    </row>
    <row r="519" spans="11:14" ht="15" customHeight="1">
      <c r="K519" s="60"/>
      <c r="L519" s="60"/>
      <c r="M519" s="60"/>
      <c r="N519" s="60"/>
    </row>
    <row r="520" spans="11:14" ht="15" customHeight="1">
      <c r="K520" s="60"/>
      <c r="L520" s="60"/>
      <c r="M520" s="60"/>
      <c r="N520" s="60"/>
    </row>
    <row r="521" spans="11:14" ht="15" customHeight="1">
      <c r="K521" s="60"/>
      <c r="L521" s="60"/>
      <c r="M521" s="60"/>
      <c r="N521" s="60"/>
    </row>
    <row r="522" spans="11:14" ht="15" customHeight="1">
      <c r="K522" s="60"/>
      <c r="L522" s="60"/>
      <c r="M522" s="60"/>
      <c r="N522" s="60"/>
    </row>
    <row r="523" spans="11:14" ht="15" customHeight="1">
      <c r="K523" s="60"/>
      <c r="L523" s="60"/>
      <c r="M523" s="60"/>
      <c r="N523" s="60"/>
    </row>
    <row r="524" spans="11:14" ht="15" customHeight="1">
      <c r="K524" s="60"/>
      <c r="L524" s="60"/>
      <c r="M524" s="60"/>
      <c r="N524" s="60"/>
    </row>
    <row r="525" spans="11:14" ht="15" customHeight="1">
      <c r="K525" s="60"/>
      <c r="L525" s="60"/>
      <c r="M525" s="60"/>
      <c r="N525" s="60"/>
    </row>
    <row r="526" spans="11:14" ht="15" customHeight="1">
      <c r="K526" s="60"/>
      <c r="L526" s="60"/>
      <c r="M526" s="60"/>
      <c r="N526" s="60"/>
    </row>
    <row r="527" spans="11:14" ht="15" customHeight="1">
      <c r="K527" s="60"/>
      <c r="L527" s="60"/>
      <c r="M527" s="60"/>
      <c r="N527" s="60"/>
    </row>
    <row r="528" spans="11:14" ht="15" customHeight="1">
      <c r="K528" s="60"/>
      <c r="L528" s="60"/>
      <c r="M528" s="60"/>
      <c r="N528" s="60"/>
    </row>
    <row r="529" spans="11:14">
      <c r="K529" s="10"/>
      <c r="L529" s="10"/>
      <c r="M529" s="10"/>
      <c r="N529" s="10"/>
    </row>
    <row r="530" spans="11:14">
      <c r="K530" s="10"/>
      <c r="L530" s="10"/>
      <c r="M530" s="10"/>
      <c r="N530" s="10"/>
    </row>
    <row r="531" spans="11:14">
      <c r="K531" s="10"/>
      <c r="L531" s="10"/>
      <c r="M531" s="10"/>
      <c r="N531" s="10"/>
    </row>
    <row r="532" spans="11:14">
      <c r="K532" s="10"/>
      <c r="L532" s="10"/>
      <c r="M532" s="10"/>
      <c r="N532" s="10"/>
    </row>
    <row r="533" spans="11:14">
      <c r="K533" s="10"/>
      <c r="L533" s="10"/>
      <c r="M533" s="10"/>
      <c r="N533" s="10"/>
    </row>
    <row r="534" spans="11:14">
      <c r="K534" s="10"/>
      <c r="L534" s="10"/>
      <c r="M534" s="10"/>
      <c r="N534" s="10"/>
    </row>
    <row r="535" spans="11:14">
      <c r="K535" s="10"/>
      <c r="L535" s="10"/>
      <c r="M535" s="10"/>
      <c r="N535" s="10"/>
    </row>
    <row r="536" spans="11:14">
      <c r="K536" s="10"/>
      <c r="L536" s="10"/>
      <c r="M536" s="10"/>
      <c r="N536" s="10"/>
    </row>
    <row r="537" spans="11:14">
      <c r="K537" s="10"/>
      <c r="L537" s="10"/>
      <c r="M537" s="10"/>
      <c r="N537" s="10"/>
    </row>
    <row r="538" spans="11:14">
      <c r="K538" s="10"/>
      <c r="L538" s="10"/>
      <c r="M538" s="10"/>
      <c r="N538" s="10"/>
    </row>
    <row r="539" spans="11:14">
      <c r="K539" s="10"/>
      <c r="L539" s="10"/>
      <c r="M539" s="10"/>
      <c r="N539" s="10"/>
    </row>
    <row r="540" spans="11:14">
      <c r="K540" s="10"/>
      <c r="L540" s="10"/>
      <c r="M540" s="10"/>
      <c r="N540" s="10"/>
    </row>
    <row r="541" spans="11:14">
      <c r="K541" s="10"/>
      <c r="L541" s="10"/>
      <c r="M541" s="10"/>
      <c r="N541" s="10"/>
    </row>
    <row r="542" spans="11:14">
      <c r="K542" s="10"/>
      <c r="L542" s="10"/>
      <c r="M542" s="10"/>
      <c r="N542" s="10"/>
    </row>
    <row r="543" spans="11:14">
      <c r="K543" s="10"/>
      <c r="L543" s="10"/>
      <c r="M543" s="10"/>
      <c r="N543" s="10"/>
    </row>
    <row r="544" spans="11:14">
      <c r="K544" s="10"/>
      <c r="L544" s="10"/>
      <c r="M544" s="10"/>
      <c r="N544" s="10"/>
    </row>
    <row r="545" spans="1:14">
      <c r="K545" s="10"/>
      <c r="L545" s="10"/>
      <c r="M545" s="10"/>
      <c r="N545" s="10"/>
    </row>
    <row r="546" spans="1:14">
      <c r="K546" s="10"/>
      <c r="L546" s="10"/>
      <c r="M546" s="10"/>
      <c r="N546" s="10"/>
    </row>
    <row r="547" spans="1:14">
      <c r="K547" s="10"/>
      <c r="L547" s="10"/>
      <c r="M547" s="10"/>
      <c r="N547" s="10"/>
    </row>
    <row r="548" spans="1:14">
      <c r="K548" s="10"/>
      <c r="L548" s="10"/>
      <c r="M548" s="10"/>
      <c r="N548" s="10"/>
    </row>
    <row r="549" spans="1:14">
      <c r="K549" s="10"/>
      <c r="L549" s="10"/>
      <c r="M549" s="10"/>
      <c r="N549" s="10"/>
    </row>
    <row r="550" spans="1:14">
      <c r="K550" s="10"/>
      <c r="L550" s="10"/>
      <c r="M550" s="10"/>
      <c r="N550" s="10"/>
    </row>
    <row r="553" spans="1:14">
      <c r="A553" s="214" t="s">
        <v>186</v>
      </c>
      <c r="B553" s="10" t="s">
        <v>14</v>
      </c>
      <c r="C553" s="10" t="s">
        <v>70</v>
      </c>
      <c r="D553" s="10" t="s">
        <v>71</v>
      </c>
      <c r="E553" s="47">
        <v>888</v>
      </c>
    </row>
    <row r="554" spans="1:14">
      <c r="A554" s="214" t="s">
        <v>186</v>
      </c>
      <c r="B554" s="10">
        <v>0</v>
      </c>
      <c r="C554" s="10">
        <v>0</v>
      </c>
      <c r="D554" s="10">
        <v>0</v>
      </c>
      <c r="E554" s="47">
        <v>888</v>
      </c>
    </row>
    <row r="555" spans="1:14">
      <c r="A555" s="214" t="s">
        <v>186</v>
      </c>
      <c r="B555" s="10">
        <v>1</v>
      </c>
      <c r="C555" s="10">
        <f>+B555*3</f>
        <v>3</v>
      </c>
      <c r="D555" s="10">
        <f>+C555/20</f>
        <v>0.15</v>
      </c>
      <c r="E555" s="47">
        <v>888</v>
      </c>
    </row>
    <row r="556" spans="1:14">
      <c r="A556" s="214" t="s">
        <v>186</v>
      </c>
      <c r="B556" s="10">
        <v>1.2</v>
      </c>
      <c r="C556" s="10">
        <f t="shared" ref="C556:C567" si="22">+B556*3</f>
        <v>3.6</v>
      </c>
      <c r="D556" s="10">
        <f t="shared" ref="D556:D567" si="23">+C556/20</f>
        <v>0.18</v>
      </c>
      <c r="E556" s="47">
        <v>888</v>
      </c>
    </row>
    <row r="557" spans="1:14">
      <c r="A557" s="214" t="s">
        <v>186</v>
      </c>
      <c r="B557" s="10">
        <v>1.5</v>
      </c>
      <c r="C557" s="10">
        <f t="shared" si="22"/>
        <v>4.5</v>
      </c>
      <c r="D557" s="10">
        <f t="shared" si="23"/>
        <v>0.22500000000000001</v>
      </c>
      <c r="E557" s="47">
        <v>888</v>
      </c>
    </row>
    <row r="558" spans="1:14">
      <c r="A558" s="214" t="s">
        <v>186</v>
      </c>
      <c r="B558" s="10">
        <v>2</v>
      </c>
      <c r="C558" s="10">
        <f t="shared" si="22"/>
        <v>6</v>
      </c>
      <c r="D558" s="10">
        <f t="shared" si="23"/>
        <v>0.3</v>
      </c>
      <c r="E558" s="47">
        <v>888</v>
      </c>
    </row>
    <row r="559" spans="1:14">
      <c r="A559" s="214" t="s">
        <v>186</v>
      </c>
      <c r="B559" s="10">
        <v>2.5</v>
      </c>
      <c r="C559" s="10">
        <f t="shared" si="22"/>
        <v>7.5</v>
      </c>
      <c r="D559" s="10">
        <f t="shared" si="23"/>
        <v>0.375</v>
      </c>
      <c r="E559" s="47">
        <v>888</v>
      </c>
    </row>
    <row r="560" spans="1:14">
      <c r="A560" s="214" t="s">
        <v>186</v>
      </c>
      <c r="B560" s="10">
        <v>3</v>
      </c>
      <c r="C560" s="10">
        <f t="shared" si="22"/>
        <v>9</v>
      </c>
      <c r="D560" s="10">
        <f t="shared" si="23"/>
        <v>0.45</v>
      </c>
      <c r="E560" s="47">
        <v>888</v>
      </c>
    </row>
    <row r="561" spans="1:7">
      <c r="A561" s="214" t="s">
        <v>186</v>
      </c>
      <c r="B561" s="10">
        <v>4</v>
      </c>
      <c r="C561" s="10">
        <f t="shared" si="22"/>
        <v>12</v>
      </c>
      <c r="D561" s="10">
        <f t="shared" si="23"/>
        <v>0.6</v>
      </c>
      <c r="E561" s="47">
        <v>888</v>
      </c>
    </row>
    <row r="562" spans="1:7">
      <c r="A562" s="214" t="s">
        <v>186</v>
      </c>
      <c r="B562" s="10">
        <v>5</v>
      </c>
      <c r="C562" s="10">
        <f t="shared" si="22"/>
        <v>15</v>
      </c>
      <c r="D562" s="10">
        <f t="shared" si="23"/>
        <v>0.75</v>
      </c>
      <c r="E562" s="47">
        <v>888</v>
      </c>
    </row>
    <row r="563" spans="1:7">
      <c r="A563" s="214" t="s">
        <v>186</v>
      </c>
      <c r="B563" s="10">
        <v>6</v>
      </c>
      <c r="C563" s="10">
        <f t="shared" si="22"/>
        <v>18</v>
      </c>
      <c r="D563" s="10">
        <f t="shared" si="23"/>
        <v>0.9</v>
      </c>
      <c r="E563" s="47">
        <v>888</v>
      </c>
    </row>
    <row r="564" spans="1:7">
      <c r="A564" s="214" t="s">
        <v>186</v>
      </c>
      <c r="B564" s="10">
        <v>7</v>
      </c>
      <c r="C564" s="10">
        <f t="shared" si="22"/>
        <v>21</v>
      </c>
      <c r="D564" s="10">
        <f t="shared" si="23"/>
        <v>1.05</v>
      </c>
      <c r="E564" s="47">
        <v>888</v>
      </c>
    </row>
    <row r="565" spans="1:7">
      <c r="A565" s="214" t="s">
        <v>186</v>
      </c>
      <c r="B565" s="10">
        <v>8</v>
      </c>
      <c r="C565" s="10">
        <f t="shared" si="22"/>
        <v>24</v>
      </c>
      <c r="D565" s="10">
        <f t="shared" si="23"/>
        <v>1.2</v>
      </c>
      <c r="E565" s="47">
        <v>888</v>
      </c>
    </row>
    <row r="566" spans="1:7">
      <c r="A566" s="214" t="s">
        <v>186</v>
      </c>
      <c r="B566" s="10">
        <v>9</v>
      </c>
      <c r="C566" s="10">
        <f t="shared" si="22"/>
        <v>27</v>
      </c>
      <c r="D566" s="10">
        <f t="shared" si="23"/>
        <v>1.35</v>
      </c>
      <c r="E566" s="47">
        <v>888</v>
      </c>
    </row>
    <row r="567" spans="1:7">
      <c r="A567" s="214" t="s">
        <v>186</v>
      </c>
      <c r="B567" s="10">
        <v>10</v>
      </c>
      <c r="C567" s="10">
        <f t="shared" si="22"/>
        <v>30</v>
      </c>
      <c r="D567" s="10">
        <f t="shared" si="23"/>
        <v>1.5</v>
      </c>
      <c r="E567" s="47">
        <v>888</v>
      </c>
    </row>
    <row r="571" spans="1:7" ht="14.25" customHeight="1">
      <c r="A571" s="9" t="s">
        <v>13</v>
      </c>
      <c r="B571" s="10" t="s">
        <v>14</v>
      </c>
      <c r="C571" s="10" t="s">
        <v>70</v>
      </c>
      <c r="D571" s="10" t="s">
        <v>71</v>
      </c>
      <c r="E571" s="47">
        <v>999</v>
      </c>
      <c r="F571" s="60" t="s">
        <v>98</v>
      </c>
      <c r="G571" s="60" t="s">
        <v>99</v>
      </c>
    </row>
    <row r="572" spans="1:7" ht="14.25" customHeight="1">
      <c r="A572" s="214">
        <v>321</v>
      </c>
      <c r="B572" s="10">
        <v>0</v>
      </c>
      <c r="C572" s="10">
        <v>0</v>
      </c>
      <c r="D572" s="10">
        <v>0</v>
      </c>
      <c r="E572" s="47">
        <v>999</v>
      </c>
      <c r="F572" s="60">
        <v>0</v>
      </c>
      <c r="G572" s="60">
        <v>0</v>
      </c>
    </row>
    <row r="573" spans="1:7">
      <c r="A573" s="214">
        <v>321</v>
      </c>
      <c r="B573" s="10">
        <v>0.5</v>
      </c>
      <c r="C573" s="10">
        <v>2</v>
      </c>
      <c r="D573" s="10">
        <v>0.1</v>
      </c>
      <c r="E573" s="47">
        <v>999</v>
      </c>
      <c r="F573" s="60">
        <v>7000</v>
      </c>
      <c r="G573" s="60">
        <v>0</v>
      </c>
    </row>
    <row r="574" spans="1:7">
      <c r="A574" s="214">
        <v>321</v>
      </c>
      <c r="B574" s="10">
        <v>0.6</v>
      </c>
      <c r="C574" s="10">
        <v>2</v>
      </c>
      <c r="D574" s="10">
        <v>0.1</v>
      </c>
      <c r="E574" s="47">
        <v>999</v>
      </c>
      <c r="F574" s="60">
        <v>7000</v>
      </c>
      <c r="G574" s="60">
        <v>0</v>
      </c>
    </row>
    <row r="575" spans="1:7">
      <c r="A575" s="214">
        <v>321</v>
      </c>
      <c r="B575" s="10">
        <v>0.7</v>
      </c>
      <c r="C575" s="10">
        <v>2</v>
      </c>
      <c r="D575" s="10">
        <v>0.1</v>
      </c>
      <c r="E575" s="47">
        <v>999</v>
      </c>
      <c r="F575" s="60">
        <v>7000</v>
      </c>
      <c r="G575" s="60">
        <v>0</v>
      </c>
    </row>
    <row r="576" spans="1:7">
      <c r="A576" s="214">
        <v>321</v>
      </c>
      <c r="B576" s="10">
        <v>0.8</v>
      </c>
      <c r="C576" s="10">
        <v>2</v>
      </c>
      <c r="D576" s="10">
        <v>0.1</v>
      </c>
      <c r="E576" s="47">
        <v>999</v>
      </c>
      <c r="F576" s="60">
        <v>7000</v>
      </c>
      <c r="G576" s="60">
        <v>0</v>
      </c>
    </row>
    <row r="577" spans="1:7">
      <c r="A577" s="214">
        <v>321</v>
      </c>
      <c r="B577" s="10">
        <v>0.9</v>
      </c>
      <c r="C577" s="10">
        <v>2</v>
      </c>
      <c r="D577" s="10">
        <v>0.1</v>
      </c>
      <c r="E577" s="47">
        <v>999</v>
      </c>
      <c r="F577" s="60">
        <v>7000</v>
      </c>
      <c r="G577" s="60">
        <v>0</v>
      </c>
    </row>
    <row r="578" spans="1:7">
      <c r="A578" s="214">
        <v>321</v>
      </c>
      <c r="B578" s="10">
        <v>1</v>
      </c>
      <c r="C578" s="10">
        <v>2</v>
      </c>
      <c r="D578" s="10">
        <f>+C578*0.1</f>
        <v>0.2</v>
      </c>
      <c r="E578" s="47">
        <v>999</v>
      </c>
      <c r="F578" s="60">
        <v>7000</v>
      </c>
      <c r="G578" s="60">
        <v>0</v>
      </c>
    </row>
    <row r="579" spans="1:7">
      <c r="A579" s="214">
        <v>321</v>
      </c>
      <c r="B579" s="10">
        <v>1.2</v>
      </c>
      <c r="C579" s="10">
        <v>2.4</v>
      </c>
      <c r="D579" s="10">
        <f t="shared" ref="D579:D630" si="24">+C579*0.1</f>
        <v>0.24</v>
      </c>
      <c r="E579" s="47">
        <v>999</v>
      </c>
      <c r="F579" s="60">
        <v>6000</v>
      </c>
      <c r="G579" s="60">
        <v>0</v>
      </c>
    </row>
    <row r="580" spans="1:7">
      <c r="A580" s="214">
        <v>321</v>
      </c>
      <c r="B580" s="10">
        <v>1.5</v>
      </c>
      <c r="C580" s="10">
        <v>3</v>
      </c>
      <c r="D580" s="10">
        <f t="shared" si="24"/>
        <v>0.3</v>
      </c>
      <c r="E580" s="47">
        <v>999</v>
      </c>
      <c r="F580" s="60">
        <v>4500</v>
      </c>
      <c r="G580" s="60">
        <v>0</v>
      </c>
    </row>
    <row r="581" spans="1:7">
      <c r="A581" s="214">
        <v>321</v>
      </c>
      <c r="B581" s="10">
        <v>2</v>
      </c>
      <c r="C581" s="10">
        <v>3.8</v>
      </c>
      <c r="D581" s="10">
        <f t="shared" si="24"/>
        <v>0.38</v>
      </c>
      <c r="E581" s="47">
        <v>999</v>
      </c>
      <c r="F581" s="60">
        <v>4200</v>
      </c>
      <c r="G581" s="60">
        <v>0</v>
      </c>
    </row>
    <row r="582" spans="1:7">
      <c r="A582" s="214">
        <v>321</v>
      </c>
      <c r="B582" s="10">
        <v>2.5</v>
      </c>
      <c r="C582" s="10">
        <v>4.7</v>
      </c>
      <c r="D582" s="10">
        <f t="shared" si="24"/>
        <v>0.47</v>
      </c>
      <c r="E582" s="47">
        <v>999</v>
      </c>
      <c r="F582" s="60">
        <v>3000</v>
      </c>
      <c r="G582" s="60">
        <v>5.0000000000000001E-3</v>
      </c>
    </row>
    <row r="583" spans="1:7">
      <c r="A583" s="214">
        <v>321</v>
      </c>
      <c r="B583" s="10">
        <v>3</v>
      </c>
      <c r="C583" s="10">
        <v>6</v>
      </c>
      <c r="D583" s="10">
        <f t="shared" si="24"/>
        <v>0.6</v>
      </c>
      <c r="E583" s="47">
        <v>999</v>
      </c>
      <c r="F583" s="60">
        <v>2800</v>
      </c>
      <c r="G583" s="60">
        <v>5.0000000000000001E-3</v>
      </c>
    </row>
    <row r="584" spans="1:7">
      <c r="A584" s="214">
        <v>321</v>
      </c>
      <c r="B584" s="10">
        <v>4</v>
      </c>
      <c r="C584" s="10">
        <v>7.5</v>
      </c>
      <c r="D584" s="10">
        <f t="shared" si="24"/>
        <v>0.75</v>
      </c>
      <c r="E584" s="47">
        <v>999</v>
      </c>
      <c r="F584" s="60">
        <v>2400</v>
      </c>
      <c r="G584" s="60">
        <v>0.01</v>
      </c>
    </row>
    <row r="585" spans="1:7">
      <c r="A585" s="214">
        <v>321</v>
      </c>
      <c r="B585" s="10">
        <v>5</v>
      </c>
      <c r="C585" s="10">
        <f>+B585*1.5</f>
        <v>7.5</v>
      </c>
      <c r="D585" s="10">
        <f t="shared" si="24"/>
        <v>0.75</v>
      </c>
      <c r="E585" s="47">
        <v>999</v>
      </c>
      <c r="F585" s="60">
        <v>2100</v>
      </c>
      <c r="G585" s="60">
        <v>0.01</v>
      </c>
    </row>
    <row r="586" spans="1:7">
      <c r="A586" s="214">
        <v>321</v>
      </c>
      <c r="B586" s="10">
        <v>6</v>
      </c>
      <c r="C586" s="10">
        <f t="shared" ref="C586:C630" si="25">+B586*1.5</f>
        <v>9</v>
      </c>
      <c r="D586" s="10">
        <f t="shared" si="24"/>
        <v>0.9</v>
      </c>
      <c r="E586" s="47">
        <v>999</v>
      </c>
      <c r="F586" s="60">
        <v>1600</v>
      </c>
      <c r="G586" s="60">
        <v>0.01</v>
      </c>
    </row>
    <row r="587" spans="1:7">
      <c r="A587" s="214">
        <v>321</v>
      </c>
      <c r="B587" s="10">
        <v>7</v>
      </c>
      <c r="C587" s="10">
        <f t="shared" si="25"/>
        <v>10.5</v>
      </c>
      <c r="D587" s="10">
        <f t="shared" si="24"/>
        <v>1.05</v>
      </c>
      <c r="E587" s="47">
        <v>999</v>
      </c>
      <c r="F587" s="60">
        <v>800</v>
      </c>
      <c r="G587" s="60">
        <v>1.7000000000000001E-2</v>
      </c>
    </row>
    <row r="588" spans="1:7">
      <c r="A588" s="214">
        <v>321</v>
      </c>
      <c r="B588" s="10">
        <v>8</v>
      </c>
      <c r="C588" s="10">
        <f t="shared" si="25"/>
        <v>12</v>
      </c>
      <c r="D588" s="10">
        <f t="shared" si="24"/>
        <v>1.2</v>
      </c>
      <c r="E588" s="47">
        <v>999</v>
      </c>
      <c r="F588" s="60">
        <v>800</v>
      </c>
      <c r="G588" s="60">
        <v>1.7000000000000001E-2</v>
      </c>
    </row>
    <row r="589" spans="1:7">
      <c r="A589" s="214">
        <v>321</v>
      </c>
      <c r="B589" s="10">
        <v>9</v>
      </c>
      <c r="C589" s="10">
        <f t="shared" si="25"/>
        <v>13.5</v>
      </c>
      <c r="D589" s="10">
        <f t="shared" si="24"/>
        <v>1.35</v>
      </c>
      <c r="E589" s="47">
        <v>999</v>
      </c>
      <c r="F589" s="60">
        <v>500</v>
      </c>
      <c r="G589" s="60">
        <v>1.7000000000000001E-2</v>
      </c>
    </row>
    <row r="590" spans="1:7">
      <c r="A590" s="214">
        <v>321</v>
      </c>
      <c r="B590" s="10">
        <v>10</v>
      </c>
      <c r="C590" s="10">
        <f t="shared" si="25"/>
        <v>15</v>
      </c>
      <c r="D590" s="10">
        <f t="shared" si="24"/>
        <v>1.5</v>
      </c>
      <c r="E590" s="47">
        <v>999</v>
      </c>
      <c r="F590" s="60">
        <v>500</v>
      </c>
      <c r="G590" s="60">
        <v>1.7000000000000001E-2</v>
      </c>
    </row>
    <row r="591" spans="1:7">
      <c r="A591" s="214">
        <v>321</v>
      </c>
      <c r="B591" s="10">
        <v>11</v>
      </c>
      <c r="C591" s="10">
        <f t="shared" si="25"/>
        <v>16.5</v>
      </c>
      <c r="D591" s="10">
        <f t="shared" si="24"/>
        <v>1.65</v>
      </c>
      <c r="E591" s="47">
        <v>999</v>
      </c>
      <c r="F591" s="60">
        <v>300</v>
      </c>
      <c r="G591" s="60">
        <v>0.04</v>
      </c>
    </row>
    <row r="592" spans="1:7">
      <c r="A592" s="214">
        <v>321</v>
      </c>
      <c r="B592" s="10">
        <v>12</v>
      </c>
      <c r="C592" s="10">
        <f t="shared" si="25"/>
        <v>18</v>
      </c>
      <c r="D592" s="10">
        <f t="shared" si="24"/>
        <v>1.8</v>
      </c>
      <c r="E592" s="47">
        <v>999</v>
      </c>
      <c r="F592" s="60">
        <v>300</v>
      </c>
      <c r="G592" s="60">
        <v>0.04</v>
      </c>
    </row>
    <row r="593" spans="1:7">
      <c r="A593" s="214">
        <v>321</v>
      </c>
      <c r="B593" s="10">
        <v>13</v>
      </c>
      <c r="C593" s="10">
        <f t="shared" si="25"/>
        <v>19.5</v>
      </c>
      <c r="D593" s="10">
        <f t="shared" si="24"/>
        <v>1.95</v>
      </c>
      <c r="E593" s="47">
        <v>999</v>
      </c>
      <c r="F593" s="60">
        <v>300</v>
      </c>
      <c r="G593" s="60">
        <v>0.04</v>
      </c>
    </row>
    <row r="594" spans="1:7">
      <c r="A594" s="214">
        <v>321</v>
      </c>
      <c r="B594" s="10">
        <v>14</v>
      </c>
      <c r="C594" s="10">
        <f t="shared" si="25"/>
        <v>21</v>
      </c>
      <c r="D594" s="10">
        <f t="shared" si="24"/>
        <v>2.1</v>
      </c>
      <c r="E594" s="47">
        <v>999</v>
      </c>
      <c r="F594" s="60">
        <v>300</v>
      </c>
      <c r="G594" s="60">
        <v>0.04</v>
      </c>
    </row>
    <row r="595" spans="1:7">
      <c r="A595" s="214">
        <v>321</v>
      </c>
      <c r="B595" s="10">
        <v>15</v>
      </c>
      <c r="C595" s="10">
        <f t="shared" si="25"/>
        <v>22.5</v>
      </c>
      <c r="D595" s="10">
        <f t="shared" si="24"/>
        <v>2.25</v>
      </c>
      <c r="E595" s="47">
        <v>999</v>
      </c>
      <c r="F595" s="60">
        <v>300</v>
      </c>
      <c r="G595" s="60">
        <v>0.04</v>
      </c>
    </row>
    <row r="596" spans="1:7">
      <c r="A596" s="214">
        <v>321</v>
      </c>
      <c r="B596" s="10">
        <v>16</v>
      </c>
      <c r="C596" s="10">
        <f t="shared" si="25"/>
        <v>24</v>
      </c>
      <c r="D596" s="10">
        <f t="shared" si="24"/>
        <v>2.4</v>
      </c>
      <c r="E596" s="47">
        <v>999</v>
      </c>
      <c r="F596" s="60">
        <v>300</v>
      </c>
      <c r="G596" s="60">
        <v>0.04</v>
      </c>
    </row>
    <row r="597" spans="1:7">
      <c r="A597" s="214">
        <v>321</v>
      </c>
      <c r="B597" s="10">
        <v>17</v>
      </c>
      <c r="C597" s="10">
        <f t="shared" si="25"/>
        <v>25.5</v>
      </c>
      <c r="D597" s="10">
        <f t="shared" si="24"/>
        <v>2.5499999999999998</v>
      </c>
      <c r="E597" s="47">
        <v>999</v>
      </c>
      <c r="F597" s="60">
        <v>300</v>
      </c>
      <c r="G597" s="60">
        <v>0.04</v>
      </c>
    </row>
    <row r="598" spans="1:7">
      <c r="A598" s="214">
        <v>321</v>
      </c>
      <c r="B598" s="10">
        <v>18</v>
      </c>
      <c r="C598" s="10">
        <f t="shared" si="25"/>
        <v>27</v>
      </c>
      <c r="D598" s="10">
        <f t="shared" si="24"/>
        <v>2.7</v>
      </c>
      <c r="E598" s="47">
        <v>999</v>
      </c>
      <c r="F598" s="60">
        <v>300</v>
      </c>
      <c r="G598" s="60">
        <v>0.04</v>
      </c>
    </row>
    <row r="599" spans="1:7">
      <c r="A599" s="214">
        <v>321</v>
      </c>
      <c r="B599" s="10">
        <v>19</v>
      </c>
      <c r="C599" s="10">
        <f t="shared" si="25"/>
        <v>28.5</v>
      </c>
      <c r="D599" s="10">
        <f t="shared" si="24"/>
        <v>2.85</v>
      </c>
      <c r="E599" s="47">
        <v>999</v>
      </c>
      <c r="F599" s="60">
        <v>300</v>
      </c>
      <c r="G599" s="60">
        <v>0.04</v>
      </c>
    </row>
    <row r="600" spans="1:7">
      <c r="A600" s="214">
        <v>321</v>
      </c>
      <c r="B600" s="10">
        <v>20</v>
      </c>
      <c r="C600" s="10">
        <f t="shared" si="25"/>
        <v>30</v>
      </c>
      <c r="D600" s="10">
        <f t="shared" si="24"/>
        <v>3</v>
      </c>
      <c r="E600" s="47">
        <v>999</v>
      </c>
      <c r="F600" s="60">
        <v>300</v>
      </c>
      <c r="G600" s="60">
        <v>0.04</v>
      </c>
    </row>
    <row r="601" spans="1:7">
      <c r="A601" s="214">
        <v>321</v>
      </c>
      <c r="B601" s="10">
        <v>21</v>
      </c>
      <c r="C601" s="10">
        <f t="shared" si="25"/>
        <v>31.5</v>
      </c>
      <c r="D601" s="10">
        <f t="shared" si="24"/>
        <v>3.15</v>
      </c>
      <c r="E601" s="47">
        <v>999</v>
      </c>
      <c r="F601" s="60">
        <v>300</v>
      </c>
      <c r="G601" s="60">
        <v>0.04</v>
      </c>
    </row>
    <row r="602" spans="1:7">
      <c r="A602" s="214">
        <v>321</v>
      </c>
      <c r="B602" s="10">
        <v>22</v>
      </c>
      <c r="C602" s="10">
        <f t="shared" si="25"/>
        <v>33</v>
      </c>
      <c r="D602" s="10">
        <f t="shared" si="24"/>
        <v>3.3</v>
      </c>
      <c r="E602" s="47">
        <v>999</v>
      </c>
      <c r="F602" s="60">
        <v>300</v>
      </c>
      <c r="G602" s="60">
        <v>0.04</v>
      </c>
    </row>
    <row r="603" spans="1:7">
      <c r="A603" s="214">
        <v>321</v>
      </c>
      <c r="B603" s="10">
        <v>23</v>
      </c>
      <c r="C603" s="10">
        <f t="shared" si="25"/>
        <v>34.5</v>
      </c>
      <c r="D603" s="10">
        <f t="shared" si="24"/>
        <v>3.45</v>
      </c>
      <c r="E603" s="47">
        <v>999</v>
      </c>
      <c r="F603" s="60">
        <v>300</v>
      </c>
      <c r="G603" s="60">
        <v>0.04</v>
      </c>
    </row>
    <row r="604" spans="1:7">
      <c r="A604" s="214">
        <v>321</v>
      </c>
      <c r="B604" s="10">
        <v>24</v>
      </c>
      <c r="C604" s="10">
        <f t="shared" si="25"/>
        <v>36</v>
      </c>
      <c r="D604" s="10">
        <f t="shared" si="24"/>
        <v>3.6</v>
      </c>
      <c r="E604" s="47">
        <v>999</v>
      </c>
      <c r="F604" s="60">
        <v>300</v>
      </c>
      <c r="G604" s="60">
        <v>0.04</v>
      </c>
    </row>
    <row r="605" spans="1:7">
      <c r="A605" s="214">
        <v>321</v>
      </c>
      <c r="B605" s="10">
        <v>25</v>
      </c>
      <c r="C605" s="10">
        <f t="shared" si="25"/>
        <v>37.5</v>
      </c>
      <c r="D605" s="10">
        <f t="shared" si="24"/>
        <v>3.75</v>
      </c>
      <c r="E605" s="47">
        <v>999</v>
      </c>
      <c r="F605" s="60">
        <v>300</v>
      </c>
      <c r="G605" s="60">
        <v>0.04</v>
      </c>
    </row>
    <row r="606" spans="1:7">
      <c r="A606" s="214">
        <v>321</v>
      </c>
      <c r="B606" s="10">
        <v>26</v>
      </c>
      <c r="C606" s="10">
        <f t="shared" si="25"/>
        <v>39</v>
      </c>
      <c r="D606" s="10">
        <f t="shared" si="24"/>
        <v>3.9</v>
      </c>
      <c r="E606" s="47">
        <v>999</v>
      </c>
      <c r="F606" s="60">
        <v>300</v>
      </c>
      <c r="G606" s="60">
        <v>0.04</v>
      </c>
    </row>
    <row r="607" spans="1:7">
      <c r="A607" s="214">
        <v>321</v>
      </c>
      <c r="B607" s="10">
        <v>27</v>
      </c>
      <c r="C607" s="10">
        <f t="shared" si="25"/>
        <v>40.5</v>
      </c>
      <c r="D607" s="10">
        <f t="shared" si="24"/>
        <v>4.05</v>
      </c>
      <c r="E607" s="47">
        <v>999</v>
      </c>
      <c r="F607" s="60">
        <v>300</v>
      </c>
      <c r="G607" s="60">
        <v>0.04</v>
      </c>
    </row>
    <row r="608" spans="1:7">
      <c r="A608" s="214">
        <v>321</v>
      </c>
      <c r="B608" s="10">
        <v>28</v>
      </c>
      <c r="C608" s="10">
        <f t="shared" si="25"/>
        <v>42</v>
      </c>
      <c r="D608" s="10">
        <f t="shared" si="24"/>
        <v>4.2</v>
      </c>
      <c r="E608" s="47">
        <v>999</v>
      </c>
      <c r="F608" s="60">
        <v>300</v>
      </c>
      <c r="G608" s="60">
        <v>0.04</v>
      </c>
    </row>
    <row r="609" spans="1:7">
      <c r="A609" s="214">
        <v>321</v>
      </c>
      <c r="B609" s="10">
        <v>29</v>
      </c>
      <c r="C609" s="10">
        <f t="shared" si="25"/>
        <v>43.5</v>
      </c>
      <c r="D609" s="10">
        <f t="shared" si="24"/>
        <v>4.3499999999999996</v>
      </c>
      <c r="E609" s="47">
        <v>999</v>
      </c>
      <c r="F609" s="60">
        <v>300</v>
      </c>
      <c r="G609" s="60">
        <v>0.04</v>
      </c>
    </row>
    <row r="610" spans="1:7">
      <c r="A610" s="214">
        <v>321</v>
      </c>
      <c r="B610" s="10">
        <v>30</v>
      </c>
      <c r="C610" s="10">
        <f t="shared" si="25"/>
        <v>45</v>
      </c>
      <c r="D610" s="10">
        <f t="shared" si="24"/>
        <v>4.5</v>
      </c>
      <c r="E610" s="47">
        <v>999</v>
      </c>
      <c r="F610" s="60">
        <v>300</v>
      </c>
      <c r="G610" s="60">
        <v>0.04</v>
      </c>
    </row>
    <row r="611" spans="1:7">
      <c r="A611" s="214">
        <v>321</v>
      </c>
      <c r="B611" s="10">
        <v>31</v>
      </c>
      <c r="C611" s="10">
        <f t="shared" si="25"/>
        <v>46.5</v>
      </c>
      <c r="D611" s="10">
        <f t="shared" si="24"/>
        <v>4.6500000000000004</v>
      </c>
      <c r="E611" s="47">
        <v>999</v>
      </c>
      <c r="F611" s="60">
        <v>300</v>
      </c>
      <c r="G611" s="60">
        <v>0.04</v>
      </c>
    </row>
    <row r="612" spans="1:7">
      <c r="A612" s="214">
        <v>321</v>
      </c>
      <c r="B612" s="10">
        <v>32</v>
      </c>
      <c r="C612" s="10">
        <f t="shared" si="25"/>
        <v>48</v>
      </c>
      <c r="D612" s="10">
        <f t="shared" si="24"/>
        <v>4.8</v>
      </c>
      <c r="E612" s="47">
        <v>999</v>
      </c>
      <c r="F612" s="60">
        <v>300</v>
      </c>
      <c r="G612" s="60">
        <v>0.04</v>
      </c>
    </row>
    <row r="613" spans="1:7">
      <c r="A613" s="214">
        <v>321</v>
      </c>
      <c r="B613" s="10">
        <v>33</v>
      </c>
      <c r="C613" s="10">
        <f t="shared" si="25"/>
        <v>49.5</v>
      </c>
      <c r="D613" s="10">
        <f t="shared" si="24"/>
        <v>4.95</v>
      </c>
      <c r="E613" s="47">
        <v>999</v>
      </c>
      <c r="F613" s="60">
        <v>300</v>
      </c>
      <c r="G613" s="60">
        <v>0.04</v>
      </c>
    </row>
    <row r="614" spans="1:7">
      <c r="A614" s="214">
        <v>321</v>
      </c>
      <c r="B614" s="10">
        <v>34</v>
      </c>
      <c r="C614" s="10">
        <f t="shared" si="25"/>
        <v>51</v>
      </c>
      <c r="D614" s="10">
        <f t="shared" si="24"/>
        <v>5.0999999999999996</v>
      </c>
      <c r="E614" s="47">
        <v>999</v>
      </c>
      <c r="F614" s="60">
        <v>300</v>
      </c>
      <c r="G614" s="60">
        <v>0.04</v>
      </c>
    </row>
    <row r="615" spans="1:7">
      <c r="A615" s="214">
        <v>321</v>
      </c>
      <c r="B615" s="10">
        <v>35</v>
      </c>
      <c r="C615" s="10">
        <f t="shared" si="25"/>
        <v>52.5</v>
      </c>
      <c r="D615" s="10">
        <f t="shared" si="24"/>
        <v>5.25</v>
      </c>
      <c r="E615" s="47">
        <v>999</v>
      </c>
      <c r="F615" s="60">
        <v>300</v>
      </c>
      <c r="G615" s="60">
        <v>0.04</v>
      </c>
    </row>
    <row r="616" spans="1:7">
      <c r="A616" s="214">
        <v>321</v>
      </c>
      <c r="B616" s="10">
        <v>36</v>
      </c>
      <c r="C616" s="10">
        <f t="shared" si="25"/>
        <v>54</v>
      </c>
      <c r="D616" s="10">
        <f t="shared" si="24"/>
        <v>5.4</v>
      </c>
      <c r="E616" s="47">
        <v>999</v>
      </c>
      <c r="F616" s="60">
        <v>300</v>
      </c>
      <c r="G616" s="60">
        <v>0.04</v>
      </c>
    </row>
    <row r="617" spans="1:7">
      <c r="A617" s="214">
        <v>321</v>
      </c>
      <c r="B617" s="10">
        <v>37</v>
      </c>
      <c r="C617" s="10">
        <f t="shared" si="25"/>
        <v>55.5</v>
      </c>
      <c r="D617" s="10">
        <f t="shared" si="24"/>
        <v>5.55</v>
      </c>
      <c r="E617" s="47">
        <v>999</v>
      </c>
      <c r="F617" s="60">
        <v>300</v>
      </c>
      <c r="G617" s="60">
        <v>0.04</v>
      </c>
    </row>
    <row r="618" spans="1:7">
      <c r="A618" s="214">
        <v>321</v>
      </c>
      <c r="B618" s="10">
        <v>38</v>
      </c>
      <c r="C618" s="10">
        <f t="shared" si="25"/>
        <v>57</v>
      </c>
      <c r="D618" s="10">
        <f t="shared" si="24"/>
        <v>5.7</v>
      </c>
      <c r="E618" s="47">
        <v>999</v>
      </c>
      <c r="F618" s="60">
        <v>300</v>
      </c>
      <c r="G618" s="60">
        <v>0.04</v>
      </c>
    </row>
    <row r="619" spans="1:7">
      <c r="A619" s="214">
        <v>321</v>
      </c>
      <c r="B619" s="10">
        <v>39</v>
      </c>
      <c r="C619" s="10">
        <f t="shared" si="25"/>
        <v>58.5</v>
      </c>
      <c r="D619" s="10">
        <f t="shared" si="24"/>
        <v>5.85</v>
      </c>
      <c r="E619" s="47">
        <v>999</v>
      </c>
      <c r="F619" s="60">
        <v>300</v>
      </c>
      <c r="G619" s="60">
        <v>0.04</v>
      </c>
    </row>
    <row r="620" spans="1:7">
      <c r="A620" s="214">
        <v>321</v>
      </c>
      <c r="B620" s="10">
        <v>40</v>
      </c>
      <c r="C620" s="10">
        <f t="shared" si="25"/>
        <v>60</v>
      </c>
      <c r="D620" s="10">
        <f t="shared" si="24"/>
        <v>6</v>
      </c>
      <c r="E620" s="47">
        <v>999</v>
      </c>
      <c r="F620" s="60">
        <v>300</v>
      </c>
      <c r="G620" s="60">
        <v>0.04</v>
      </c>
    </row>
    <row r="621" spans="1:7">
      <c r="A621" s="214">
        <v>321</v>
      </c>
      <c r="B621" s="10">
        <v>41</v>
      </c>
      <c r="C621" s="10">
        <f t="shared" si="25"/>
        <v>61.5</v>
      </c>
      <c r="D621" s="10">
        <f t="shared" si="24"/>
        <v>6.15</v>
      </c>
      <c r="E621" s="47">
        <v>999</v>
      </c>
      <c r="F621" s="60">
        <v>300</v>
      </c>
      <c r="G621" s="60">
        <v>0.04</v>
      </c>
    </row>
    <row r="622" spans="1:7">
      <c r="A622" s="214">
        <v>321</v>
      </c>
      <c r="B622" s="10">
        <v>42</v>
      </c>
      <c r="C622" s="10">
        <f t="shared" si="25"/>
        <v>63</v>
      </c>
      <c r="D622" s="10">
        <f t="shared" si="24"/>
        <v>6.3</v>
      </c>
      <c r="E622" s="47">
        <v>999</v>
      </c>
      <c r="F622" s="60">
        <v>300</v>
      </c>
      <c r="G622" s="60">
        <v>0.04</v>
      </c>
    </row>
    <row r="623" spans="1:7">
      <c r="A623" s="214">
        <v>321</v>
      </c>
      <c r="B623" s="10">
        <v>43</v>
      </c>
      <c r="C623" s="10">
        <f t="shared" si="25"/>
        <v>64.5</v>
      </c>
      <c r="D623" s="10">
        <f t="shared" si="24"/>
        <v>6.45</v>
      </c>
      <c r="E623" s="47">
        <v>999</v>
      </c>
      <c r="F623" s="60">
        <v>300</v>
      </c>
      <c r="G623" s="60">
        <v>0.04</v>
      </c>
    </row>
    <row r="624" spans="1:7">
      <c r="A624" s="214">
        <v>321</v>
      </c>
      <c r="B624" s="10">
        <v>44</v>
      </c>
      <c r="C624" s="10">
        <f t="shared" si="25"/>
        <v>66</v>
      </c>
      <c r="D624" s="10">
        <f t="shared" si="24"/>
        <v>6.6</v>
      </c>
      <c r="E624" s="47">
        <v>999</v>
      </c>
      <c r="F624" s="60">
        <v>300</v>
      </c>
      <c r="G624" s="60">
        <v>0.04</v>
      </c>
    </row>
    <row r="625" spans="1:7">
      <c r="A625" s="214">
        <v>321</v>
      </c>
      <c r="B625" s="10">
        <v>45</v>
      </c>
      <c r="C625" s="10">
        <f t="shared" si="25"/>
        <v>67.5</v>
      </c>
      <c r="D625" s="10">
        <f t="shared" si="24"/>
        <v>6.75</v>
      </c>
      <c r="E625" s="47">
        <v>999</v>
      </c>
      <c r="F625" s="60">
        <v>300</v>
      </c>
      <c r="G625" s="60">
        <v>0.04</v>
      </c>
    </row>
    <row r="626" spans="1:7">
      <c r="A626" s="214">
        <v>321</v>
      </c>
      <c r="B626" s="10">
        <v>46</v>
      </c>
      <c r="C626" s="10">
        <f t="shared" si="25"/>
        <v>69</v>
      </c>
      <c r="D626" s="10">
        <f t="shared" si="24"/>
        <v>6.9</v>
      </c>
      <c r="E626" s="47">
        <v>999</v>
      </c>
      <c r="F626" s="60">
        <v>300</v>
      </c>
      <c r="G626" s="60">
        <v>0.04</v>
      </c>
    </row>
    <row r="627" spans="1:7">
      <c r="A627" s="214">
        <v>321</v>
      </c>
      <c r="B627" s="10">
        <v>47</v>
      </c>
      <c r="C627" s="10">
        <f t="shared" si="25"/>
        <v>70.5</v>
      </c>
      <c r="D627" s="10">
        <f t="shared" si="24"/>
        <v>7.05</v>
      </c>
      <c r="E627" s="47">
        <v>999</v>
      </c>
      <c r="F627" s="60">
        <v>300</v>
      </c>
      <c r="G627" s="60">
        <v>0.04</v>
      </c>
    </row>
    <row r="628" spans="1:7">
      <c r="A628" s="214">
        <v>321</v>
      </c>
      <c r="B628" s="10">
        <v>48</v>
      </c>
      <c r="C628" s="10">
        <f t="shared" si="25"/>
        <v>72</v>
      </c>
      <c r="D628" s="10">
        <f t="shared" si="24"/>
        <v>7.2</v>
      </c>
      <c r="E628" s="47">
        <v>999</v>
      </c>
      <c r="F628" s="60">
        <v>300</v>
      </c>
      <c r="G628" s="60">
        <v>0.04</v>
      </c>
    </row>
    <row r="629" spans="1:7">
      <c r="A629" s="214">
        <v>321</v>
      </c>
      <c r="B629" s="10">
        <v>49</v>
      </c>
      <c r="C629" s="10">
        <f t="shared" si="25"/>
        <v>73.5</v>
      </c>
      <c r="D629" s="10">
        <f t="shared" si="24"/>
        <v>7.35</v>
      </c>
      <c r="E629" s="47">
        <v>999</v>
      </c>
      <c r="F629" s="60">
        <v>300</v>
      </c>
      <c r="G629" s="60">
        <v>0.04</v>
      </c>
    </row>
    <row r="630" spans="1:7">
      <c r="A630" s="214">
        <v>321</v>
      </c>
      <c r="B630" s="10">
        <v>50</v>
      </c>
      <c r="C630" s="10">
        <f t="shared" si="25"/>
        <v>75</v>
      </c>
      <c r="D630" s="10">
        <f t="shared" si="24"/>
        <v>7.5</v>
      </c>
      <c r="E630" s="47">
        <v>999</v>
      </c>
      <c r="F630" s="60">
        <v>300</v>
      </c>
      <c r="G630" s="60">
        <v>0.04</v>
      </c>
    </row>
    <row r="637" spans="1:7" ht="14.25" customHeight="1">
      <c r="A637" s="9" t="s">
        <v>13</v>
      </c>
      <c r="B637" s="10" t="s">
        <v>14</v>
      </c>
      <c r="C637" s="10" t="s">
        <v>70</v>
      </c>
      <c r="D637" s="10" t="s">
        <v>71</v>
      </c>
      <c r="E637" s="47">
        <v>999</v>
      </c>
      <c r="F637" s="60" t="s">
        <v>98</v>
      </c>
      <c r="G637" s="60" t="s">
        <v>99</v>
      </c>
    </row>
    <row r="638" spans="1:7" ht="14.25" customHeight="1">
      <c r="A638" s="214">
        <v>410</v>
      </c>
      <c r="B638" s="10">
        <v>0</v>
      </c>
      <c r="C638" s="10">
        <v>0</v>
      </c>
      <c r="D638" s="10">
        <v>0</v>
      </c>
      <c r="E638" s="47">
        <v>999</v>
      </c>
      <c r="F638" s="60">
        <v>0</v>
      </c>
      <c r="G638" s="60">
        <v>0</v>
      </c>
    </row>
    <row r="639" spans="1:7">
      <c r="A639" s="214">
        <v>410</v>
      </c>
      <c r="B639" s="10">
        <v>0.5</v>
      </c>
      <c r="C639" s="10">
        <v>2</v>
      </c>
      <c r="D639" s="10">
        <v>0.1</v>
      </c>
      <c r="E639" s="47">
        <v>999</v>
      </c>
      <c r="F639" s="60">
        <v>7000</v>
      </c>
      <c r="G639" s="60">
        <v>0</v>
      </c>
    </row>
    <row r="640" spans="1:7">
      <c r="A640" s="214">
        <v>410</v>
      </c>
      <c r="B640" s="10">
        <v>0.6</v>
      </c>
      <c r="C640" s="10">
        <v>2</v>
      </c>
      <c r="D640" s="10">
        <v>0.1</v>
      </c>
      <c r="E640" s="47">
        <v>999</v>
      </c>
      <c r="F640" s="60">
        <v>7000</v>
      </c>
      <c r="G640" s="60">
        <v>0</v>
      </c>
    </row>
    <row r="641" spans="1:7">
      <c r="A641" s="214">
        <v>410</v>
      </c>
      <c r="B641" s="10">
        <v>0.7</v>
      </c>
      <c r="C641" s="10">
        <v>2</v>
      </c>
      <c r="D641" s="10">
        <v>0.1</v>
      </c>
      <c r="E641" s="47">
        <v>999</v>
      </c>
      <c r="F641" s="60">
        <v>7000</v>
      </c>
      <c r="G641" s="60">
        <v>0</v>
      </c>
    </row>
    <row r="642" spans="1:7">
      <c r="A642" s="214">
        <v>410</v>
      </c>
      <c r="B642" s="10">
        <v>0.8</v>
      </c>
      <c r="C642" s="10">
        <v>2</v>
      </c>
      <c r="D642" s="10">
        <v>0.1</v>
      </c>
      <c r="E642" s="47">
        <v>999</v>
      </c>
      <c r="F642" s="60">
        <v>7000</v>
      </c>
      <c r="G642" s="60">
        <v>0</v>
      </c>
    </row>
    <row r="643" spans="1:7">
      <c r="A643" s="214">
        <v>410</v>
      </c>
      <c r="B643" s="10">
        <v>0.9</v>
      </c>
      <c r="C643" s="10">
        <v>2</v>
      </c>
      <c r="D643" s="10">
        <v>0.1</v>
      </c>
      <c r="E643" s="47">
        <v>999</v>
      </c>
      <c r="F643" s="60">
        <v>7000</v>
      </c>
      <c r="G643" s="60">
        <v>0</v>
      </c>
    </row>
    <row r="644" spans="1:7">
      <c r="A644" s="214">
        <v>410</v>
      </c>
      <c r="B644" s="10">
        <v>1</v>
      </c>
      <c r="C644" s="10">
        <v>2</v>
      </c>
      <c r="D644" s="10">
        <f>+C644*0.1</f>
        <v>0.2</v>
      </c>
      <c r="E644" s="47">
        <v>999</v>
      </c>
      <c r="F644" s="60">
        <v>7000</v>
      </c>
      <c r="G644" s="60">
        <v>0</v>
      </c>
    </row>
    <row r="645" spans="1:7">
      <c r="A645" s="214">
        <v>410</v>
      </c>
      <c r="B645" s="10">
        <v>1.2</v>
      </c>
      <c r="C645" s="10">
        <v>2.4</v>
      </c>
      <c r="D645" s="10">
        <f t="shared" ref="D645:D696" si="26">+C645*0.1</f>
        <v>0.24</v>
      </c>
      <c r="E645" s="47">
        <v>999</v>
      </c>
      <c r="F645" s="60">
        <v>6000</v>
      </c>
      <c r="G645" s="60">
        <v>0</v>
      </c>
    </row>
    <row r="646" spans="1:7">
      <c r="A646" s="214">
        <v>410</v>
      </c>
      <c r="B646" s="10">
        <v>1.5</v>
      </c>
      <c r="C646" s="10">
        <v>3</v>
      </c>
      <c r="D646" s="10">
        <f t="shared" si="26"/>
        <v>0.3</v>
      </c>
      <c r="E646" s="47">
        <v>999</v>
      </c>
      <c r="F646" s="60">
        <v>4500</v>
      </c>
      <c r="G646" s="60">
        <v>0</v>
      </c>
    </row>
    <row r="647" spans="1:7">
      <c r="A647" s="214">
        <v>410</v>
      </c>
      <c r="B647" s="10">
        <v>2</v>
      </c>
      <c r="C647" s="10">
        <v>3.8</v>
      </c>
      <c r="D647" s="10">
        <f t="shared" si="26"/>
        <v>0.38</v>
      </c>
      <c r="E647" s="47">
        <v>999</v>
      </c>
      <c r="F647" s="60">
        <v>4200</v>
      </c>
      <c r="G647" s="60">
        <v>0</v>
      </c>
    </row>
    <row r="648" spans="1:7">
      <c r="A648" s="214">
        <v>410</v>
      </c>
      <c r="B648" s="10">
        <v>2.5</v>
      </c>
      <c r="C648" s="10">
        <v>4.7</v>
      </c>
      <c r="D648" s="10">
        <f t="shared" si="26"/>
        <v>0.47</v>
      </c>
      <c r="E648" s="47">
        <v>999</v>
      </c>
      <c r="F648" s="60">
        <v>3000</v>
      </c>
      <c r="G648" s="60">
        <v>5.0000000000000001E-3</v>
      </c>
    </row>
    <row r="649" spans="1:7">
      <c r="A649" s="214">
        <v>410</v>
      </c>
      <c r="B649" s="10">
        <v>3</v>
      </c>
      <c r="C649" s="10">
        <v>6</v>
      </c>
      <c r="D649" s="10">
        <f t="shared" si="26"/>
        <v>0.6</v>
      </c>
      <c r="E649" s="47">
        <v>999</v>
      </c>
      <c r="F649" s="60">
        <v>2800</v>
      </c>
      <c r="G649" s="60">
        <v>5.0000000000000001E-3</v>
      </c>
    </row>
    <row r="650" spans="1:7">
      <c r="A650" s="214">
        <v>410</v>
      </c>
      <c r="B650" s="10">
        <v>4</v>
      </c>
      <c r="C650" s="10">
        <v>7.5</v>
      </c>
      <c r="D650" s="10">
        <f t="shared" si="26"/>
        <v>0.75</v>
      </c>
      <c r="E650" s="47">
        <v>999</v>
      </c>
      <c r="F650" s="60">
        <v>2400</v>
      </c>
      <c r="G650" s="60">
        <v>0.01</v>
      </c>
    </row>
    <row r="651" spans="1:7">
      <c r="A651" s="214">
        <v>410</v>
      </c>
      <c r="B651" s="10">
        <v>5</v>
      </c>
      <c r="C651" s="10">
        <f>+B651*1.5</f>
        <v>7.5</v>
      </c>
      <c r="D651" s="10">
        <f t="shared" si="26"/>
        <v>0.75</v>
      </c>
      <c r="E651" s="47">
        <v>999</v>
      </c>
      <c r="F651" s="60">
        <v>2100</v>
      </c>
      <c r="G651" s="60">
        <v>0.01</v>
      </c>
    </row>
    <row r="652" spans="1:7">
      <c r="A652" s="214">
        <v>410</v>
      </c>
      <c r="B652" s="10">
        <v>6</v>
      </c>
      <c r="C652" s="10">
        <f t="shared" ref="C652:C696" si="27">+B652*1.5</f>
        <v>9</v>
      </c>
      <c r="D652" s="10">
        <f t="shared" si="26"/>
        <v>0.9</v>
      </c>
      <c r="E652" s="47">
        <v>999</v>
      </c>
      <c r="F652" s="60">
        <v>1600</v>
      </c>
      <c r="G652" s="60">
        <v>0.01</v>
      </c>
    </row>
    <row r="653" spans="1:7">
      <c r="A653" s="214">
        <v>410</v>
      </c>
      <c r="B653" s="10">
        <v>7</v>
      </c>
      <c r="C653" s="10">
        <f t="shared" si="27"/>
        <v>10.5</v>
      </c>
      <c r="D653" s="10">
        <f t="shared" si="26"/>
        <v>1.05</v>
      </c>
      <c r="E653" s="47">
        <v>999</v>
      </c>
      <c r="F653" s="60">
        <v>800</v>
      </c>
      <c r="G653" s="60">
        <v>1.7000000000000001E-2</v>
      </c>
    </row>
    <row r="654" spans="1:7">
      <c r="A654" s="214">
        <v>410</v>
      </c>
      <c r="B654" s="10">
        <v>8</v>
      </c>
      <c r="C654" s="10">
        <f t="shared" si="27"/>
        <v>12</v>
      </c>
      <c r="D654" s="10">
        <f t="shared" si="26"/>
        <v>1.2</v>
      </c>
      <c r="E654" s="47">
        <v>999</v>
      </c>
      <c r="F654" s="60">
        <v>800</v>
      </c>
      <c r="G654" s="60">
        <v>1.7000000000000001E-2</v>
      </c>
    </row>
    <row r="655" spans="1:7">
      <c r="A655" s="214">
        <v>410</v>
      </c>
      <c r="B655" s="10">
        <v>9</v>
      </c>
      <c r="C655" s="10">
        <f t="shared" si="27"/>
        <v>13.5</v>
      </c>
      <c r="D655" s="10">
        <f t="shared" si="26"/>
        <v>1.35</v>
      </c>
      <c r="E655" s="47">
        <v>999</v>
      </c>
      <c r="F655" s="60">
        <v>500</v>
      </c>
      <c r="G655" s="60">
        <v>1.7000000000000001E-2</v>
      </c>
    </row>
    <row r="656" spans="1:7">
      <c r="A656" s="214">
        <v>410</v>
      </c>
      <c r="B656" s="10">
        <v>10</v>
      </c>
      <c r="C656" s="10">
        <f t="shared" si="27"/>
        <v>15</v>
      </c>
      <c r="D656" s="10">
        <f t="shared" si="26"/>
        <v>1.5</v>
      </c>
      <c r="E656" s="47">
        <v>999</v>
      </c>
      <c r="F656" s="60">
        <v>500</v>
      </c>
      <c r="G656" s="60">
        <v>1.7000000000000001E-2</v>
      </c>
    </row>
    <row r="657" spans="1:7">
      <c r="A657" s="214">
        <v>410</v>
      </c>
      <c r="B657" s="10">
        <v>11</v>
      </c>
      <c r="C657" s="10">
        <f t="shared" si="27"/>
        <v>16.5</v>
      </c>
      <c r="D657" s="10">
        <f t="shared" si="26"/>
        <v>1.65</v>
      </c>
      <c r="E657" s="47">
        <v>999</v>
      </c>
      <c r="F657" s="60">
        <v>300</v>
      </c>
      <c r="G657" s="60">
        <v>0.04</v>
      </c>
    </row>
    <row r="658" spans="1:7">
      <c r="A658" s="214">
        <v>410</v>
      </c>
      <c r="B658" s="10">
        <v>12</v>
      </c>
      <c r="C658" s="10">
        <f t="shared" si="27"/>
        <v>18</v>
      </c>
      <c r="D658" s="10">
        <f t="shared" si="26"/>
        <v>1.8</v>
      </c>
      <c r="E658" s="47">
        <v>999</v>
      </c>
      <c r="F658" s="60">
        <v>300</v>
      </c>
      <c r="G658" s="60">
        <v>0.04</v>
      </c>
    </row>
    <row r="659" spans="1:7">
      <c r="A659" s="214">
        <v>410</v>
      </c>
      <c r="B659" s="10">
        <v>13</v>
      </c>
      <c r="C659" s="10">
        <f t="shared" si="27"/>
        <v>19.5</v>
      </c>
      <c r="D659" s="10">
        <f t="shared" si="26"/>
        <v>1.95</v>
      </c>
      <c r="E659" s="47">
        <v>999</v>
      </c>
      <c r="F659" s="60">
        <v>300</v>
      </c>
      <c r="G659" s="60">
        <v>0.04</v>
      </c>
    </row>
    <row r="660" spans="1:7">
      <c r="A660" s="214">
        <v>410</v>
      </c>
      <c r="B660" s="10">
        <v>14</v>
      </c>
      <c r="C660" s="10">
        <f t="shared" si="27"/>
        <v>21</v>
      </c>
      <c r="D660" s="10">
        <f t="shared" si="26"/>
        <v>2.1</v>
      </c>
      <c r="E660" s="47">
        <v>999</v>
      </c>
      <c r="F660" s="60">
        <v>300</v>
      </c>
      <c r="G660" s="60">
        <v>0.04</v>
      </c>
    </row>
    <row r="661" spans="1:7">
      <c r="A661" s="214">
        <v>410</v>
      </c>
      <c r="B661" s="10">
        <v>15</v>
      </c>
      <c r="C661" s="10">
        <f t="shared" si="27"/>
        <v>22.5</v>
      </c>
      <c r="D661" s="10">
        <f t="shared" si="26"/>
        <v>2.25</v>
      </c>
      <c r="E661" s="47">
        <v>999</v>
      </c>
      <c r="F661" s="60">
        <v>300</v>
      </c>
      <c r="G661" s="60">
        <v>0.04</v>
      </c>
    </row>
    <row r="662" spans="1:7">
      <c r="A662" s="214">
        <v>410</v>
      </c>
      <c r="B662" s="10">
        <v>16</v>
      </c>
      <c r="C662" s="10">
        <f t="shared" si="27"/>
        <v>24</v>
      </c>
      <c r="D662" s="10">
        <f t="shared" si="26"/>
        <v>2.4</v>
      </c>
      <c r="E662" s="47">
        <v>999</v>
      </c>
      <c r="F662" s="60">
        <v>300</v>
      </c>
      <c r="G662" s="60">
        <v>0.04</v>
      </c>
    </row>
    <row r="663" spans="1:7">
      <c r="A663" s="214">
        <v>410</v>
      </c>
      <c r="B663" s="10">
        <v>17</v>
      </c>
      <c r="C663" s="10">
        <f t="shared" si="27"/>
        <v>25.5</v>
      </c>
      <c r="D663" s="10">
        <f t="shared" si="26"/>
        <v>2.5499999999999998</v>
      </c>
      <c r="E663" s="47">
        <v>999</v>
      </c>
      <c r="F663" s="60">
        <v>300</v>
      </c>
      <c r="G663" s="60">
        <v>0.04</v>
      </c>
    </row>
    <row r="664" spans="1:7">
      <c r="A664" s="214">
        <v>410</v>
      </c>
      <c r="B664" s="10">
        <v>18</v>
      </c>
      <c r="C664" s="10">
        <f t="shared" si="27"/>
        <v>27</v>
      </c>
      <c r="D664" s="10">
        <f t="shared" si="26"/>
        <v>2.7</v>
      </c>
      <c r="E664" s="47">
        <v>999</v>
      </c>
      <c r="F664" s="60">
        <v>300</v>
      </c>
      <c r="G664" s="60">
        <v>0.04</v>
      </c>
    </row>
    <row r="665" spans="1:7">
      <c r="A665" s="214">
        <v>410</v>
      </c>
      <c r="B665" s="10">
        <v>19</v>
      </c>
      <c r="C665" s="10">
        <f t="shared" si="27"/>
        <v>28.5</v>
      </c>
      <c r="D665" s="10">
        <f t="shared" si="26"/>
        <v>2.85</v>
      </c>
      <c r="E665" s="47">
        <v>999</v>
      </c>
      <c r="F665" s="60">
        <v>300</v>
      </c>
      <c r="G665" s="60">
        <v>0.04</v>
      </c>
    </row>
    <row r="666" spans="1:7">
      <c r="A666" s="214">
        <v>410</v>
      </c>
      <c r="B666" s="10">
        <v>20</v>
      </c>
      <c r="C666" s="10">
        <f t="shared" si="27"/>
        <v>30</v>
      </c>
      <c r="D666" s="10">
        <f t="shared" si="26"/>
        <v>3</v>
      </c>
      <c r="E666" s="47">
        <v>999</v>
      </c>
      <c r="F666" s="60">
        <v>300</v>
      </c>
      <c r="G666" s="60">
        <v>0.04</v>
      </c>
    </row>
    <row r="667" spans="1:7">
      <c r="A667" s="214">
        <v>410</v>
      </c>
      <c r="B667" s="10">
        <v>21</v>
      </c>
      <c r="C667" s="10">
        <f t="shared" si="27"/>
        <v>31.5</v>
      </c>
      <c r="D667" s="10">
        <f t="shared" si="26"/>
        <v>3.15</v>
      </c>
      <c r="E667" s="47">
        <v>999</v>
      </c>
      <c r="F667" s="60">
        <v>300</v>
      </c>
      <c r="G667" s="60">
        <v>0.04</v>
      </c>
    </row>
    <row r="668" spans="1:7">
      <c r="A668" s="214">
        <v>410</v>
      </c>
      <c r="B668" s="10">
        <v>22</v>
      </c>
      <c r="C668" s="10">
        <f t="shared" si="27"/>
        <v>33</v>
      </c>
      <c r="D668" s="10">
        <f t="shared" si="26"/>
        <v>3.3</v>
      </c>
      <c r="E668" s="47">
        <v>999</v>
      </c>
      <c r="F668" s="60">
        <v>300</v>
      </c>
      <c r="G668" s="60">
        <v>0.04</v>
      </c>
    </row>
    <row r="669" spans="1:7">
      <c r="A669" s="214">
        <v>410</v>
      </c>
      <c r="B669" s="10">
        <v>23</v>
      </c>
      <c r="C669" s="10">
        <f t="shared" si="27"/>
        <v>34.5</v>
      </c>
      <c r="D669" s="10">
        <f t="shared" si="26"/>
        <v>3.45</v>
      </c>
      <c r="E669" s="47">
        <v>999</v>
      </c>
      <c r="F669" s="60">
        <v>300</v>
      </c>
      <c r="G669" s="60">
        <v>0.04</v>
      </c>
    </row>
    <row r="670" spans="1:7">
      <c r="A670" s="214">
        <v>410</v>
      </c>
      <c r="B670" s="10">
        <v>24</v>
      </c>
      <c r="C670" s="10">
        <f t="shared" si="27"/>
        <v>36</v>
      </c>
      <c r="D670" s="10">
        <f t="shared" si="26"/>
        <v>3.6</v>
      </c>
      <c r="E670" s="47">
        <v>999</v>
      </c>
      <c r="F670" s="60">
        <v>300</v>
      </c>
      <c r="G670" s="60">
        <v>0.04</v>
      </c>
    </row>
    <row r="671" spans="1:7">
      <c r="A671" s="214">
        <v>410</v>
      </c>
      <c r="B671" s="10">
        <v>25</v>
      </c>
      <c r="C671" s="10">
        <f t="shared" si="27"/>
        <v>37.5</v>
      </c>
      <c r="D671" s="10">
        <f t="shared" si="26"/>
        <v>3.75</v>
      </c>
      <c r="E671" s="47">
        <v>999</v>
      </c>
      <c r="F671" s="60">
        <v>300</v>
      </c>
      <c r="G671" s="60">
        <v>0.04</v>
      </c>
    </row>
    <row r="672" spans="1:7">
      <c r="A672" s="214">
        <v>410</v>
      </c>
      <c r="B672" s="10">
        <v>26</v>
      </c>
      <c r="C672" s="10">
        <f t="shared" si="27"/>
        <v>39</v>
      </c>
      <c r="D672" s="10">
        <f t="shared" si="26"/>
        <v>3.9</v>
      </c>
      <c r="E672" s="47">
        <v>999</v>
      </c>
      <c r="F672" s="60">
        <v>300</v>
      </c>
      <c r="G672" s="60">
        <v>0.04</v>
      </c>
    </row>
    <row r="673" spans="1:7">
      <c r="A673" s="214">
        <v>410</v>
      </c>
      <c r="B673" s="10">
        <v>27</v>
      </c>
      <c r="C673" s="10">
        <f t="shared" si="27"/>
        <v>40.5</v>
      </c>
      <c r="D673" s="10">
        <f t="shared" si="26"/>
        <v>4.05</v>
      </c>
      <c r="E673" s="47">
        <v>999</v>
      </c>
      <c r="F673" s="60">
        <v>300</v>
      </c>
      <c r="G673" s="60">
        <v>0.04</v>
      </c>
    </row>
    <row r="674" spans="1:7">
      <c r="A674" s="214">
        <v>410</v>
      </c>
      <c r="B674" s="10">
        <v>28</v>
      </c>
      <c r="C674" s="10">
        <f t="shared" si="27"/>
        <v>42</v>
      </c>
      <c r="D674" s="10">
        <f t="shared" si="26"/>
        <v>4.2</v>
      </c>
      <c r="E674" s="47">
        <v>999</v>
      </c>
      <c r="F674" s="60">
        <v>300</v>
      </c>
      <c r="G674" s="60">
        <v>0.04</v>
      </c>
    </row>
    <row r="675" spans="1:7">
      <c r="A675" s="214">
        <v>410</v>
      </c>
      <c r="B675" s="10">
        <v>29</v>
      </c>
      <c r="C675" s="10">
        <f t="shared" si="27"/>
        <v>43.5</v>
      </c>
      <c r="D675" s="10">
        <f t="shared" si="26"/>
        <v>4.3499999999999996</v>
      </c>
      <c r="E675" s="47">
        <v>999</v>
      </c>
      <c r="F675" s="60">
        <v>300</v>
      </c>
      <c r="G675" s="60">
        <v>0.04</v>
      </c>
    </row>
    <row r="676" spans="1:7">
      <c r="A676" s="214">
        <v>410</v>
      </c>
      <c r="B676" s="10">
        <v>30</v>
      </c>
      <c r="C676" s="10">
        <f t="shared" si="27"/>
        <v>45</v>
      </c>
      <c r="D676" s="10">
        <f t="shared" si="26"/>
        <v>4.5</v>
      </c>
      <c r="E676" s="47">
        <v>999</v>
      </c>
      <c r="F676" s="60">
        <v>300</v>
      </c>
      <c r="G676" s="60">
        <v>0.04</v>
      </c>
    </row>
    <row r="677" spans="1:7">
      <c r="A677" s="214">
        <v>410</v>
      </c>
      <c r="B677" s="10">
        <v>31</v>
      </c>
      <c r="C677" s="10">
        <f t="shared" si="27"/>
        <v>46.5</v>
      </c>
      <c r="D677" s="10">
        <f t="shared" si="26"/>
        <v>4.6500000000000004</v>
      </c>
      <c r="E677" s="47">
        <v>999</v>
      </c>
      <c r="F677" s="60">
        <v>300</v>
      </c>
      <c r="G677" s="60">
        <v>0.04</v>
      </c>
    </row>
    <row r="678" spans="1:7">
      <c r="A678" s="214">
        <v>410</v>
      </c>
      <c r="B678" s="10">
        <v>32</v>
      </c>
      <c r="C678" s="10">
        <f t="shared" si="27"/>
        <v>48</v>
      </c>
      <c r="D678" s="10">
        <f t="shared" si="26"/>
        <v>4.8</v>
      </c>
      <c r="E678" s="47">
        <v>999</v>
      </c>
      <c r="F678" s="60">
        <v>300</v>
      </c>
      <c r="G678" s="60">
        <v>0.04</v>
      </c>
    </row>
    <row r="679" spans="1:7">
      <c r="A679" s="214">
        <v>410</v>
      </c>
      <c r="B679" s="10">
        <v>33</v>
      </c>
      <c r="C679" s="10">
        <f t="shared" si="27"/>
        <v>49.5</v>
      </c>
      <c r="D679" s="10">
        <f t="shared" si="26"/>
        <v>4.95</v>
      </c>
      <c r="E679" s="47">
        <v>999</v>
      </c>
      <c r="F679" s="60">
        <v>300</v>
      </c>
      <c r="G679" s="60">
        <v>0.04</v>
      </c>
    </row>
    <row r="680" spans="1:7">
      <c r="A680" s="214">
        <v>410</v>
      </c>
      <c r="B680" s="10">
        <v>34</v>
      </c>
      <c r="C680" s="10">
        <f t="shared" si="27"/>
        <v>51</v>
      </c>
      <c r="D680" s="10">
        <f t="shared" si="26"/>
        <v>5.0999999999999996</v>
      </c>
      <c r="E680" s="47">
        <v>999</v>
      </c>
      <c r="F680" s="60">
        <v>300</v>
      </c>
      <c r="G680" s="60">
        <v>0.04</v>
      </c>
    </row>
    <row r="681" spans="1:7">
      <c r="A681" s="214">
        <v>410</v>
      </c>
      <c r="B681" s="10">
        <v>35</v>
      </c>
      <c r="C681" s="10">
        <f t="shared" si="27"/>
        <v>52.5</v>
      </c>
      <c r="D681" s="10">
        <f t="shared" si="26"/>
        <v>5.25</v>
      </c>
      <c r="E681" s="47">
        <v>999</v>
      </c>
      <c r="F681" s="60">
        <v>300</v>
      </c>
      <c r="G681" s="60">
        <v>0.04</v>
      </c>
    </row>
    <row r="682" spans="1:7">
      <c r="A682" s="214">
        <v>410</v>
      </c>
      <c r="B682" s="10">
        <v>36</v>
      </c>
      <c r="C682" s="10">
        <f t="shared" si="27"/>
        <v>54</v>
      </c>
      <c r="D682" s="10">
        <f t="shared" si="26"/>
        <v>5.4</v>
      </c>
      <c r="E682" s="47">
        <v>999</v>
      </c>
      <c r="F682" s="60">
        <v>300</v>
      </c>
      <c r="G682" s="60">
        <v>0.04</v>
      </c>
    </row>
    <row r="683" spans="1:7">
      <c r="A683" s="214">
        <v>410</v>
      </c>
      <c r="B683" s="10">
        <v>37</v>
      </c>
      <c r="C683" s="10">
        <f t="shared" si="27"/>
        <v>55.5</v>
      </c>
      <c r="D683" s="10">
        <f t="shared" si="26"/>
        <v>5.55</v>
      </c>
      <c r="E683" s="47">
        <v>999</v>
      </c>
      <c r="F683" s="60">
        <v>300</v>
      </c>
      <c r="G683" s="60">
        <v>0.04</v>
      </c>
    </row>
    <row r="684" spans="1:7">
      <c r="A684" s="214">
        <v>410</v>
      </c>
      <c r="B684" s="10">
        <v>38</v>
      </c>
      <c r="C684" s="10">
        <f t="shared" si="27"/>
        <v>57</v>
      </c>
      <c r="D684" s="10">
        <f t="shared" si="26"/>
        <v>5.7</v>
      </c>
      <c r="E684" s="47">
        <v>999</v>
      </c>
      <c r="F684" s="60">
        <v>300</v>
      </c>
      <c r="G684" s="60">
        <v>0.04</v>
      </c>
    </row>
    <row r="685" spans="1:7">
      <c r="A685" s="214">
        <v>410</v>
      </c>
      <c r="B685" s="10">
        <v>39</v>
      </c>
      <c r="C685" s="10">
        <f t="shared" si="27"/>
        <v>58.5</v>
      </c>
      <c r="D685" s="10">
        <f t="shared" si="26"/>
        <v>5.85</v>
      </c>
      <c r="E685" s="47">
        <v>999</v>
      </c>
      <c r="F685" s="60">
        <v>300</v>
      </c>
      <c r="G685" s="60">
        <v>0.04</v>
      </c>
    </row>
    <row r="686" spans="1:7">
      <c r="A686" s="214">
        <v>410</v>
      </c>
      <c r="B686" s="10">
        <v>40</v>
      </c>
      <c r="C686" s="10">
        <f t="shared" si="27"/>
        <v>60</v>
      </c>
      <c r="D686" s="10">
        <f t="shared" si="26"/>
        <v>6</v>
      </c>
      <c r="E686" s="47">
        <v>999</v>
      </c>
      <c r="F686" s="60">
        <v>300</v>
      </c>
      <c r="G686" s="60">
        <v>0.04</v>
      </c>
    </row>
    <row r="687" spans="1:7">
      <c r="A687" s="214">
        <v>410</v>
      </c>
      <c r="B687" s="10">
        <v>41</v>
      </c>
      <c r="C687" s="10">
        <f t="shared" si="27"/>
        <v>61.5</v>
      </c>
      <c r="D687" s="10">
        <f t="shared" si="26"/>
        <v>6.15</v>
      </c>
      <c r="E687" s="47">
        <v>999</v>
      </c>
      <c r="F687" s="60">
        <v>300</v>
      </c>
      <c r="G687" s="60">
        <v>0.04</v>
      </c>
    </row>
    <row r="688" spans="1:7">
      <c r="A688" s="214">
        <v>410</v>
      </c>
      <c r="B688" s="10">
        <v>42</v>
      </c>
      <c r="C688" s="10">
        <f t="shared" si="27"/>
        <v>63</v>
      </c>
      <c r="D688" s="10">
        <f t="shared" si="26"/>
        <v>6.3</v>
      </c>
      <c r="E688" s="47">
        <v>999</v>
      </c>
      <c r="F688" s="60">
        <v>300</v>
      </c>
      <c r="G688" s="60">
        <v>0.04</v>
      </c>
    </row>
    <row r="689" spans="1:7">
      <c r="A689" s="214">
        <v>410</v>
      </c>
      <c r="B689" s="10">
        <v>43</v>
      </c>
      <c r="C689" s="10">
        <f t="shared" si="27"/>
        <v>64.5</v>
      </c>
      <c r="D689" s="10">
        <f t="shared" si="26"/>
        <v>6.45</v>
      </c>
      <c r="E689" s="47">
        <v>999</v>
      </c>
      <c r="F689" s="60">
        <v>300</v>
      </c>
      <c r="G689" s="60">
        <v>0.04</v>
      </c>
    </row>
    <row r="690" spans="1:7">
      <c r="A690" s="214">
        <v>410</v>
      </c>
      <c r="B690" s="10">
        <v>44</v>
      </c>
      <c r="C690" s="10">
        <f t="shared" si="27"/>
        <v>66</v>
      </c>
      <c r="D690" s="10">
        <f t="shared" si="26"/>
        <v>6.6</v>
      </c>
      <c r="E690" s="47">
        <v>999</v>
      </c>
      <c r="F690" s="60">
        <v>300</v>
      </c>
      <c r="G690" s="60">
        <v>0.04</v>
      </c>
    </row>
    <row r="691" spans="1:7">
      <c r="A691" s="214">
        <v>410</v>
      </c>
      <c r="B691" s="10">
        <v>45</v>
      </c>
      <c r="C691" s="10">
        <f t="shared" si="27"/>
        <v>67.5</v>
      </c>
      <c r="D691" s="10">
        <f t="shared" si="26"/>
        <v>6.75</v>
      </c>
      <c r="E691" s="47">
        <v>999</v>
      </c>
      <c r="F691" s="60">
        <v>300</v>
      </c>
      <c r="G691" s="60">
        <v>0.04</v>
      </c>
    </row>
    <row r="692" spans="1:7">
      <c r="A692" s="214">
        <v>410</v>
      </c>
      <c r="B692" s="10">
        <v>46</v>
      </c>
      <c r="C692" s="10">
        <f t="shared" si="27"/>
        <v>69</v>
      </c>
      <c r="D692" s="10">
        <f t="shared" si="26"/>
        <v>6.9</v>
      </c>
      <c r="E692" s="47">
        <v>999</v>
      </c>
      <c r="F692" s="60">
        <v>300</v>
      </c>
      <c r="G692" s="60">
        <v>0.04</v>
      </c>
    </row>
    <row r="693" spans="1:7">
      <c r="A693" s="214">
        <v>410</v>
      </c>
      <c r="B693" s="10">
        <v>47</v>
      </c>
      <c r="C693" s="10">
        <f t="shared" si="27"/>
        <v>70.5</v>
      </c>
      <c r="D693" s="10">
        <f t="shared" si="26"/>
        <v>7.05</v>
      </c>
      <c r="E693" s="47">
        <v>999</v>
      </c>
      <c r="F693" s="60">
        <v>300</v>
      </c>
      <c r="G693" s="60">
        <v>0.04</v>
      </c>
    </row>
    <row r="694" spans="1:7">
      <c r="A694" s="214">
        <v>410</v>
      </c>
      <c r="B694" s="10">
        <v>48</v>
      </c>
      <c r="C694" s="10">
        <f t="shared" si="27"/>
        <v>72</v>
      </c>
      <c r="D694" s="10">
        <f t="shared" si="26"/>
        <v>7.2</v>
      </c>
      <c r="E694" s="47">
        <v>999</v>
      </c>
      <c r="F694" s="60">
        <v>300</v>
      </c>
      <c r="G694" s="60">
        <v>0.04</v>
      </c>
    </row>
    <row r="695" spans="1:7">
      <c r="A695" s="214">
        <v>410</v>
      </c>
      <c r="B695" s="10">
        <v>49</v>
      </c>
      <c r="C695" s="10">
        <f t="shared" si="27"/>
        <v>73.5</v>
      </c>
      <c r="D695" s="10">
        <f t="shared" si="26"/>
        <v>7.35</v>
      </c>
      <c r="E695" s="47">
        <v>999</v>
      </c>
      <c r="F695" s="60">
        <v>300</v>
      </c>
      <c r="G695" s="60">
        <v>0.04</v>
      </c>
    </row>
    <row r="696" spans="1:7">
      <c r="A696" s="214">
        <v>410</v>
      </c>
      <c r="B696" s="10">
        <v>50</v>
      </c>
      <c r="C696" s="10">
        <f t="shared" si="27"/>
        <v>75</v>
      </c>
      <c r="D696" s="10">
        <f t="shared" si="26"/>
        <v>7.5</v>
      </c>
      <c r="E696" s="47">
        <v>999</v>
      </c>
      <c r="F696" s="60">
        <v>300</v>
      </c>
      <c r="G696" s="60">
        <v>0.04</v>
      </c>
    </row>
    <row r="699" spans="1:7" ht="14.25" customHeight="1">
      <c r="A699" s="9" t="s">
        <v>13</v>
      </c>
      <c r="B699" s="10" t="s">
        <v>14</v>
      </c>
      <c r="C699" s="10" t="s">
        <v>70</v>
      </c>
      <c r="D699" s="10" t="s">
        <v>71</v>
      </c>
      <c r="E699" s="47">
        <v>999</v>
      </c>
      <c r="F699" s="60" t="s">
        <v>98</v>
      </c>
      <c r="G699" s="60" t="s">
        <v>99</v>
      </c>
    </row>
    <row r="700" spans="1:7" ht="14.25" customHeight="1">
      <c r="A700" s="214" t="s">
        <v>191</v>
      </c>
      <c r="B700" s="10">
        <v>0</v>
      </c>
      <c r="C700" s="10">
        <v>0</v>
      </c>
      <c r="D700" s="10">
        <v>0</v>
      </c>
      <c r="E700" s="47">
        <v>999</v>
      </c>
      <c r="F700" s="60">
        <v>0</v>
      </c>
      <c r="G700" s="60">
        <v>0</v>
      </c>
    </row>
    <row r="701" spans="1:7">
      <c r="A701" s="214" t="s">
        <v>191</v>
      </c>
      <c r="B701" s="10">
        <v>0.5</v>
      </c>
      <c r="C701" s="10">
        <v>1</v>
      </c>
      <c r="D701" s="10">
        <v>0.1</v>
      </c>
      <c r="E701" s="47">
        <v>999</v>
      </c>
      <c r="F701" s="60">
        <v>7000</v>
      </c>
      <c r="G701" s="60">
        <v>0</v>
      </c>
    </row>
    <row r="702" spans="1:7">
      <c r="A702" s="214" t="s">
        <v>191</v>
      </c>
      <c r="B702" s="10">
        <v>0.6</v>
      </c>
      <c r="C702" s="10">
        <v>1</v>
      </c>
      <c r="D702" s="10">
        <v>0.1</v>
      </c>
      <c r="E702" s="47">
        <v>999</v>
      </c>
      <c r="F702" s="60">
        <v>7000</v>
      </c>
      <c r="G702" s="60">
        <v>0</v>
      </c>
    </row>
    <row r="703" spans="1:7">
      <c r="A703" s="214" t="s">
        <v>191</v>
      </c>
      <c r="B703" s="10">
        <v>0.7</v>
      </c>
      <c r="C703" s="10">
        <v>1</v>
      </c>
      <c r="D703" s="10">
        <v>0.1</v>
      </c>
      <c r="E703" s="47">
        <v>999</v>
      </c>
      <c r="F703" s="60">
        <v>7000</v>
      </c>
      <c r="G703" s="60">
        <v>0</v>
      </c>
    </row>
    <row r="704" spans="1:7">
      <c r="A704" s="214" t="s">
        <v>191</v>
      </c>
      <c r="B704" s="10">
        <v>0.8</v>
      </c>
      <c r="C704" s="10">
        <v>1</v>
      </c>
      <c r="D704" s="10">
        <v>0.1</v>
      </c>
      <c r="E704" s="47">
        <v>999</v>
      </c>
      <c r="F704" s="60">
        <v>7000</v>
      </c>
      <c r="G704" s="60">
        <v>0</v>
      </c>
    </row>
    <row r="705" spans="1:7">
      <c r="A705" s="214" t="s">
        <v>191</v>
      </c>
      <c r="B705" s="10">
        <v>0.9</v>
      </c>
      <c r="C705" s="10">
        <v>1</v>
      </c>
      <c r="D705" s="10">
        <v>0.1</v>
      </c>
      <c r="E705" s="47">
        <v>999</v>
      </c>
      <c r="F705" s="60">
        <v>7000</v>
      </c>
      <c r="G705" s="60">
        <v>0</v>
      </c>
    </row>
    <row r="706" spans="1:7">
      <c r="A706" s="214" t="s">
        <v>191</v>
      </c>
      <c r="B706" s="10">
        <v>1</v>
      </c>
      <c r="C706" s="10">
        <v>1</v>
      </c>
      <c r="D706" s="10">
        <f>+C706*0.1</f>
        <v>0.1</v>
      </c>
      <c r="E706" s="47">
        <v>999</v>
      </c>
      <c r="F706" s="60">
        <v>7000</v>
      </c>
      <c r="G706" s="60">
        <v>0</v>
      </c>
    </row>
    <row r="707" spans="1:7">
      <c r="A707" s="214" t="s">
        <v>191</v>
      </c>
      <c r="B707" s="10">
        <v>1.2</v>
      </c>
      <c r="C707" s="10">
        <f>+B707</f>
        <v>1.2</v>
      </c>
      <c r="D707" s="10">
        <f t="shared" ref="D707:D758" si="28">+C707*0.1</f>
        <v>0.12</v>
      </c>
      <c r="E707" s="47">
        <v>999</v>
      </c>
      <c r="F707" s="60">
        <v>6000</v>
      </c>
      <c r="G707" s="60">
        <v>0</v>
      </c>
    </row>
    <row r="708" spans="1:7">
      <c r="A708" s="214" t="s">
        <v>191</v>
      </c>
      <c r="B708" s="10">
        <v>1.5</v>
      </c>
      <c r="C708" s="10">
        <f t="shared" ref="C708:C758" si="29">+B708</f>
        <v>1.5</v>
      </c>
      <c r="D708" s="10">
        <f t="shared" si="28"/>
        <v>0.15</v>
      </c>
      <c r="E708" s="47">
        <v>999</v>
      </c>
      <c r="F708" s="60">
        <v>4500</v>
      </c>
      <c r="G708" s="60">
        <v>0</v>
      </c>
    </row>
    <row r="709" spans="1:7">
      <c r="A709" s="214" t="s">
        <v>191</v>
      </c>
      <c r="B709" s="10">
        <v>2</v>
      </c>
      <c r="C709" s="10">
        <f t="shared" si="29"/>
        <v>2</v>
      </c>
      <c r="D709" s="10">
        <f t="shared" si="28"/>
        <v>0.2</v>
      </c>
      <c r="E709" s="47">
        <v>999</v>
      </c>
      <c r="F709" s="60">
        <v>4200</v>
      </c>
      <c r="G709" s="60">
        <v>0</v>
      </c>
    </row>
    <row r="710" spans="1:7">
      <c r="A710" s="214" t="s">
        <v>191</v>
      </c>
      <c r="B710" s="10">
        <v>2.5</v>
      </c>
      <c r="C710" s="10">
        <f t="shared" si="29"/>
        <v>2.5</v>
      </c>
      <c r="D710" s="10">
        <f t="shared" si="28"/>
        <v>0.25</v>
      </c>
      <c r="E710" s="47">
        <v>999</v>
      </c>
      <c r="F710" s="60">
        <v>3000</v>
      </c>
      <c r="G710" s="60">
        <v>5.0000000000000001E-3</v>
      </c>
    </row>
    <row r="711" spans="1:7">
      <c r="A711" s="214" t="s">
        <v>191</v>
      </c>
      <c r="B711" s="10">
        <v>3</v>
      </c>
      <c r="C711" s="10">
        <f t="shared" si="29"/>
        <v>3</v>
      </c>
      <c r="D711" s="10">
        <f t="shared" si="28"/>
        <v>0.3</v>
      </c>
      <c r="E711" s="47">
        <v>999</v>
      </c>
      <c r="F711" s="60">
        <v>2800</v>
      </c>
      <c r="G711" s="60">
        <v>5.0000000000000001E-3</v>
      </c>
    </row>
    <row r="712" spans="1:7">
      <c r="A712" s="214" t="s">
        <v>191</v>
      </c>
      <c r="B712" s="10">
        <v>4</v>
      </c>
      <c r="C712" s="10">
        <f t="shared" si="29"/>
        <v>4</v>
      </c>
      <c r="D712" s="10">
        <f t="shared" si="28"/>
        <v>0.4</v>
      </c>
      <c r="E712" s="47">
        <v>999</v>
      </c>
      <c r="F712" s="60">
        <v>2400</v>
      </c>
      <c r="G712" s="60">
        <v>0.01</v>
      </c>
    </row>
    <row r="713" spans="1:7">
      <c r="A713" s="214" t="s">
        <v>191</v>
      </c>
      <c r="B713" s="10">
        <v>5</v>
      </c>
      <c r="C713" s="10">
        <f t="shared" si="29"/>
        <v>5</v>
      </c>
      <c r="D713" s="10">
        <f t="shared" si="28"/>
        <v>0.5</v>
      </c>
      <c r="E713" s="47">
        <v>999</v>
      </c>
      <c r="F713" s="60">
        <v>2100</v>
      </c>
      <c r="G713" s="60">
        <v>0.01</v>
      </c>
    </row>
    <row r="714" spans="1:7">
      <c r="A714" s="214" t="s">
        <v>191</v>
      </c>
      <c r="B714" s="10">
        <v>6</v>
      </c>
      <c r="C714" s="10">
        <f t="shared" si="29"/>
        <v>6</v>
      </c>
      <c r="D714" s="10">
        <f t="shared" si="28"/>
        <v>0.6</v>
      </c>
      <c r="E714" s="47">
        <v>999</v>
      </c>
      <c r="F714" s="60">
        <v>1600</v>
      </c>
      <c r="G714" s="60">
        <v>0.01</v>
      </c>
    </row>
    <row r="715" spans="1:7">
      <c r="A715" s="214" t="s">
        <v>191</v>
      </c>
      <c r="B715" s="10">
        <v>7</v>
      </c>
      <c r="C715" s="10">
        <f t="shared" si="29"/>
        <v>7</v>
      </c>
      <c r="D715" s="10">
        <f t="shared" si="28"/>
        <v>0.7</v>
      </c>
      <c r="E715" s="47">
        <v>999</v>
      </c>
      <c r="F715" s="60">
        <v>800</v>
      </c>
      <c r="G715" s="60">
        <v>1.7000000000000001E-2</v>
      </c>
    </row>
    <row r="716" spans="1:7">
      <c r="A716" s="214" t="s">
        <v>191</v>
      </c>
      <c r="B716" s="10">
        <v>8</v>
      </c>
      <c r="C716" s="10">
        <f t="shared" si="29"/>
        <v>8</v>
      </c>
      <c r="D716" s="10">
        <f t="shared" si="28"/>
        <v>0.8</v>
      </c>
      <c r="E716" s="47">
        <v>999</v>
      </c>
      <c r="F716" s="60">
        <v>800</v>
      </c>
      <c r="G716" s="60">
        <v>1.7000000000000001E-2</v>
      </c>
    </row>
    <row r="717" spans="1:7">
      <c r="A717" s="214" t="s">
        <v>191</v>
      </c>
      <c r="B717" s="10">
        <v>9</v>
      </c>
      <c r="C717" s="10">
        <f t="shared" si="29"/>
        <v>9</v>
      </c>
      <c r="D717" s="10">
        <f t="shared" si="28"/>
        <v>0.9</v>
      </c>
      <c r="E717" s="47">
        <v>999</v>
      </c>
      <c r="F717" s="60">
        <v>500</v>
      </c>
      <c r="G717" s="60">
        <v>1.7000000000000001E-2</v>
      </c>
    </row>
    <row r="718" spans="1:7">
      <c r="A718" s="214" t="s">
        <v>191</v>
      </c>
      <c r="B718" s="10">
        <v>10</v>
      </c>
      <c r="C718" s="10">
        <f t="shared" si="29"/>
        <v>10</v>
      </c>
      <c r="D718" s="10">
        <f t="shared" si="28"/>
        <v>1</v>
      </c>
      <c r="E718" s="47">
        <v>999</v>
      </c>
      <c r="F718" s="60">
        <v>500</v>
      </c>
      <c r="G718" s="60">
        <v>1.7000000000000001E-2</v>
      </c>
    </row>
    <row r="719" spans="1:7">
      <c r="A719" s="214" t="s">
        <v>191</v>
      </c>
      <c r="B719" s="10">
        <v>11</v>
      </c>
      <c r="C719" s="10">
        <f t="shared" si="29"/>
        <v>11</v>
      </c>
      <c r="D719" s="10">
        <f t="shared" si="28"/>
        <v>1.1000000000000001</v>
      </c>
      <c r="E719" s="47">
        <v>999</v>
      </c>
      <c r="F719" s="60">
        <v>300</v>
      </c>
      <c r="G719" s="60">
        <v>0.04</v>
      </c>
    </row>
    <row r="720" spans="1:7">
      <c r="A720" s="214" t="s">
        <v>191</v>
      </c>
      <c r="B720" s="10">
        <v>12</v>
      </c>
      <c r="C720" s="10">
        <f t="shared" si="29"/>
        <v>12</v>
      </c>
      <c r="D720" s="10">
        <f t="shared" si="28"/>
        <v>1.2</v>
      </c>
      <c r="E720" s="47">
        <v>999</v>
      </c>
      <c r="F720" s="60">
        <v>300</v>
      </c>
      <c r="G720" s="60">
        <v>0.04</v>
      </c>
    </row>
    <row r="721" spans="1:7">
      <c r="A721" s="214" t="s">
        <v>191</v>
      </c>
      <c r="B721" s="10">
        <v>13</v>
      </c>
      <c r="C721" s="10">
        <f t="shared" si="29"/>
        <v>13</v>
      </c>
      <c r="D721" s="10">
        <f t="shared" si="28"/>
        <v>1.3</v>
      </c>
      <c r="E721" s="47">
        <v>999</v>
      </c>
      <c r="F721" s="60">
        <v>300</v>
      </c>
      <c r="G721" s="60">
        <v>0.04</v>
      </c>
    </row>
    <row r="722" spans="1:7">
      <c r="A722" s="214" t="s">
        <v>191</v>
      </c>
      <c r="B722" s="10">
        <v>14</v>
      </c>
      <c r="C722" s="10">
        <f t="shared" si="29"/>
        <v>14</v>
      </c>
      <c r="D722" s="10">
        <f t="shared" si="28"/>
        <v>1.4</v>
      </c>
      <c r="E722" s="47">
        <v>999</v>
      </c>
      <c r="F722" s="60">
        <v>300</v>
      </c>
      <c r="G722" s="60">
        <v>0.04</v>
      </c>
    </row>
    <row r="723" spans="1:7">
      <c r="A723" s="214" t="s">
        <v>191</v>
      </c>
      <c r="B723" s="10">
        <v>15</v>
      </c>
      <c r="C723" s="10">
        <f t="shared" si="29"/>
        <v>15</v>
      </c>
      <c r="D723" s="10">
        <f t="shared" si="28"/>
        <v>1.5</v>
      </c>
      <c r="E723" s="47">
        <v>999</v>
      </c>
      <c r="F723" s="60">
        <v>300</v>
      </c>
      <c r="G723" s="60">
        <v>0.04</v>
      </c>
    </row>
    <row r="724" spans="1:7">
      <c r="A724" s="214" t="s">
        <v>191</v>
      </c>
      <c r="B724" s="10">
        <v>16</v>
      </c>
      <c r="C724" s="10">
        <f t="shared" si="29"/>
        <v>16</v>
      </c>
      <c r="D724" s="10">
        <f t="shared" si="28"/>
        <v>1.6</v>
      </c>
      <c r="E724" s="47">
        <v>999</v>
      </c>
      <c r="F724" s="60">
        <v>300</v>
      </c>
      <c r="G724" s="60">
        <v>0.04</v>
      </c>
    </row>
    <row r="725" spans="1:7">
      <c r="A725" s="214" t="s">
        <v>191</v>
      </c>
      <c r="B725" s="10">
        <v>17</v>
      </c>
      <c r="C725" s="10">
        <f t="shared" si="29"/>
        <v>17</v>
      </c>
      <c r="D725" s="10">
        <f t="shared" si="28"/>
        <v>1.7</v>
      </c>
      <c r="E725" s="47">
        <v>999</v>
      </c>
      <c r="F725" s="60">
        <v>300</v>
      </c>
      <c r="G725" s="60">
        <v>0.04</v>
      </c>
    </row>
    <row r="726" spans="1:7">
      <c r="A726" s="214" t="s">
        <v>191</v>
      </c>
      <c r="B726" s="10">
        <v>18</v>
      </c>
      <c r="C726" s="10">
        <f t="shared" si="29"/>
        <v>18</v>
      </c>
      <c r="D726" s="10">
        <f t="shared" si="28"/>
        <v>1.8</v>
      </c>
      <c r="E726" s="47">
        <v>999</v>
      </c>
      <c r="F726" s="60">
        <v>300</v>
      </c>
      <c r="G726" s="60">
        <v>0.04</v>
      </c>
    </row>
    <row r="727" spans="1:7">
      <c r="A727" s="214" t="s">
        <v>191</v>
      </c>
      <c r="B727" s="10">
        <v>19</v>
      </c>
      <c r="C727" s="10">
        <f t="shared" si="29"/>
        <v>19</v>
      </c>
      <c r="D727" s="10">
        <f t="shared" si="28"/>
        <v>1.9</v>
      </c>
      <c r="E727" s="47">
        <v>999</v>
      </c>
      <c r="F727" s="60">
        <v>300</v>
      </c>
      <c r="G727" s="60">
        <v>0.04</v>
      </c>
    </row>
    <row r="728" spans="1:7">
      <c r="A728" s="214" t="s">
        <v>191</v>
      </c>
      <c r="B728" s="10">
        <v>20</v>
      </c>
      <c r="C728" s="10">
        <f t="shared" si="29"/>
        <v>20</v>
      </c>
      <c r="D728" s="10">
        <f t="shared" si="28"/>
        <v>2</v>
      </c>
      <c r="E728" s="47">
        <v>999</v>
      </c>
      <c r="F728" s="60">
        <v>300</v>
      </c>
      <c r="G728" s="60">
        <v>0.04</v>
      </c>
    </row>
    <row r="729" spans="1:7">
      <c r="A729" s="214" t="s">
        <v>191</v>
      </c>
      <c r="B729" s="10">
        <v>21</v>
      </c>
      <c r="C729" s="10">
        <f t="shared" si="29"/>
        <v>21</v>
      </c>
      <c r="D729" s="10">
        <f t="shared" si="28"/>
        <v>2.1</v>
      </c>
      <c r="E729" s="47">
        <v>999</v>
      </c>
      <c r="F729" s="60">
        <v>300</v>
      </c>
      <c r="G729" s="60">
        <v>0.04</v>
      </c>
    </row>
    <row r="730" spans="1:7">
      <c r="A730" s="214" t="s">
        <v>191</v>
      </c>
      <c r="B730" s="10">
        <v>22</v>
      </c>
      <c r="C730" s="10">
        <f t="shared" si="29"/>
        <v>22</v>
      </c>
      <c r="D730" s="10">
        <f t="shared" si="28"/>
        <v>2.2000000000000002</v>
      </c>
      <c r="E730" s="47">
        <v>999</v>
      </c>
      <c r="F730" s="60">
        <v>300</v>
      </c>
      <c r="G730" s="60">
        <v>0.04</v>
      </c>
    </row>
    <row r="731" spans="1:7">
      <c r="A731" s="214" t="s">
        <v>191</v>
      </c>
      <c r="B731" s="10">
        <v>23</v>
      </c>
      <c r="C731" s="10">
        <f t="shared" si="29"/>
        <v>23</v>
      </c>
      <c r="D731" s="10">
        <f t="shared" si="28"/>
        <v>2.2999999999999998</v>
      </c>
      <c r="E731" s="47">
        <v>999</v>
      </c>
      <c r="F731" s="60">
        <v>300</v>
      </c>
      <c r="G731" s="60">
        <v>0.04</v>
      </c>
    </row>
    <row r="732" spans="1:7">
      <c r="A732" s="214" t="s">
        <v>191</v>
      </c>
      <c r="B732" s="10">
        <v>24</v>
      </c>
      <c r="C732" s="10">
        <f t="shared" si="29"/>
        <v>24</v>
      </c>
      <c r="D732" s="10">
        <f t="shared" si="28"/>
        <v>2.4</v>
      </c>
      <c r="E732" s="47">
        <v>999</v>
      </c>
      <c r="F732" s="60">
        <v>300</v>
      </c>
      <c r="G732" s="60">
        <v>0.04</v>
      </c>
    </row>
    <row r="733" spans="1:7">
      <c r="A733" s="214" t="s">
        <v>191</v>
      </c>
      <c r="B733" s="10">
        <v>25</v>
      </c>
      <c r="C733" s="10">
        <f t="shared" si="29"/>
        <v>25</v>
      </c>
      <c r="D733" s="10">
        <f t="shared" si="28"/>
        <v>2.5</v>
      </c>
      <c r="E733" s="47">
        <v>999</v>
      </c>
      <c r="F733" s="60">
        <v>300</v>
      </c>
      <c r="G733" s="60">
        <v>0.04</v>
      </c>
    </row>
    <row r="734" spans="1:7">
      <c r="A734" s="214" t="s">
        <v>191</v>
      </c>
      <c r="B734" s="10">
        <v>26</v>
      </c>
      <c r="C734" s="10">
        <f t="shared" si="29"/>
        <v>26</v>
      </c>
      <c r="D734" s="10">
        <f t="shared" si="28"/>
        <v>2.6</v>
      </c>
      <c r="E734" s="47">
        <v>999</v>
      </c>
      <c r="F734" s="60">
        <v>300</v>
      </c>
      <c r="G734" s="60">
        <v>0.04</v>
      </c>
    </row>
    <row r="735" spans="1:7">
      <c r="A735" s="214" t="s">
        <v>191</v>
      </c>
      <c r="B735" s="10">
        <v>27</v>
      </c>
      <c r="C735" s="10">
        <f t="shared" si="29"/>
        <v>27</v>
      </c>
      <c r="D735" s="10">
        <f t="shared" si="28"/>
        <v>2.7</v>
      </c>
      <c r="E735" s="47">
        <v>999</v>
      </c>
      <c r="F735" s="60">
        <v>300</v>
      </c>
      <c r="G735" s="60">
        <v>0.04</v>
      </c>
    </row>
    <row r="736" spans="1:7">
      <c r="A736" s="214" t="s">
        <v>191</v>
      </c>
      <c r="B736" s="10">
        <v>28</v>
      </c>
      <c r="C736" s="10">
        <f t="shared" si="29"/>
        <v>28</v>
      </c>
      <c r="D736" s="10">
        <f t="shared" si="28"/>
        <v>2.8</v>
      </c>
      <c r="E736" s="47">
        <v>999</v>
      </c>
      <c r="F736" s="60">
        <v>300</v>
      </c>
      <c r="G736" s="60">
        <v>0.04</v>
      </c>
    </row>
    <row r="737" spans="1:7">
      <c r="A737" s="214" t="s">
        <v>191</v>
      </c>
      <c r="B737" s="10">
        <v>29</v>
      </c>
      <c r="C737" s="10">
        <f t="shared" si="29"/>
        <v>29</v>
      </c>
      <c r="D737" s="10">
        <f t="shared" si="28"/>
        <v>2.9</v>
      </c>
      <c r="E737" s="47">
        <v>999</v>
      </c>
      <c r="F737" s="60">
        <v>300</v>
      </c>
      <c r="G737" s="60">
        <v>0.04</v>
      </c>
    </row>
    <row r="738" spans="1:7">
      <c r="A738" s="214" t="s">
        <v>191</v>
      </c>
      <c r="B738" s="10">
        <v>30</v>
      </c>
      <c r="C738" s="10">
        <f t="shared" si="29"/>
        <v>30</v>
      </c>
      <c r="D738" s="10">
        <f t="shared" si="28"/>
        <v>3</v>
      </c>
      <c r="E738" s="47">
        <v>999</v>
      </c>
      <c r="F738" s="60">
        <v>300</v>
      </c>
      <c r="G738" s="60">
        <v>0.04</v>
      </c>
    </row>
    <row r="739" spans="1:7">
      <c r="A739" s="214" t="s">
        <v>191</v>
      </c>
      <c r="B739" s="10">
        <v>31</v>
      </c>
      <c r="C739" s="10">
        <f t="shared" si="29"/>
        <v>31</v>
      </c>
      <c r="D739" s="10">
        <f t="shared" si="28"/>
        <v>3.1</v>
      </c>
      <c r="E739" s="47">
        <v>999</v>
      </c>
      <c r="F739" s="60">
        <v>300</v>
      </c>
      <c r="G739" s="60">
        <v>0.04</v>
      </c>
    </row>
    <row r="740" spans="1:7">
      <c r="A740" s="214" t="s">
        <v>191</v>
      </c>
      <c r="B740" s="10">
        <v>32</v>
      </c>
      <c r="C740" s="10">
        <f t="shared" si="29"/>
        <v>32</v>
      </c>
      <c r="D740" s="10">
        <f t="shared" si="28"/>
        <v>3.2</v>
      </c>
      <c r="E740" s="47">
        <v>999</v>
      </c>
      <c r="F740" s="60">
        <v>300</v>
      </c>
      <c r="G740" s="60">
        <v>0.04</v>
      </c>
    </row>
    <row r="741" spans="1:7">
      <c r="A741" s="214" t="s">
        <v>191</v>
      </c>
      <c r="B741" s="10">
        <v>33</v>
      </c>
      <c r="C741" s="10">
        <f t="shared" si="29"/>
        <v>33</v>
      </c>
      <c r="D741" s="10">
        <f t="shared" si="28"/>
        <v>3.3</v>
      </c>
      <c r="E741" s="47">
        <v>999</v>
      </c>
      <c r="F741" s="60">
        <v>300</v>
      </c>
      <c r="G741" s="60">
        <v>0.04</v>
      </c>
    </row>
    <row r="742" spans="1:7">
      <c r="A742" s="214" t="s">
        <v>191</v>
      </c>
      <c r="B742" s="10">
        <v>34</v>
      </c>
      <c r="C742" s="10">
        <f t="shared" si="29"/>
        <v>34</v>
      </c>
      <c r="D742" s="10">
        <f t="shared" si="28"/>
        <v>3.4</v>
      </c>
      <c r="E742" s="47">
        <v>999</v>
      </c>
      <c r="F742" s="60">
        <v>300</v>
      </c>
      <c r="G742" s="60">
        <v>0.04</v>
      </c>
    </row>
    <row r="743" spans="1:7">
      <c r="A743" s="214" t="s">
        <v>191</v>
      </c>
      <c r="B743" s="10">
        <v>35</v>
      </c>
      <c r="C743" s="10">
        <f t="shared" si="29"/>
        <v>35</v>
      </c>
      <c r="D743" s="10">
        <f t="shared" si="28"/>
        <v>3.5</v>
      </c>
      <c r="E743" s="47">
        <v>999</v>
      </c>
      <c r="F743" s="60">
        <v>300</v>
      </c>
      <c r="G743" s="60">
        <v>0.04</v>
      </c>
    </row>
    <row r="744" spans="1:7">
      <c r="A744" s="214" t="s">
        <v>191</v>
      </c>
      <c r="B744" s="10">
        <v>36</v>
      </c>
      <c r="C744" s="10">
        <f t="shared" si="29"/>
        <v>36</v>
      </c>
      <c r="D744" s="10">
        <f t="shared" si="28"/>
        <v>3.6</v>
      </c>
      <c r="E744" s="47">
        <v>999</v>
      </c>
      <c r="F744" s="60">
        <v>300</v>
      </c>
      <c r="G744" s="60">
        <v>0.04</v>
      </c>
    </row>
    <row r="745" spans="1:7">
      <c r="A745" s="214" t="s">
        <v>191</v>
      </c>
      <c r="B745" s="10">
        <v>37</v>
      </c>
      <c r="C745" s="10">
        <f t="shared" si="29"/>
        <v>37</v>
      </c>
      <c r="D745" s="10">
        <f t="shared" si="28"/>
        <v>3.7</v>
      </c>
      <c r="E745" s="47">
        <v>999</v>
      </c>
      <c r="F745" s="60">
        <v>300</v>
      </c>
      <c r="G745" s="60">
        <v>0.04</v>
      </c>
    </row>
    <row r="746" spans="1:7">
      <c r="A746" s="214" t="s">
        <v>191</v>
      </c>
      <c r="B746" s="10">
        <v>38</v>
      </c>
      <c r="C746" s="10">
        <f t="shared" si="29"/>
        <v>38</v>
      </c>
      <c r="D746" s="10">
        <f t="shared" si="28"/>
        <v>3.8</v>
      </c>
      <c r="E746" s="47">
        <v>999</v>
      </c>
      <c r="F746" s="60">
        <v>300</v>
      </c>
      <c r="G746" s="60">
        <v>0.04</v>
      </c>
    </row>
    <row r="747" spans="1:7">
      <c r="A747" s="214" t="s">
        <v>191</v>
      </c>
      <c r="B747" s="10">
        <v>39</v>
      </c>
      <c r="C747" s="10">
        <f t="shared" si="29"/>
        <v>39</v>
      </c>
      <c r="D747" s="10">
        <f t="shared" si="28"/>
        <v>3.9</v>
      </c>
      <c r="E747" s="47">
        <v>999</v>
      </c>
      <c r="F747" s="60">
        <v>300</v>
      </c>
      <c r="G747" s="60">
        <v>0.04</v>
      </c>
    </row>
    <row r="748" spans="1:7">
      <c r="A748" s="214" t="s">
        <v>191</v>
      </c>
      <c r="B748" s="10">
        <v>40</v>
      </c>
      <c r="C748" s="10">
        <f t="shared" si="29"/>
        <v>40</v>
      </c>
      <c r="D748" s="10">
        <f t="shared" si="28"/>
        <v>4</v>
      </c>
      <c r="E748" s="47">
        <v>999</v>
      </c>
      <c r="F748" s="60">
        <v>300</v>
      </c>
      <c r="G748" s="60">
        <v>0.04</v>
      </c>
    </row>
    <row r="749" spans="1:7">
      <c r="A749" s="214" t="s">
        <v>191</v>
      </c>
      <c r="B749" s="10">
        <v>41</v>
      </c>
      <c r="C749" s="10">
        <f t="shared" si="29"/>
        <v>41</v>
      </c>
      <c r="D749" s="10">
        <f t="shared" si="28"/>
        <v>4.0999999999999996</v>
      </c>
      <c r="E749" s="47">
        <v>999</v>
      </c>
      <c r="F749" s="60">
        <v>300</v>
      </c>
      <c r="G749" s="60">
        <v>0.04</v>
      </c>
    </row>
    <row r="750" spans="1:7">
      <c r="A750" s="214" t="s">
        <v>191</v>
      </c>
      <c r="B750" s="10">
        <v>42</v>
      </c>
      <c r="C750" s="10">
        <f t="shared" si="29"/>
        <v>42</v>
      </c>
      <c r="D750" s="10">
        <f t="shared" si="28"/>
        <v>4.2</v>
      </c>
      <c r="E750" s="47">
        <v>999</v>
      </c>
      <c r="F750" s="60">
        <v>300</v>
      </c>
      <c r="G750" s="60">
        <v>0.04</v>
      </c>
    </row>
    <row r="751" spans="1:7">
      <c r="A751" s="214" t="s">
        <v>191</v>
      </c>
      <c r="B751" s="10">
        <v>43</v>
      </c>
      <c r="C751" s="10">
        <f t="shared" si="29"/>
        <v>43</v>
      </c>
      <c r="D751" s="10">
        <f t="shared" si="28"/>
        <v>4.3</v>
      </c>
      <c r="E751" s="47">
        <v>999</v>
      </c>
      <c r="F751" s="60">
        <v>300</v>
      </c>
      <c r="G751" s="60">
        <v>0.04</v>
      </c>
    </row>
    <row r="752" spans="1:7">
      <c r="A752" s="214" t="s">
        <v>191</v>
      </c>
      <c r="B752" s="10">
        <v>44</v>
      </c>
      <c r="C752" s="10">
        <f t="shared" si="29"/>
        <v>44</v>
      </c>
      <c r="D752" s="10">
        <f t="shared" si="28"/>
        <v>4.4000000000000004</v>
      </c>
      <c r="E752" s="47">
        <v>999</v>
      </c>
      <c r="F752" s="60">
        <v>300</v>
      </c>
      <c r="G752" s="60">
        <v>0.04</v>
      </c>
    </row>
    <row r="753" spans="1:7">
      <c r="A753" s="214" t="s">
        <v>191</v>
      </c>
      <c r="B753" s="10">
        <v>45</v>
      </c>
      <c r="C753" s="10">
        <f t="shared" si="29"/>
        <v>45</v>
      </c>
      <c r="D753" s="10">
        <f t="shared" si="28"/>
        <v>4.5</v>
      </c>
      <c r="E753" s="47">
        <v>999</v>
      </c>
      <c r="F753" s="60">
        <v>300</v>
      </c>
      <c r="G753" s="60">
        <v>0.04</v>
      </c>
    </row>
    <row r="754" spans="1:7">
      <c r="A754" s="214" t="s">
        <v>191</v>
      </c>
      <c r="B754" s="10">
        <v>46</v>
      </c>
      <c r="C754" s="10">
        <f t="shared" si="29"/>
        <v>46</v>
      </c>
      <c r="D754" s="10">
        <f t="shared" si="28"/>
        <v>4.5999999999999996</v>
      </c>
      <c r="E754" s="47">
        <v>999</v>
      </c>
      <c r="F754" s="60">
        <v>300</v>
      </c>
      <c r="G754" s="60">
        <v>0.04</v>
      </c>
    </row>
    <row r="755" spans="1:7">
      <c r="A755" s="214" t="s">
        <v>191</v>
      </c>
      <c r="B755" s="10">
        <v>47</v>
      </c>
      <c r="C755" s="10">
        <f t="shared" si="29"/>
        <v>47</v>
      </c>
      <c r="D755" s="10">
        <f t="shared" si="28"/>
        <v>4.7</v>
      </c>
      <c r="E755" s="47">
        <v>999</v>
      </c>
      <c r="F755" s="60">
        <v>300</v>
      </c>
      <c r="G755" s="60">
        <v>0.04</v>
      </c>
    </row>
    <row r="756" spans="1:7">
      <c r="A756" s="214" t="s">
        <v>191</v>
      </c>
      <c r="B756" s="10">
        <v>48</v>
      </c>
      <c r="C756" s="10">
        <f t="shared" si="29"/>
        <v>48</v>
      </c>
      <c r="D756" s="10">
        <f t="shared" si="28"/>
        <v>4.8</v>
      </c>
      <c r="E756" s="47">
        <v>999</v>
      </c>
      <c r="F756" s="60">
        <v>300</v>
      </c>
      <c r="G756" s="60">
        <v>0.04</v>
      </c>
    </row>
    <row r="757" spans="1:7">
      <c r="A757" s="214" t="s">
        <v>191</v>
      </c>
      <c r="B757" s="10">
        <v>49</v>
      </c>
      <c r="C757" s="10">
        <f t="shared" si="29"/>
        <v>49</v>
      </c>
      <c r="D757" s="10">
        <f t="shared" si="28"/>
        <v>4.9000000000000004</v>
      </c>
      <c r="E757" s="47">
        <v>999</v>
      </c>
      <c r="F757" s="60">
        <v>300</v>
      </c>
      <c r="G757" s="60">
        <v>0.04</v>
      </c>
    </row>
    <row r="758" spans="1:7">
      <c r="A758" s="214" t="s">
        <v>191</v>
      </c>
      <c r="B758" s="10">
        <v>50</v>
      </c>
      <c r="C758" s="10">
        <f t="shared" si="29"/>
        <v>50</v>
      </c>
      <c r="D758" s="10">
        <f t="shared" si="28"/>
        <v>5</v>
      </c>
      <c r="E758" s="47">
        <v>999</v>
      </c>
      <c r="F758" s="60">
        <v>300</v>
      </c>
      <c r="G758" s="60">
        <v>0.04</v>
      </c>
    </row>
    <row r="761" spans="1:7" ht="14.25" customHeight="1">
      <c r="A761" s="9" t="s">
        <v>13</v>
      </c>
      <c r="B761" s="10" t="s">
        <v>14</v>
      </c>
      <c r="C761" s="10" t="s">
        <v>70</v>
      </c>
      <c r="D761" s="10" t="s">
        <v>71</v>
      </c>
      <c r="E761" s="47">
        <v>999</v>
      </c>
      <c r="F761" s="60" t="s">
        <v>98</v>
      </c>
      <c r="G761" s="60" t="s">
        <v>99</v>
      </c>
    </row>
    <row r="762" spans="1:7" ht="14.25" customHeight="1">
      <c r="A762" s="214" t="s">
        <v>192</v>
      </c>
      <c r="B762" s="10">
        <v>0</v>
      </c>
      <c r="C762" s="10">
        <v>0</v>
      </c>
      <c r="D762" s="10">
        <v>0</v>
      </c>
      <c r="E762" s="47">
        <v>999</v>
      </c>
      <c r="F762" s="60">
        <v>0</v>
      </c>
      <c r="G762" s="60">
        <v>0</v>
      </c>
    </row>
    <row r="763" spans="1:7">
      <c r="A763" s="214" t="s">
        <v>192</v>
      </c>
      <c r="B763" s="10">
        <v>0.5</v>
      </c>
      <c r="C763" s="10">
        <v>1</v>
      </c>
      <c r="D763" s="10">
        <v>0.1</v>
      </c>
      <c r="E763" s="47">
        <v>999</v>
      </c>
      <c r="F763" s="60">
        <v>7000</v>
      </c>
      <c r="G763" s="60">
        <v>0</v>
      </c>
    </row>
    <row r="764" spans="1:7">
      <c r="A764" s="214" t="s">
        <v>192</v>
      </c>
      <c r="B764" s="10">
        <v>0.6</v>
      </c>
      <c r="C764" s="10">
        <v>1</v>
      </c>
      <c r="D764" s="10">
        <v>0.1</v>
      </c>
      <c r="E764" s="47">
        <v>999</v>
      </c>
      <c r="F764" s="60">
        <v>7000</v>
      </c>
      <c r="G764" s="60">
        <v>0</v>
      </c>
    </row>
    <row r="765" spans="1:7">
      <c r="A765" s="214" t="s">
        <v>192</v>
      </c>
      <c r="B765" s="10">
        <v>0.7</v>
      </c>
      <c r="C765" s="10">
        <v>1</v>
      </c>
      <c r="D765" s="10">
        <v>0.1</v>
      </c>
      <c r="E765" s="47">
        <v>999</v>
      </c>
      <c r="F765" s="60">
        <v>7000</v>
      </c>
      <c r="G765" s="60">
        <v>0</v>
      </c>
    </row>
    <row r="766" spans="1:7">
      <c r="A766" s="214" t="s">
        <v>192</v>
      </c>
      <c r="B766" s="10">
        <v>0.8</v>
      </c>
      <c r="C766" s="10">
        <v>1</v>
      </c>
      <c r="D766" s="10">
        <v>0.1</v>
      </c>
      <c r="E766" s="47">
        <v>999</v>
      </c>
      <c r="F766" s="60">
        <v>7000</v>
      </c>
      <c r="G766" s="60">
        <v>0</v>
      </c>
    </row>
    <row r="767" spans="1:7">
      <c r="A767" s="214" t="s">
        <v>192</v>
      </c>
      <c r="B767" s="10">
        <v>0.9</v>
      </c>
      <c r="C767" s="10">
        <v>1</v>
      </c>
      <c r="D767" s="10">
        <v>0.1</v>
      </c>
      <c r="E767" s="47">
        <v>999</v>
      </c>
      <c r="F767" s="60">
        <v>7000</v>
      </c>
      <c r="G767" s="60">
        <v>0</v>
      </c>
    </row>
    <row r="768" spans="1:7">
      <c r="A768" s="214" t="s">
        <v>192</v>
      </c>
      <c r="B768" s="10">
        <v>1</v>
      </c>
      <c r="C768" s="10">
        <f>+B768</f>
        <v>1</v>
      </c>
      <c r="D768" s="10">
        <f>+C768*0.1</f>
        <v>0.1</v>
      </c>
      <c r="E768" s="47">
        <v>999</v>
      </c>
      <c r="F768" s="60">
        <v>7000</v>
      </c>
      <c r="G768" s="60">
        <v>0</v>
      </c>
    </row>
    <row r="769" spans="1:7">
      <c r="A769" s="214" t="s">
        <v>192</v>
      </c>
      <c r="B769" s="10">
        <v>1.2</v>
      </c>
      <c r="C769" s="10">
        <f t="shared" ref="C769:C820" si="30">+B769</f>
        <v>1.2</v>
      </c>
      <c r="D769" s="10">
        <f t="shared" ref="D769:D820" si="31">+C769*0.1</f>
        <v>0.12</v>
      </c>
      <c r="E769" s="47">
        <v>999</v>
      </c>
      <c r="F769" s="60">
        <v>6000</v>
      </c>
      <c r="G769" s="60">
        <v>0</v>
      </c>
    </row>
    <row r="770" spans="1:7">
      <c r="A770" s="214" t="s">
        <v>192</v>
      </c>
      <c r="B770" s="10">
        <v>1.5</v>
      </c>
      <c r="C770" s="10">
        <f t="shared" si="30"/>
        <v>1.5</v>
      </c>
      <c r="D770" s="10">
        <f t="shared" si="31"/>
        <v>0.15</v>
      </c>
      <c r="E770" s="47">
        <v>999</v>
      </c>
      <c r="F770" s="60">
        <v>4500</v>
      </c>
      <c r="G770" s="60">
        <v>0</v>
      </c>
    </row>
    <row r="771" spans="1:7">
      <c r="A771" s="214" t="s">
        <v>192</v>
      </c>
      <c r="B771" s="10">
        <v>2</v>
      </c>
      <c r="C771" s="10">
        <f t="shared" si="30"/>
        <v>2</v>
      </c>
      <c r="D771" s="10">
        <f t="shared" si="31"/>
        <v>0.2</v>
      </c>
      <c r="E771" s="47">
        <v>999</v>
      </c>
      <c r="F771" s="60">
        <v>4200</v>
      </c>
      <c r="G771" s="60">
        <v>0</v>
      </c>
    </row>
    <row r="772" spans="1:7">
      <c r="A772" s="214" t="s">
        <v>192</v>
      </c>
      <c r="B772" s="10">
        <v>2.5</v>
      </c>
      <c r="C772" s="10">
        <f t="shared" si="30"/>
        <v>2.5</v>
      </c>
      <c r="D772" s="10">
        <f t="shared" si="31"/>
        <v>0.25</v>
      </c>
      <c r="E772" s="47">
        <v>999</v>
      </c>
      <c r="F772" s="60">
        <v>3000</v>
      </c>
      <c r="G772" s="60">
        <v>5.0000000000000001E-3</v>
      </c>
    </row>
    <row r="773" spans="1:7">
      <c r="A773" s="214" t="s">
        <v>192</v>
      </c>
      <c r="B773" s="10">
        <v>3</v>
      </c>
      <c r="C773" s="10">
        <f t="shared" si="30"/>
        <v>3</v>
      </c>
      <c r="D773" s="10">
        <f t="shared" si="31"/>
        <v>0.3</v>
      </c>
      <c r="E773" s="47">
        <v>999</v>
      </c>
      <c r="F773" s="60">
        <v>2800</v>
      </c>
      <c r="G773" s="60">
        <v>5.0000000000000001E-3</v>
      </c>
    </row>
    <row r="774" spans="1:7">
      <c r="A774" s="214" t="s">
        <v>192</v>
      </c>
      <c r="B774" s="10">
        <v>4</v>
      </c>
      <c r="C774" s="10">
        <f t="shared" si="30"/>
        <v>4</v>
      </c>
      <c r="D774" s="10">
        <f t="shared" si="31"/>
        <v>0.4</v>
      </c>
      <c r="E774" s="47">
        <v>999</v>
      </c>
      <c r="F774" s="60">
        <v>2400</v>
      </c>
      <c r="G774" s="60">
        <v>0.01</v>
      </c>
    </row>
    <row r="775" spans="1:7">
      <c r="A775" s="214" t="s">
        <v>192</v>
      </c>
      <c r="B775" s="10">
        <v>5</v>
      </c>
      <c r="C775" s="10">
        <f t="shared" si="30"/>
        <v>5</v>
      </c>
      <c r="D775" s="10">
        <f t="shared" si="31"/>
        <v>0.5</v>
      </c>
      <c r="E775" s="47">
        <v>999</v>
      </c>
      <c r="F775" s="60">
        <v>2100</v>
      </c>
      <c r="G775" s="60">
        <v>0.01</v>
      </c>
    </row>
    <row r="776" spans="1:7">
      <c r="A776" s="214" t="s">
        <v>192</v>
      </c>
      <c r="B776" s="10">
        <v>6</v>
      </c>
      <c r="C776" s="10">
        <f t="shared" si="30"/>
        <v>6</v>
      </c>
      <c r="D776" s="10">
        <f t="shared" si="31"/>
        <v>0.6</v>
      </c>
      <c r="E776" s="47">
        <v>999</v>
      </c>
      <c r="F776" s="60">
        <v>1600</v>
      </c>
      <c r="G776" s="60">
        <v>0.01</v>
      </c>
    </row>
    <row r="777" spans="1:7">
      <c r="A777" s="214" t="s">
        <v>192</v>
      </c>
      <c r="B777" s="10">
        <v>7</v>
      </c>
      <c r="C777" s="10">
        <f t="shared" si="30"/>
        <v>7</v>
      </c>
      <c r="D777" s="10">
        <f t="shared" si="31"/>
        <v>0.7</v>
      </c>
      <c r="E777" s="47">
        <v>999</v>
      </c>
      <c r="F777" s="60">
        <v>800</v>
      </c>
      <c r="G777" s="60">
        <v>1.7000000000000001E-2</v>
      </c>
    </row>
    <row r="778" spans="1:7">
      <c r="A778" s="214" t="s">
        <v>192</v>
      </c>
      <c r="B778" s="10">
        <v>8</v>
      </c>
      <c r="C778" s="10">
        <f t="shared" si="30"/>
        <v>8</v>
      </c>
      <c r="D778" s="10">
        <f t="shared" si="31"/>
        <v>0.8</v>
      </c>
      <c r="E778" s="47">
        <v>999</v>
      </c>
      <c r="F778" s="60">
        <v>800</v>
      </c>
      <c r="G778" s="60">
        <v>1.7000000000000001E-2</v>
      </c>
    </row>
    <row r="779" spans="1:7">
      <c r="A779" s="214" t="s">
        <v>192</v>
      </c>
      <c r="B779" s="10">
        <v>9</v>
      </c>
      <c r="C779" s="10">
        <f t="shared" si="30"/>
        <v>9</v>
      </c>
      <c r="D779" s="10">
        <f t="shared" si="31"/>
        <v>0.9</v>
      </c>
      <c r="E779" s="47">
        <v>999</v>
      </c>
      <c r="F779" s="60">
        <v>500</v>
      </c>
      <c r="G779" s="60">
        <v>1.7000000000000001E-2</v>
      </c>
    </row>
    <row r="780" spans="1:7">
      <c r="A780" s="214" t="s">
        <v>192</v>
      </c>
      <c r="B780" s="10">
        <v>10</v>
      </c>
      <c r="C780" s="10">
        <f t="shared" si="30"/>
        <v>10</v>
      </c>
      <c r="D780" s="10">
        <f t="shared" si="31"/>
        <v>1</v>
      </c>
      <c r="E780" s="47">
        <v>999</v>
      </c>
      <c r="F780" s="60">
        <v>500</v>
      </c>
      <c r="G780" s="60">
        <v>1.7000000000000001E-2</v>
      </c>
    </row>
    <row r="781" spans="1:7">
      <c r="A781" s="214" t="s">
        <v>192</v>
      </c>
      <c r="B781" s="10">
        <v>11</v>
      </c>
      <c r="C781" s="10">
        <f t="shared" si="30"/>
        <v>11</v>
      </c>
      <c r="D781" s="10">
        <f t="shared" si="31"/>
        <v>1.1000000000000001</v>
      </c>
      <c r="E781" s="47">
        <v>999</v>
      </c>
      <c r="F781" s="60">
        <v>300</v>
      </c>
      <c r="G781" s="60">
        <v>0.04</v>
      </c>
    </row>
    <row r="782" spans="1:7">
      <c r="A782" s="214" t="s">
        <v>192</v>
      </c>
      <c r="B782" s="10">
        <v>12</v>
      </c>
      <c r="C782" s="10">
        <f t="shared" si="30"/>
        <v>12</v>
      </c>
      <c r="D782" s="10">
        <f t="shared" si="31"/>
        <v>1.2</v>
      </c>
      <c r="E782" s="47">
        <v>999</v>
      </c>
      <c r="F782" s="60">
        <v>300</v>
      </c>
      <c r="G782" s="60">
        <v>0.04</v>
      </c>
    </row>
    <row r="783" spans="1:7">
      <c r="A783" s="214" t="s">
        <v>192</v>
      </c>
      <c r="B783" s="10">
        <v>13</v>
      </c>
      <c r="C783" s="10">
        <f t="shared" si="30"/>
        <v>13</v>
      </c>
      <c r="D783" s="10">
        <f t="shared" si="31"/>
        <v>1.3</v>
      </c>
      <c r="E783" s="47">
        <v>999</v>
      </c>
      <c r="F783" s="60">
        <v>300</v>
      </c>
      <c r="G783" s="60">
        <v>0.04</v>
      </c>
    </row>
    <row r="784" spans="1:7">
      <c r="A784" s="214" t="s">
        <v>192</v>
      </c>
      <c r="B784" s="10">
        <v>14</v>
      </c>
      <c r="C784" s="10">
        <f t="shared" si="30"/>
        <v>14</v>
      </c>
      <c r="D784" s="10">
        <f t="shared" si="31"/>
        <v>1.4</v>
      </c>
      <c r="E784" s="47">
        <v>999</v>
      </c>
      <c r="F784" s="60">
        <v>300</v>
      </c>
      <c r="G784" s="60">
        <v>0.04</v>
      </c>
    </row>
    <row r="785" spans="1:7">
      <c r="A785" s="214" t="s">
        <v>192</v>
      </c>
      <c r="B785" s="10">
        <v>15</v>
      </c>
      <c r="C785" s="10">
        <f t="shared" si="30"/>
        <v>15</v>
      </c>
      <c r="D785" s="10">
        <f t="shared" si="31"/>
        <v>1.5</v>
      </c>
      <c r="E785" s="47">
        <v>999</v>
      </c>
      <c r="F785" s="60">
        <v>300</v>
      </c>
      <c r="G785" s="60">
        <v>0.04</v>
      </c>
    </row>
    <row r="786" spans="1:7">
      <c r="A786" s="214" t="s">
        <v>192</v>
      </c>
      <c r="B786" s="10">
        <v>16</v>
      </c>
      <c r="C786" s="10">
        <f t="shared" si="30"/>
        <v>16</v>
      </c>
      <c r="D786" s="10">
        <f t="shared" si="31"/>
        <v>1.6</v>
      </c>
      <c r="E786" s="47">
        <v>999</v>
      </c>
      <c r="F786" s="60">
        <v>300</v>
      </c>
      <c r="G786" s="60">
        <v>0.04</v>
      </c>
    </row>
    <row r="787" spans="1:7">
      <c r="A787" s="214" t="s">
        <v>192</v>
      </c>
      <c r="B787" s="10">
        <v>17</v>
      </c>
      <c r="C787" s="10">
        <f t="shared" si="30"/>
        <v>17</v>
      </c>
      <c r="D787" s="10">
        <f t="shared" si="31"/>
        <v>1.7</v>
      </c>
      <c r="E787" s="47">
        <v>999</v>
      </c>
      <c r="F787" s="60">
        <v>300</v>
      </c>
      <c r="G787" s="60">
        <v>0.04</v>
      </c>
    </row>
    <row r="788" spans="1:7">
      <c r="A788" s="214" t="s">
        <v>192</v>
      </c>
      <c r="B788" s="10">
        <v>18</v>
      </c>
      <c r="C788" s="10">
        <f t="shared" si="30"/>
        <v>18</v>
      </c>
      <c r="D788" s="10">
        <f t="shared" si="31"/>
        <v>1.8</v>
      </c>
      <c r="E788" s="47">
        <v>999</v>
      </c>
      <c r="F788" s="60">
        <v>300</v>
      </c>
      <c r="G788" s="60">
        <v>0.04</v>
      </c>
    </row>
    <row r="789" spans="1:7">
      <c r="A789" s="214" t="s">
        <v>192</v>
      </c>
      <c r="B789" s="10">
        <v>19</v>
      </c>
      <c r="C789" s="10">
        <f t="shared" si="30"/>
        <v>19</v>
      </c>
      <c r="D789" s="10">
        <f t="shared" si="31"/>
        <v>1.9</v>
      </c>
      <c r="E789" s="47">
        <v>999</v>
      </c>
      <c r="F789" s="60">
        <v>300</v>
      </c>
      <c r="G789" s="60">
        <v>0.04</v>
      </c>
    </row>
    <row r="790" spans="1:7">
      <c r="A790" s="214" t="s">
        <v>192</v>
      </c>
      <c r="B790" s="10">
        <v>20</v>
      </c>
      <c r="C790" s="10">
        <f t="shared" si="30"/>
        <v>20</v>
      </c>
      <c r="D790" s="10">
        <f t="shared" si="31"/>
        <v>2</v>
      </c>
      <c r="E790" s="47">
        <v>999</v>
      </c>
      <c r="F790" s="60">
        <v>300</v>
      </c>
      <c r="G790" s="60">
        <v>0.04</v>
      </c>
    </row>
    <row r="791" spans="1:7">
      <c r="A791" s="214" t="s">
        <v>192</v>
      </c>
      <c r="B791" s="10">
        <v>21</v>
      </c>
      <c r="C791" s="10">
        <f t="shared" si="30"/>
        <v>21</v>
      </c>
      <c r="D791" s="10">
        <f t="shared" si="31"/>
        <v>2.1</v>
      </c>
      <c r="E791" s="47">
        <v>999</v>
      </c>
      <c r="F791" s="60">
        <v>300</v>
      </c>
      <c r="G791" s="60">
        <v>0.04</v>
      </c>
    </row>
    <row r="792" spans="1:7">
      <c r="A792" s="214" t="s">
        <v>192</v>
      </c>
      <c r="B792" s="10">
        <v>22</v>
      </c>
      <c r="C792" s="10">
        <f t="shared" si="30"/>
        <v>22</v>
      </c>
      <c r="D792" s="10">
        <f t="shared" si="31"/>
        <v>2.2000000000000002</v>
      </c>
      <c r="E792" s="47">
        <v>999</v>
      </c>
      <c r="F792" s="60">
        <v>300</v>
      </c>
      <c r="G792" s="60">
        <v>0.04</v>
      </c>
    </row>
    <row r="793" spans="1:7">
      <c r="A793" s="214" t="s">
        <v>192</v>
      </c>
      <c r="B793" s="10">
        <v>23</v>
      </c>
      <c r="C793" s="10">
        <f t="shared" si="30"/>
        <v>23</v>
      </c>
      <c r="D793" s="10">
        <f t="shared" si="31"/>
        <v>2.2999999999999998</v>
      </c>
      <c r="E793" s="47">
        <v>999</v>
      </c>
      <c r="F793" s="60">
        <v>300</v>
      </c>
      <c r="G793" s="60">
        <v>0.04</v>
      </c>
    </row>
    <row r="794" spans="1:7">
      <c r="A794" s="214" t="s">
        <v>192</v>
      </c>
      <c r="B794" s="10">
        <v>24</v>
      </c>
      <c r="C794" s="10">
        <f t="shared" si="30"/>
        <v>24</v>
      </c>
      <c r="D794" s="10">
        <f t="shared" si="31"/>
        <v>2.4</v>
      </c>
      <c r="E794" s="47">
        <v>999</v>
      </c>
      <c r="F794" s="60">
        <v>300</v>
      </c>
      <c r="G794" s="60">
        <v>0.04</v>
      </c>
    </row>
    <row r="795" spans="1:7">
      <c r="A795" s="214" t="s">
        <v>192</v>
      </c>
      <c r="B795" s="10">
        <v>25</v>
      </c>
      <c r="C795" s="10">
        <f t="shared" si="30"/>
        <v>25</v>
      </c>
      <c r="D795" s="10">
        <f t="shared" si="31"/>
        <v>2.5</v>
      </c>
      <c r="E795" s="47">
        <v>999</v>
      </c>
      <c r="F795" s="60">
        <v>300</v>
      </c>
      <c r="G795" s="60">
        <v>0.04</v>
      </c>
    </row>
    <row r="796" spans="1:7">
      <c r="A796" s="214" t="s">
        <v>192</v>
      </c>
      <c r="B796" s="10">
        <v>26</v>
      </c>
      <c r="C796" s="10">
        <f t="shared" si="30"/>
        <v>26</v>
      </c>
      <c r="D796" s="10">
        <f t="shared" si="31"/>
        <v>2.6</v>
      </c>
      <c r="E796" s="47">
        <v>999</v>
      </c>
      <c r="F796" s="60">
        <v>300</v>
      </c>
      <c r="G796" s="60">
        <v>0.04</v>
      </c>
    </row>
    <row r="797" spans="1:7">
      <c r="A797" s="214" t="s">
        <v>192</v>
      </c>
      <c r="B797" s="10">
        <v>27</v>
      </c>
      <c r="C797" s="10">
        <f t="shared" si="30"/>
        <v>27</v>
      </c>
      <c r="D797" s="10">
        <f t="shared" si="31"/>
        <v>2.7</v>
      </c>
      <c r="E797" s="47">
        <v>999</v>
      </c>
      <c r="F797" s="60">
        <v>300</v>
      </c>
      <c r="G797" s="60">
        <v>0.04</v>
      </c>
    </row>
    <row r="798" spans="1:7">
      <c r="A798" s="214" t="s">
        <v>192</v>
      </c>
      <c r="B798" s="10">
        <v>28</v>
      </c>
      <c r="C798" s="10">
        <f t="shared" si="30"/>
        <v>28</v>
      </c>
      <c r="D798" s="10">
        <f t="shared" si="31"/>
        <v>2.8</v>
      </c>
      <c r="E798" s="47">
        <v>999</v>
      </c>
      <c r="F798" s="60">
        <v>300</v>
      </c>
      <c r="G798" s="60">
        <v>0.04</v>
      </c>
    </row>
    <row r="799" spans="1:7">
      <c r="A799" s="214" t="s">
        <v>192</v>
      </c>
      <c r="B799" s="10">
        <v>29</v>
      </c>
      <c r="C799" s="10">
        <f t="shared" si="30"/>
        <v>29</v>
      </c>
      <c r="D799" s="10">
        <f t="shared" si="31"/>
        <v>2.9</v>
      </c>
      <c r="E799" s="47">
        <v>999</v>
      </c>
      <c r="F799" s="60">
        <v>300</v>
      </c>
      <c r="G799" s="60">
        <v>0.04</v>
      </c>
    </row>
    <row r="800" spans="1:7">
      <c r="A800" s="214" t="s">
        <v>192</v>
      </c>
      <c r="B800" s="10">
        <v>30</v>
      </c>
      <c r="C800" s="10">
        <f t="shared" si="30"/>
        <v>30</v>
      </c>
      <c r="D800" s="10">
        <f t="shared" si="31"/>
        <v>3</v>
      </c>
      <c r="E800" s="47">
        <v>999</v>
      </c>
      <c r="F800" s="60">
        <v>300</v>
      </c>
      <c r="G800" s="60">
        <v>0.04</v>
      </c>
    </row>
    <row r="801" spans="1:7">
      <c r="A801" s="214" t="s">
        <v>192</v>
      </c>
      <c r="B801" s="10">
        <v>31</v>
      </c>
      <c r="C801" s="10">
        <f t="shared" si="30"/>
        <v>31</v>
      </c>
      <c r="D801" s="10">
        <f t="shared" si="31"/>
        <v>3.1</v>
      </c>
      <c r="E801" s="47">
        <v>999</v>
      </c>
      <c r="F801" s="60">
        <v>300</v>
      </c>
      <c r="G801" s="60">
        <v>0.04</v>
      </c>
    </row>
    <row r="802" spans="1:7">
      <c r="A802" s="214" t="s">
        <v>192</v>
      </c>
      <c r="B802" s="10">
        <v>32</v>
      </c>
      <c r="C802" s="10">
        <f t="shared" si="30"/>
        <v>32</v>
      </c>
      <c r="D802" s="10">
        <f t="shared" si="31"/>
        <v>3.2</v>
      </c>
      <c r="E802" s="47">
        <v>999</v>
      </c>
      <c r="F802" s="60">
        <v>300</v>
      </c>
      <c r="G802" s="60">
        <v>0.04</v>
      </c>
    </row>
    <row r="803" spans="1:7">
      <c r="A803" s="214" t="s">
        <v>192</v>
      </c>
      <c r="B803" s="10">
        <v>33</v>
      </c>
      <c r="C803" s="10">
        <f t="shared" si="30"/>
        <v>33</v>
      </c>
      <c r="D803" s="10">
        <f t="shared" si="31"/>
        <v>3.3</v>
      </c>
      <c r="E803" s="47">
        <v>999</v>
      </c>
      <c r="F803" s="60">
        <v>300</v>
      </c>
      <c r="G803" s="60">
        <v>0.04</v>
      </c>
    </row>
    <row r="804" spans="1:7">
      <c r="A804" s="214" t="s">
        <v>192</v>
      </c>
      <c r="B804" s="10">
        <v>34</v>
      </c>
      <c r="C804" s="10">
        <f t="shared" si="30"/>
        <v>34</v>
      </c>
      <c r="D804" s="10">
        <f t="shared" si="31"/>
        <v>3.4</v>
      </c>
      <c r="E804" s="47">
        <v>999</v>
      </c>
      <c r="F804" s="60">
        <v>300</v>
      </c>
      <c r="G804" s="60">
        <v>0.04</v>
      </c>
    </row>
    <row r="805" spans="1:7">
      <c r="A805" s="214" t="s">
        <v>192</v>
      </c>
      <c r="B805" s="10">
        <v>35</v>
      </c>
      <c r="C805" s="10">
        <f t="shared" si="30"/>
        <v>35</v>
      </c>
      <c r="D805" s="10">
        <f t="shared" si="31"/>
        <v>3.5</v>
      </c>
      <c r="E805" s="47">
        <v>999</v>
      </c>
      <c r="F805" s="60">
        <v>300</v>
      </c>
      <c r="G805" s="60">
        <v>0.04</v>
      </c>
    </row>
    <row r="806" spans="1:7">
      <c r="A806" s="214" t="s">
        <v>192</v>
      </c>
      <c r="B806" s="10">
        <v>36</v>
      </c>
      <c r="C806" s="10">
        <f t="shared" si="30"/>
        <v>36</v>
      </c>
      <c r="D806" s="10">
        <f t="shared" si="31"/>
        <v>3.6</v>
      </c>
      <c r="E806" s="47">
        <v>999</v>
      </c>
      <c r="F806" s="60">
        <v>300</v>
      </c>
      <c r="G806" s="60">
        <v>0.04</v>
      </c>
    </row>
    <row r="807" spans="1:7">
      <c r="A807" s="214" t="s">
        <v>192</v>
      </c>
      <c r="B807" s="10">
        <v>37</v>
      </c>
      <c r="C807" s="10">
        <f t="shared" si="30"/>
        <v>37</v>
      </c>
      <c r="D807" s="10">
        <f t="shared" si="31"/>
        <v>3.7</v>
      </c>
      <c r="E807" s="47">
        <v>999</v>
      </c>
      <c r="F807" s="60">
        <v>300</v>
      </c>
      <c r="G807" s="60">
        <v>0.04</v>
      </c>
    </row>
    <row r="808" spans="1:7">
      <c r="A808" s="214" t="s">
        <v>192</v>
      </c>
      <c r="B808" s="10">
        <v>38</v>
      </c>
      <c r="C808" s="10">
        <f t="shared" si="30"/>
        <v>38</v>
      </c>
      <c r="D808" s="10">
        <f t="shared" si="31"/>
        <v>3.8</v>
      </c>
      <c r="E808" s="47">
        <v>999</v>
      </c>
      <c r="F808" s="60">
        <v>300</v>
      </c>
      <c r="G808" s="60">
        <v>0.04</v>
      </c>
    </row>
    <row r="809" spans="1:7">
      <c r="A809" s="214" t="s">
        <v>192</v>
      </c>
      <c r="B809" s="10">
        <v>39</v>
      </c>
      <c r="C809" s="10">
        <f t="shared" si="30"/>
        <v>39</v>
      </c>
      <c r="D809" s="10">
        <f t="shared" si="31"/>
        <v>3.9</v>
      </c>
      <c r="E809" s="47">
        <v>999</v>
      </c>
      <c r="F809" s="60">
        <v>300</v>
      </c>
      <c r="G809" s="60">
        <v>0.04</v>
      </c>
    </row>
    <row r="810" spans="1:7">
      <c r="A810" s="214" t="s">
        <v>192</v>
      </c>
      <c r="B810" s="10">
        <v>40</v>
      </c>
      <c r="C810" s="10">
        <f t="shared" si="30"/>
        <v>40</v>
      </c>
      <c r="D810" s="10">
        <f t="shared" si="31"/>
        <v>4</v>
      </c>
      <c r="E810" s="47">
        <v>999</v>
      </c>
      <c r="F810" s="60">
        <v>300</v>
      </c>
      <c r="G810" s="60">
        <v>0.04</v>
      </c>
    </row>
    <row r="811" spans="1:7">
      <c r="A811" s="214" t="s">
        <v>192</v>
      </c>
      <c r="B811" s="10">
        <v>41</v>
      </c>
      <c r="C811" s="10">
        <f t="shared" si="30"/>
        <v>41</v>
      </c>
      <c r="D811" s="10">
        <f t="shared" si="31"/>
        <v>4.0999999999999996</v>
      </c>
      <c r="E811" s="47">
        <v>999</v>
      </c>
      <c r="F811" s="60">
        <v>300</v>
      </c>
      <c r="G811" s="60">
        <v>0.04</v>
      </c>
    </row>
    <row r="812" spans="1:7">
      <c r="A812" s="214" t="s">
        <v>192</v>
      </c>
      <c r="B812" s="10">
        <v>42</v>
      </c>
      <c r="C812" s="10">
        <f t="shared" si="30"/>
        <v>42</v>
      </c>
      <c r="D812" s="10">
        <f t="shared" si="31"/>
        <v>4.2</v>
      </c>
      <c r="E812" s="47">
        <v>999</v>
      </c>
      <c r="F812" s="60">
        <v>300</v>
      </c>
      <c r="G812" s="60">
        <v>0.04</v>
      </c>
    </row>
    <row r="813" spans="1:7">
      <c r="A813" s="214" t="s">
        <v>192</v>
      </c>
      <c r="B813" s="10">
        <v>43</v>
      </c>
      <c r="C813" s="10">
        <f t="shared" si="30"/>
        <v>43</v>
      </c>
      <c r="D813" s="10">
        <f t="shared" si="31"/>
        <v>4.3</v>
      </c>
      <c r="E813" s="47">
        <v>999</v>
      </c>
      <c r="F813" s="60">
        <v>300</v>
      </c>
      <c r="G813" s="60">
        <v>0.04</v>
      </c>
    </row>
    <row r="814" spans="1:7">
      <c r="A814" s="214" t="s">
        <v>192</v>
      </c>
      <c r="B814" s="10">
        <v>44</v>
      </c>
      <c r="C814" s="10">
        <f t="shared" si="30"/>
        <v>44</v>
      </c>
      <c r="D814" s="10">
        <f t="shared" si="31"/>
        <v>4.4000000000000004</v>
      </c>
      <c r="E814" s="47">
        <v>999</v>
      </c>
      <c r="F814" s="60">
        <v>300</v>
      </c>
      <c r="G814" s="60">
        <v>0.04</v>
      </c>
    </row>
    <row r="815" spans="1:7">
      <c r="A815" s="214" t="s">
        <v>192</v>
      </c>
      <c r="B815" s="10">
        <v>45</v>
      </c>
      <c r="C815" s="10">
        <f t="shared" si="30"/>
        <v>45</v>
      </c>
      <c r="D815" s="10">
        <f t="shared" si="31"/>
        <v>4.5</v>
      </c>
      <c r="E815" s="47">
        <v>999</v>
      </c>
      <c r="F815" s="60">
        <v>300</v>
      </c>
      <c r="G815" s="60">
        <v>0.04</v>
      </c>
    </row>
    <row r="816" spans="1:7">
      <c r="A816" s="214" t="s">
        <v>192</v>
      </c>
      <c r="B816" s="10">
        <v>46</v>
      </c>
      <c r="C816" s="10">
        <f t="shared" si="30"/>
        <v>46</v>
      </c>
      <c r="D816" s="10">
        <f t="shared" si="31"/>
        <v>4.5999999999999996</v>
      </c>
      <c r="E816" s="47">
        <v>999</v>
      </c>
      <c r="F816" s="60">
        <v>300</v>
      </c>
      <c r="G816" s="60">
        <v>0.04</v>
      </c>
    </row>
    <row r="817" spans="1:7">
      <c r="A817" s="214" t="s">
        <v>192</v>
      </c>
      <c r="B817" s="10">
        <v>47</v>
      </c>
      <c r="C817" s="10">
        <f t="shared" si="30"/>
        <v>47</v>
      </c>
      <c r="D817" s="10">
        <f t="shared" si="31"/>
        <v>4.7</v>
      </c>
      <c r="E817" s="47">
        <v>999</v>
      </c>
      <c r="F817" s="60">
        <v>300</v>
      </c>
      <c r="G817" s="60">
        <v>0.04</v>
      </c>
    </row>
    <row r="818" spans="1:7">
      <c r="A818" s="214" t="s">
        <v>192</v>
      </c>
      <c r="B818" s="10">
        <v>48</v>
      </c>
      <c r="C818" s="10">
        <f t="shared" si="30"/>
        <v>48</v>
      </c>
      <c r="D818" s="10">
        <f t="shared" si="31"/>
        <v>4.8</v>
      </c>
      <c r="E818" s="47">
        <v>999</v>
      </c>
      <c r="F818" s="60">
        <v>300</v>
      </c>
      <c r="G818" s="60">
        <v>0.04</v>
      </c>
    </row>
    <row r="819" spans="1:7">
      <c r="A819" s="214" t="s">
        <v>192</v>
      </c>
      <c r="B819" s="10">
        <v>49</v>
      </c>
      <c r="C819" s="10">
        <f t="shared" si="30"/>
        <v>49</v>
      </c>
      <c r="D819" s="10">
        <f t="shared" si="31"/>
        <v>4.9000000000000004</v>
      </c>
      <c r="E819" s="47">
        <v>999</v>
      </c>
      <c r="F819" s="60">
        <v>300</v>
      </c>
      <c r="G819" s="60">
        <v>0.04</v>
      </c>
    </row>
    <row r="820" spans="1:7">
      <c r="A820" s="214" t="s">
        <v>192</v>
      </c>
      <c r="B820" s="10">
        <v>50</v>
      </c>
      <c r="C820" s="10">
        <f t="shared" si="30"/>
        <v>50</v>
      </c>
      <c r="D820" s="10">
        <f t="shared" si="31"/>
        <v>5</v>
      </c>
      <c r="E820" s="47">
        <v>999</v>
      </c>
      <c r="F820" s="60">
        <v>300</v>
      </c>
      <c r="G820" s="60">
        <v>0.04</v>
      </c>
    </row>
    <row r="823" spans="1:7" ht="14.25" customHeight="1">
      <c r="A823" s="9" t="s">
        <v>13</v>
      </c>
      <c r="B823" s="10" t="s">
        <v>14</v>
      </c>
      <c r="C823" s="10" t="s">
        <v>70</v>
      </c>
      <c r="D823" s="10" t="s">
        <v>71</v>
      </c>
      <c r="E823" s="47">
        <v>999</v>
      </c>
      <c r="F823" s="60" t="s">
        <v>98</v>
      </c>
      <c r="G823" s="60" t="s">
        <v>99</v>
      </c>
    </row>
    <row r="824" spans="1:7" ht="14.25" customHeight="1">
      <c r="A824" s="214" t="s">
        <v>194</v>
      </c>
      <c r="B824" s="10">
        <v>0</v>
      </c>
      <c r="C824" s="10">
        <v>0</v>
      </c>
      <c r="D824" s="10">
        <v>0</v>
      </c>
      <c r="E824" s="47">
        <v>999</v>
      </c>
      <c r="F824" s="60">
        <v>0</v>
      </c>
      <c r="G824" s="60">
        <v>0</v>
      </c>
    </row>
    <row r="825" spans="1:7">
      <c r="A825" s="214" t="s">
        <v>194</v>
      </c>
      <c r="B825" s="10">
        <v>0.5</v>
      </c>
      <c r="C825" s="10">
        <v>2</v>
      </c>
      <c r="D825" s="10">
        <v>0.1</v>
      </c>
      <c r="E825" s="47">
        <v>999</v>
      </c>
      <c r="F825" s="60">
        <v>7000</v>
      </c>
      <c r="G825" s="60">
        <v>0</v>
      </c>
    </row>
    <row r="826" spans="1:7">
      <c r="A826" s="214" t="s">
        <v>193</v>
      </c>
      <c r="B826" s="10">
        <v>0.6</v>
      </c>
      <c r="C826" s="10">
        <v>2</v>
      </c>
      <c r="D826" s="10">
        <v>0.1</v>
      </c>
      <c r="E826" s="47">
        <v>999</v>
      </c>
      <c r="F826" s="60">
        <v>7000</v>
      </c>
      <c r="G826" s="60">
        <v>0</v>
      </c>
    </row>
    <row r="827" spans="1:7">
      <c r="A827" s="214" t="s">
        <v>193</v>
      </c>
      <c r="B827" s="10">
        <v>0.7</v>
      </c>
      <c r="C827" s="10">
        <v>2</v>
      </c>
      <c r="D827" s="10">
        <v>0.1</v>
      </c>
      <c r="E827" s="47">
        <v>999</v>
      </c>
      <c r="F827" s="60">
        <v>7000</v>
      </c>
      <c r="G827" s="60">
        <v>0</v>
      </c>
    </row>
    <row r="828" spans="1:7">
      <c r="A828" s="214" t="s">
        <v>193</v>
      </c>
      <c r="B828" s="10">
        <v>0.8</v>
      </c>
      <c r="C828" s="10">
        <v>2</v>
      </c>
      <c r="D828" s="10">
        <v>0.1</v>
      </c>
      <c r="E828" s="47">
        <v>999</v>
      </c>
      <c r="F828" s="60">
        <v>7000</v>
      </c>
      <c r="G828" s="60">
        <v>0</v>
      </c>
    </row>
    <row r="829" spans="1:7">
      <c r="A829" s="214" t="s">
        <v>193</v>
      </c>
      <c r="B829" s="10">
        <v>0.9</v>
      </c>
      <c r="C829" s="10">
        <v>2</v>
      </c>
      <c r="D829" s="10">
        <v>0.1</v>
      </c>
      <c r="E829" s="47">
        <v>999</v>
      </c>
      <c r="F829" s="60">
        <v>7000</v>
      </c>
      <c r="G829" s="60">
        <v>0</v>
      </c>
    </row>
    <row r="830" spans="1:7">
      <c r="A830" s="214" t="s">
        <v>193</v>
      </c>
      <c r="B830" s="10">
        <v>1</v>
      </c>
      <c r="C830" s="10">
        <v>2</v>
      </c>
      <c r="D830" s="10">
        <f>+C830*0.1</f>
        <v>0.2</v>
      </c>
      <c r="E830" s="47">
        <v>999</v>
      </c>
      <c r="F830" s="60">
        <v>7000</v>
      </c>
      <c r="G830" s="60">
        <v>0</v>
      </c>
    </row>
    <row r="831" spans="1:7">
      <c r="A831" s="214" t="s">
        <v>193</v>
      </c>
      <c r="B831" s="10">
        <v>1.2</v>
      </c>
      <c r="C831" s="10">
        <v>2.4</v>
      </c>
      <c r="D831" s="10">
        <f t="shared" ref="D831:D882" si="32">+C831*0.1</f>
        <v>0.24</v>
      </c>
      <c r="E831" s="47">
        <v>999</v>
      </c>
      <c r="F831" s="60">
        <v>6000</v>
      </c>
      <c r="G831" s="60">
        <v>0</v>
      </c>
    </row>
    <row r="832" spans="1:7">
      <c r="A832" s="214" t="s">
        <v>193</v>
      </c>
      <c r="B832" s="10">
        <v>1.5</v>
      </c>
      <c r="C832" s="10">
        <v>3</v>
      </c>
      <c r="D832" s="10">
        <f t="shared" si="32"/>
        <v>0.3</v>
      </c>
      <c r="E832" s="47">
        <v>999</v>
      </c>
      <c r="F832" s="60">
        <v>4500</v>
      </c>
      <c r="G832" s="60">
        <v>0</v>
      </c>
    </row>
    <row r="833" spans="1:7">
      <c r="A833" s="214" t="s">
        <v>193</v>
      </c>
      <c r="B833" s="10">
        <v>2</v>
      </c>
      <c r="C833" s="10">
        <v>3.8</v>
      </c>
      <c r="D833" s="10">
        <f t="shared" si="32"/>
        <v>0.38</v>
      </c>
      <c r="E833" s="47">
        <v>999</v>
      </c>
      <c r="F833" s="60">
        <v>4200</v>
      </c>
      <c r="G833" s="60">
        <v>0</v>
      </c>
    </row>
    <row r="834" spans="1:7">
      <c r="A834" s="214" t="s">
        <v>193</v>
      </c>
      <c r="B834" s="10">
        <v>2.5</v>
      </c>
      <c r="C834" s="10">
        <v>4.7</v>
      </c>
      <c r="D834" s="10">
        <f t="shared" si="32"/>
        <v>0.47</v>
      </c>
      <c r="E834" s="47">
        <v>999</v>
      </c>
      <c r="F834" s="60">
        <v>3000</v>
      </c>
      <c r="G834" s="60">
        <v>5.0000000000000001E-3</v>
      </c>
    </row>
    <row r="835" spans="1:7">
      <c r="A835" s="214" t="s">
        <v>193</v>
      </c>
      <c r="B835" s="10">
        <v>3</v>
      </c>
      <c r="C835" s="10">
        <v>6</v>
      </c>
      <c r="D835" s="10">
        <f t="shared" si="32"/>
        <v>0.6</v>
      </c>
      <c r="E835" s="47">
        <v>999</v>
      </c>
      <c r="F835" s="60">
        <v>2800</v>
      </c>
      <c r="G835" s="60">
        <v>5.0000000000000001E-3</v>
      </c>
    </row>
    <row r="836" spans="1:7">
      <c r="A836" s="214" t="s">
        <v>193</v>
      </c>
      <c r="B836" s="10">
        <v>4</v>
      </c>
      <c r="C836" s="10">
        <v>7.5</v>
      </c>
      <c r="D836" s="10">
        <f t="shared" si="32"/>
        <v>0.75</v>
      </c>
      <c r="E836" s="47">
        <v>999</v>
      </c>
      <c r="F836" s="60">
        <v>2400</v>
      </c>
      <c r="G836" s="60">
        <v>0.01</v>
      </c>
    </row>
    <row r="837" spans="1:7">
      <c r="A837" s="214" t="s">
        <v>193</v>
      </c>
      <c r="B837" s="10">
        <v>5</v>
      </c>
      <c r="C837" s="10">
        <f>+B837*1.5</f>
        <v>7.5</v>
      </c>
      <c r="D837" s="10">
        <f t="shared" si="32"/>
        <v>0.75</v>
      </c>
      <c r="E837" s="47">
        <v>999</v>
      </c>
      <c r="F837" s="60">
        <v>2100</v>
      </c>
      <c r="G837" s="60">
        <v>0.01</v>
      </c>
    </row>
    <row r="838" spans="1:7">
      <c r="A838" s="214" t="s">
        <v>193</v>
      </c>
      <c r="B838" s="10">
        <v>6</v>
      </c>
      <c r="C838" s="10">
        <f t="shared" ref="C838:C882" si="33">+B838*1.5</f>
        <v>9</v>
      </c>
      <c r="D838" s="10">
        <f t="shared" si="32"/>
        <v>0.9</v>
      </c>
      <c r="E838" s="47">
        <v>999</v>
      </c>
      <c r="F838" s="60">
        <v>1600</v>
      </c>
      <c r="G838" s="60">
        <v>0.01</v>
      </c>
    </row>
    <row r="839" spans="1:7">
      <c r="A839" s="214" t="s">
        <v>193</v>
      </c>
      <c r="B839" s="10">
        <v>7</v>
      </c>
      <c r="C839" s="10">
        <f t="shared" si="33"/>
        <v>10.5</v>
      </c>
      <c r="D839" s="10">
        <f t="shared" si="32"/>
        <v>1.05</v>
      </c>
      <c r="E839" s="47">
        <v>999</v>
      </c>
      <c r="F839" s="60">
        <v>800</v>
      </c>
      <c r="G839" s="60">
        <v>1.7000000000000001E-2</v>
      </c>
    </row>
    <row r="840" spans="1:7">
      <c r="A840" s="214" t="s">
        <v>193</v>
      </c>
      <c r="B840" s="10">
        <v>8</v>
      </c>
      <c r="C840" s="10">
        <f t="shared" si="33"/>
        <v>12</v>
      </c>
      <c r="D840" s="10">
        <f t="shared" si="32"/>
        <v>1.2</v>
      </c>
      <c r="E840" s="47">
        <v>999</v>
      </c>
      <c r="F840" s="60">
        <v>800</v>
      </c>
      <c r="G840" s="60">
        <v>1.7000000000000001E-2</v>
      </c>
    </row>
    <row r="841" spans="1:7">
      <c r="A841" s="214" t="s">
        <v>193</v>
      </c>
      <c r="B841" s="10">
        <v>9</v>
      </c>
      <c r="C841" s="10">
        <f t="shared" si="33"/>
        <v>13.5</v>
      </c>
      <c r="D841" s="10">
        <f t="shared" si="32"/>
        <v>1.35</v>
      </c>
      <c r="E841" s="47">
        <v>999</v>
      </c>
      <c r="F841" s="60">
        <v>500</v>
      </c>
      <c r="G841" s="60">
        <v>1.7000000000000001E-2</v>
      </c>
    </row>
    <row r="842" spans="1:7">
      <c r="A842" s="214" t="s">
        <v>193</v>
      </c>
      <c r="B842" s="10">
        <v>10</v>
      </c>
      <c r="C842" s="10">
        <f t="shared" si="33"/>
        <v>15</v>
      </c>
      <c r="D842" s="10">
        <f t="shared" si="32"/>
        <v>1.5</v>
      </c>
      <c r="E842" s="47">
        <v>999</v>
      </c>
      <c r="F842" s="60">
        <v>500</v>
      </c>
      <c r="G842" s="60">
        <v>1.7000000000000001E-2</v>
      </c>
    </row>
    <row r="843" spans="1:7">
      <c r="A843" s="214" t="s">
        <v>193</v>
      </c>
      <c r="B843" s="10">
        <v>11</v>
      </c>
      <c r="C843" s="10">
        <f t="shared" si="33"/>
        <v>16.5</v>
      </c>
      <c r="D843" s="10">
        <f t="shared" si="32"/>
        <v>1.65</v>
      </c>
      <c r="E843" s="47">
        <v>999</v>
      </c>
      <c r="F843" s="60">
        <v>300</v>
      </c>
      <c r="G843" s="60">
        <v>0.04</v>
      </c>
    </row>
    <row r="844" spans="1:7">
      <c r="A844" s="214" t="s">
        <v>193</v>
      </c>
      <c r="B844" s="10">
        <v>12</v>
      </c>
      <c r="C844" s="10">
        <f t="shared" si="33"/>
        <v>18</v>
      </c>
      <c r="D844" s="10">
        <f t="shared" si="32"/>
        <v>1.8</v>
      </c>
      <c r="E844" s="47">
        <v>999</v>
      </c>
      <c r="F844" s="60">
        <v>300</v>
      </c>
      <c r="G844" s="60">
        <v>0.04</v>
      </c>
    </row>
    <row r="845" spans="1:7">
      <c r="A845" s="214" t="s">
        <v>193</v>
      </c>
      <c r="B845" s="10">
        <v>13</v>
      </c>
      <c r="C845" s="10">
        <f t="shared" si="33"/>
        <v>19.5</v>
      </c>
      <c r="D845" s="10">
        <f t="shared" si="32"/>
        <v>1.95</v>
      </c>
      <c r="E845" s="47">
        <v>999</v>
      </c>
      <c r="F845" s="60">
        <v>300</v>
      </c>
      <c r="G845" s="60">
        <v>0.04</v>
      </c>
    </row>
    <row r="846" spans="1:7">
      <c r="A846" s="214" t="s">
        <v>193</v>
      </c>
      <c r="B846" s="10">
        <v>14</v>
      </c>
      <c r="C846" s="10">
        <f t="shared" si="33"/>
        <v>21</v>
      </c>
      <c r="D846" s="10">
        <f t="shared" si="32"/>
        <v>2.1</v>
      </c>
      <c r="E846" s="47">
        <v>999</v>
      </c>
      <c r="F846" s="60">
        <v>300</v>
      </c>
      <c r="G846" s="60">
        <v>0.04</v>
      </c>
    </row>
    <row r="847" spans="1:7">
      <c r="A847" s="214" t="s">
        <v>193</v>
      </c>
      <c r="B847" s="10">
        <v>15</v>
      </c>
      <c r="C847" s="10">
        <f t="shared" si="33"/>
        <v>22.5</v>
      </c>
      <c r="D847" s="10">
        <f t="shared" si="32"/>
        <v>2.25</v>
      </c>
      <c r="E847" s="47">
        <v>999</v>
      </c>
      <c r="F847" s="60">
        <v>300</v>
      </c>
      <c r="G847" s="60">
        <v>0.04</v>
      </c>
    </row>
    <row r="848" spans="1:7">
      <c r="A848" s="214" t="s">
        <v>193</v>
      </c>
      <c r="B848" s="10">
        <v>16</v>
      </c>
      <c r="C848" s="10">
        <f t="shared" si="33"/>
        <v>24</v>
      </c>
      <c r="D848" s="10">
        <f t="shared" si="32"/>
        <v>2.4</v>
      </c>
      <c r="E848" s="47">
        <v>999</v>
      </c>
      <c r="F848" s="60">
        <v>300</v>
      </c>
      <c r="G848" s="60">
        <v>0.04</v>
      </c>
    </row>
    <row r="849" spans="1:7">
      <c r="A849" s="214" t="s">
        <v>193</v>
      </c>
      <c r="B849" s="10">
        <v>17</v>
      </c>
      <c r="C849" s="10">
        <f t="shared" si="33"/>
        <v>25.5</v>
      </c>
      <c r="D849" s="10">
        <f t="shared" si="32"/>
        <v>2.5499999999999998</v>
      </c>
      <c r="E849" s="47">
        <v>999</v>
      </c>
      <c r="F849" s="60">
        <v>300</v>
      </c>
      <c r="G849" s="60">
        <v>0.04</v>
      </c>
    </row>
    <row r="850" spans="1:7">
      <c r="A850" s="214" t="s">
        <v>193</v>
      </c>
      <c r="B850" s="10">
        <v>18</v>
      </c>
      <c r="C850" s="10">
        <f t="shared" si="33"/>
        <v>27</v>
      </c>
      <c r="D850" s="10">
        <f t="shared" si="32"/>
        <v>2.7</v>
      </c>
      <c r="E850" s="47">
        <v>999</v>
      </c>
      <c r="F850" s="60">
        <v>300</v>
      </c>
      <c r="G850" s="60">
        <v>0.04</v>
      </c>
    </row>
    <row r="851" spans="1:7">
      <c r="A851" s="214" t="s">
        <v>193</v>
      </c>
      <c r="B851" s="10">
        <v>19</v>
      </c>
      <c r="C851" s="10">
        <f t="shared" si="33"/>
        <v>28.5</v>
      </c>
      <c r="D851" s="10">
        <f t="shared" si="32"/>
        <v>2.85</v>
      </c>
      <c r="E851" s="47">
        <v>999</v>
      </c>
      <c r="F851" s="60">
        <v>300</v>
      </c>
      <c r="G851" s="60">
        <v>0.04</v>
      </c>
    </row>
    <row r="852" spans="1:7">
      <c r="A852" s="214" t="s">
        <v>193</v>
      </c>
      <c r="B852" s="10">
        <v>20</v>
      </c>
      <c r="C852" s="10">
        <f t="shared" si="33"/>
        <v>30</v>
      </c>
      <c r="D852" s="10">
        <f t="shared" si="32"/>
        <v>3</v>
      </c>
      <c r="E852" s="47">
        <v>999</v>
      </c>
      <c r="F852" s="60">
        <v>300</v>
      </c>
      <c r="G852" s="60">
        <v>0.04</v>
      </c>
    </row>
    <row r="853" spans="1:7">
      <c r="A853" s="214" t="s">
        <v>193</v>
      </c>
      <c r="B853" s="10">
        <v>21</v>
      </c>
      <c r="C853" s="10">
        <f t="shared" si="33"/>
        <v>31.5</v>
      </c>
      <c r="D853" s="10">
        <f t="shared" si="32"/>
        <v>3.15</v>
      </c>
      <c r="E853" s="47">
        <v>999</v>
      </c>
      <c r="F853" s="60">
        <v>300</v>
      </c>
      <c r="G853" s="60">
        <v>0.04</v>
      </c>
    </row>
    <row r="854" spans="1:7">
      <c r="A854" s="214" t="s">
        <v>193</v>
      </c>
      <c r="B854" s="10">
        <v>22</v>
      </c>
      <c r="C854" s="10">
        <f t="shared" si="33"/>
        <v>33</v>
      </c>
      <c r="D854" s="10">
        <f t="shared" si="32"/>
        <v>3.3</v>
      </c>
      <c r="E854" s="47">
        <v>999</v>
      </c>
      <c r="F854" s="60">
        <v>300</v>
      </c>
      <c r="G854" s="60">
        <v>0.04</v>
      </c>
    </row>
    <row r="855" spans="1:7">
      <c r="A855" s="214" t="s">
        <v>193</v>
      </c>
      <c r="B855" s="10">
        <v>23</v>
      </c>
      <c r="C855" s="10">
        <f t="shared" si="33"/>
        <v>34.5</v>
      </c>
      <c r="D855" s="10">
        <f t="shared" si="32"/>
        <v>3.45</v>
      </c>
      <c r="E855" s="47">
        <v>999</v>
      </c>
      <c r="F855" s="60">
        <v>300</v>
      </c>
      <c r="G855" s="60">
        <v>0.04</v>
      </c>
    </row>
    <row r="856" spans="1:7">
      <c r="A856" s="214" t="s">
        <v>193</v>
      </c>
      <c r="B856" s="10">
        <v>24</v>
      </c>
      <c r="C856" s="10">
        <f t="shared" si="33"/>
        <v>36</v>
      </c>
      <c r="D856" s="10">
        <f t="shared" si="32"/>
        <v>3.6</v>
      </c>
      <c r="E856" s="47">
        <v>999</v>
      </c>
      <c r="F856" s="60">
        <v>300</v>
      </c>
      <c r="G856" s="60">
        <v>0.04</v>
      </c>
    </row>
    <row r="857" spans="1:7">
      <c r="A857" s="214" t="s">
        <v>193</v>
      </c>
      <c r="B857" s="10">
        <v>25</v>
      </c>
      <c r="C857" s="10">
        <f t="shared" si="33"/>
        <v>37.5</v>
      </c>
      <c r="D857" s="10">
        <f t="shared" si="32"/>
        <v>3.75</v>
      </c>
      <c r="E857" s="47">
        <v>999</v>
      </c>
      <c r="F857" s="60">
        <v>300</v>
      </c>
      <c r="G857" s="60">
        <v>0.04</v>
      </c>
    </row>
    <row r="858" spans="1:7">
      <c r="A858" s="214" t="s">
        <v>193</v>
      </c>
      <c r="B858" s="10">
        <v>26</v>
      </c>
      <c r="C858" s="10">
        <f t="shared" si="33"/>
        <v>39</v>
      </c>
      <c r="D858" s="10">
        <f t="shared" si="32"/>
        <v>3.9</v>
      </c>
      <c r="E858" s="47">
        <v>999</v>
      </c>
      <c r="F858" s="60">
        <v>300</v>
      </c>
      <c r="G858" s="60">
        <v>0.04</v>
      </c>
    </row>
    <row r="859" spans="1:7">
      <c r="A859" s="214" t="s">
        <v>193</v>
      </c>
      <c r="B859" s="10">
        <v>27</v>
      </c>
      <c r="C859" s="10">
        <f t="shared" si="33"/>
        <v>40.5</v>
      </c>
      <c r="D859" s="10">
        <f t="shared" si="32"/>
        <v>4.05</v>
      </c>
      <c r="E859" s="47">
        <v>999</v>
      </c>
      <c r="F859" s="60">
        <v>300</v>
      </c>
      <c r="G859" s="60">
        <v>0.04</v>
      </c>
    </row>
    <row r="860" spans="1:7">
      <c r="A860" s="214" t="s">
        <v>193</v>
      </c>
      <c r="B860" s="10">
        <v>28</v>
      </c>
      <c r="C860" s="10">
        <f t="shared" si="33"/>
        <v>42</v>
      </c>
      <c r="D860" s="10">
        <f t="shared" si="32"/>
        <v>4.2</v>
      </c>
      <c r="E860" s="47">
        <v>999</v>
      </c>
      <c r="F860" s="60">
        <v>300</v>
      </c>
      <c r="G860" s="60">
        <v>0.04</v>
      </c>
    </row>
    <row r="861" spans="1:7">
      <c r="A861" s="214" t="s">
        <v>193</v>
      </c>
      <c r="B861" s="10">
        <v>29</v>
      </c>
      <c r="C861" s="10">
        <f t="shared" si="33"/>
        <v>43.5</v>
      </c>
      <c r="D861" s="10">
        <f t="shared" si="32"/>
        <v>4.3499999999999996</v>
      </c>
      <c r="E861" s="47">
        <v>999</v>
      </c>
      <c r="F861" s="60">
        <v>300</v>
      </c>
      <c r="G861" s="60">
        <v>0.04</v>
      </c>
    </row>
    <row r="862" spans="1:7">
      <c r="A862" s="214" t="s">
        <v>193</v>
      </c>
      <c r="B862" s="10">
        <v>30</v>
      </c>
      <c r="C862" s="10">
        <f t="shared" si="33"/>
        <v>45</v>
      </c>
      <c r="D862" s="10">
        <f t="shared" si="32"/>
        <v>4.5</v>
      </c>
      <c r="E862" s="47">
        <v>999</v>
      </c>
      <c r="F862" s="60">
        <v>300</v>
      </c>
      <c r="G862" s="60">
        <v>0.04</v>
      </c>
    </row>
    <row r="863" spans="1:7">
      <c r="A863" s="214" t="s">
        <v>193</v>
      </c>
      <c r="B863" s="10">
        <v>31</v>
      </c>
      <c r="C863" s="10">
        <f t="shared" si="33"/>
        <v>46.5</v>
      </c>
      <c r="D863" s="10">
        <f t="shared" si="32"/>
        <v>4.6500000000000004</v>
      </c>
      <c r="E863" s="47">
        <v>999</v>
      </c>
      <c r="F863" s="60">
        <v>300</v>
      </c>
      <c r="G863" s="60">
        <v>0.04</v>
      </c>
    </row>
    <row r="864" spans="1:7">
      <c r="A864" s="214" t="s">
        <v>193</v>
      </c>
      <c r="B864" s="10">
        <v>32</v>
      </c>
      <c r="C864" s="10">
        <f t="shared" si="33"/>
        <v>48</v>
      </c>
      <c r="D864" s="10">
        <f t="shared" si="32"/>
        <v>4.8</v>
      </c>
      <c r="E864" s="47">
        <v>999</v>
      </c>
      <c r="F864" s="60">
        <v>300</v>
      </c>
      <c r="G864" s="60">
        <v>0.04</v>
      </c>
    </row>
    <row r="865" spans="1:7">
      <c r="A865" s="214" t="s">
        <v>193</v>
      </c>
      <c r="B865" s="10">
        <v>33</v>
      </c>
      <c r="C865" s="10">
        <f t="shared" si="33"/>
        <v>49.5</v>
      </c>
      <c r="D865" s="10">
        <f t="shared" si="32"/>
        <v>4.95</v>
      </c>
      <c r="E865" s="47">
        <v>999</v>
      </c>
      <c r="F865" s="60">
        <v>300</v>
      </c>
      <c r="G865" s="60">
        <v>0.04</v>
      </c>
    </row>
    <row r="866" spans="1:7">
      <c r="A866" s="214" t="s">
        <v>193</v>
      </c>
      <c r="B866" s="10">
        <v>34</v>
      </c>
      <c r="C866" s="10">
        <f t="shared" si="33"/>
        <v>51</v>
      </c>
      <c r="D866" s="10">
        <f t="shared" si="32"/>
        <v>5.0999999999999996</v>
      </c>
      <c r="E866" s="47">
        <v>999</v>
      </c>
      <c r="F866" s="60">
        <v>300</v>
      </c>
      <c r="G866" s="60">
        <v>0.04</v>
      </c>
    </row>
    <row r="867" spans="1:7">
      <c r="A867" s="214" t="s">
        <v>193</v>
      </c>
      <c r="B867" s="10">
        <v>35</v>
      </c>
      <c r="C867" s="10">
        <f t="shared" si="33"/>
        <v>52.5</v>
      </c>
      <c r="D867" s="10">
        <f t="shared" si="32"/>
        <v>5.25</v>
      </c>
      <c r="E867" s="47">
        <v>999</v>
      </c>
      <c r="F867" s="60">
        <v>300</v>
      </c>
      <c r="G867" s="60">
        <v>0.04</v>
      </c>
    </row>
    <row r="868" spans="1:7">
      <c r="A868" s="214" t="s">
        <v>193</v>
      </c>
      <c r="B868" s="10">
        <v>36</v>
      </c>
      <c r="C868" s="10">
        <f t="shared" si="33"/>
        <v>54</v>
      </c>
      <c r="D868" s="10">
        <f t="shared" si="32"/>
        <v>5.4</v>
      </c>
      <c r="E868" s="47">
        <v>999</v>
      </c>
      <c r="F868" s="60">
        <v>300</v>
      </c>
      <c r="G868" s="60">
        <v>0.04</v>
      </c>
    </row>
    <row r="869" spans="1:7">
      <c r="A869" s="214" t="s">
        <v>193</v>
      </c>
      <c r="B869" s="10">
        <v>37</v>
      </c>
      <c r="C869" s="10">
        <f t="shared" si="33"/>
        <v>55.5</v>
      </c>
      <c r="D869" s="10">
        <f t="shared" si="32"/>
        <v>5.55</v>
      </c>
      <c r="E869" s="47">
        <v>999</v>
      </c>
      <c r="F869" s="60">
        <v>300</v>
      </c>
      <c r="G869" s="60">
        <v>0.04</v>
      </c>
    </row>
    <row r="870" spans="1:7">
      <c r="A870" s="214" t="s">
        <v>193</v>
      </c>
      <c r="B870" s="10">
        <v>38</v>
      </c>
      <c r="C870" s="10">
        <f t="shared" si="33"/>
        <v>57</v>
      </c>
      <c r="D870" s="10">
        <f t="shared" si="32"/>
        <v>5.7</v>
      </c>
      <c r="E870" s="47">
        <v>999</v>
      </c>
      <c r="F870" s="60">
        <v>300</v>
      </c>
      <c r="G870" s="60">
        <v>0.04</v>
      </c>
    </row>
    <row r="871" spans="1:7">
      <c r="A871" s="214" t="s">
        <v>193</v>
      </c>
      <c r="B871" s="10">
        <v>39</v>
      </c>
      <c r="C871" s="10">
        <f t="shared" si="33"/>
        <v>58.5</v>
      </c>
      <c r="D871" s="10">
        <f t="shared" si="32"/>
        <v>5.85</v>
      </c>
      <c r="E871" s="47">
        <v>999</v>
      </c>
      <c r="F871" s="60">
        <v>300</v>
      </c>
      <c r="G871" s="60">
        <v>0.04</v>
      </c>
    </row>
    <row r="872" spans="1:7">
      <c r="A872" s="214" t="s">
        <v>193</v>
      </c>
      <c r="B872" s="10">
        <v>40</v>
      </c>
      <c r="C872" s="10">
        <f t="shared" si="33"/>
        <v>60</v>
      </c>
      <c r="D872" s="10">
        <f t="shared" si="32"/>
        <v>6</v>
      </c>
      <c r="E872" s="47">
        <v>999</v>
      </c>
      <c r="F872" s="60">
        <v>300</v>
      </c>
      <c r="G872" s="60">
        <v>0.04</v>
      </c>
    </row>
    <row r="873" spans="1:7">
      <c r="A873" s="214" t="s">
        <v>193</v>
      </c>
      <c r="B873" s="10">
        <v>41</v>
      </c>
      <c r="C873" s="10">
        <f t="shared" si="33"/>
        <v>61.5</v>
      </c>
      <c r="D873" s="10">
        <f t="shared" si="32"/>
        <v>6.15</v>
      </c>
      <c r="E873" s="47">
        <v>999</v>
      </c>
      <c r="F873" s="60">
        <v>300</v>
      </c>
      <c r="G873" s="60">
        <v>0.04</v>
      </c>
    </row>
    <row r="874" spans="1:7">
      <c r="A874" s="214" t="s">
        <v>193</v>
      </c>
      <c r="B874" s="10">
        <v>42</v>
      </c>
      <c r="C874" s="10">
        <f t="shared" si="33"/>
        <v>63</v>
      </c>
      <c r="D874" s="10">
        <f t="shared" si="32"/>
        <v>6.3</v>
      </c>
      <c r="E874" s="47">
        <v>999</v>
      </c>
      <c r="F874" s="60">
        <v>300</v>
      </c>
      <c r="G874" s="60">
        <v>0.04</v>
      </c>
    </row>
    <row r="875" spans="1:7">
      <c r="A875" s="214" t="s">
        <v>193</v>
      </c>
      <c r="B875" s="10">
        <v>43</v>
      </c>
      <c r="C875" s="10">
        <f t="shared" si="33"/>
        <v>64.5</v>
      </c>
      <c r="D875" s="10">
        <f t="shared" si="32"/>
        <v>6.45</v>
      </c>
      <c r="E875" s="47">
        <v>999</v>
      </c>
      <c r="F875" s="60">
        <v>300</v>
      </c>
      <c r="G875" s="60">
        <v>0.04</v>
      </c>
    </row>
    <row r="876" spans="1:7">
      <c r="A876" s="214" t="s">
        <v>193</v>
      </c>
      <c r="B876" s="10">
        <v>44</v>
      </c>
      <c r="C876" s="10">
        <f t="shared" si="33"/>
        <v>66</v>
      </c>
      <c r="D876" s="10">
        <f t="shared" si="32"/>
        <v>6.6</v>
      </c>
      <c r="E876" s="47">
        <v>999</v>
      </c>
      <c r="F876" s="60">
        <v>300</v>
      </c>
      <c r="G876" s="60">
        <v>0.04</v>
      </c>
    </row>
    <row r="877" spans="1:7">
      <c r="A877" s="214" t="s">
        <v>193</v>
      </c>
      <c r="B877" s="10">
        <v>45</v>
      </c>
      <c r="C877" s="10">
        <f t="shared" si="33"/>
        <v>67.5</v>
      </c>
      <c r="D877" s="10">
        <f t="shared" si="32"/>
        <v>6.75</v>
      </c>
      <c r="E877" s="47">
        <v>999</v>
      </c>
      <c r="F877" s="60">
        <v>300</v>
      </c>
      <c r="G877" s="60">
        <v>0.04</v>
      </c>
    </row>
    <row r="878" spans="1:7">
      <c r="A878" s="214" t="s">
        <v>193</v>
      </c>
      <c r="B878" s="10">
        <v>46</v>
      </c>
      <c r="C878" s="10">
        <f t="shared" si="33"/>
        <v>69</v>
      </c>
      <c r="D878" s="10">
        <f t="shared" si="32"/>
        <v>6.9</v>
      </c>
      <c r="E878" s="47">
        <v>999</v>
      </c>
      <c r="F878" s="60">
        <v>300</v>
      </c>
      <c r="G878" s="60">
        <v>0.04</v>
      </c>
    </row>
    <row r="879" spans="1:7">
      <c r="A879" s="214" t="s">
        <v>193</v>
      </c>
      <c r="B879" s="10">
        <v>47</v>
      </c>
      <c r="C879" s="10">
        <f t="shared" si="33"/>
        <v>70.5</v>
      </c>
      <c r="D879" s="10">
        <f t="shared" si="32"/>
        <v>7.05</v>
      </c>
      <c r="E879" s="47">
        <v>999</v>
      </c>
      <c r="F879" s="60">
        <v>300</v>
      </c>
      <c r="G879" s="60">
        <v>0.04</v>
      </c>
    </row>
    <row r="880" spans="1:7">
      <c r="A880" s="214" t="s">
        <v>193</v>
      </c>
      <c r="B880" s="10">
        <v>48</v>
      </c>
      <c r="C880" s="10">
        <f t="shared" si="33"/>
        <v>72</v>
      </c>
      <c r="D880" s="10">
        <f t="shared" si="32"/>
        <v>7.2</v>
      </c>
      <c r="E880" s="47">
        <v>999</v>
      </c>
      <c r="F880" s="60">
        <v>300</v>
      </c>
      <c r="G880" s="60">
        <v>0.04</v>
      </c>
    </row>
    <row r="881" spans="1:7">
      <c r="A881" s="214" t="s">
        <v>193</v>
      </c>
      <c r="B881" s="10">
        <v>49</v>
      </c>
      <c r="C881" s="10">
        <f t="shared" si="33"/>
        <v>73.5</v>
      </c>
      <c r="D881" s="10">
        <f t="shared" si="32"/>
        <v>7.35</v>
      </c>
      <c r="E881" s="47">
        <v>999</v>
      </c>
      <c r="F881" s="60">
        <v>300</v>
      </c>
      <c r="G881" s="60">
        <v>0.04</v>
      </c>
    </row>
    <row r="882" spans="1:7">
      <c r="A882" s="214" t="s">
        <v>193</v>
      </c>
      <c r="B882" s="10">
        <v>50</v>
      </c>
      <c r="C882" s="10">
        <f t="shared" si="33"/>
        <v>75</v>
      </c>
      <c r="D882" s="10">
        <f t="shared" si="32"/>
        <v>7.5</v>
      </c>
      <c r="E882" s="47">
        <v>999</v>
      </c>
      <c r="F882" s="60">
        <v>300</v>
      </c>
      <c r="G882" s="60">
        <v>0.04</v>
      </c>
    </row>
    <row r="884" spans="1:7" ht="14.25" customHeight="1">
      <c r="A884" s="9" t="s">
        <v>13</v>
      </c>
      <c r="B884" s="10" t="s">
        <v>14</v>
      </c>
      <c r="C884" s="10" t="s">
        <v>70</v>
      </c>
      <c r="D884" s="10" t="s">
        <v>71</v>
      </c>
      <c r="E884" s="47">
        <v>999</v>
      </c>
      <c r="F884" s="60" t="s">
        <v>98</v>
      </c>
      <c r="G884" s="60" t="s">
        <v>99</v>
      </c>
    </row>
    <row r="885" spans="1:7" ht="14.25" customHeight="1">
      <c r="A885" s="214" t="s">
        <v>195</v>
      </c>
      <c r="B885" s="10">
        <v>0</v>
      </c>
      <c r="C885" s="10">
        <v>0</v>
      </c>
      <c r="D885" s="10">
        <v>0</v>
      </c>
      <c r="E885" s="47">
        <v>999</v>
      </c>
      <c r="F885" s="60">
        <v>0</v>
      </c>
      <c r="G885" s="60">
        <v>0</v>
      </c>
    </row>
    <row r="886" spans="1:7">
      <c r="A886" s="214" t="s">
        <v>195</v>
      </c>
      <c r="B886" s="10">
        <v>0.5</v>
      </c>
      <c r="C886" s="10">
        <v>1</v>
      </c>
      <c r="D886" s="10">
        <v>0.1</v>
      </c>
      <c r="E886" s="47">
        <v>999</v>
      </c>
      <c r="F886" s="60">
        <v>7000</v>
      </c>
      <c r="G886" s="60">
        <v>0</v>
      </c>
    </row>
    <row r="887" spans="1:7">
      <c r="A887" s="214" t="s">
        <v>195</v>
      </c>
      <c r="B887" s="10">
        <v>0.6</v>
      </c>
      <c r="C887" s="10">
        <v>1</v>
      </c>
      <c r="D887" s="10">
        <v>0.1</v>
      </c>
      <c r="E887" s="47">
        <v>999</v>
      </c>
      <c r="F887" s="60">
        <v>7000</v>
      </c>
      <c r="G887" s="60">
        <v>0</v>
      </c>
    </row>
    <row r="888" spans="1:7">
      <c r="A888" s="214" t="s">
        <v>195</v>
      </c>
      <c r="B888" s="10">
        <v>0.7</v>
      </c>
      <c r="C888" s="10">
        <v>1</v>
      </c>
      <c r="D888" s="10">
        <v>0.1</v>
      </c>
      <c r="E888" s="47">
        <v>999</v>
      </c>
      <c r="F888" s="60">
        <v>7000</v>
      </c>
      <c r="G888" s="60">
        <v>0</v>
      </c>
    </row>
    <row r="889" spans="1:7">
      <c r="A889" s="214" t="s">
        <v>195</v>
      </c>
      <c r="B889" s="10">
        <v>0.8</v>
      </c>
      <c r="C889" s="10">
        <v>1</v>
      </c>
      <c r="D889" s="10">
        <v>0.1</v>
      </c>
      <c r="E889" s="47">
        <v>999</v>
      </c>
      <c r="F889" s="60">
        <v>7000</v>
      </c>
      <c r="G889" s="60">
        <v>0</v>
      </c>
    </row>
    <row r="890" spans="1:7">
      <c r="A890" s="214" t="s">
        <v>195</v>
      </c>
      <c r="B890" s="10">
        <v>0.9</v>
      </c>
      <c r="C890" s="10">
        <v>1</v>
      </c>
      <c r="D890" s="10">
        <v>0.1</v>
      </c>
      <c r="E890" s="47">
        <v>999</v>
      </c>
      <c r="F890" s="60">
        <v>7000</v>
      </c>
      <c r="G890" s="60">
        <v>0</v>
      </c>
    </row>
    <row r="891" spans="1:7">
      <c r="A891" s="214" t="s">
        <v>195</v>
      </c>
      <c r="B891" s="10">
        <v>1</v>
      </c>
      <c r="C891" s="10">
        <f>+B891</f>
        <v>1</v>
      </c>
      <c r="D891" s="10">
        <f>+C891*0.1</f>
        <v>0.1</v>
      </c>
      <c r="E891" s="47">
        <v>999</v>
      </c>
      <c r="F891" s="60">
        <v>7000</v>
      </c>
      <c r="G891" s="60">
        <v>0</v>
      </c>
    </row>
    <row r="892" spans="1:7">
      <c r="A892" s="214" t="s">
        <v>195</v>
      </c>
      <c r="B892" s="10">
        <v>1.2</v>
      </c>
      <c r="C892" s="10">
        <f t="shared" ref="C892:C943" si="34">+B892</f>
        <v>1.2</v>
      </c>
      <c r="D892" s="10">
        <f t="shared" ref="D892:D943" si="35">+C892*0.1</f>
        <v>0.12</v>
      </c>
      <c r="E892" s="47">
        <v>999</v>
      </c>
      <c r="F892" s="60">
        <v>6000</v>
      </c>
      <c r="G892" s="60">
        <v>0</v>
      </c>
    </row>
    <row r="893" spans="1:7">
      <c r="A893" s="214" t="s">
        <v>195</v>
      </c>
      <c r="B893" s="10">
        <v>1.5</v>
      </c>
      <c r="C893" s="10">
        <f t="shared" si="34"/>
        <v>1.5</v>
      </c>
      <c r="D893" s="10">
        <f t="shared" si="35"/>
        <v>0.15</v>
      </c>
      <c r="E893" s="47">
        <v>999</v>
      </c>
      <c r="F893" s="60">
        <v>4500</v>
      </c>
      <c r="G893" s="60">
        <v>0</v>
      </c>
    </row>
    <row r="894" spans="1:7">
      <c r="A894" s="214" t="s">
        <v>195</v>
      </c>
      <c r="B894" s="10">
        <v>2</v>
      </c>
      <c r="C894" s="10">
        <f t="shared" si="34"/>
        <v>2</v>
      </c>
      <c r="D894" s="10">
        <f t="shared" si="35"/>
        <v>0.2</v>
      </c>
      <c r="E894" s="47">
        <v>999</v>
      </c>
      <c r="F894" s="60">
        <v>4200</v>
      </c>
      <c r="G894" s="60">
        <v>0</v>
      </c>
    </row>
    <row r="895" spans="1:7">
      <c r="A895" s="214" t="s">
        <v>195</v>
      </c>
      <c r="B895" s="10">
        <v>2.5</v>
      </c>
      <c r="C895" s="10">
        <f t="shared" si="34"/>
        <v>2.5</v>
      </c>
      <c r="D895" s="10">
        <f t="shared" si="35"/>
        <v>0.25</v>
      </c>
      <c r="E895" s="47">
        <v>999</v>
      </c>
      <c r="F895" s="60">
        <v>3000</v>
      </c>
      <c r="G895" s="60">
        <v>5.0000000000000001E-3</v>
      </c>
    </row>
    <row r="896" spans="1:7">
      <c r="A896" s="214" t="s">
        <v>195</v>
      </c>
      <c r="B896" s="10">
        <v>3</v>
      </c>
      <c r="C896" s="10">
        <f t="shared" si="34"/>
        <v>3</v>
      </c>
      <c r="D896" s="10">
        <f t="shared" si="35"/>
        <v>0.3</v>
      </c>
      <c r="E896" s="47">
        <v>999</v>
      </c>
      <c r="F896" s="60">
        <v>2800</v>
      </c>
      <c r="G896" s="60">
        <v>5.0000000000000001E-3</v>
      </c>
    </row>
    <row r="897" spans="1:7">
      <c r="A897" s="214" t="s">
        <v>195</v>
      </c>
      <c r="B897" s="10">
        <v>4</v>
      </c>
      <c r="C897" s="10">
        <f t="shared" si="34"/>
        <v>4</v>
      </c>
      <c r="D897" s="10">
        <f t="shared" si="35"/>
        <v>0.4</v>
      </c>
      <c r="E897" s="47">
        <v>999</v>
      </c>
      <c r="F897" s="60">
        <v>2400</v>
      </c>
      <c r="G897" s="60">
        <v>0.01</v>
      </c>
    </row>
    <row r="898" spans="1:7">
      <c r="A898" s="214" t="s">
        <v>195</v>
      </c>
      <c r="B898" s="10">
        <v>5</v>
      </c>
      <c r="C898" s="10">
        <f t="shared" si="34"/>
        <v>5</v>
      </c>
      <c r="D898" s="10">
        <f t="shared" si="35"/>
        <v>0.5</v>
      </c>
      <c r="E898" s="47">
        <v>999</v>
      </c>
      <c r="F898" s="60">
        <v>2100</v>
      </c>
      <c r="G898" s="60">
        <v>0.01</v>
      </c>
    </row>
    <row r="899" spans="1:7">
      <c r="A899" s="214" t="s">
        <v>195</v>
      </c>
      <c r="B899" s="10">
        <v>6</v>
      </c>
      <c r="C899" s="10">
        <f t="shared" si="34"/>
        <v>6</v>
      </c>
      <c r="D899" s="10">
        <f t="shared" si="35"/>
        <v>0.6</v>
      </c>
      <c r="E899" s="47">
        <v>999</v>
      </c>
      <c r="F899" s="60">
        <v>1600</v>
      </c>
      <c r="G899" s="60">
        <v>0.01</v>
      </c>
    </row>
    <row r="900" spans="1:7">
      <c r="A900" s="214" t="s">
        <v>195</v>
      </c>
      <c r="B900" s="10">
        <v>7</v>
      </c>
      <c r="C900" s="10">
        <f t="shared" si="34"/>
        <v>7</v>
      </c>
      <c r="D900" s="10">
        <f t="shared" si="35"/>
        <v>0.7</v>
      </c>
      <c r="E900" s="47">
        <v>999</v>
      </c>
      <c r="F900" s="60">
        <v>800</v>
      </c>
      <c r="G900" s="60">
        <v>1.7000000000000001E-2</v>
      </c>
    </row>
    <row r="901" spans="1:7">
      <c r="A901" s="214" t="s">
        <v>195</v>
      </c>
      <c r="B901" s="10">
        <v>8</v>
      </c>
      <c r="C901" s="10">
        <f t="shared" si="34"/>
        <v>8</v>
      </c>
      <c r="D901" s="10">
        <f t="shared" si="35"/>
        <v>0.8</v>
      </c>
      <c r="E901" s="47">
        <v>999</v>
      </c>
      <c r="F901" s="60">
        <v>800</v>
      </c>
      <c r="G901" s="60">
        <v>1.7000000000000001E-2</v>
      </c>
    </row>
    <row r="902" spans="1:7">
      <c r="A902" s="214" t="s">
        <v>195</v>
      </c>
      <c r="B902" s="10">
        <v>9</v>
      </c>
      <c r="C902" s="10">
        <f t="shared" si="34"/>
        <v>9</v>
      </c>
      <c r="D902" s="10">
        <f t="shared" si="35"/>
        <v>0.9</v>
      </c>
      <c r="E902" s="47">
        <v>999</v>
      </c>
      <c r="F902" s="60">
        <v>500</v>
      </c>
      <c r="G902" s="60">
        <v>1.7000000000000001E-2</v>
      </c>
    </row>
    <row r="903" spans="1:7">
      <c r="A903" s="214" t="s">
        <v>195</v>
      </c>
      <c r="B903" s="10">
        <v>10</v>
      </c>
      <c r="C903" s="10">
        <f t="shared" si="34"/>
        <v>10</v>
      </c>
      <c r="D903" s="10">
        <f t="shared" si="35"/>
        <v>1</v>
      </c>
      <c r="E903" s="47">
        <v>999</v>
      </c>
      <c r="F903" s="60">
        <v>500</v>
      </c>
      <c r="G903" s="60">
        <v>1.7000000000000001E-2</v>
      </c>
    </row>
    <row r="904" spans="1:7">
      <c r="A904" s="214" t="s">
        <v>195</v>
      </c>
      <c r="B904" s="10">
        <v>11</v>
      </c>
      <c r="C904" s="10">
        <f t="shared" si="34"/>
        <v>11</v>
      </c>
      <c r="D904" s="10">
        <f t="shared" si="35"/>
        <v>1.1000000000000001</v>
      </c>
      <c r="E904" s="47">
        <v>999</v>
      </c>
      <c r="F904" s="60">
        <v>300</v>
      </c>
      <c r="G904" s="60">
        <v>0.04</v>
      </c>
    </row>
    <row r="905" spans="1:7">
      <c r="A905" s="214" t="s">
        <v>195</v>
      </c>
      <c r="B905" s="10">
        <v>12</v>
      </c>
      <c r="C905" s="10">
        <f t="shared" si="34"/>
        <v>12</v>
      </c>
      <c r="D905" s="10">
        <f t="shared" si="35"/>
        <v>1.2</v>
      </c>
      <c r="E905" s="47">
        <v>999</v>
      </c>
      <c r="F905" s="60">
        <v>300</v>
      </c>
      <c r="G905" s="60">
        <v>0.04</v>
      </c>
    </row>
    <row r="906" spans="1:7">
      <c r="A906" s="214" t="s">
        <v>195</v>
      </c>
      <c r="B906" s="10">
        <v>13</v>
      </c>
      <c r="C906" s="10">
        <f t="shared" si="34"/>
        <v>13</v>
      </c>
      <c r="D906" s="10">
        <f t="shared" si="35"/>
        <v>1.3</v>
      </c>
      <c r="E906" s="47">
        <v>999</v>
      </c>
      <c r="F906" s="60">
        <v>300</v>
      </c>
      <c r="G906" s="60">
        <v>0.04</v>
      </c>
    </row>
    <row r="907" spans="1:7">
      <c r="A907" s="214" t="s">
        <v>195</v>
      </c>
      <c r="B907" s="10">
        <v>14</v>
      </c>
      <c r="C907" s="10">
        <f t="shared" si="34"/>
        <v>14</v>
      </c>
      <c r="D907" s="10">
        <f t="shared" si="35"/>
        <v>1.4</v>
      </c>
      <c r="E907" s="47">
        <v>999</v>
      </c>
      <c r="F907" s="60">
        <v>300</v>
      </c>
      <c r="G907" s="60">
        <v>0.04</v>
      </c>
    </row>
    <row r="908" spans="1:7">
      <c r="A908" s="214" t="s">
        <v>195</v>
      </c>
      <c r="B908" s="10">
        <v>15</v>
      </c>
      <c r="C908" s="10">
        <f t="shared" si="34"/>
        <v>15</v>
      </c>
      <c r="D908" s="10">
        <f t="shared" si="35"/>
        <v>1.5</v>
      </c>
      <c r="E908" s="47">
        <v>999</v>
      </c>
      <c r="F908" s="60">
        <v>300</v>
      </c>
      <c r="G908" s="60">
        <v>0.04</v>
      </c>
    </row>
    <row r="909" spans="1:7">
      <c r="A909" s="214" t="s">
        <v>195</v>
      </c>
      <c r="B909" s="10">
        <v>16</v>
      </c>
      <c r="C909" s="10">
        <f t="shared" si="34"/>
        <v>16</v>
      </c>
      <c r="D909" s="10">
        <f t="shared" si="35"/>
        <v>1.6</v>
      </c>
      <c r="E909" s="47">
        <v>999</v>
      </c>
      <c r="F909" s="60">
        <v>300</v>
      </c>
      <c r="G909" s="60">
        <v>0.04</v>
      </c>
    </row>
    <row r="910" spans="1:7">
      <c r="A910" s="214" t="s">
        <v>195</v>
      </c>
      <c r="B910" s="10">
        <v>17</v>
      </c>
      <c r="C910" s="10">
        <f t="shared" si="34"/>
        <v>17</v>
      </c>
      <c r="D910" s="10">
        <f t="shared" si="35"/>
        <v>1.7</v>
      </c>
      <c r="E910" s="47">
        <v>999</v>
      </c>
      <c r="F910" s="60">
        <v>300</v>
      </c>
      <c r="G910" s="60">
        <v>0.04</v>
      </c>
    </row>
    <row r="911" spans="1:7">
      <c r="A911" s="214" t="s">
        <v>195</v>
      </c>
      <c r="B911" s="10">
        <v>18</v>
      </c>
      <c r="C911" s="10">
        <f t="shared" si="34"/>
        <v>18</v>
      </c>
      <c r="D911" s="10">
        <f t="shared" si="35"/>
        <v>1.8</v>
      </c>
      <c r="E911" s="47">
        <v>999</v>
      </c>
      <c r="F911" s="60">
        <v>300</v>
      </c>
      <c r="G911" s="60">
        <v>0.04</v>
      </c>
    </row>
    <row r="912" spans="1:7">
      <c r="A912" s="214" t="s">
        <v>195</v>
      </c>
      <c r="B912" s="10">
        <v>19</v>
      </c>
      <c r="C912" s="10">
        <f t="shared" si="34"/>
        <v>19</v>
      </c>
      <c r="D912" s="10">
        <f t="shared" si="35"/>
        <v>1.9</v>
      </c>
      <c r="E912" s="47">
        <v>999</v>
      </c>
      <c r="F912" s="60">
        <v>300</v>
      </c>
      <c r="G912" s="60">
        <v>0.04</v>
      </c>
    </row>
    <row r="913" spans="1:7">
      <c r="A913" s="214" t="s">
        <v>195</v>
      </c>
      <c r="B913" s="10">
        <v>20</v>
      </c>
      <c r="C913" s="10">
        <f t="shared" si="34"/>
        <v>20</v>
      </c>
      <c r="D913" s="10">
        <f t="shared" si="35"/>
        <v>2</v>
      </c>
      <c r="E913" s="47">
        <v>999</v>
      </c>
      <c r="F913" s="60">
        <v>300</v>
      </c>
      <c r="G913" s="60">
        <v>0.04</v>
      </c>
    </row>
    <row r="914" spans="1:7">
      <c r="A914" s="214" t="s">
        <v>195</v>
      </c>
      <c r="B914" s="10">
        <v>21</v>
      </c>
      <c r="C914" s="10">
        <f t="shared" si="34"/>
        <v>21</v>
      </c>
      <c r="D914" s="10">
        <f t="shared" si="35"/>
        <v>2.1</v>
      </c>
      <c r="E914" s="47">
        <v>999</v>
      </c>
      <c r="F914" s="60">
        <v>300</v>
      </c>
      <c r="G914" s="60">
        <v>0.04</v>
      </c>
    </row>
    <row r="915" spans="1:7">
      <c r="A915" s="214" t="s">
        <v>195</v>
      </c>
      <c r="B915" s="10">
        <v>22</v>
      </c>
      <c r="C915" s="10">
        <f t="shared" si="34"/>
        <v>22</v>
      </c>
      <c r="D915" s="10">
        <f t="shared" si="35"/>
        <v>2.2000000000000002</v>
      </c>
      <c r="E915" s="47">
        <v>999</v>
      </c>
      <c r="F915" s="60">
        <v>300</v>
      </c>
      <c r="G915" s="60">
        <v>0.04</v>
      </c>
    </row>
    <row r="916" spans="1:7">
      <c r="A916" s="214" t="s">
        <v>195</v>
      </c>
      <c r="B916" s="10">
        <v>23</v>
      </c>
      <c r="C916" s="10">
        <f t="shared" si="34"/>
        <v>23</v>
      </c>
      <c r="D916" s="10">
        <f t="shared" si="35"/>
        <v>2.2999999999999998</v>
      </c>
      <c r="E916" s="47">
        <v>999</v>
      </c>
      <c r="F916" s="60">
        <v>300</v>
      </c>
      <c r="G916" s="60">
        <v>0.04</v>
      </c>
    </row>
    <row r="917" spans="1:7">
      <c r="A917" s="214" t="s">
        <v>195</v>
      </c>
      <c r="B917" s="10">
        <v>24</v>
      </c>
      <c r="C917" s="10">
        <f t="shared" si="34"/>
        <v>24</v>
      </c>
      <c r="D917" s="10">
        <f t="shared" si="35"/>
        <v>2.4</v>
      </c>
      <c r="E917" s="47">
        <v>999</v>
      </c>
      <c r="F917" s="60">
        <v>300</v>
      </c>
      <c r="G917" s="60">
        <v>0.04</v>
      </c>
    </row>
    <row r="918" spans="1:7">
      <c r="A918" s="214" t="s">
        <v>195</v>
      </c>
      <c r="B918" s="10">
        <v>25</v>
      </c>
      <c r="C918" s="10">
        <f t="shared" si="34"/>
        <v>25</v>
      </c>
      <c r="D918" s="10">
        <f t="shared" si="35"/>
        <v>2.5</v>
      </c>
      <c r="E918" s="47">
        <v>999</v>
      </c>
      <c r="F918" s="60">
        <v>300</v>
      </c>
      <c r="G918" s="60">
        <v>0.04</v>
      </c>
    </row>
    <row r="919" spans="1:7">
      <c r="A919" s="214" t="s">
        <v>195</v>
      </c>
      <c r="B919" s="10">
        <v>26</v>
      </c>
      <c r="C919" s="10">
        <f t="shared" si="34"/>
        <v>26</v>
      </c>
      <c r="D919" s="10">
        <f t="shared" si="35"/>
        <v>2.6</v>
      </c>
      <c r="E919" s="47">
        <v>999</v>
      </c>
      <c r="F919" s="60">
        <v>300</v>
      </c>
      <c r="G919" s="60">
        <v>0.04</v>
      </c>
    </row>
    <row r="920" spans="1:7">
      <c r="A920" s="214" t="s">
        <v>195</v>
      </c>
      <c r="B920" s="10">
        <v>27</v>
      </c>
      <c r="C920" s="10">
        <f t="shared" si="34"/>
        <v>27</v>
      </c>
      <c r="D920" s="10">
        <f t="shared" si="35"/>
        <v>2.7</v>
      </c>
      <c r="E920" s="47">
        <v>999</v>
      </c>
      <c r="F920" s="60">
        <v>300</v>
      </c>
      <c r="G920" s="60">
        <v>0.04</v>
      </c>
    </row>
    <row r="921" spans="1:7">
      <c r="A921" s="214" t="s">
        <v>195</v>
      </c>
      <c r="B921" s="10">
        <v>28</v>
      </c>
      <c r="C921" s="10">
        <f t="shared" si="34"/>
        <v>28</v>
      </c>
      <c r="D921" s="10">
        <f t="shared" si="35"/>
        <v>2.8</v>
      </c>
      <c r="E921" s="47">
        <v>999</v>
      </c>
      <c r="F921" s="60">
        <v>300</v>
      </c>
      <c r="G921" s="60">
        <v>0.04</v>
      </c>
    </row>
    <row r="922" spans="1:7">
      <c r="A922" s="214" t="s">
        <v>195</v>
      </c>
      <c r="B922" s="10">
        <v>29</v>
      </c>
      <c r="C922" s="10">
        <f t="shared" si="34"/>
        <v>29</v>
      </c>
      <c r="D922" s="10">
        <f t="shared" si="35"/>
        <v>2.9</v>
      </c>
      <c r="E922" s="47">
        <v>999</v>
      </c>
      <c r="F922" s="60">
        <v>300</v>
      </c>
      <c r="G922" s="60">
        <v>0.04</v>
      </c>
    </row>
    <row r="923" spans="1:7">
      <c r="A923" s="214" t="s">
        <v>195</v>
      </c>
      <c r="B923" s="10">
        <v>30</v>
      </c>
      <c r="C923" s="10">
        <f t="shared" si="34"/>
        <v>30</v>
      </c>
      <c r="D923" s="10">
        <f t="shared" si="35"/>
        <v>3</v>
      </c>
      <c r="E923" s="47">
        <v>999</v>
      </c>
      <c r="F923" s="60">
        <v>300</v>
      </c>
      <c r="G923" s="60">
        <v>0.04</v>
      </c>
    </row>
    <row r="924" spans="1:7">
      <c r="A924" s="214" t="s">
        <v>195</v>
      </c>
      <c r="B924" s="10">
        <v>31</v>
      </c>
      <c r="C924" s="10">
        <f t="shared" si="34"/>
        <v>31</v>
      </c>
      <c r="D924" s="10">
        <f t="shared" si="35"/>
        <v>3.1</v>
      </c>
      <c r="E924" s="47">
        <v>999</v>
      </c>
      <c r="F924" s="60">
        <v>300</v>
      </c>
      <c r="G924" s="60">
        <v>0.04</v>
      </c>
    </row>
    <row r="925" spans="1:7">
      <c r="A925" s="214" t="s">
        <v>195</v>
      </c>
      <c r="B925" s="10">
        <v>32</v>
      </c>
      <c r="C925" s="10">
        <f t="shared" si="34"/>
        <v>32</v>
      </c>
      <c r="D925" s="10">
        <f t="shared" si="35"/>
        <v>3.2</v>
      </c>
      <c r="E925" s="47">
        <v>999</v>
      </c>
      <c r="F925" s="60">
        <v>300</v>
      </c>
      <c r="G925" s="60">
        <v>0.04</v>
      </c>
    </row>
    <row r="926" spans="1:7">
      <c r="A926" s="214" t="s">
        <v>195</v>
      </c>
      <c r="B926" s="10">
        <v>33</v>
      </c>
      <c r="C926" s="10">
        <f t="shared" si="34"/>
        <v>33</v>
      </c>
      <c r="D926" s="10">
        <f t="shared" si="35"/>
        <v>3.3</v>
      </c>
      <c r="E926" s="47">
        <v>999</v>
      </c>
      <c r="F926" s="60">
        <v>300</v>
      </c>
      <c r="G926" s="60">
        <v>0.04</v>
      </c>
    </row>
    <row r="927" spans="1:7">
      <c r="A927" s="214" t="s">
        <v>195</v>
      </c>
      <c r="B927" s="10">
        <v>34</v>
      </c>
      <c r="C927" s="10">
        <f t="shared" si="34"/>
        <v>34</v>
      </c>
      <c r="D927" s="10">
        <f t="shared" si="35"/>
        <v>3.4</v>
      </c>
      <c r="E927" s="47">
        <v>999</v>
      </c>
      <c r="F927" s="60">
        <v>300</v>
      </c>
      <c r="G927" s="60">
        <v>0.04</v>
      </c>
    </row>
    <row r="928" spans="1:7">
      <c r="A928" s="214" t="s">
        <v>195</v>
      </c>
      <c r="B928" s="10">
        <v>35</v>
      </c>
      <c r="C928" s="10">
        <f t="shared" si="34"/>
        <v>35</v>
      </c>
      <c r="D928" s="10">
        <f t="shared" si="35"/>
        <v>3.5</v>
      </c>
      <c r="E928" s="47">
        <v>999</v>
      </c>
      <c r="F928" s="60">
        <v>300</v>
      </c>
      <c r="G928" s="60">
        <v>0.04</v>
      </c>
    </row>
    <row r="929" spans="1:7">
      <c r="A929" s="214" t="s">
        <v>195</v>
      </c>
      <c r="B929" s="10">
        <v>36</v>
      </c>
      <c r="C929" s="10">
        <f t="shared" si="34"/>
        <v>36</v>
      </c>
      <c r="D929" s="10">
        <f t="shared" si="35"/>
        <v>3.6</v>
      </c>
      <c r="E929" s="47">
        <v>999</v>
      </c>
      <c r="F929" s="60">
        <v>300</v>
      </c>
      <c r="G929" s="60">
        <v>0.04</v>
      </c>
    </row>
    <row r="930" spans="1:7">
      <c r="A930" s="214" t="s">
        <v>195</v>
      </c>
      <c r="B930" s="10">
        <v>37</v>
      </c>
      <c r="C930" s="10">
        <f t="shared" si="34"/>
        <v>37</v>
      </c>
      <c r="D930" s="10">
        <f t="shared" si="35"/>
        <v>3.7</v>
      </c>
      <c r="E930" s="47">
        <v>999</v>
      </c>
      <c r="F930" s="60">
        <v>300</v>
      </c>
      <c r="G930" s="60">
        <v>0.04</v>
      </c>
    </row>
    <row r="931" spans="1:7">
      <c r="A931" s="214" t="s">
        <v>195</v>
      </c>
      <c r="B931" s="10">
        <v>38</v>
      </c>
      <c r="C931" s="10">
        <f t="shared" si="34"/>
        <v>38</v>
      </c>
      <c r="D931" s="10">
        <f t="shared" si="35"/>
        <v>3.8</v>
      </c>
      <c r="E931" s="47">
        <v>999</v>
      </c>
      <c r="F931" s="60">
        <v>300</v>
      </c>
      <c r="G931" s="60">
        <v>0.04</v>
      </c>
    </row>
    <row r="932" spans="1:7">
      <c r="A932" s="214" t="s">
        <v>195</v>
      </c>
      <c r="B932" s="10">
        <v>39</v>
      </c>
      <c r="C932" s="10">
        <f t="shared" si="34"/>
        <v>39</v>
      </c>
      <c r="D932" s="10">
        <f t="shared" si="35"/>
        <v>3.9</v>
      </c>
      <c r="E932" s="47">
        <v>999</v>
      </c>
      <c r="F932" s="60">
        <v>300</v>
      </c>
      <c r="G932" s="60">
        <v>0.04</v>
      </c>
    </row>
    <row r="933" spans="1:7">
      <c r="A933" s="214" t="s">
        <v>195</v>
      </c>
      <c r="B933" s="10">
        <v>40</v>
      </c>
      <c r="C933" s="10">
        <f t="shared" si="34"/>
        <v>40</v>
      </c>
      <c r="D933" s="10">
        <f t="shared" si="35"/>
        <v>4</v>
      </c>
      <c r="E933" s="47">
        <v>999</v>
      </c>
      <c r="F933" s="60">
        <v>300</v>
      </c>
      <c r="G933" s="60">
        <v>0.04</v>
      </c>
    </row>
    <row r="934" spans="1:7">
      <c r="A934" s="214" t="s">
        <v>195</v>
      </c>
      <c r="B934" s="10">
        <v>41</v>
      </c>
      <c r="C934" s="10">
        <f t="shared" si="34"/>
        <v>41</v>
      </c>
      <c r="D934" s="10">
        <f t="shared" si="35"/>
        <v>4.0999999999999996</v>
      </c>
      <c r="E934" s="47">
        <v>999</v>
      </c>
      <c r="F934" s="60">
        <v>300</v>
      </c>
      <c r="G934" s="60">
        <v>0.04</v>
      </c>
    </row>
    <row r="935" spans="1:7">
      <c r="A935" s="214" t="s">
        <v>195</v>
      </c>
      <c r="B935" s="10">
        <v>42</v>
      </c>
      <c r="C935" s="10">
        <f t="shared" si="34"/>
        <v>42</v>
      </c>
      <c r="D935" s="10">
        <f t="shared" si="35"/>
        <v>4.2</v>
      </c>
      <c r="E935" s="47">
        <v>999</v>
      </c>
      <c r="F935" s="60">
        <v>300</v>
      </c>
      <c r="G935" s="60">
        <v>0.04</v>
      </c>
    </row>
    <row r="936" spans="1:7">
      <c r="A936" s="214" t="s">
        <v>195</v>
      </c>
      <c r="B936" s="10">
        <v>43</v>
      </c>
      <c r="C936" s="10">
        <f t="shared" si="34"/>
        <v>43</v>
      </c>
      <c r="D936" s="10">
        <f t="shared" si="35"/>
        <v>4.3</v>
      </c>
      <c r="E936" s="47">
        <v>999</v>
      </c>
      <c r="F936" s="60">
        <v>300</v>
      </c>
      <c r="G936" s="60">
        <v>0.04</v>
      </c>
    </row>
    <row r="937" spans="1:7">
      <c r="A937" s="214" t="s">
        <v>195</v>
      </c>
      <c r="B937" s="10">
        <v>44</v>
      </c>
      <c r="C937" s="10">
        <f t="shared" si="34"/>
        <v>44</v>
      </c>
      <c r="D937" s="10">
        <f t="shared" si="35"/>
        <v>4.4000000000000004</v>
      </c>
      <c r="E937" s="47">
        <v>999</v>
      </c>
      <c r="F937" s="60">
        <v>300</v>
      </c>
      <c r="G937" s="60">
        <v>0.04</v>
      </c>
    </row>
    <row r="938" spans="1:7">
      <c r="A938" s="214" t="s">
        <v>195</v>
      </c>
      <c r="B938" s="10">
        <v>45</v>
      </c>
      <c r="C938" s="10">
        <f t="shared" si="34"/>
        <v>45</v>
      </c>
      <c r="D938" s="10">
        <f t="shared" si="35"/>
        <v>4.5</v>
      </c>
      <c r="E938" s="47">
        <v>999</v>
      </c>
      <c r="F938" s="60">
        <v>300</v>
      </c>
      <c r="G938" s="60">
        <v>0.04</v>
      </c>
    </row>
    <row r="939" spans="1:7">
      <c r="A939" s="214" t="s">
        <v>195</v>
      </c>
      <c r="B939" s="10">
        <v>46</v>
      </c>
      <c r="C939" s="10">
        <f t="shared" si="34"/>
        <v>46</v>
      </c>
      <c r="D939" s="10">
        <f t="shared" si="35"/>
        <v>4.5999999999999996</v>
      </c>
      <c r="E939" s="47">
        <v>999</v>
      </c>
      <c r="F939" s="60">
        <v>300</v>
      </c>
      <c r="G939" s="60">
        <v>0.04</v>
      </c>
    </row>
    <row r="940" spans="1:7">
      <c r="A940" s="214" t="s">
        <v>195</v>
      </c>
      <c r="B940" s="10">
        <v>47</v>
      </c>
      <c r="C940" s="10">
        <f t="shared" si="34"/>
        <v>47</v>
      </c>
      <c r="D940" s="10">
        <f t="shared" si="35"/>
        <v>4.7</v>
      </c>
      <c r="E940" s="47">
        <v>999</v>
      </c>
      <c r="F940" s="60">
        <v>300</v>
      </c>
      <c r="G940" s="60">
        <v>0.04</v>
      </c>
    </row>
    <row r="941" spans="1:7">
      <c r="A941" s="214" t="s">
        <v>195</v>
      </c>
      <c r="B941" s="10">
        <v>48</v>
      </c>
      <c r="C941" s="10">
        <f t="shared" si="34"/>
        <v>48</v>
      </c>
      <c r="D941" s="10">
        <f t="shared" si="35"/>
        <v>4.8</v>
      </c>
      <c r="E941" s="47">
        <v>999</v>
      </c>
      <c r="F941" s="60">
        <v>300</v>
      </c>
      <c r="G941" s="60">
        <v>0.04</v>
      </c>
    </row>
    <row r="942" spans="1:7">
      <c r="A942" s="214" t="s">
        <v>195</v>
      </c>
      <c r="B942" s="10">
        <v>49</v>
      </c>
      <c r="C942" s="10">
        <f t="shared" si="34"/>
        <v>49</v>
      </c>
      <c r="D942" s="10">
        <f t="shared" si="35"/>
        <v>4.9000000000000004</v>
      </c>
      <c r="E942" s="47">
        <v>999</v>
      </c>
      <c r="F942" s="60">
        <v>300</v>
      </c>
      <c r="G942" s="60">
        <v>0.04</v>
      </c>
    </row>
    <row r="943" spans="1:7">
      <c r="A943" s="214" t="s">
        <v>195</v>
      </c>
      <c r="B943" s="10">
        <v>50</v>
      </c>
      <c r="C943" s="10">
        <f t="shared" si="34"/>
        <v>50</v>
      </c>
      <c r="D943" s="10">
        <f t="shared" si="35"/>
        <v>5</v>
      </c>
      <c r="E943" s="47">
        <v>999</v>
      </c>
      <c r="F943" s="60">
        <v>300</v>
      </c>
      <c r="G943" s="60">
        <v>0.04</v>
      </c>
    </row>
  </sheetData>
  <phoneticPr fontId="4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workbookViewId="0">
      <selection activeCell="C21" sqref="C21"/>
    </sheetView>
  </sheetViews>
  <sheetFormatPr defaultColWidth="9" defaultRowHeight="13.5"/>
  <cols>
    <col min="1" max="3" width="9" style="46"/>
    <col min="4" max="16384" width="9" style="47"/>
  </cols>
  <sheetData>
    <row r="1" spans="1:3">
      <c r="A1" s="46" t="s">
        <v>14</v>
      </c>
      <c r="B1" s="46" t="s">
        <v>143</v>
      </c>
      <c r="C1" s="46" t="s">
        <v>144</v>
      </c>
    </row>
    <row r="2" spans="1:3">
      <c r="A2" s="46">
        <v>0.3</v>
      </c>
      <c r="B2" s="46">
        <v>1</v>
      </c>
      <c r="C2" s="46">
        <v>1.2</v>
      </c>
    </row>
    <row r="3" spans="1:3">
      <c r="A3" s="46">
        <v>0.4</v>
      </c>
      <c r="B3" s="46">
        <v>1</v>
      </c>
      <c r="C3" s="46">
        <v>1.2</v>
      </c>
    </row>
    <row r="4" spans="1:3">
      <c r="A4" s="46">
        <v>0.5</v>
      </c>
      <c r="B4" s="46">
        <v>1</v>
      </c>
      <c r="C4" s="46">
        <v>1.2</v>
      </c>
    </row>
    <row r="5" spans="1:3">
      <c r="A5" s="46">
        <v>0.6</v>
      </c>
      <c r="B5" s="46">
        <v>1</v>
      </c>
      <c r="C5" s="46">
        <v>1.2</v>
      </c>
    </row>
    <row r="6" spans="1:3">
      <c r="A6" s="46">
        <v>0.7</v>
      </c>
      <c r="B6" s="46">
        <v>1</v>
      </c>
      <c r="C6" s="46">
        <v>1.2</v>
      </c>
    </row>
    <row r="7" spans="1:3">
      <c r="A7" s="46">
        <v>0.8</v>
      </c>
      <c r="B7" s="46">
        <v>1</v>
      </c>
      <c r="C7" s="46">
        <v>1.2</v>
      </c>
    </row>
    <row r="8" spans="1:3">
      <c r="A8" s="46">
        <v>0.9</v>
      </c>
      <c r="B8" s="46">
        <v>1</v>
      </c>
      <c r="C8" s="46">
        <v>1.2</v>
      </c>
    </row>
    <row r="9" spans="1:3">
      <c r="A9" s="46">
        <v>1</v>
      </c>
      <c r="B9" s="46">
        <v>1</v>
      </c>
      <c r="C9" s="46">
        <v>1.2</v>
      </c>
    </row>
    <row r="10" spans="1:3">
      <c r="A10" s="46">
        <v>1.2</v>
      </c>
      <c r="B10" s="46">
        <v>1</v>
      </c>
      <c r="C10" s="46">
        <v>1.2</v>
      </c>
    </row>
    <row r="11" spans="1:3">
      <c r="A11" s="46">
        <v>1.5</v>
      </c>
      <c r="B11" s="46">
        <v>1</v>
      </c>
      <c r="C11" s="46">
        <v>2</v>
      </c>
    </row>
    <row r="12" spans="1:3">
      <c r="A12" s="46">
        <v>2</v>
      </c>
      <c r="B12" s="46">
        <v>1</v>
      </c>
      <c r="C12" s="46">
        <v>2.5</v>
      </c>
    </row>
    <row r="13" spans="1:3">
      <c r="A13" s="46">
        <v>2.5</v>
      </c>
      <c r="B13" s="46">
        <v>1</v>
      </c>
      <c r="C13" s="46">
        <v>2.8</v>
      </c>
    </row>
    <row r="14" spans="1:3">
      <c r="A14" s="46">
        <v>3</v>
      </c>
      <c r="B14" s="46">
        <v>1</v>
      </c>
      <c r="C14" s="46">
        <v>3</v>
      </c>
    </row>
    <row r="15" spans="1:3">
      <c r="A15" s="46">
        <v>4</v>
      </c>
      <c r="B15" s="46">
        <v>1</v>
      </c>
      <c r="C15" s="46">
        <v>3.5</v>
      </c>
    </row>
    <row r="16" spans="1:3">
      <c r="A16" s="46">
        <v>5</v>
      </c>
      <c r="B16" s="46">
        <v>1</v>
      </c>
      <c r="C16" s="46">
        <v>4</v>
      </c>
    </row>
    <row r="17" spans="1:19">
      <c r="A17" s="46">
        <v>6</v>
      </c>
      <c r="B17" s="46">
        <v>1</v>
      </c>
      <c r="C17" s="46">
        <v>5</v>
      </c>
    </row>
    <row r="18" spans="1:19">
      <c r="A18" s="46">
        <v>8</v>
      </c>
      <c r="B18" s="46">
        <v>1</v>
      </c>
      <c r="C18" s="46">
        <v>7</v>
      </c>
    </row>
    <row r="19" spans="1:19">
      <c r="A19" s="46">
        <v>10</v>
      </c>
      <c r="B19" s="46">
        <v>1</v>
      </c>
      <c r="C19" s="46">
        <v>10</v>
      </c>
    </row>
    <row r="20" spans="1:19">
      <c r="A20" s="46">
        <v>12</v>
      </c>
      <c r="B20" s="46">
        <v>1</v>
      </c>
      <c r="C20" s="46">
        <v>15</v>
      </c>
    </row>
    <row r="21" spans="1:19">
      <c r="A21" s="46" t="s">
        <v>14</v>
      </c>
      <c r="B21" s="46" t="s">
        <v>143</v>
      </c>
      <c r="C21" s="46" t="s">
        <v>144</v>
      </c>
    </row>
    <row r="22" spans="1:19">
      <c r="A22" s="46">
        <v>0.3</v>
      </c>
      <c r="B22" s="46">
        <v>2</v>
      </c>
      <c r="C22" s="46">
        <v>1.8</v>
      </c>
    </row>
    <row r="23" spans="1:19">
      <c r="A23" s="46">
        <v>0.4</v>
      </c>
      <c r="B23" s="46">
        <v>2</v>
      </c>
      <c r="C23" s="46">
        <v>1.8</v>
      </c>
    </row>
    <row r="24" spans="1:19">
      <c r="A24" s="46">
        <v>0.5</v>
      </c>
      <c r="B24" s="46">
        <v>2</v>
      </c>
      <c r="C24" s="46">
        <v>1.8</v>
      </c>
    </row>
    <row r="25" spans="1:19">
      <c r="A25" s="46">
        <v>0.6</v>
      </c>
      <c r="B25" s="46">
        <v>2</v>
      </c>
      <c r="C25" s="46">
        <v>1.8</v>
      </c>
    </row>
    <row r="26" spans="1:19">
      <c r="A26" s="46">
        <v>0.7</v>
      </c>
      <c r="B26" s="46">
        <v>2</v>
      </c>
      <c r="C26" s="46">
        <v>1.8</v>
      </c>
    </row>
    <row r="27" spans="1:19">
      <c r="A27" s="46">
        <v>0.8</v>
      </c>
      <c r="B27" s="46">
        <v>2</v>
      </c>
      <c r="C27" s="46">
        <v>1.8</v>
      </c>
    </row>
    <row r="28" spans="1:19">
      <c r="A28" s="46">
        <v>0.9</v>
      </c>
      <c r="B28" s="46">
        <v>2</v>
      </c>
      <c r="C28" s="46">
        <v>1.8</v>
      </c>
    </row>
    <row r="29" spans="1:19">
      <c r="A29" s="46">
        <v>1</v>
      </c>
      <c r="B29" s="46">
        <v>2</v>
      </c>
      <c r="C29" s="46">
        <v>1.8</v>
      </c>
    </row>
    <row r="30" spans="1:19">
      <c r="A30" s="46">
        <v>1.2</v>
      </c>
      <c r="B30" s="46">
        <v>2</v>
      </c>
      <c r="C30" s="46">
        <v>1.8</v>
      </c>
      <c r="O30" s="48"/>
      <c r="P30" s="279" t="s">
        <v>145</v>
      </c>
      <c r="Q30" s="279"/>
      <c r="R30" s="279"/>
      <c r="S30" s="279"/>
    </row>
    <row r="31" spans="1:19">
      <c r="A31" s="46">
        <v>1.5</v>
      </c>
      <c r="B31" s="46">
        <v>2</v>
      </c>
      <c r="C31" s="46">
        <v>2.5</v>
      </c>
      <c r="O31" s="49"/>
      <c r="P31" s="50" t="s">
        <v>14</v>
      </c>
      <c r="Q31" s="58" t="s">
        <v>146</v>
      </c>
      <c r="R31" s="58" t="s">
        <v>147</v>
      </c>
      <c r="S31" s="58" t="s">
        <v>148</v>
      </c>
    </row>
    <row r="32" spans="1:19">
      <c r="A32" s="46">
        <v>2</v>
      </c>
      <c r="B32" s="46">
        <v>2</v>
      </c>
      <c r="C32" s="46">
        <v>3</v>
      </c>
      <c r="O32" s="51" t="s">
        <v>149</v>
      </c>
      <c r="P32" s="52">
        <v>1</v>
      </c>
      <c r="Q32" s="58">
        <v>1.2</v>
      </c>
      <c r="R32" s="58">
        <v>1.8</v>
      </c>
      <c r="S32" s="58">
        <v>2.5</v>
      </c>
    </row>
    <row r="33" spans="1:19">
      <c r="A33" s="46">
        <v>2.5</v>
      </c>
      <c r="B33" s="46">
        <v>2</v>
      </c>
      <c r="C33" s="46">
        <v>3.3</v>
      </c>
      <c r="O33" s="53" t="s">
        <v>150</v>
      </c>
      <c r="P33" s="54">
        <v>1.2</v>
      </c>
      <c r="Q33" s="59">
        <v>1.2</v>
      </c>
      <c r="R33" s="59">
        <v>1.8</v>
      </c>
      <c r="S33" s="59">
        <v>2.5</v>
      </c>
    </row>
    <row r="34" spans="1:19">
      <c r="A34" s="46">
        <v>3</v>
      </c>
      <c r="B34" s="46">
        <v>2</v>
      </c>
      <c r="C34" s="46">
        <v>3.5</v>
      </c>
      <c r="O34" s="53"/>
      <c r="P34" s="52">
        <v>1.5</v>
      </c>
      <c r="Q34" s="58">
        <v>2</v>
      </c>
      <c r="R34" s="58">
        <v>2.5</v>
      </c>
      <c r="S34" s="58">
        <v>3</v>
      </c>
    </row>
    <row r="35" spans="1:19">
      <c r="A35" s="46">
        <v>4</v>
      </c>
      <c r="B35" s="46">
        <v>2</v>
      </c>
      <c r="C35" s="46">
        <v>4</v>
      </c>
      <c r="O35" s="53"/>
      <c r="P35" s="54">
        <v>2</v>
      </c>
      <c r="Q35" s="59">
        <v>2.5</v>
      </c>
      <c r="R35" s="59">
        <v>3</v>
      </c>
      <c r="S35" s="59">
        <v>3.5</v>
      </c>
    </row>
    <row r="36" spans="1:19">
      <c r="A36" s="46">
        <v>5</v>
      </c>
      <c r="B36" s="46">
        <v>2</v>
      </c>
      <c r="C36" s="46">
        <v>4.5</v>
      </c>
      <c r="O36" s="53"/>
      <c r="P36" s="52">
        <v>2.5</v>
      </c>
      <c r="Q36" s="58">
        <v>2.8</v>
      </c>
      <c r="R36" s="58">
        <v>3.3</v>
      </c>
      <c r="S36" s="58">
        <v>3.8</v>
      </c>
    </row>
    <row r="37" spans="1:19">
      <c r="A37" s="46">
        <v>6</v>
      </c>
      <c r="B37" s="46">
        <v>2</v>
      </c>
      <c r="C37" s="46">
        <v>6</v>
      </c>
      <c r="O37" s="55"/>
      <c r="P37" s="54">
        <v>3</v>
      </c>
      <c r="Q37" s="59">
        <v>3</v>
      </c>
      <c r="R37" s="59">
        <v>3.5</v>
      </c>
      <c r="S37" s="59">
        <v>4</v>
      </c>
    </row>
    <row r="38" spans="1:19">
      <c r="A38" s="46">
        <v>8</v>
      </c>
      <c r="B38" s="46">
        <v>2</v>
      </c>
      <c r="C38" s="46">
        <v>15</v>
      </c>
      <c r="O38" s="51" t="s">
        <v>149</v>
      </c>
      <c r="P38" s="52">
        <v>4</v>
      </c>
      <c r="Q38" s="58">
        <v>3.5</v>
      </c>
      <c r="R38" s="58">
        <v>4</v>
      </c>
      <c r="S38" s="58">
        <v>4.5</v>
      </c>
    </row>
    <row r="39" spans="1:19">
      <c r="A39" s="46">
        <v>10</v>
      </c>
      <c r="B39" s="46">
        <v>2</v>
      </c>
      <c r="O39" s="55" t="s">
        <v>151</v>
      </c>
      <c r="P39" s="54">
        <v>5</v>
      </c>
      <c r="Q39" s="59">
        <v>4</v>
      </c>
      <c r="R39" s="59">
        <v>4.5</v>
      </c>
      <c r="S39" s="59">
        <v>5</v>
      </c>
    </row>
    <row r="40" spans="1:19">
      <c r="A40" s="46" t="s">
        <v>14</v>
      </c>
      <c r="B40" s="46" t="s">
        <v>143</v>
      </c>
      <c r="C40" s="46" t="s">
        <v>144</v>
      </c>
      <c r="O40" s="51"/>
      <c r="P40" s="52">
        <v>6</v>
      </c>
      <c r="Q40" s="58">
        <v>5</v>
      </c>
      <c r="R40" s="58">
        <v>6</v>
      </c>
      <c r="S40" s="58">
        <v>7</v>
      </c>
    </row>
    <row r="41" spans="1:19">
      <c r="A41" s="46">
        <v>0.3</v>
      </c>
      <c r="B41" s="46">
        <v>3</v>
      </c>
      <c r="C41" s="46">
        <v>2.5</v>
      </c>
      <c r="O41" s="56"/>
      <c r="P41" s="54">
        <v>8</v>
      </c>
      <c r="Q41" s="59"/>
      <c r="R41" s="59"/>
      <c r="S41" s="59"/>
    </row>
    <row r="42" spans="1:19">
      <c r="A42" s="46">
        <v>0.4</v>
      </c>
      <c r="B42" s="46">
        <v>3</v>
      </c>
      <c r="C42" s="46">
        <v>2.5</v>
      </c>
      <c r="O42" s="50"/>
      <c r="P42" s="57">
        <v>10</v>
      </c>
      <c r="Q42" s="58"/>
      <c r="R42" s="58"/>
      <c r="S42" s="58"/>
    </row>
    <row r="43" spans="1:19">
      <c r="A43" s="46">
        <v>0.5</v>
      </c>
      <c r="B43" s="46">
        <v>3</v>
      </c>
      <c r="C43" s="46">
        <v>2.5</v>
      </c>
    </row>
    <row r="44" spans="1:19">
      <c r="A44" s="46">
        <v>0.6</v>
      </c>
      <c r="B44" s="46">
        <v>3</v>
      </c>
      <c r="C44" s="46">
        <v>2.5</v>
      </c>
    </row>
    <row r="45" spans="1:19">
      <c r="A45" s="46">
        <v>0.7</v>
      </c>
      <c r="B45" s="46">
        <v>3</v>
      </c>
      <c r="C45" s="46">
        <v>2.5</v>
      </c>
    </row>
    <row r="46" spans="1:19">
      <c r="A46" s="46">
        <v>0.8</v>
      </c>
      <c r="B46" s="46">
        <v>3</v>
      </c>
      <c r="C46" s="46">
        <v>2.5</v>
      </c>
    </row>
    <row r="47" spans="1:19">
      <c r="A47" s="46">
        <v>0.9</v>
      </c>
      <c r="B47" s="46">
        <v>3</v>
      </c>
      <c r="C47" s="46">
        <v>2.5</v>
      </c>
    </row>
    <row r="48" spans="1:19">
      <c r="A48" s="46">
        <v>1</v>
      </c>
      <c r="B48" s="46">
        <v>3</v>
      </c>
      <c r="C48" s="46">
        <v>2.5</v>
      </c>
    </row>
    <row r="49" spans="1:3">
      <c r="A49" s="46">
        <v>1.2</v>
      </c>
      <c r="B49" s="46">
        <v>3</v>
      </c>
      <c r="C49" s="46">
        <v>2.5</v>
      </c>
    </row>
    <row r="50" spans="1:3">
      <c r="A50" s="46">
        <v>1.5</v>
      </c>
      <c r="B50" s="46">
        <v>3</v>
      </c>
      <c r="C50" s="46">
        <v>3</v>
      </c>
    </row>
    <row r="51" spans="1:3">
      <c r="A51" s="46">
        <v>2</v>
      </c>
      <c r="B51" s="46">
        <v>3</v>
      </c>
      <c r="C51" s="46">
        <v>3.5</v>
      </c>
    </row>
    <row r="52" spans="1:3">
      <c r="A52" s="46">
        <v>2.5</v>
      </c>
      <c r="B52" s="46">
        <v>3</v>
      </c>
      <c r="C52" s="46">
        <v>3.8</v>
      </c>
    </row>
    <row r="53" spans="1:3">
      <c r="A53" s="46">
        <v>3</v>
      </c>
      <c r="B53" s="46">
        <v>3</v>
      </c>
      <c r="C53" s="46">
        <v>4</v>
      </c>
    </row>
    <row r="54" spans="1:3">
      <c r="A54" s="46">
        <v>4</v>
      </c>
      <c r="B54" s="46">
        <v>3</v>
      </c>
      <c r="C54" s="46">
        <v>4.5</v>
      </c>
    </row>
    <row r="55" spans="1:3">
      <c r="A55" s="46">
        <v>5</v>
      </c>
      <c r="B55" s="46">
        <v>3</v>
      </c>
      <c r="C55" s="46">
        <v>5</v>
      </c>
    </row>
    <row r="56" spans="1:3">
      <c r="A56" s="46">
        <v>6</v>
      </c>
      <c r="B56" s="46">
        <v>3</v>
      </c>
      <c r="C56" s="46">
        <v>7</v>
      </c>
    </row>
    <row r="57" spans="1:3">
      <c r="A57" s="46">
        <v>8</v>
      </c>
      <c r="B57" s="46">
        <v>3</v>
      </c>
    </row>
    <row r="58" spans="1:3">
      <c r="A58" s="46">
        <v>10</v>
      </c>
      <c r="B58" s="46">
        <v>3</v>
      </c>
    </row>
    <row r="60" spans="1:3">
      <c r="A60" s="46">
        <v>0</v>
      </c>
      <c r="B60" s="46">
        <v>0</v>
      </c>
      <c r="C60" s="46">
        <v>0</v>
      </c>
    </row>
    <row r="65" spans="1:3">
      <c r="A65" s="46">
        <v>0.5</v>
      </c>
      <c r="B65" s="46">
        <v>0</v>
      </c>
      <c r="C65" s="46">
        <v>0</v>
      </c>
    </row>
    <row r="66" spans="1:3">
      <c r="A66" s="46">
        <v>0.6</v>
      </c>
      <c r="B66" s="46">
        <v>0</v>
      </c>
      <c r="C66" s="46">
        <v>0</v>
      </c>
    </row>
    <row r="67" spans="1:3">
      <c r="A67" s="46">
        <v>0.7</v>
      </c>
      <c r="B67" s="46">
        <v>0</v>
      </c>
      <c r="C67" s="46">
        <v>0</v>
      </c>
    </row>
    <row r="68" spans="1:3">
      <c r="A68" s="46">
        <v>0.8</v>
      </c>
      <c r="B68" s="46">
        <v>0</v>
      </c>
      <c r="C68" s="46">
        <v>0</v>
      </c>
    </row>
    <row r="69" spans="1:3">
      <c r="A69" s="46">
        <v>0.9</v>
      </c>
      <c r="B69" s="46">
        <v>0</v>
      </c>
      <c r="C69" s="46">
        <v>0</v>
      </c>
    </row>
    <row r="70" spans="1:3">
      <c r="A70" s="46">
        <v>1</v>
      </c>
      <c r="B70" s="46">
        <v>0</v>
      </c>
      <c r="C70" s="46">
        <v>0</v>
      </c>
    </row>
    <row r="71" spans="1:3">
      <c r="A71" s="46">
        <v>1.2</v>
      </c>
      <c r="B71" s="46">
        <v>0</v>
      </c>
      <c r="C71" s="46">
        <v>0</v>
      </c>
    </row>
    <row r="72" spans="1:3">
      <c r="A72" s="46">
        <v>1.5</v>
      </c>
      <c r="B72" s="46">
        <v>0</v>
      </c>
      <c r="C72" s="46">
        <v>0</v>
      </c>
    </row>
    <row r="73" spans="1:3">
      <c r="A73" s="46">
        <v>2</v>
      </c>
      <c r="B73" s="46">
        <v>0</v>
      </c>
      <c r="C73" s="46">
        <v>0</v>
      </c>
    </row>
    <row r="74" spans="1:3">
      <c r="A74" s="46">
        <v>2.5</v>
      </c>
      <c r="B74" s="46">
        <v>0</v>
      </c>
      <c r="C74" s="46">
        <v>0</v>
      </c>
    </row>
    <row r="75" spans="1:3">
      <c r="A75" s="46">
        <v>3</v>
      </c>
      <c r="B75" s="46">
        <v>0</v>
      </c>
      <c r="C75" s="46">
        <v>0</v>
      </c>
    </row>
    <row r="76" spans="1:3">
      <c r="A76" s="46">
        <v>4</v>
      </c>
      <c r="B76" s="46">
        <v>0</v>
      </c>
      <c r="C76" s="46">
        <v>0</v>
      </c>
    </row>
    <row r="77" spans="1:3">
      <c r="A77" s="46">
        <v>5</v>
      </c>
      <c r="B77" s="46">
        <v>0</v>
      </c>
      <c r="C77" s="46">
        <v>0</v>
      </c>
    </row>
    <row r="78" spans="1:3">
      <c r="A78" s="46">
        <v>6</v>
      </c>
      <c r="B78" s="46">
        <v>0</v>
      </c>
      <c r="C78" s="46">
        <v>0</v>
      </c>
    </row>
    <row r="79" spans="1:3">
      <c r="A79" s="46">
        <v>7</v>
      </c>
      <c r="B79" s="46">
        <v>0</v>
      </c>
      <c r="C79" s="46">
        <v>0</v>
      </c>
    </row>
    <row r="80" spans="1:3">
      <c r="A80" s="46">
        <v>8</v>
      </c>
      <c r="B80" s="46">
        <v>0</v>
      </c>
      <c r="C80" s="46">
        <v>0</v>
      </c>
    </row>
    <row r="81" spans="1:3">
      <c r="A81" s="46">
        <v>9</v>
      </c>
      <c r="B81" s="46">
        <v>0</v>
      </c>
      <c r="C81" s="46">
        <v>0</v>
      </c>
    </row>
    <row r="82" spans="1:3">
      <c r="A82" s="46">
        <v>10</v>
      </c>
      <c r="B82" s="46">
        <v>0</v>
      </c>
      <c r="C82" s="46">
        <v>0</v>
      </c>
    </row>
    <row r="83" spans="1:3">
      <c r="A83" s="46">
        <v>11</v>
      </c>
      <c r="B83" s="46">
        <v>0</v>
      </c>
      <c r="C83" s="46">
        <v>0</v>
      </c>
    </row>
    <row r="84" spans="1:3">
      <c r="A84" s="46">
        <v>12</v>
      </c>
      <c r="B84" s="46">
        <v>0</v>
      </c>
      <c r="C84" s="46">
        <v>0</v>
      </c>
    </row>
    <row r="85" spans="1:3">
      <c r="A85" s="46">
        <v>13</v>
      </c>
      <c r="B85" s="46">
        <v>0</v>
      </c>
      <c r="C85" s="46">
        <v>0</v>
      </c>
    </row>
    <row r="86" spans="1:3">
      <c r="A86" s="46">
        <v>14</v>
      </c>
      <c r="B86" s="46">
        <v>0</v>
      </c>
      <c r="C86" s="46">
        <v>0</v>
      </c>
    </row>
    <row r="87" spans="1:3">
      <c r="A87" s="46">
        <v>15</v>
      </c>
      <c r="B87" s="46">
        <v>0</v>
      </c>
      <c r="C87" s="46">
        <v>0</v>
      </c>
    </row>
    <row r="88" spans="1:3">
      <c r="A88" s="46">
        <v>16</v>
      </c>
      <c r="B88" s="46">
        <v>0</v>
      </c>
      <c r="C88" s="46">
        <v>0</v>
      </c>
    </row>
    <row r="89" spans="1:3">
      <c r="A89" s="46">
        <v>17</v>
      </c>
      <c r="B89" s="46">
        <v>0</v>
      </c>
      <c r="C89" s="46">
        <v>0</v>
      </c>
    </row>
    <row r="90" spans="1:3">
      <c r="A90" s="46">
        <v>18</v>
      </c>
      <c r="B90" s="46">
        <v>0</v>
      </c>
      <c r="C90" s="46">
        <v>0</v>
      </c>
    </row>
    <row r="91" spans="1:3">
      <c r="A91" s="46">
        <v>19</v>
      </c>
      <c r="B91" s="46">
        <v>0</v>
      </c>
      <c r="C91" s="46">
        <v>0</v>
      </c>
    </row>
    <row r="92" spans="1:3">
      <c r="A92" s="46">
        <v>20</v>
      </c>
      <c r="B92" s="46">
        <v>0</v>
      </c>
      <c r="C92" s="46">
        <v>0</v>
      </c>
    </row>
    <row r="93" spans="1:3">
      <c r="A93" s="46">
        <v>21</v>
      </c>
      <c r="B93" s="46">
        <v>0</v>
      </c>
      <c r="C93" s="46">
        <v>0</v>
      </c>
    </row>
    <row r="94" spans="1:3">
      <c r="A94" s="46">
        <v>22</v>
      </c>
      <c r="B94" s="46">
        <v>0</v>
      </c>
      <c r="C94" s="46">
        <v>0</v>
      </c>
    </row>
    <row r="95" spans="1:3">
      <c r="A95" s="46">
        <v>23</v>
      </c>
      <c r="B95" s="46">
        <v>0</v>
      </c>
      <c r="C95" s="46">
        <v>0</v>
      </c>
    </row>
    <row r="96" spans="1:3">
      <c r="A96" s="46">
        <v>24</v>
      </c>
      <c r="B96" s="46">
        <v>0</v>
      </c>
      <c r="C96" s="46">
        <v>0</v>
      </c>
    </row>
    <row r="97" spans="1:3">
      <c r="A97" s="46">
        <v>25</v>
      </c>
      <c r="B97" s="46">
        <v>0</v>
      </c>
      <c r="C97" s="46">
        <v>0</v>
      </c>
    </row>
    <row r="98" spans="1:3">
      <c r="A98" s="46">
        <v>26</v>
      </c>
      <c r="B98" s="46">
        <v>0</v>
      </c>
      <c r="C98" s="46">
        <v>0</v>
      </c>
    </row>
    <row r="99" spans="1:3">
      <c r="A99" s="46">
        <v>27</v>
      </c>
      <c r="B99" s="46">
        <v>0</v>
      </c>
      <c r="C99" s="46">
        <v>0</v>
      </c>
    </row>
    <row r="100" spans="1:3">
      <c r="A100" s="46">
        <v>28</v>
      </c>
      <c r="B100" s="46">
        <v>0</v>
      </c>
      <c r="C100" s="46">
        <v>0</v>
      </c>
    </row>
    <row r="101" spans="1:3">
      <c r="A101" s="46">
        <v>29</v>
      </c>
      <c r="B101" s="46">
        <v>0</v>
      </c>
      <c r="C101" s="46">
        <v>0</v>
      </c>
    </row>
    <row r="102" spans="1:3">
      <c r="A102" s="46">
        <v>30</v>
      </c>
      <c r="B102" s="46">
        <v>0</v>
      </c>
      <c r="C102" s="46">
        <v>0</v>
      </c>
    </row>
    <row r="103" spans="1:3">
      <c r="A103" s="46">
        <v>31</v>
      </c>
      <c r="B103" s="46">
        <v>0</v>
      </c>
      <c r="C103" s="46">
        <v>0</v>
      </c>
    </row>
    <row r="104" spans="1:3">
      <c r="A104" s="46">
        <v>32</v>
      </c>
      <c r="B104" s="46">
        <v>0</v>
      </c>
      <c r="C104" s="46">
        <v>0</v>
      </c>
    </row>
    <row r="105" spans="1:3">
      <c r="A105" s="46">
        <v>33</v>
      </c>
      <c r="B105" s="46">
        <v>0</v>
      </c>
      <c r="C105" s="46">
        <v>0</v>
      </c>
    </row>
    <row r="106" spans="1:3">
      <c r="A106" s="46">
        <v>34</v>
      </c>
      <c r="B106" s="46">
        <v>0</v>
      </c>
      <c r="C106" s="46">
        <v>0</v>
      </c>
    </row>
    <row r="107" spans="1:3">
      <c r="A107" s="46">
        <v>35</v>
      </c>
      <c r="B107" s="46">
        <v>0</v>
      </c>
      <c r="C107" s="46">
        <v>0</v>
      </c>
    </row>
    <row r="108" spans="1:3">
      <c r="A108" s="46">
        <v>36</v>
      </c>
      <c r="B108" s="46">
        <v>0</v>
      </c>
      <c r="C108" s="46">
        <v>0</v>
      </c>
    </row>
    <row r="109" spans="1:3">
      <c r="A109" s="46">
        <v>37</v>
      </c>
      <c r="B109" s="46">
        <v>0</v>
      </c>
      <c r="C109" s="46">
        <v>0</v>
      </c>
    </row>
    <row r="110" spans="1:3">
      <c r="A110" s="46">
        <v>38</v>
      </c>
      <c r="B110" s="46">
        <v>0</v>
      </c>
      <c r="C110" s="46">
        <v>0</v>
      </c>
    </row>
    <row r="111" spans="1:3">
      <c r="A111" s="46">
        <v>39</v>
      </c>
      <c r="B111" s="46">
        <v>0</v>
      </c>
      <c r="C111" s="46">
        <v>0</v>
      </c>
    </row>
    <row r="112" spans="1:3">
      <c r="A112" s="46">
        <v>40</v>
      </c>
      <c r="B112" s="46">
        <v>0</v>
      </c>
      <c r="C112" s="46">
        <v>0</v>
      </c>
    </row>
    <row r="113" spans="1:3">
      <c r="A113" s="46">
        <v>41</v>
      </c>
      <c r="B113" s="46">
        <v>0</v>
      </c>
      <c r="C113" s="46">
        <v>0</v>
      </c>
    </row>
    <row r="114" spans="1:3">
      <c r="A114" s="46">
        <v>42</v>
      </c>
      <c r="B114" s="46">
        <v>0</v>
      </c>
      <c r="C114" s="46">
        <v>0</v>
      </c>
    </row>
    <row r="115" spans="1:3">
      <c r="A115" s="46">
        <v>43</v>
      </c>
      <c r="B115" s="46">
        <v>0</v>
      </c>
      <c r="C115" s="46">
        <v>0</v>
      </c>
    </row>
    <row r="116" spans="1:3">
      <c r="A116" s="46">
        <v>44</v>
      </c>
      <c r="B116" s="46">
        <v>0</v>
      </c>
      <c r="C116" s="46">
        <v>0</v>
      </c>
    </row>
    <row r="117" spans="1:3">
      <c r="A117" s="46">
        <v>45</v>
      </c>
      <c r="B117" s="46">
        <v>0</v>
      </c>
      <c r="C117" s="46">
        <v>0</v>
      </c>
    </row>
    <row r="118" spans="1:3">
      <c r="A118" s="46">
        <v>46</v>
      </c>
      <c r="B118" s="46">
        <v>0</v>
      </c>
      <c r="C118" s="46">
        <v>0</v>
      </c>
    </row>
    <row r="119" spans="1:3">
      <c r="A119" s="46">
        <v>47</v>
      </c>
      <c r="B119" s="46">
        <v>0</v>
      </c>
      <c r="C119" s="46">
        <v>0</v>
      </c>
    </row>
    <row r="120" spans="1:3">
      <c r="A120" s="46">
        <v>48</v>
      </c>
      <c r="B120" s="46">
        <v>0</v>
      </c>
      <c r="C120" s="46">
        <v>0</v>
      </c>
    </row>
    <row r="121" spans="1:3">
      <c r="A121" s="46">
        <v>49</v>
      </c>
      <c r="B121" s="46">
        <v>0</v>
      </c>
      <c r="C121" s="46">
        <v>0</v>
      </c>
    </row>
    <row r="122" spans="1:3">
      <c r="A122" s="46">
        <v>50</v>
      </c>
      <c r="B122" s="46">
        <v>0</v>
      </c>
      <c r="C122" s="46">
        <v>0</v>
      </c>
    </row>
    <row r="123" spans="1:3">
      <c r="A123" s="46">
        <v>51</v>
      </c>
      <c r="B123" s="46">
        <v>0</v>
      </c>
      <c r="C123" s="46">
        <v>0</v>
      </c>
    </row>
    <row r="124" spans="1:3">
      <c r="A124" s="46">
        <v>52</v>
      </c>
      <c r="B124" s="46">
        <v>0</v>
      </c>
      <c r="C124" s="46">
        <v>0</v>
      </c>
    </row>
    <row r="125" spans="1:3">
      <c r="A125" s="46">
        <v>53</v>
      </c>
      <c r="B125" s="46">
        <v>0</v>
      </c>
      <c r="C125" s="46">
        <v>0</v>
      </c>
    </row>
    <row r="126" spans="1:3">
      <c r="A126" s="46">
        <v>54</v>
      </c>
      <c r="B126" s="46">
        <v>0</v>
      </c>
      <c r="C126" s="46">
        <v>0</v>
      </c>
    </row>
    <row r="127" spans="1:3">
      <c r="A127" s="46">
        <v>55</v>
      </c>
      <c r="B127" s="46">
        <v>0</v>
      </c>
      <c r="C127" s="46">
        <v>0</v>
      </c>
    </row>
    <row r="128" spans="1:3">
      <c r="A128" s="46">
        <v>56</v>
      </c>
      <c r="B128" s="46">
        <v>0</v>
      </c>
      <c r="C128" s="46">
        <v>0</v>
      </c>
    </row>
    <row r="129" spans="1:3">
      <c r="A129" s="46">
        <v>57</v>
      </c>
      <c r="B129" s="46">
        <v>0</v>
      </c>
      <c r="C129" s="46">
        <v>0</v>
      </c>
    </row>
    <row r="130" spans="1:3">
      <c r="A130" s="46">
        <v>58</v>
      </c>
      <c r="B130" s="46">
        <v>0</v>
      </c>
      <c r="C130" s="46">
        <v>0</v>
      </c>
    </row>
    <row r="131" spans="1:3">
      <c r="A131" s="46">
        <v>59</v>
      </c>
      <c r="B131" s="46">
        <v>0</v>
      </c>
      <c r="C131" s="46">
        <v>0</v>
      </c>
    </row>
    <row r="132" spans="1:3">
      <c r="A132" s="46">
        <v>60</v>
      </c>
      <c r="B132" s="46">
        <v>0</v>
      </c>
      <c r="C132" s="46">
        <v>0</v>
      </c>
    </row>
    <row r="133" spans="1:3">
      <c r="A133" s="46">
        <v>61</v>
      </c>
      <c r="B133" s="46">
        <v>0</v>
      </c>
      <c r="C133" s="46">
        <v>0</v>
      </c>
    </row>
    <row r="134" spans="1:3">
      <c r="A134" s="46">
        <v>62</v>
      </c>
      <c r="B134" s="46">
        <v>0</v>
      </c>
      <c r="C134" s="46">
        <v>0</v>
      </c>
    </row>
    <row r="135" spans="1:3">
      <c r="A135" s="46">
        <v>63</v>
      </c>
      <c r="B135" s="46">
        <v>0</v>
      </c>
      <c r="C135" s="46">
        <v>0</v>
      </c>
    </row>
    <row r="136" spans="1:3">
      <c r="A136" s="46">
        <v>64</v>
      </c>
      <c r="B136" s="46">
        <v>0</v>
      </c>
      <c r="C136" s="46">
        <v>0</v>
      </c>
    </row>
    <row r="137" spans="1:3">
      <c r="A137" s="46">
        <v>65</v>
      </c>
      <c r="B137" s="46">
        <v>0</v>
      </c>
      <c r="C137" s="46">
        <v>0</v>
      </c>
    </row>
    <row r="138" spans="1:3">
      <c r="A138" s="46">
        <v>66</v>
      </c>
      <c r="B138" s="46">
        <v>0</v>
      </c>
      <c r="C138" s="46">
        <v>0</v>
      </c>
    </row>
    <row r="139" spans="1:3">
      <c r="A139" s="46">
        <v>67</v>
      </c>
      <c r="B139" s="46">
        <v>0</v>
      </c>
      <c r="C139" s="46">
        <v>0</v>
      </c>
    </row>
    <row r="140" spans="1:3">
      <c r="A140" s="46">
        <v>68</v>
      </c>
      <c r="B140" s="46">
        <v>0</v>
      </c>
      <c r="C140" s="46">
        <v>0</v>
      </c>
    </row>
    <row r="141" spans="1:3">
      <c r="A141" s="46">
        <v>69</v>
      </c>
      <c r="B141" s="46">
        <v>0</v>
      </c>
      <c r="C141" s="46">
        <v>0</v>
      </c>
    </row>
    <row r="142" spans="1:3">
      <c r="A142" s="46">
        <v>70</v>
      </c>
      <c r="B142" s="46">
        <v>0</v>
      </c>
      <c r="C142" s="46">
        <v>0</v>
      </c>
    </row>
    <row r="143" spans="1:3">
      <c r="A143" s="46">
        <v>71</v>
      </c>
      <c r="B143" s="46">
        <v>0</v>
      </c>
      <c r="C143" s="46">
        <v>0</v>
      </c>
    </row>
    <row r="144" spans="1:3">
      <c r="A144" s="46">
        <v>72</v>
      </c>
      <c r="B144" s="46">
        <v>0</v>
      </c>
      <c r="C144" s="46">
        <v>0</v>
      </c>
    </row>
    <row r="145" spans="1:3">
      <c r="A145" s="46">
        <v>73</v>
      </c>
      <c r="B145" s="46">
        <v>0</v>
      </c>
      <c r="C145" s="46">
        <v>0</v>
      </c>
    </row>
    <row r="146" spans="1:3">
      <c r="A146" s="46">
        <v>74</v>
      </c>
      <c r="B146" s="46">
        <v>0</v>
      </c>
      <c r="C146" s="46">
        <v>0</v>
      </c>
    </row>
    <row r="147" spans="1:3">
      <c r="A147" s="46">
        <v>75</v>
      </c>
      <c r="B147" s="46">
        <v>0</v>
      </c>
      <c r="C147" s="46">
        <v>0</v>
      </c>
    </row>
    <row r="148" spans="1:3">
      <c r="A148" s="46">
        <v>76</v>
      </c>
      <c r="B148" s="46">
        <v>0</v>
      </c>
      <c r="C148" s="46">
        <v>0</v>
      </c>
    </row>
    <row r="149" spans="1:3">
      <c r="A149" s="46">
        <v>77</v>
      </c>
      <c r="B149" s="46">
        <v>0</v>
      </c>
      <c r="C149" s="46">
        <v>0</v>
      </c>
    </row>
    <row r="150" spans="1:3">
      <c r="A150" s="46">
        <v>78</v>
      </c>
      <c r="B150" s="46">
        <v>0</v>
      </c>
      <c r="C150" s="46">
        <v>0</v>
      </c>
    </row>
    <row r="151" spans="1:3">
      <c r="A151" s="46">
        <v>79</v>
      </c>
      <c r="B151" s="46">
        <v>0</v>
      </c>
      <c r="C151" s="46">
        <v>0</v>
      </c>
    </row>
    <row r="152" spans="1:3">
      <c r="A152" s="46">
        <v>80</v>
      </c>
      <c r="B152" s="46">
        <v>0</v>
      </c>
      <c r="C152" s="46">
        <v>0</v>
      </c>
    </row>
    <row r="153" spans="1:3">
      <c r="A153" s="46">
        <v>81</v>
      </c>
      <c r="B153" s="46">
        <v>0</v>
      </c>
      <c r="C153" s="46">
        <v>0</v>
      </c>
    </row>
    <row r="154" spans="1:3">
      <c r="A154" s="46">
        <v>82</v>
      </c>
      <c r="B154" s="46">
        <v>0</v>
      </c>
      <c r="C154" s="46">
        <v>0</v>
      </c>
    </row>
    <row r="155" spans="1:3">
      <c r="A155" s="46">
        <v>83</v>
      </c>
      <c r="B155" s="46">
        <v>0</v>
      </c>
      <c r="C155" s="46">
        <v>0</v>
      </c>
    </row>
    <row r="156" spans="1:3">
      <c r="A156" s="46">
        <v>84</v>
      </c>
      <c r="B156" s="46">
        <v>0</v>
      </c>
      <c r="C156" s="46">
        <v>0</v>
      </c>
    </row>
    <row r="157" spans="1:3">
      <c r="A157" s="46">
        <v>164</v>
      </c>
      <c r="B157" s="46">
        <v>0</v>
      </c>
      <c r="C157" s="46">
        <v>0</v>
      </c>
    </row>
    <row r="158" spans="1:3">
      <c r="A158" s="46">
        <v>166</v>
      </c>
      <c r="B158" s="46">
        <v>0</v>
      </c>
      <c r="C158" s="46">
        <v>0</v>
      </c>
    </row>
  </sheetData>
  <mergeCells count="1">
    <mergeCell ref="P30:S30"/>
  </mergeCells>
  <phoneticPr fontId="4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G35" sqref="G35:G36"/>
    </sheetView>
  </sheetViews>
  <sheetFormatPr defaultColWidth="9" defaultRowHeight="13.5"/>
  <sheetData>
    <row r="1" spans="1:19">
      <c r="A1" s="21"/>
      <c r="B1" s="22"/>
      <c r="C1" s="22"/>
      <c r="D1" s="22"/>
      <c r="E1" s="22"/>
      <c r="F1" s="22"/>
      <c r="G1" s="22"/>
      <c r="H1" s="22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>
      <c r="A2" s="22"/>
      <c r="B2" s="277" t="s">
        <v>145</v>
      </c>
      <c r="C2" s="277"/>
      <c r="D2" s="277"/>
      <c r="E2" s="277"/>
      <c r="F2" s="277" t="s">
        <v>152</v>
      </c>
      <c r="G2" s="277"/>
      <c r="H2" s="277"/>
      <c r="I2" s="21"/>
      <c r="J2" s="21"/>
      <c r="K2" s="25"/>
      <c r="L2" s="277" t="s">
        <v>153</v>
      </c>
      <c r="M2" s="277"/>
      <c r="N2" s="277" t="s">
        <v>152</v>
      </c>
      <c r="O2" s="277"/>
      <c r="P2" s="277" t="s">
        <v>128</v>
      </c>
      <c r="Q2" s="277"/>
      <c r="R2" s="277" t="s">
        <v>110</v>
      </c>
      <c r="S2" s="277"/>
    </row>
    <row r="3" spans="1:19" ht="27">
      <c r="A3" s="21"/>
      <c r="B3" s="24" t="s">
        <v>14</v>
      </c>
      <c r="C3" s="25" t="s">
        <v>146</v>
      </c>
      <c r="D3" s="25" t="s">
        <v>147</v>
      </c>
      <c r="E3" s="25" t="s">
        <v>148</v>
      </c>
      <c r="F3" s="25" t="s">
        <v>146</v>
      </c>
      <c r="G3" s="25" t="s">
        <v>147</v>
      </c>
      <c r="H3" s="25" t="s">
        <v>148</v>
      </c>
      <c r="I3" s="21"/>
      <c r="J3" s="36"/>
      <c r="K3" s="25" t="s">
        <v>14</v>
      </c>
      <c r="L3" s="37" t="s">
        <v>70</v>
      </c>
      <c r="M3" s="37" t="s">
        <v>71</v>
      </c>
      <c r="N3" s="37" t="s">
        <v>70</v>
      </c>
      <c r="O3" s="37" t="s">
        <v>71</v>
      </c>
      <c r="P3" s="37" t="s">
        <v>70</v>
      </c>
      <c r="Q3" s="37" t="s">
        <v>71</v>
      </c>
      <c r="R3" s="37" t="s">
        <v>70</v>
      </c>
      <c r="S3" s="37" t="s">
        <v>71</v>
      </c>
    </row>
    <row r="4" spans="1:19">
      <c r="A4" s="26" t="s">
        <v>149</v>
      </c>
      <c r="B4" s="27">
        <v>1</v>
      </c>
      <c r="C4" s="25">
        <v>1.2</v>
      </c>
      <c r="D4" s="25">
        <v>1.8</v>
      </c>
      <c r="E4" s="25">
        <v>2.5</v>
      </c>
      <c r="F4" s="25">
        <v>1</v>
      </c>
      <c r="G4" s="25">
        <v>1.6</v>
      </c>
      <c r="H4" s="25">
        <v>2.2999999999999998</v>
      </c>
      <c r="I4" s="21"/>
      <c r="J4" s="21"/>
      <c r="K4" s="38">
        <v>1</v>
      </c>
      <c r="L4" s="39">
        <v>2</v>
      </c>
      <c r="M4" s="39">
        <v>0.1</v>
      </c>
      <c r="N4" s="39">
        <v>1</v>
      </c>
      <c r="O4" s="39">
        <v>0.05</v>
      </c>
      <c r="P4" s="39">
        <v>3</v>
      </c>
      <c r="Q4" s="39">
        <v>0.3</v>
      </c>
      <c r="R4" s="25"/>
      <c r="S4" s="25"/>
    </row>
    <row r="5" spans="1:19">
      <c r="A5" s="28" t="s">
        <v>150</v>
      </c>
      <c r="B5" s="29">
        <v>1.2</v>
      </c>
      <c r="C5" s="30">
        <v>1.2</v>
      </c>
      <c r="D5" s="30">
        <v>1.8</v>
      </c>
      <c r="E5" s="30">
        <v>2.5</v>
      </c>
      <c r="F5" s="30">
        <v>1</v>
      </c>
      <c r="G5" s="30">
        <v>1.6</v>
      </c>
      <c r="H5" s="30">
        <v>2.2999999999999998</v>
      </c>
      <c r="I5" s="40">
        <v>304</v>
      </c>
      <c r="J5" s="40">
        <v>20</v>
      </c>
      <c r="K5" s="41">
        <v>1.2</v>
      </c>
      <c r="L5" s="42">
        <v>2.4</v>
      </c>
      <c r="M5" s="42">
        <v>0.12</v>
      </c>
      <c r="N5" s="42">
        <v>1.2</v>
      </c>
      <c r="O5" s="42">
        <v>0.06</v>
      </c>
      <c r="P5" s="42">
        <v>3.6</v>
      </c>
      <c r="Q5" s="42">
        <v>0.36</v>
      </c>
      <c r="R5" s="30"/>
      <c r="S5" s="30"/>
    </row>
    <row r="6" spans="1:19">
      <c r="A6" s="28"/>
      <c r="B6" s="27">
        <v>1.5</v>
      </c>
      <c r="C6" s="25">
        <v>2</v>
      </c>
      <c r="D6" s="25">
        <v>2.5</v>
      </c>
      <c r="E6" s="25">
        <v>3</v>
      </c>
      <c r="F6" s="25">
        <v>1.8</v>
      </c>
      <c r="G6" s="25">
        <v>2.2999999999999998</v>
      </c>
      <c r="H6" s="25">
        <v>2.8</v>
      </c>
      <c r="I6" s="40">
        <v>201</v>
      </c>
      <c r="J6" s="40">
        <v>14</v>
      </c>
      <c r="K6" s="38">
        <v>1.5</v>
      </c>
      <c r="L6" s="39">
        <v>3</v>
      </c>
      <c r="M6" s="39">
        <v>0.15</v>
      </c>
      <c r="N6" s="39">
        <v>1.5</v>
      </c>
      <c r="O6" s="39">
        <v>0.08</v>
      </c>
      <c r="P6" s="39">
        <v>4.5</v>
      </c>
      <c r="Q6" s="39">
        <v>0.45</v>
      </c>
      <c r="R6" s="44"/>
      <c r="S6" s="44"/>
    </row>
    <row r="7" spans="1:19">
      <c r="A7" s="28"/>
      <c r="B7" s="29">
        <v>2</v>
      </c>
      <c r="C7" s="30">
        <v>2.5</v>
      </c>
      <c r="D7" s="30">
        <v>3</v>
      </c>
      <c r="E7" s="30">
        <v>3.5</v>
      </c>
      <c r="F7" s="30">
        <v>2.2999999999999998</v>
      </c>
      <c r="G7" s="30">
        <v>2.8</v>
      </c>
      <c r="H7" s="30">
        <v>3.3</v>
      </c>
      <c r="I7" s="43" t="s">
        <v>125</v>
      </c>
      <c r="J7" s="43">
        <v>5</v>
      </c>
      <c r="K7" s="41">
        <v>2</v>
      </c>
      <c r="L7" s="42">
        <v>3.8</v>
      </c>
      <c r="M7" s="42">
        <v>0.2</v>
      </c>
      <c r="N7" s="42">
        <v>2</v>
      </c>
      <c r="O7" s="42">
        <v>0.1</v>
      </c>
      <c r="P7" s="42">
        <v>6</v>
      </c>
      <c r="Q7" s="42">
        <v>0.6</v>
      </c>
      <c r="R7" s="45"/>
      <c r="S7" s="45"/>
    </row>
    <row r="8" spans="1:19">
      <c r="A8" s="28"/>
      <c r="B8" s="27">
        <v>2.5</v>
      </c>
      <c r="C8" s="25">
        <v>2.8</v>
      </c>
      <c r="D8" s="25">
        <v>3.3</v>
      </c>
      <c r="E8" s="25">
        <v>3.8</v>
      </c>
      <c r="F8" s="25">
        <v>2.6</v>
      </c>
      <c r="G8" s="25">
        <v>3.1</v>
      </c>
      <c r="H8" s="25">
        <v>3.6</v>
      </c>
      <c r="I8" s="40" t="s">
        <v>125</v>
      </c>
      <c r="J8" s="40">
        <v>4.5</v>
      </c>
      <c r="K8" s="38">
        <v>2.5</v>
      </c>
      <c r="L8" s="39">
        <v>4.7</v>
      </c>
      <c r="M8" s="39">
        <v>0.2</v>
      </c>
      <c r="N8" s="39">
        <v>2.5</v>
      </c>
      <c r="O8" s="39">
        <v>0.13</v>
      </c>
      <c r="P8" s="39">
        <v>7.5</v>
      </c>
      <c r="Q8" s="39">
        <v>0.75</v>
      </c>
      <c r="R8" s="44"/>
      <c r="S8" s="44"/>
    </row>
    <row r="9" spans="1:19">
      <c r="A9" s="31"/>
      <c r="B9" s="29">
        <v>3</v>
      </c>
      <c r="C9" s="30">
        <v>3</v>
      </c>
      <c r="D9" s="30">
        <v>3.5</v>
      </c>
      <c r="E9" s="30">
        <v>4</v>
      </c>
      <c r="F9" s="30">
        <v>2.8</v>
      </c>
      <c r="G9" s="30">
        <v>3.3</v>
      </c>
      <c r="H9" s="30">
        <v>3.8</v>
      </c>
      <c r="I9" s="21"/>
      <c r="J9" s="21"/>
      <c r="K9" s="41">
        <v>3</v>
      </c>
      <c r="L9" s="42">
        <v>6</v>
      </c>
      <c r="M9" s="42">
        <v>0.3</v>
      </c>
      <c r="N9" s="42">
        <v>3</v>
      </c>
      <c r="O9" s="42">
        <v>0.15</v>
      </c>
      <c r="P9" s="42">
        <v>9</v>
      </c>
      <c r="Q9" s="42">
        <v>0.9</v>
      </c>
      <c r="R9" s="45"/>
      <c r="S9" s="45"/>
    </row>
    <row r="10" spans="1:19">
      <c r="A10" s="26" t="s">
        <v>149</v>
      </c>
      <c r="B10" s="27">
        <v>4</v>
      </c>
      <c r="C10" s="25">
        <v>3.5</v>
      </c>
      <c r="D10" s="25">
        <v>4</v>
      </c>
      <c r="E10" s="25">
        <v>4.5</v>
      </c>
      <c r="F10" s="25">
        <v>3.3</v>
      </c>
      <c r="G10" s="25">
        <v>3.8</v>
      </c>
      <c r="H10" s="25">
        <v>4.3</v>
      </c>
      <c r="I10" s="21"/>
      <c r="J10" s="21"/>
      <c r="K10" s="38">
        <v>4</v>
      </c>
      <c r="L10" s="39">
        <v>7.5</v>
      </c>
      <c r="M10" s="39">
        <v>0.4</v>
      </c>
      <c r="N10" s="39">
        <v>4</v>
      </c>
      <c r="O10" s="39">
        <v>0.2</v>
      </c>
      <c r="P10" s="39">
        <v>12</v>
      </c>
      <c r="Q10" s="39">
        <v>1.2</v>
      </c>
      <c r="R10" s="44"/>
      <c r="S10" s="44"/>
    </row>
    <row r="11" spans="1:19">
      <c r="A11" s="31" t="s">
        <v>151</v>
      </c>
      <c r="B11" s="29">
        <v>5</v>
      </c>
      <c r="C11" s="30">
        <v>4</v>
      </c>
      <c r="D11" s="30">
        <v>4.5</v>
      </c>
      <c r="E11" s="30">
        <v>5</v>
      </c>
      <c r="F11" s="30">
        <v>4</v>
      </c>
      <c r="G11" s="30">
        <v>4.5</v>
      </c>
      <c r="H11" s="30">
        <v>5</v>
      </c>
      <c r="I11" s="21"/>
      <c r="J11" s="21"/>
      <c r="K11" s="41">
        <v>5</v>
      </c>
      <c r="L11" s="42">
        <v>11</v>
      </c>
      <c r="M11" s="42">
        <v>0.5</v>
      </c>
      <c r="N11" s="42">
        <v>5</v>
      </c>
      <c r="O11" s="42">
        <v>0.3</v>
      </c>
      <c r="P11" s="42">
        <v>20</v>
      </c>
      <c r="Q11" s="42">
        <v>2</v>
      </c>
      <c r="R11" s="45"/>
      <c r="S11" s="45"/>
    </row>
    <row r="12" spans="1:19">
      <c r="A12" s="26"/>
      <c r="B12" s="27">
        <v>6</v>
      </c>
      <c r="C12" s="25">
        <v>5</v>
      </c>
      <c r="D12" s="25">
        <v>6</v>
      </c>
      <c r="E12" s="25">
        <v>7</v>
      </c>
      <c r="F12" s="25">
        <v>5</v>
      </c>
      <c r="G12" s="25">
        <v>6</v>
      </c>
      <c r="H12" s="25">
        <v>7</v>
      </c>
      <c r="I12" s="21"/>
      <c r="J12" s="21"/>
      <c r="K12" s="38">
        <v>6</v>
      </c>
      <c r="L12" s="39">
        <v>15</v>
      </c>
      <c r="M12" s="39">
        <v>0.6</v>
      </c>
      <c r="N12" s="39">
        <v>6</v>
      </c>
      <c r="O12" s="39">
        <v>0.6</v>
      </c>
      <c r="P12" s="39">
        <v>24</v>
      </c>
      <c r="Q12" s="39">
        <v>2.4</v>
      </c>
      <c r="R12" s="44"/>
      <c r="S12" s="44"/>
    </row>
    <row r="13" spans="1:19">
      <c r="A13" s="32"/>
      <c r="B13" s="29">
        <v>8</v>
      </c>
      <c r="C13" s="30"/>
      <c r="D13" s="30"/>
      <c r="E13" s="30"/>
      <c r="F13" s="30">
        <v>6</v>
      </c>
      <c r="G13" s="30"/>
      <c r="H13" s="30"/>
      <c r="I13" s="21"/>
      <c r="J13" s="21"/>
      <c r="K13" s="41">
        <v>8</v>
      </c>
      <c r="L13" s="42">
        <v>20</v>
      </c>
      <c r="M13" s="42">
        <v>1</v>
      </c>
      <c r="N13" s="42">
        <v>8</v>
      </c>
      <c r="O13" s="42">
        <v>0.8</v>
      </c>
      <c r="P13" s="42">
        <v>32</v>
      </c>
      <c r="Q13" s="42">
        <v>3.2</v>
      </c>
      <c r="R13" s="45"/>
      <c r="S13" s="45"/>
    </row>
    <row r="14" spans="1:19">
      <c r="A14" s="24"/>
      <c r="B14" s="33">
        <v>10</v>
      </c>
      <c r="C14" s="25"/>
      <c r="D14" s="25"/>
      <c r="E14" s="25"/>
      <c r="F14" s="25">
        <v>8</v>
      </c>
      <c r="G14" s="25"/>
      <c r="H14" s="25"/>
      <c r="I14" s="21"/>
      <c r="J14" s="21"/>
      <c r="K14" s="38">
        <v>10</v>
      </c>
      <c r="L14" s="39">
        <v>30</v>
      </c>
      <c r="M14" s="39">
        <v>1.5</v>
      </c>
      <c r="N14" s="39">
        <v>10</v>
      </c>
      <c r="O14" s="39">
        <v>1</v>
      </c>
      <c r="P14" s="39"/>
      <c r="Q14" s="39"/>
      <c r="R14" s="44"/>
      <c r="S14" s="44"/>
    </row>
    <row r="15" spans="1:19">
      <c r="A15" s="34"/>
      <c r="B15" s="35"/>
      <c r="C15" s="22"/>
      <c r="D15" s="22"/>
      <c r="E15" s="22"/>
      <c r="F15" s="22"/>
      <c r="G15" s="22"/>
      <c r="H15" s="22"/>
      <c r="I15" s="21"/>
      <c r="J15" s="21"/>
      <c r="K15" s="41">
        <v>12</v>
      </c>
      <c r="L15" s="42">
        <v>36</v>
      </c>
      <c r="M15" s="42">
        <v>2</v>
      </c>
      <c r="N15" s="42">
        <v>12</v>
      </c>
      <c r="O15" s="42">
        <v>1.2</v>
      </c>
      <c r="P15" s="42"/>
      <c r="Q15" s="42"/>
      <c r="R15" s="45">
        <v>24</v>
      </c>
      <c r="S15" s="45">
        <v>1.2</v>
      </c>
    </row>
    <row r="16" spans="1:19">
      <c r="A16" s="21"/>
      <c r="B16" s="22"/>
      <c r="C16" s="22"/>
      <c r="D16" s="22"/>
      <c r="E16" s="22"/>
      <c r="F16" s="22"/>
      <c r="G16" s="22"/>
      <c r="H16" s="22"/>
      <c r="I16" s="35"/>
      <c r="J16" s="21"/>
      <c r="K16" s="38">
        <v>14</v>
      </c>
      <c r="L16" s="39"/>
      <c r="M16" s="39"/>
      <c r="N16" s="39">
        <v>18</v>
      </c>
      <c r="O16" s="39">
        <v>1.4</v>
      </c>
      <c r="P16" s="39"/>
      <c r="Q16" s="39"/>
      <c r="R16" s="44">
        <v>28</v>
      </c>
      <c r="S16" s="44">
        <v>1.4</v>
      </c>
    </row>
    <row r="17" spans="1:19">
      <c r="A17" s="21"/>
      <c r="B17" s="22"/>
      <c r="C17" s="22"/>
      <c r="D17" s="22"/>
      <c r="E17" s="22"/>
      <c r="F17" s="22"/>
      <c r="G17" s="22"/>
      <c r="H17" s="22"/>
      <c r="I17" s="35"/>
      <c r="J17" s="21"/>
      <c r="K17" s="41">
        <v>15</v>
      </c>
      <c r="L17" s="42"/>
      <c r="M17" s="42"/>
      <c r="N17" s="42">
        <v>24</v>
      </c>
      <c r="O17" s="42">
        <v>1.6</v>
      </c>
      <c r="P17" s="42"/>
      <c r="Q17" s="42"/>
      <c r="R17" s="45">
        <f>15*3*0.7</f>
        <v>31.5</v>
      </c>
      <c r="S17" s="45">
        <f>3*0.7</f>
        <v>2.1</v>
      </c>
    </row>
    <row r="18" spans="1:19">
      <c r="A18" s="21"/>
      <c r="B18" s="22"/>
      <c r="C18" s="22"/>
      <c r="D18" s="22"/>
      <c r="E18" s="22"/>
      <c r="F18" s="22"/>
      <c r="G18" s="22"/>
      <c r="H18" s="22"/>
      <c r="I18" s="35"/>
      <c r="J18" s="21"/>
      <c r="K18" s="38">
        <v>16</v>
      </c>
      <c r="L18" s="39"/>
      <c r="M18" s="39"/>
      <c r="N18" s="39">
        <v>24</v>
      </c>
      <c r="O18" s="39">
        <v>1.6</v>
      </c>
      <c r="P18" s="39"/>
      <c r="Q18" s="39"/>
      <c r="R18" s="44">
        <v>32</v>
      </c>
      <c r="S18" s="44">
        <v>1.6</v>
      </c>
    </row>
    <row r="19" spans="1:19">
      <c r="A19" s="21"/>
      <c r="B19" s="22"/>
      <c r="C19" s="22"/>
      <c r="D19" s="22"/>
      <c r="E19" s="22"/>
      <c r="F19" s="22"/>
      <c r="G19" s="22"/>
      <c r="H19" s="22"/>
      <c r="I19" s="35"/>
      <c r="J19" s="21"/>
      <c r="K19" s="41">
        <v>18</v>
      </c>
      <c r="L19" s="42"/>
      <c r="M19" s="42"/>
      <c r="N19" s="42">
        <v>27</v>
      </c>
      <c r="O19" s="42">
        <v>1.8</v>
      </c>
      <c r="P19" s="42"/>
      <c r="Q19" s="42"/>
      <c r="R19" s="45">
        <v>36</v>
      </c>
      <c r="S19" s="45">
        <v>1.8</v>
      </c>
    </row>
    <row r="20" spans="1:19">
      <c r="A20" s="21"/>
      <c r="B20" s="22"/>
      <c r="C20" s="22"/>
      <c r="D20" s="22"/>
      <c r="E20" s="22"/>
      <c r="F20" s="22"/>
      <c r="G20" s="22"/>
      <c r="H20" s="22"/>
      <c r="I20" s="35"/>
      <c r="J20" s="21"/>
      <c r="K20" s="38">
        <v>20</v>
      </c>
      <c r="L20" s="39"/>
      <c r="M20" s="39"/>
      <c r="N20" s="39">
        <v>40</v>
      </c>
      <c r="O20" s="39">
        <v>2</v>
      </c>
      <c r="P20" s="39"/>
      <c r="Q20" s="39"/>
      <c r="R20" s="44">
        <v>40</v>
      </c>
      <c r="S20" s="44">
        <v>2</v>
      </c>
    </row>
    <row r="21" spans="1:19">
      <c r="A21" s="21"/>
      <c r="B21" s="22"/>
      <c r="C21" s="22"/>
      <c r="D21" s="22"/>
      <c r="E21" s="22"/>
      <c r="F21" s="22"/>
      <c r="G21" s="22"/>
      <c r="H21" s="22" t="s">
        <v>154</v>
      </c>
      <c r="I21" s="35">
        <v>45</v>
      </c>
      <c r="J21" s="21">
        <v>2.5</v>
      </c>
      <c r="K21" s="41">
        <v>22</v>
      </c>
      <c r="L21" s="42"/>
      <c r="M21" s="42"/>
      <c r="N21" s="42"/>
      <c r="O21" s="42"/>
      <c r="P21" s="42"/>
      <c r="Q21" s="42"/>
      <c r="R21" s="45">
        <v>44</v>
      </c>
      <c r="S21" s="45">
        <v>2.2000000000000002</v>
      </c>
    </row>
    <row r="22" spans="1:19">
      <c r="A22" s="21"/>
      <c r="B22" s="22"/>
      <c r="C22" s="22"/>
      <c r="D22" s="22"/>
      <c r="E22" s="22"/>
      <c r="F22" s="22"/>
      <c r="G22" s="22"/>
      <c r="H22" s="22"/>
      <c r="I22" s="35"/>
      <c r="J22" s="21"/>
      <c r="K22" s="38">
        <v>23</v>
      </c>
      <c r="L22" s="39"/>
      <c r="M22" s="39"/>
      <c r="N22" s="39"/>
      <c r="O22" s="39"/>
      <c r="P22" s="39"/>
      <c r="Q22" s="39"/>
      <c r="R22" s="44">
        <f>23*3*0.7</f>
        <v>48.3</v>
      </c>
      <c r="S22" s="44">
        <f>4*0.7</f>
        <v>2.8</v>
      </c>
    </row>
    <row r="23" spans="1:19">
      <c r="A23" s="21"/>
      <c r="B23" s="22"/>
      <c r="C23" s="22"/>
      <c r="D23" s="22"/>
      <c r="E23" s="22"/>
      <c r="F23" s="22"/>
      <c r="G23" s="22"/>
      <c r="H23" s="22"/>
      <c r="I23" s="35"/>
      <c r="J23" s="21"/>
      <c r="K23" s="41">
        <v>24</v>
      </c>
      <c r="L23" s="42"/>
      <c r="M23" s="42"/>
      <c r="N23" s="42"/>
      <c r="O23" s="42"/>
      <c r="P23" s="42"/>
      <c r="Q23" s="42"/>
      <c r="R23" s="45">
        <v>48</v>
      </c>
      <c r="S23" s="45">
        <v>2.4</v>
      </c>
    </row>
    <row r="24" spans="1:19">
      <c r="A24" s="21"/>
      <c r="B24" s="22"/>
      <c r="C24" s="22"/>
      <c r="D24" s="22"/>
      <c r="E24" s="22"/>
      <c r="F24" s="22"/>
      <c r="G24" s="22"/>
      <c r="H24" s="22"/>
      <c r="I24" s="35"/>
      <c r="J24" s="21"/>
      <c r="K24" s="38">
        <v>25</v>
      </c>
      <c r="L24" s="39"/>
      <c r="M24" s="39"/>
      <c r="N24" s="39"/>
      <c r="O24" s="39"/>
      <c r="P24" s="39"/>
      <c r="Q24" s="39"/>
      <c r="R24" s="44">
        <v>50</v>
      </c>
      <c r="S24" s="44">
        <v>2.5</v>
      </c>
    </row>
    <row r="25" spans="1:19">
      <c r="A25" s="21"/>
      <c r="B25" s="22"/>
      <c r="C25" s="22"/>
      <c r="D25" s="22"/>
      <c r="E25" s="22"/>
      <c r="F25" s="22"/>
      <c r="G25" s="22"/>
      <c r="H25" s="22"/>
      <c r="I25" s="35"/>
      <c r="J25" s="21"/>
      <c r="K25" s="41">
        <v>26</v>
      </c>
      <c r="L25" s="42"/>
      <c r="M25" s="42"/>
      <c r="N25" s="42"/>
      <c r="O25" s="42"/>
      <c r="P25" s="42"/>
      <c r="Q25" s="42"/>
      <c r="R25" s="45">
        <v>52</v>
      </c>
      <c r="S25" s="45">
        <v>2.6</v>
      </c>
    </row>
    <row r="26" spans="1:19">
      <c r="A26" s="21"/>
      <c r="B26" s="22"/>
      <c r="C26" s="22"/>
      <c r="D26" s="22"/>
      <c r="E26" s="22"/>
      <c r="F26" s="22"/>
      <c r="G26" s="22"/>
      <c r="H26" s="22"/>
      <c r="I26" s="35"/>
      <c r="J26" s="21"/>
      <c r="K26" s="38">
        <v>28</v>
      </c>
      <c r="L26" s="39"/>
      <c r="M26" s="39"/>
      <c r="N26" s="39"/>
      <c r="O26" s="39"/>
      <c r="P26" s="39"/>
      <c r="Q26" s="39"/>
      <c r="R26" s="44">
        <v>56</v>
      </c>
      <c r="S26" s="44">
        <f>4*0.7</f>
        <v>2.8</v>
      </c>
    </row>
    <row r="27" spans="1:19">
      <c r="A27" s="21"/>
      <c r="B27" s="22"/>
      <c r="C27" s="22"/>
      <c r="D27" s="22"/>
      <c r="E27" s="22"/>
      <c r="F27" s="22"/>
      <c r="G27" s="22"/>
      <c r="H27" s="22"/>
      <c r="I27" s="35"/>
      <c r="J27" s="21"/>
      <c r="K27" s="41">
        <v>30</v>
      </c>
      <c r="L27" s="42"/>
      <c r="M27" s="42"/>
      <c r="N27" s="42"/>
      <c r="O27" s="42"/>
      <c r="P27" s="42"/>
      <c r="Q27" s="42"/>
      <c r="R27" s="45">
        <v>60</v>
      </c>
      <c r="S27" s="45">
        <v>3</v>
      </c>
    </row>
    <row r="28" spans="1:19">
      <c r="A28" s="21"/>
      <c r="B28" s="22"/>
      <c r="C28" s="22"/>
      <c r="D28" s="22"/>
      <c r="E28" s="22"/>
      <c r="F28" s="22"/>
      <c r="G28" s="22"/>
      <c r="H28" s="22"/>
      <c r="I28" s="35"/>
      <c r="J28" s="21"/>
      <c r="K28" s="38">
        <v>32</v>
      </c>
      <c r="L28" s="39"/>
      <c r="M28" s="39"/>
      <c r="N28" s="39"/>
      <c r="O28" s="39"/>
      <c r="P28" s="39"/>
      <c r="Q28" s="39"/>
      <c r="R28" s="44">
        <v>64</v>
      </c>
      <c r="S28" s="44">
        <v>3.2</v>
      </c>
    </row>
    <row r="29" spans="1:19">
      <c r="A29" s="21"/>
      <c r="B29" s="22"/>
      <c r="C29" s="22"/>
      <c r="D29" s="22"/>
      <c r="E29" s="22"/>
      <c r="F29" s="22"/>
      <c r="G29" s="22"/>
      <c r="H29" s="22"/>
      <c r="I29" s="35"/>
      <c r="J29" s="21"/>
      <c r="K29" s="41">
        <v>34</v>
      </c>
      <c r="L29" s="42"/>
      <c r="M29" s="42"/>
      <c r="N29" s="42"/>
      <c r="O29" s="42"/>
      <c r="P29" s="42"/>
      <c r="Q29" s="42"/>
      <c r="R29" s="45">
        <v>68</v>
      </c>
      <c r="S29" s="45">
        <v>3.4</v>
      </c>
    </row>
    <row r="30" spans="1:19">
      <c r="A30" s="21"/>
      <c r="B30" s="22"/>
      <c r="C30" s="22"/>
      <c r="D30" s="22"/>
      <c r="E30" s="22"/>
      <c r="F30" s="22"/>
      <c r="G30" s="22"/>
      <c r="H30" s="22"/>
      <c r="I30" s="35"/>
      <c r="J30" s="21"/>
      <c r="K30" s="38">
        <v>35</v>
      </c>
      <c r="L30" s="39"/>
      <c r="M30" s="39"/>
      <c r="N30" s="39"/>
      <c r="O30" s="39"/>
      <c r="P30" s="39"/>
      <c r="Q30" s="39"/>
      <c r="R30" s="44">
        <v>70</v>
      </c>
      <c r="S30" s="44">
        <v>3.5</v>
      </c>
    </row>
    <row r="31" spans="1:19">
      <c r="A31" s="21"/>
      <c r="B31" s="22"/>
      <c r="C31" s="22"/>
      <c r="D31" s="22"/>
      <c r="E31" s="22"/>
      <c r="F31" s="22"/>
      <c r="G31" s="22"/>
      <c r="H31" s="22"/>
      <c r="I31" s="35"/>
      <c r="J31" s="21"/>
      <c r="K31" s="41">
        <v>36</v>
      </c>
      <c r="L31" s="42"/>
      <c r="M31" s="42"/>
      <c r="N31" s="42"/>
      <c r="O31" s="42"/>
      <c r="P31" s="42"/>
      <c r="Q31" s="42"/>
      <c r="R31" s="45">
        <v>72</v>
      </c>
      <c r="S31" s="45">
        <v>3.6</v>
      </c>
    </row>
    <row r="32" spans="1:19">
      <c r="A32" s="21"/>
      <c r="B32" s="22"/>
      <c r="C32" s="22"/>
      <c r="D32" s="22"/>
      <c r="E32" s="22"/>
      <c r="F32" s="22"/>
      <c r="G32" s="22"/>
      <c r="H32" s="22"/>
      <c r="I32" s="35"/>
      <c r="J32" s="21"/>
      <c r="K32" s="38">
        <v>38</v>
      </c>
      <c r="L32" s="39"/>
      <c r="M32" s="39"/>
      <c r="N32" s="39"/>
      <c r="O32" s="39"/>
      <c r="P32" s="39"/>
      <c r="Q32" s="39"/>
      <c r="R32" s="44">
        <v>76</v>
      </c>
      <c r="S32" s="44">
        <v>3.8</v>
      </c>
    </row>
    <row r="33" spans="1:19">
      <c r="A33" s="21"/>
      <c r="B33" s="22"/>
      <c r="C33" s="22"/>
      <c r="D33" s="22"/>
      <c r="E33" s="22"/>
      <c r="F33" s="22"/>
      <c r="G33" s="22"/>
      <c r="H33" s="22"/>
      <c r="I33" s="35"/>
      <c r="J33" s="21"/>
      <c r="K33" s="41">
        <v>40</v>
      </c>
      <c r="L33" s="42"/>
      <c r="M33" s="42"/>
      <c r="N33" s="42"/>
      <c r="O33" s="42"/>
      <c r="P33" s="42"/>
      <c r="Q33" s="42"/>
      <c r="R33" s="45">
        <v>100</v>
      </c>
      <c r="S33" s="45">
        <v>4</v>
      </c>
    </row>
    <row r="34" spans="1:19">
      <c r="A34" s="21"/>
      <c r="B34" s="22"/>
      <c r="C34" s="22"/>
      <c r="D34" s="22"/>
      <c r="E34" s="22"/>
      <c r="F34" s="22"/>
      <c r="G34" s="22"/>
      <c r="H34" s="22"/>
      <c r="I34" s="35"/>
      <c r="J34" s="21"/>
      <c r="K34" s="38">
        <v>42</v>
      </c>
      <c r="L34" s="39"/>
      <c r="M34" s="39"/>
      <c r="N34" s="39"/>
      <c r="O34" s="39"/>
      <c r="P34" s="39"/>
      <c r="Q34" s="39"/>
      <c r="R34" s="44">
        <v>105</v>
      </c>
      <c r="S34" s="44">
        <v>4.2</v>
      </c>
    </row>
    <row r="35" spans="1:19">
      <c r="A35" s="21"/>
      <c r="B35" s="22"/>
      <c r="C35" s="22"/>
      <c r="D35" s="22"/>
      <c r="E35" s="22"/>
      <c r="F35" s="22"/>
      <c r="G35" s="22"/>
      <c r="H35" s="22"/>
      <c r="I35" s="35"/>
      <c r="J35" s="21"/>
      <c r="K35" s="41">
        <v>44</v>
      </c>
      <c r="L35" s="42"/>
      <c r="M35" s="42"/>
      <c r="N35" s="42"/>
      <c r="O35" s="42"/>
      <c r="P35" s="42"/>
      <c r="Q35" s="42"/>
      <c r="R35" s="45">
        <f>44*4*0.7</f>
        <v>123.2</v>
      </c>
      <c r="S35" s="45">
        <f>10*0.7</f>
        <v>7</v>
      </c>
    </row>
    <row r="36" spans="1:19">
      <c r="A36" s="21"/>
      <c r="B36" s="22"/>
      <c r="C36" s="22"/>
      <c r="D36" s="22"/>
      <c r="E36" s="22"/>
      <c r="F36" s="22"/>
      <c r="G36" s="22"/>
      <c r="H36" s="22"/>
      <c r="I36" s="35"/>
      <c r="J36" s="21"/>
      <c r="K36" s="38">
        <v>45</v>
      </c>
      <c r="L36" s="39"/>
      <c r="M36" s="39"/>
      <c r="N36" s="39"/>
      <c r="O36" s="39"/>
      <c r="P36" s="39"/>
      <c r="Q36" s="39"/>
      <c r="R36" s="44">
        <v>112.5</v>
      </c>
      <c r="S36" s="44">
        <v>4.5</v>
      </c>
    </row>
    <row r="37" spans="1:19">
      <c r="A37" s="21"/>
      <c r="B37" s="22"/>
      <c r="C37" s="22"/>
      <c r="D37" s="22"/>
      <c r="E37" s="22"/>
      <c r="F37" s="22"/>
      <c r="G37" s="22"/>
      <c r="H37" s="22"/>
      <c r="I37" s="35"/>
      <c r="J37" s="21"/>
      <c r="K37" s="41">
        <v>46</v>
      </c>
      <c r="L37" s="42"/>
      <c r="M37" s="42"/>
      <c r="N37" s="42"/>
      <c r="O37" s="42"/>
      <c r="P37" s="42"/>
      <c r="Q37" s="42"/>
      <c r="R37" s="45">
        <f>46*4.5*0.7</f>
        <v>144.9</v>
      </c>
      <c r="S37" s="45">
        <f>10*0.7</f>
        <v>7</v>
      </c>
    </row>
    <row r="38" spans="1:19">
      <c r="A38" s="21"/>
      <c r="B38" s="22"/>
      <c r="C38" s="22"/>
      <c r="D38" s="22"/>
      <c r="E38" s="22"/>
      <c r="F38" s="22"/>
      <c r="G38" s="22"/>
      <c r="H38" s="22"/>
      <c r="I38" s="35"/>
      <c r="J38" s="21"/>
      <c r="K38" s="38">
        <v>48</v>
      </c>
      <c r="L38" s="39"/>
      <c r="M38" s="39"/>
      <c r="N38" s="39"/>
      <c r="O38" s="39"/>
      <c r="P38" s="39"/>
      <c r="Q38" s="39"/>
      <c r="R38" s="44">
        <v>120</v>
      </c>
      <c r="S38" s="44">
        <v>4.8</v>
      </c>
    </row>
    <row r="39" spans="1:19">
      <c r="A39" s="21"/>
      <c r="B39" s="22"/>
      <c r="C39" s="22"/>
      <c r="D39" s="22"/>
      <c r="E39" s="22"/>
      <c r="F39" s="22"/>
      <c r="G39" s="22"/>
      <c r="H39" s="22"/>
      <c r="I39" s="35"/>
      <c r="J39" s="21"/>
      <c r="K39" s="41">
        <v>50</v>
      </c>
      <c r="L39" s="42"/>
      <c r="M39" s="42"/>
      <c r="N39" s="42"/>
      <c r="O39" s="42"/>
      <c r="P39" s="42"/>
      <c r="Q39" s="42"/>
      <c r="R39" s="45">
        <v>125</v>
      </c>
      <c r="S39" s="45">
        <v>5</v>
      </c>
    </row>
    <row r="40" spans="1:19">
      <c r="A40" s="21"/>
      <c r="B40" s="22"/>
      <c r="C40" s="22"/>
      <c r="D40" s="22"/>
      <c r="E40" s="22"/>
      <c r="F40" s="22"/>
      <c r="G40" s="22"/>
      <c r="H40" s="22"/>
      <c r="I40" s="35"/>
      <c r="J40" s="21"/>
      <c r="K40" s="38">
        <v>53</v>
      </c>
      <c r="L40" s="39"/>
      <c r="M40" s="39"/>
      <c r="N40" s="39"/>
      <c r="O40" s="39"/>
      <c r="P40" s="39"/>
      <c r="Q40" s="39"/>
      <c r="R40" s="44">
        <v>159</v>
      </c>
      <c r="S40" s="44">
        <v>5.3</v>
      </c>
    </row>
    <row r="41" spans="1:19">
      <c r="A41" s="21"/>
      <c r="B41" s="22"/>
      <c r="C41" s="22"/>
      <c r="D41" s="22"/>
      <c r="E41" s="22"/>
      <c r="F41" s="22"/>
      <c r="G41" s="22"/>
      <c r="H41" s="22"/>
      <c r="I41" s="35"/>
      <c r="J41" s="21"/>
      <c r="K41" s="41">
        <v>56</v>
      </c>
      <c r="L41" s="42"/>
      <c r="M41" s="42"/>
      <c r="N41" s="42"/>
      <c r="O41" s="42"/>
      <c r="P41" s="42"/>
      <c r="Q41" s="42"/>
      <c r="R41" s="45">
        <v>168</v>
      </c>
      <c r="S41" s="45">
        <v>5.6</v>
      </c>
    </row>
    <row r="42" spans="1:19">
      <c r="A42" s="21"/>
      <c r="B42" s="22"/>
      <c r="C42" s="22"/>
      <c r="D42" s="22"/>
      <c r="E42" s="22"/>
      <c r="F42" s="22"/>
      <c r="G42" s="22"/>
      <c r="H42" s="22"/>
      <c r="I42" s="35"/>
      <c r="J42" s="21"/>
      <c r="K42" s="38">
        <v>58</v>
      </c>
      <c r="L42" s="39"/>
      <c r="M42" s="39"/>
      <c r="N42" s="39"/>
      <c r="O42" s="39"/>
      <c r="P42" s="39"/>
      <c r="Q42" s="39"/>
      <c r="R42" s="44">
        <v>174</v>
      </c>
      <c r="S42" s="44">
        <v>5.8</v>
      </c>
    </row>
    <row r="43" spans="1:19">
      <c r="A43" s="21"/>
      <c r="B43" s="22"/>
      <c r="C43" s="22"/>
      <c r="D43" s="22"/>
      <c r="E43" s="22"/>
      <c r="F43" s="22"/>
      <c r="G43" s="22"/>
      <c r="H43" s="22"/>
      <c r="I43" s="35"/>
      <c r="J43" s="21"/>
      <c r="K43" s="41">
        <v>60</v>
      </c>
      <c r="L43" s="42"/>
      <c r="M43" s="42"/>
      <c r="N43" s="42"/>
      <c r="O43" s="42"/>
      <c r="P43" s="42"/>
      <c r="Q43" s="42"/>
      <c r="R43" s="45">
        <v>180</v>
      </c>
      <c r="S43" s="45">
        <v>6</v>
      </c>
    </row>
    <row r="44" spans="1:19">
      <c r="A44" s="21"/>
      <c r="B44" s="22"/>
      <c r="C44" s="22"/>
      <c r="D44" s="22"/>
      <c r="E44" s="22"/>
      <c r="F44" s="22"/>
      <c r="G44" s="22"/>
      <c r="H44" s="22"/>
      <c r="I44" s="35"/>
      <c r="J44" s="21"/>
      <c r="K44" s="38">
        <v>63</v>
      </c>
      <c r="L44" s="39"/>
      <c r="M44" s="39"/>
      <c r="N44" s="39"/>
      <c r="O44" s="39"/>
      <c r="P44" s="39"/>
      <c r="Q44" s="39"/>
      <c r="R44" s="44">
        <v>189</v>
      </c>
      <c r="S44" s="44">
        <v>6.3</v>
      </c>
    </row>
    <row r="45" spans="1:19">
      <c r="A45" s="21"/>
      <c r="B45" s="22"/>
      <c r="C45" s="22"/>
      <c r="D45" s="22"/>
      <c r="E45" s="22"/>
      <c r="F45" s="22"/>
      <c r="G45" s="22"/>
      <c r="H45" s="22"/>
      <c r="I45" s="35"/>
      <c r="J45" s="21"/>
      <c r="K45" s="41">
        <v>65</v>
      </c>
      <c r="L45" s="42"/>
      <c r="M45" s="42"/>
      <c r="N45" s="42"/>
      <c r="O45" s="42"/>
      <c r="P45" s="42"/>
      <c r="Q45" s="42"/>
      <c r="R45" s="45">
        <v>195</v>
      </c>
      <c r="S45" s="45">
        <v>6.5</v>
      </c>
    </row>
  </sheetData>
  <mergeCells count="6">
    <mergeCell ref="R2:S2"/>
    <mergeCell ref="B2:E2"/>
    <mergeCell ref="F2:H2"/>
    <mergeCell ref="L2:M2"/>
    <mergeCell ref="N2:O2"/>
    <mergeCell ref="P2:Q2"/>
  </mergeCells>
  <phoneticPr fontId="4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H39" sqref="H39"/>
    </sheetView>
  </sheetViews>
  <sheetFormatPr defaultColWidth="9" defaultRowHeight="13.5"/>
  <sheetData>
    <row r="1" spans="1:5">
      <c r="A1" s="280" t="s">
        <v>153</v>
      </c>
      <c r="B1" s="280"/>
      <c r="C1" s="280"/>
      <c r="D1" s="13"/>
      <c r="E1" s="13"/>
    </row>
    <row r="2" spans="1:5">
      <c r="A2" s="14" t="s">
        <v>119</v>
      </c>
      <c r="B2" s="14" t="s">
        <v>120</v>
      </c>
      <c r="C2" s="14" t="s">
        <v>121</v>
      </c>
      <c r="D2" s="13"/>
      <c r="E2" s="13"/>
    </row>
    <row r="3" spans="1:5">
      <c r="A3" s="15">
        <v>1</v>
      </c>
      <c r="B3" s="15">
        <v>0.02</v>
      </c>
      <c r="C3" s="15">
        <v>7000</v>
      </c>
      <c r="D3" s="13"/>
      <c r="E3" s="13"/>
    </row>
    <row r="4" spans="1:5">
      <c r="A4" s="15">
        <v>1.2</v>
      </c>
      <c r="B4" s="15">
        <v>0.02</v>
      </c>
      <c r="C4" s="15">
        <v>6000</v>
      </c>
      <c r="D4" s="13"/>
      <c r="E4" s="13">
        <v>576</v>
      </c>
    </row>
    <row r="5" spans="1:5">
      <c r="A5" s="15">
        <v>1.5</v>
      </c>
      <c r="B5" s="15">
        <v>0.02</v>
      </c>
      <c r="C5" s="15">
        <v>4500</v>
      </c>
      <c r="D5" s="13"/>
      <c r="E5" s="13">
        <v>480</v>
      </c>
    </row>
    <row r="6" spans="1:5">
      <c r="A6" s="15">
        <v>2</v>
      </c>
      <c r="B6" s="15">
        <v>0.08</v>
      </c>
      <c r="C6" s="15">
        <v>4200</v>
      </c>
      <c r="D6" s="13"/>
      <c r="E6" s="13">
        <v>638.4</v>
      </c>
    </row>
    <row r="7" spans="1:5">
      <c r="A7" s="15">
        <v>2.5</v>
      </c>
      <c r="B7" s="15">
        <v>0.2</v>
      </c>
      <c r="C7" s="15">
        <v>3000</v>
      </c>
      <c r="D7" s="13"/>
      <c r="E7" s="13">
        <v>564</v>
      </c>
    </row>
    <row r="8" spans="1:5">
      <c r="A8" s="15">
        <v>3</v>
      </c>
      <c r="B8" s="15">
        <v>0.3</v>
      </c>
      <c r="C8" s="15">
        <v>2800</v>
      </c>
      <c r="D8" s="13"/>
      <c r="E8" s="13">
        <v>672</v>
      </c>
    </row>
    <row r="9" spans="1:5">
      <c r="A9" s="15">
        <v>4</v>
      </c>
      <c r="B9" s="15">
        <v>0.2</v>
      </c>
      <c r="C9" s="15">
        <v>2400</v>
      </c>
      <c r="D9" s="13"/>
      <c r="E9" s="13">
        <v>720</v>
      </c>
    </row>
    <row r="10" spans="1:5">
      <c r="A10" s="15">
        <v>5</v>
      </c>
      <c r="B10" s="15">
        <v>0.25</v>
      </c>
      <c r="C10" s="15">
        <v>2100</v>
      </c>
      <c r="D10" s="13"/>
      <c r="E10" s="13">
        <v>924</v>
      </c>
    </row>
    <row r="11" spans="1:5">
      <c r="A11" s="15">
        <v>6</v>
      </c>
      <c r="B11" s="15">
        <v>0.5</v>
      </c>
      <c r="C11" s="15">
        <v>1600</v>
      </c>
      <c r="D11" s="13"/>
      <c r="E11" s="13">
        <v>960</v>
      </c>
    </row>
    <row r="12" spans="1:5">
      <c r="A12" s="15">
        <v>8</v>
      </c>
      <c r="B12" s="15">
        <v>1</v>
      </c>
      <c r="C12" s="15">
        <v>800</v>
      </c>
      <c r="D12" s="13"/>
      <c r="E12" s="13">
        <v>640</v>
      </c>
    </row>
    <row r="13" spans="1:5">
      <c r="A13" s="15">
        <v>10</v>
      </c>
      <c r="B13" s="15">
        <v>1</v>
      </c>
      <c r="C13" s="15">
        <v>500</v>
      </c>
      <c r="D13" s="13"/>
      <c r="E13" s="13">
        <v>600</v>
      </c>
    </row>
    <row r="14" spans="1:5">
      <c r="A14" s="15">
        <v>12</v>
      </c>
      <c r="B14" s="15">
        <v>2.5</v>
      </c>
      <c r="C14" s="15">
        <v>300</v>
      </c>
      <c r="D14" s="13"/>
      <c r="E14" s="13">
        <v>388.8</v>
      </c>
    </row>
    <row r="15" spans="1:5">
      <c r="A15" s="16"/>
      <c r="B15" s="17"/>
      <c r="C15" s="17"/>
      <c r="D15" s="13"/>
      <c r="E15" s="13"/>
    </row>
    <row r="16" spans="1:5">
      <c r="A16" s="281" t="s">
        <v>152</v>
      </c>
      <c r="B16" s="281"/>
      <c r="C16" s="281"/>
      <c r="D16" s="18"/>
      <c r="E16" s="18"/>
    </row>
    <row r="17" spans="1:5">
      <c r="A17" s="19" t="s">
        <v>119</v>
      </c>
      <c r="B17" s="19" t="s">
        <v>120</v>
      </c>
      <c r="C17" s="19" t="s">
        <v>121</v>
      </c>
      <c r="D17" s="18"/>
      <c r="E17" s="18"/>
    </row>
    <row r="18" spans="1:5">
      <c r="A18" s="15">
        <v>1</v>
      </c>
      <c r="B18" s="15">
        <v>0.02</v>
      </c>
      <c r="C18" s="15">
        <v>7500</v>
      </c>
      <c r="D18" s="18"/>
      <c r="E18" s="18"/>
    </row>
    <row r="19" spans="1:5">
      <c r="A19" s="15">
        <v>1.2</v>
      </c>
      <c r="B19" s="15">
        <v>0.02</v>
      </c>
      <c r="C19" s="15">
        <v>6500</v>
      </c>
      <c r="D19" s="18"/>
      <c r="E19" s="18"/>
    </row>
    <row r="20" spans="1:5">
      <c r="A20" s="15">
        <v>1.5</v>
      </c>
      <c r="B20" s="15">
        <v>0.02</v>
      </c>
      <c r="C20" s="15">
        <v>6000</v>
      </c>
      <c r="D20" s="18"/>
      <c r="E20" s="20">
        <v>360</v>
      </c>
    </row>
    <row r="21" spans="1:5">
      <c r="A21" s="15">
        <v>2</v>
      </c>
      <c r="B21" s="15">
        <v>0.02</v>
      </c>
      <c r="C21" s="15">
        <v>5000</v>
      </c>
      <c r="D21" s="18"/>
      <c r="E21" s="20">
        <v>400</v>
      </c>
    </row>
    <row r="22" spans="1:5">
      <c r="A22" s="15">
        <v>2.5</v>
      </c>
      <c r="B22" s="15">
        <v>0.2</v>
      </c>
      <c r="C22" s="15">
        <v>4200</v>
      </c>
      <c r="D22" s="18"/>
      <c r="E22" s="20">
        <v>420</v>
      </c>
    </row>
    <row r="23" spans="1:5">
      <c r="A23" s="15">
        <v>3</v>
      </c>
      <c r="B23" s="15">
        <v>0.2</v>
      </c>
      <c r="C23" s="15">
        <v>3800</v>
      </c>
      <c r="D23" s="18"/>
      <c r="E23" s="20">
        <v>456</v>
      </c>
    </row>
    <row r="24" spans="1:5">
      <c r="A24" s="15">
        <v>4</v>
      </c>
      <c r="B24" s="15">
        <v>0.2</v>
      </c>
      <c r="C24" s="15">
        <v>3200</v>
      </c>
      <c r="D24" s="18"/>
      <c r="E24" s="20">
        <v>512</v>
      </c>
    </row>
    <row r="25" spans="1:5">
      <c r="A25" s="15">
        <v>5</v>
      </c>
      <c r="B25" s="15">
        <v>0.5</v>
      </c>
      <c r="C25" s="15">
        <v>2800</v>
      </c>
      <c r="D25" s="18"/>
      <c r="E25" s="20">
        <v>560</v>
      </c>
    </row>
    <row r="26" spans="1:5">
      <c r="A26" s="15">
        <v>6</v>
      </c>
      <c r="B26" s="15">
        <v>0.7</v>
      </c>
      <c r="C26" s="15">
        <v>2400</v>
      </c>
      <c r="D26" s="18"/>
      <c r="E26" s="20">
        <v>576</v>
      </c>
    </row>
    <row r="27" spans="1:5">
      <c r="A27" s="15">
        <v>8</v>
      </c>
      <c r="B27" s="15">
        <v>2</v>
      </c>
      <c r="C27" s="15">
        <v>1800</v>
      </c>
      <c r="D27" s="18"/>
      <c r="E27" s="20">
        <v>576</v>
      </c>
    </row>
    <row r="28" spans="1:5">
      <c r="A28" s="15">
        <v>10</v>
      </c>
      <c r="B28" s="15">
        <v>7</v>
      </c>
      <c r="C28" s="15">
        <v>1200</v>
      </c>
      <c r="D28" s="18"/>
      <c r="E28" s="20">
        <v>480</v>
      </c>
    </row>
    <row r="29" spans="1:5">
      <c r="A29" s="15">
        <v>12</v>
      </c>
      <c r="B29" s="15">
        <v>12</v>
      </c>
      <c r="C29" s="15">
        <v>1200</v>
      </c>
      <c r="D29" s="18"/>
      <c r="E29" s="20">
        <v>576</v>
      </c>
    </row>
    <row r="30" spans="1:5">
      <c r="A30" s="15">
        <v>14</v>
      </c>
      <c r="B30" s="15">
        <v>17</v>
      </c>
      <c r="C30" s="15">
        <v>800</v>
      </c>
      <c r="D30" s="18"/>
      <c r="E30" s="20">
        <v>576</v>
      </c>
    </row>
    <row r="31" spans="1:5">
      <c r="A31" s="15">
        <v>16</v>
      </c>
      <c r="B31" s="15">
        <v>19</v>
      </c>
      <c r="C31" s="15">
        <v>850</v>
      </c>
      <c r="D31" s="18"/>
      <c r="E31" s="20">
        <v>816</v>
      </c>
    </row>
    <row r="32" spans="1:5">
      <c r="A32" s="282" t="s">
        <v>155</v>
      </c>
      <c r="B32" s="282"/>
      <c r="C32" s="282"/>
      <c r="D32" s="18"/>
      <c r="E32" s="18"/>
    </row>
  </sheetData>
  <mergeCells count="3">
    <mergeCell ref="A1:C1"/>
    <mergeCell ref="A16:C16"/>
    <mergeCell ref="A32:C32"/>
  </mergeCells>
  <phoneticPr fontId="4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11" sqref="B11"/>
    </sheetView>
  </sheetViews>
  <sheetFormatPr defaultColWidth="9" defaultRowHeight="13.5"/>
  <sheetData>
    <row r="1" spans="1:7">
      <c r="A1" t="s">
        <v>13</v>
      </c>
      <c r="B1" t="s">
        <v>156</v>
      </c>
    </row>
    <row r="2" spans="1:7">
      <c r="A2" t="s">
        <v>153</v>
      </c>
      <c r="B2">
        <v>80</v>
      </c>
    </row>
    <row r="3" spans="1:7">
      <c r="A3">
        <v>304</v>
      </c>
      <c r="B3">
        <v>80</v>
      </c>
    </row>
    <row r="4" spans="1:7">
      <c r="A4">
        <v>201</v>
      </c>
      <c r="B4">
        <v>80</v>
      </c>
      <c r="F4" s="12"/>
    </row>
    <row r="5" spans="1:7">
      <c r="A5">
        <v>316</v>
      </c>
      <c r="B5">
        <v>80</v>
      </c>
    </row>
    <row r="6" spans="1:7">
      <c r="A6" t="s">
        <v>124</v>
      </c>
      <c r="B6">
        <v>80</v>
      </c>
    </row>
    <row r="7" spans="1:7">
      <c r="A7" t="s">
        <v>129</v>
      </c>
      <c r="B7">
        <v>80</v>
      </c>
    </row>
    <row r="8" spans="1:7">
      <c r="A8" t="s">
        <v>130</v>
      </c>
      <c r="B8">
        <v>80</v>
      </c>
    </row>
    <row r="9" spans="1:7">
      <c r="A9" t="s">
        <v>133</v>
      </c>
      <c r="B9">
        <v>80</v>
      </c>
    </row>
    <row r="10" spans="1:7">
      <c r="A10" t="s">
        <v>142</v>
      </c>
      <c r="B10">
        <v>80</v>
      </c>
    </row>
    <row r="11" spans="1:7">
      <c r="A11" t="s">
        <v>122</v>
      </c>
      <c r="B11">
        <v>40</v>
      </c>
    </row>
    <row r="14" spans="1:7">
      <c r="G14">
        <v>10</v>
      </c>
    </row>
    <row r="28" spans="1:6">
      <c r="A28" t="s">
        <v>152</v>
      </c>
      <c r="B28">
        <v>40</v>
      </c>
      <c r="F28" t="s">
        <v>157</v>
      </c>
    </row>
    <row r="29" spans="1:6">
      <c r="A29" t="s">
        <v>125</v>
      </c>
      <c r="B29">
        <v>40</v>
      </c>
    </row>
    <row r="30" spans="1:6">
      <c r="A30" t="s">
        <v>126</v>
      </c>
      <c r="B30">
        <v>40</v>
      </c>
    </row>
    <row r="31" spans="1:6">
      <c r="A31" t="s">
        <v>127</v>
      </c>
      <c r="B31">
        <v>40</v>
      </c>
    </row>
    <row r="32" spans="1:6">
      <c r="A32" t="s">
        <v>132</v>
      </c>
      <c r="B32">
        <v>40</v>
      </c>
    </row>
    <row r="33" spans="1:2">
      <c r="A33" t="s">
        <v>131</v>
      </c>
      <c r="B33">
        <v>40</v>
      </c>
    </row>
    <row r="34" spans="1:2">
      <c r="A34" t="s">
        <v>140</v>
      </c>
      <c r="B34">
        <v>40</v>
      </c>
    </row>
  </sheetData>
  <phoneticPr fontId="4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1"/>
  <sheetViews>
    <sheetView zoomScale="115" zoomScaleNormal="115" workbookViewId="0">
      <selection activeCell="N10" sqref="N10"/>
    </sheetView>
  </sheetViews>
  <sheetFormatPr defaultColWidth="9" defaultRowHeight="13.5"/>
  <cols>
    <col min="1" max="1" width="9" style="9"/>
    <col min="2" max="2" width="11.25" style="10" customWidth="1"/>
    <col min="3" max="3" width="13.5" style="10" customWidth="1"/>
  </cols>
  <sheetData>
    <row r="1" spans="1:3">
      <c r="A1" s="9">
        <v>0</v>
      </c>
      <c r="B1" s="10">
        <v>0</v>
      </c>
      <c r="C1" s="10">
        <v>0</v>
      </c>
    </row>
    <row r="3" spans="1:3">
      <c r="A3" s="9" t="s">
        <v>13</v>
      </c>
      <c r="B3" s="10" t="s">
        <v>14</v>
      </c>
      <c r="C3" s="11" t="s">
        <v>80</v>
      </c>
    </row>
    <row r="4" spans="1:3">
      <c r="A4" s="9">
        <v>304</v>
      </c>
      <c r="B4" s="10">
        <v>0.5</v>
      </c>
      <c r="C4" s="10">
        <v>1</v>
      </c>
    </row>
    <row r="5" spans="1:3">
      <c r="A5" s="9">
        <v>304</v>
      </c>
      <c r="B5" s="10">
        <v>0.6</v>
      </c>
      <c r="C5" s="10">
        <v>1</v>
      </c>
    </row>
    <row r="6" spans="1:3">
      <c r="A6" s="9">
        <v>304</v>
      </c>
      <c r="B6" s="10">
        <v>0.7</v>
      </c>
      <c r="C6" s="10">
        <v>1</v>
      </c>
    </row>
    <row r="7" spans="1:3">
      <c r="A7" s="9">
        <v>304</v>
      </c>
      <c r="B7" s="10">
        <v>0.8</v>
      </c>
      <c r="C7" s="10">
        <v>1</v>
      </c>
    </row>
    <row r="8" spans="1:3">
      <c r="A8" s="9">
        <v>304</v>
      </c>
      <c r="B8" s="10">
        <v>0.9</v>
      </c>
      <c r="C8" s="10">
        <v>1</v>
      </c>
    </row>
    <row r="9" spans="1:3">
      <c r="A9" s="9">
        <v>304</v>
      </c>
      <c r="B9" s="10">
        <v>1</v>
      </c>
      <c r="C9" s="10">
        <v>2</v>
      </c>
    </row>
    <row r="10" spans="1:3">
      <c r="A10" s="9">
        <v>304</v>
      </c>
      <c r="B10" s="10">
        <v>1.2</v>
      </c>
      <c r="C10" s="10">
        <v>2</v>
      </c>
    </row>
    <row r="11" spans="1:3">
      <c r="A11" s="9">
        <v>304</v>
      </c>
      <c r="B11" s="10">
        <v>1.5</v>
      </c>
      <c r="C11" s="10">
        <v>2</v>
      </c>
    </row>
    <row r="12" spans="1:3">
      <c r="A12" s="9">
        <v>304</v>
      </c>
      <c r="B12" s="10">
        <v>2</v>
      </c>
      <c r="C12" s="10">
        <v>2</v>
      </c>
    </row>
    <row r="13" spans="1:3">
      <c r="A13" s="9">
        <v>304</v>
      </c>
      <c r="B13" s="10">
        <v>2.5</v>
      </c>
      <c r="C13" s="10">
        <v>2</v>
      </c>
    </row>
    <row r="14" spans="1:3">
      <c r="A14" s="9">
        <v>304</v>
      </c>
      <c r="B14" s="10">
        <v>3</v>
      </c>
      <c r="C14" s="10">
        <v>2</v>
      </c>
    </row>
    <row r="15" spans="1:3">
      <c r="A15" s="9">
        <v>304</v>
      </c>
      <c r="B15" s="10">
        <v>4</v>
      </c>
      <c r="C15" s="10">
        <v>2</v>
      </c>
    </row>
    <row r="16" spans="1:3">
      <c r="A16" s="9">
        <v>304</v>
      </c>
      <c r="B16" s="10">
        <v>5</v>
      </c>
      <c r="C16" s="10">
        <v>2</v>
      </c>
    </row>
    <row r="17" spans="1:3">
      <c r="A17" s="9">
        <v>304</v>
      </c>
      <c r="B17" s="10">
        <v>6</v>
      </c>
      <c r="C17" s="10">
        <v>2</v>
      </c>
    </row>
    <row r="18" spans="1:3">
      <c r="A18" s="9">
        <v>304</v>
      </c>
      <c r="B18" s="10">
        <v>7</v>
      </c>
      <c r="C18" s="10">
        <f>+B18*0.3</f>
        <v>2.1</v>
      </c>
    </row>
    <row r="19" spans="1:3">
      <c r="A19" s="9">
        <v>304</v>
      </c>
      <c r="B19" s="10">
        <v>8</v>
      </c>
      <c r="C19" s="10">
        <f t="shared" ref="C19:C23" si="0">+B19*0.3</f>
        <v>2.4</v>
      </c>
    </row>
    <row r="20" spans="1:3">
      <c r="A20" s="9">
        <v>304</v>
      </c>
      <c r="B20" s="10">
        <v>9</v>
      </c>
      <c r="C20" s="10">
        <f t="shared" si="0"/>
        <v>2.7</v>
      </c>
    </row>
    <row r="21" spans="1:3">
      <c r="A21" s="9">
        <v>304</v>
      </c>
      <c r="B21" s="10">
        <v>10</v>
      </c>
      <c r="C21" s="10">
        <f t="shared" si="0"/>
        <v>3</v>
      </c>
    </row>
    <row r="22" spans="1:3">
      <c r="A22" s="9">
        <v>304</v>
      </c>
      <c r="B22" s="10">
        <v>11</v>
      </c>
      <c r="C22" s="10">
        <f t="shared" si="0"/>
        <v>3.3</v>
      </c>
    </row>
    <row r="23" spans="1:3">
      <c r="A23" s="9">
        <v>304</v>
      </c>
      <c r="B23" s="10">
        <v>12</v>
      </c>
      <c r="C23" s="10">
        <f t="shared" si="0"/>
        <v>3.6</v>
      </c>
    </row>
    <row r="24" spans="1:3">
      <c r="A24" s="9" t="s">
        <v>13</v>
      </c>
      <c r="B24" s="10" t="s">
        <v>14</v>
      </c>
      <c r="C24" s="11" t="s">
        <v>80</v>
      </c>
    </row>
    <row r="25" spans="1:3">
      <c r="A25" s="9">
        <v>201</v>
      </c>
      <c r="B25" s="10">
        <v>0.5</v>
      </c>
      <c r="C25" s="10">
        <v>1</v>
      </c>
    </row>
    <row r="26" spans="1:3">
      <c r="A26" s="9">
        <v>201</v>
      </c>
      <c r="B26" s="10">
        <v>0.6</v>
      </c>
      <c r="C26" s="10">
        <v>1</v>
      </c>
    </row>
    <row r="27" spans="1:3">
      <c r="A27" s="9">
        <v>201</v>
      </c>
      <c r="B27" s="10">
        <v>0.7</v>
      </c>
      <c r="C27" s="10">
        <v>1</v>
      </c>
    </row>
    <row r="28" spans="1:3">
      <c r="A28" s="9">
        <v>201</v>
      </c>
      <c r="B28" s="10">
        <v>0.8</v>
      </c>
      <c r="C28" s="10">
        <v>1</v>
      </c>
    </row>
    <row r="29" spans="1:3">
      <c r="A29" s="9">
        <v>201</v>
      </c>
      <c r="B29" s="10">
        <v>0.9</v>
      </c>
      <c r="C29" s="10">
        <v>1</v>
      </c>
    </row>
    <row r="30" spans="1:3">
      <c r="A30" s="9">
        <v>201</v>
      </c>
      <c r="B30" s="10">
        <v>1</v>
      </c>
      <c r="C30" s="10">
        <v>2</v>
      </c>
    </row>
    <row r="31" spans="1:3">
      <c r="A31" s="9">
        <v>201</v>
      </c>
      <c r="B31" s="10">
        <v>1.2</v>
      </c>
      <c r="C31" s="10">
        <v>2</v>
      </c>
    </row>
    <row r="32" spans="1:3">
      <c r="A32" s="9">
        <v>201</v>
      </c>
      <c r="B32" s="10">
        <v>1.5</v>
      </c>
      <c r="C32" s="10">
        <v>2</v>
      </c>
    </row>
    <row r="33" spans="1:3">
      <c r="A33" s="9">
        <v>201</v>
      </c>
      <c r="B33" s="10">
        <v>2</v>
      </c>
      <c r="C33" s="10">
        <v>2</v>
      </c>
    </row>
    <row r="34" spans="1:3">
      <c r="A34" s="9">
        <v>201</v>
      </c>
      <c r="B34" s="10">
        <v>2.5</v>
      </c>
      <c r="C34" s="10">
        <v>2</v>
      </c>
    </row>
    <row r="35" spans="1:3">
      <c r="A35" s="9">
        <v>201</v>
      </c>
      <c r="B35" s="10">
        <v>3</v>
      </c>
      <c r="C35" s="10">
        <v>2</v>
      </c>
    </row>
    <row r="36" spans="1:3">
      <c r="A36" s="9">
        <v>201</v>
      </c>
      <c r="B36" s="10">
        <v>4</v>
      </c>
      <c r="C36" s="10">
        <v>2</v>
      </c>
    </row>
    <row r="37" spans="1:3">
      <c r="A37" s="9">
        <v>201</v>
      </c>
      <c r="B37" s="10">
        <v>5</v>
      </c>
      <c r="C37" s="10">
        <v>2</v>
      </c>
    </row>
    <row r="38" spans="1:3">
      <c r="A38" s="9">
        <v>201</v>
      </c>
      <c r="B38" s="10">
        <v>6</v>
      </c>
      <c r="C38" s="10">
        <v>2</v>
      </c>
    </row>
    <row r="39" spans="1:3">
      <c r="A39" s="9">
        <v>201</v>
      </c>
      <c r="B39" s="10">
        <v>7</v>
      </c>
      <c r="C39" s="10">
        <f>+B39*0.3</f>
        <v>2.1</v>
      </c>
    </row>
    <row r="40" spans="1:3">
      <c r="A40" s="9">
        <v>201</v>
      </c>
      <c r="B40" s="10">
        <v>8</v>
      </c>
      <c r="C40" s="10">
        <f t="shared" ref="C40:C44" si="1">+B40*0.3</f>
        <v>2.4</v>
      </c>
    </row>
    <row r="41" spans="1:3">
      <c r="A41" s="9">
        <v>201</v>
      </c>
      <c r="B41" s="10">
        <v>9</v>
      </c>
      <c r="C41" s="10">
        <f t="shared" si="1"/>
        <v>2.7</v>
      </c>
    </row>
    <row r="42" spans="1:3">
      <c r="A42" s="9">
        <v>201</v>
      </c>
      <c r="B42" s="10">
        <v>10</v>
      </c>
      <c r="C42" s="10">
        <f t="shared" si="1"/>
        <v>3</v>
      </c>
    </row>
    <row r="43" spans="1:3">
      <c r="A43" s="9">
        <v>201</v>
      </c>
      <c r="B43" s="10">
        <v>11</v>
      </c>
      <c r="C43" s="10">
        <f t="shared" si="1"/>
        <v>3.3</v>
      </c>
    </row>
    <row r="44" spans="1:3">
      <c r="A44" s="9">
        <v>201</v>
      </c>
      <c r="B44" s="10">
        <v>12</v>
      </c>
      <c r="C44" s="10">
        <f t="shared" si="1"/>
        <v>3.6</v>
      </c>
    </row>
    <row r="45" spans="1:3">
      <c r="A45" s="9" t="s">
        <v>13</v>
      </c>
      <c r="B45" s="10" t="s">
        <v>14</v>
      </c>
      <c r="C45" s="11" t="s">
        <v>80</v>
      </c>
    </row>
    <row r="46" spans="1:3">
      <c r="A46" s="9">
        <v>316</v>
      </c>
      <c r="B46" s="10">
        <v>0.5</v>
      </c>
      <c r="C46" s="10">
        <v>1</v>
      </c>
    </row>
    <row r="47" spans="1:3">
      <c r="A47" s="9">
        <v>316</v>
      </c>
      <c r="B47" s="10">
        <v>0.6</v>
      </c>
      <c r="C47" s="10">
        <v>1</v>
      </c>
    </row>
    <row r="48" spans="1:3">
      <c r="A48" s="9">
        <v>316</v>
      </c>
      <c r="B48" s="10">
        <v>0.7</v>
      </c>
      <c r="C48" s="10">
        <v>1</v>
      </c>
    </row>
    <row r="49" spans="1:3">
      <c r="A49" s="9">
        <v>316</v>
      </c>
      <c r="B49" s="10">
        <v>0.8</v>
      </c>
      <c r="C49" s="10">
        <v>1</v>
      </c>
    </row>
    <row r="50" spans="1:3">
      <c r="A50" s="9">
        <v>316</v>
      </c>
      <c r="B50" s="10">
        <v>0.9</v>
      </c>
      <c r="C50" s="10">
        <v>1</v>
      </c>
    </row>
    <row r="51" spans="1:3">
      <c r="A51" s="9">
        <v>316</v>
      </c>
      <c r="B51" s="10">
        <v>1</v>
      </c>
      <c r="C51" s="10">
        <v>2</v>
      </c>
    </row>
    <row r="52" spans="1:3">
      <c r="A52" s="9">
        <v>316</v>
      </c>
      <c r="B52" s="10">
        <v>1.2</v>
      </c>
      <c r="C52" s="10">
        <v>2</v>
      </c>
    </row>
    <row r="53" spans="1:3">
      <c r="A53" s="9">
        <v>316</v>
      </c>
      <c r="B53" s="10">
        <v>1.5</v>
      </c>
      <c r="C53" s="10">
        <v>2</v>
      </c>
    </row>
    <row r="54" spans="1:3">
      <c r="A54" s="9">
        <v>316</v>
      </c>
      <c r="B54" s="10">
        <v>2</v>
      </c>
      <c r="C54" s="10">
        <v>2</v>
      </c>
    </row>
    <row r="55" spans="1:3">
      <c r="A55" s="9">
        <v>316</v>
      </c>
      <c r="B55" s="10">
        <v>2.5</v>
      </c>
      <c r="C55" s="10">
        <v>2</v>
      </c>
    </row>
    <row r="56" spans="1:3">
      <c r="A56" s="9">
        <v>316</v>
      </c>
      <c r="B56" s="10">
        <v>3</v>
      </c>
      <c r="C56" s="10">
        <v>2</v>
      </c>
    </row>
    <row r="57" spans="1:3">
      <c r="A57" s="9">
        <v>316</v>
      </c>
      <c r="B57" s="10">
        <v>4</v>
      </c>
      <c r="C57" s="10">
        <v>2</v>
      </c>
    </row>
    <row r="58" spans="1:3">
      <c r="A58" s="9">
        <v>316</v>
      </c>
      <c r="B58" s="10">
        <v>5</v>
      </c>
      <c r="C58" s="10">
        <v>2</v>
      </c>
    </row>
    <row r="59" spans="1:3">
      <c r="A59" s="9">
        <v>316</v>
      </c>
      <c r="B59" s="10">
        <v>6</v>
      </c>
      <c r="C59" s="10">
        <v>2</v>
      </c>
    </row>
    <row r="60" spans="1:3">
      <c r="A60" s="9">
        <v>316</v>
      </c>
      <c r="B60" s="10">
        <v>7</v>
      </c>
      <c r="C60" s="10">
        <f>+B60*0.3</f>
        <v>2.1</v>
      </c>
    </row>
    <row r="61" spans="1:3">
      <c r="A61" s="9">
        <v>316</v>
      </c>
      <c r="B61" s="10">
        <v>8</v>
      </c>
      <c r="C61" s="10">
        <f t="shared" ref="C61:C65" si="2">+B61*0.3</f>
        <v>2.4</v>
      </c>
    </row>
    <row r="62" spans="1:3">
      <c r="A62" s="9">
        <v>316</v>
      </c>
      <c r="B62" s="10">
        <v>9</v>
      </c>
      <c r="C62" s="10">
        <f t="shared" si="2"/>
        <v>2.7</v>
      </c>
    </row>
    <row r="63" spans="1:3">
      <c r="A63" s="9">
        <v>316</v>
      </c>
      <c r="B63" s="10">
        <v>10</v>
      </c>
      <c r="C63" s="10">
        <f t="shared" si="2"/>
        <v>3</v>
      </c>
    </row>
    <row r="64" spans="1:3">
      <c r="A64" s="9">
        <v>316</v>
      </c>
      <c r="B64" s="10">
        <v>11</v>
      </c>
      <c r="C64" s="10">
        <f t="shared" si="2"/>
        <v>3.3</v>
      </c>
    </row>
    <row r="65" spans="1:3">
      <c r="A65" s="9">
        <v>316</v>
      </c>
      <c r="B65" s="10">
        <v>12</v>
      </c>
      <c r="C65" s="10">
        <f t="shared" si="2"/>
        <v>3.6</v>
      </c>
    </row>
    <row r="66" spans="1:3">
      <c r="A66" s="9" t="s">
        <v>13</v>
      </c>
      <c r="B66" s="10" t="s">
        <v>14</v>
      </c>
      <c r="C66" s="11" t="s">
        <v>80</v>
      </c>
    </row>
    <row r="67" spans="1:3">
      <c r="A67" s="9" t="s">
        <v>122</v>
      </c>
      <c r="B67" s="10">
        <v>0.5</v>
      </c>
      <c r="C67" s="10">
        <v>1</v>
      </c>
    </row>
    <row r="68" spans="1:3">
      <c r="A68" s="9" t="s">
        <v>122</v>
      </c>
      <c r="B68" s="10">
        <v>0.6</v>
      </c>
      <c r="C68" s="10">
        <v>1</v>
      </c>
    </row>
    <row r="69" spans="1:3">
      <c r="A69" s="9" t="s">
        <v>122</v>
      </c>
      <c r="B69" s="10">
        <v>0.7</v>
      </c>
      <c r="C69" s="10">
        <v>1</v>
      </c>
    </row>
    <row r="70" spans="1:3">
      <c r="A70" s="9" t="s">
        <v>122</v>
      </c>
      <c r="B70" s="10">
        <v>0.8</v>
      </c>
      <c r="C70" s="10">
        <v>1</v>
      </c>
    </row>
    <row r="71" spans="1:3">
      <c r="A71" s="9" t="s">
        <v>122</v>
      </c>
      <c r="B71" s="10">
        <v>0.9</v>
      </c>
      <c r="C71" s="10">
        <v>1</v>
      </c>
    </row>
    <row r="72" spans="1:3">
      <c r="A72" s="9" t="s">
        <v>122</v>
      </c>
      <c r="B72" s="10">
        <v>1</v>
      </c>
      <c r="C72" s="10">
        <v>1</v>
      </c>
    </row>
    <row r="73" spans="1:3">
      <c r="A73" s="9" t="s">
        <v>122</v>
      </c>
      <c r="B73" s="10">
        <v>1.2</v>
      </c>
      <c r="C73" s="10">
        <v>1</v>
      </c>
    </row>
    <row r="74" spans="1:3">
      <c r="A74" s="9" t="s">
        <v>122</v>
      </c>
      <c r="B74" s="10">
        <v>1.5</v>
      </c>
      <c r="C74" s="10">
        <v>1</v>
      </c>
    </row>
    <row r="75" spans="1:3">
      <c r="A75" s="9" t="s">
        <v>122</v>
      </c>
      <c r="B75" s="10">
        <v>2</v>
      </c>
      <c r="C75" s="10">
        <v>1</v>
      </c>
    </row>
    <row r="76" spans="1:3">
      <c r="A76" s="9" t="s">
        <v>122</v>
      </c>
      <c r="B76" s="10">
        <v>2.5</v>
      </c>
      <c r="C76" s="10">
        <v>1</v>
      </c>
    </row>
    <row r="77" spans="1:3">
      <c r="A77" s="9" t="s">
        <v>122</v>
      </c>
      <c r="B77" s="10">
        <v>3</v>
      </c>
      <c r="C77" s="10">
        <v>1</v>
      </c>
    </row>
    <row r="78" spans="1:3">
      <c r="A78" s="9" t="s">
        <v>122</v>
      </c>
      <c r="B78" s="10">
        <v>4</v>
      </c>
      <c r="C78" s="10">
        <v>1</v>
      </c>
    </row>
    <row r="79" spans="1:3">
      <c r="A79" s="9" t="s">
        <v>122</v>
      </c>
      <c r="B79" s="10">
        <v>5</v>
      </c>
      <c r="C79" s="10">
        <f t="shared" ref="C79:C86" si="3">+B79*0.2</f>
        <v>1</v>
      </c>
    </row>
    <row r="80" spans="1:3">
      <c r="A80" s="9" t="s">
        <v>122</v>
      </c>
      <c r="B80" s="10">
        <v>6</v>
      </c>
      <c r="C80" s="10">
        <f t="shared" si="3"/>
        <v>1.2</v>
      </c>
    </row>
    <row r="81" spans="1:3">
      <c r="A81" s="9" t="s">
        <v>122</v>
      </c>
      <c r="B81" s="10">
        <v>7</v>
      </c>
      <c r="C81" s="10">
        <f t="shared" si="3"/>
        <v>1.4</v>
      </c>
    </row>
    <row r="82" spans="1:3">
      <c r="A82" s="9" t="s">
        <v>122</v>
      </c>
      <c r="B82" s="10">
        <v>8</v>
      </c>
      <c r="C82" s="10">
        <f t="shared" si="3"/>
        <v>1.6</v>
      </c>
    </row>
    <row r="83" spans="1:3">
      <c r="A83" s="9" t="s">
        <v>122</v>
      </c>
      <c r="B83" s="10">
        <v>9</v>
      </c>
      <c r="C83" s="10">
        <f t="shared" si="3"/>
        <v>1.8</v>
      </c>
    </row>
    <row r="84" spans="1:3">
      <c r="A84" s="9" t="s">
        <v>122</v>
      </c>
      <c r="B84" s="10">
        <v>10</v>
      </c>
      <c r="C84" s="10">
        <f t="shared" si="3"/>
        <v>2</v>
      </c>
    </row>
    <row r="85" spans="1:3">
      <c r="A85" s="9" t="s">
        <v>122</v>
      </c>
      <c r="B85" s="10">
        <v>11</v>
      </c>
      <c r="C85" s="10">
        <f t="shared" si="3"/>
        <v>2.2000000000000002</v>
      </c>
    </row>
    <row r="86" spans="1:3">
      <c r="A86" s="9" t="s">
        <v>122</v>
      </c>
      <c r="B86" s="10">
        <v>12</v>
      </c>
      <c r="C86" s="10">
        <f t="shared" si="3"/>
        <v>2.4</v>
      </c>
    </row>
    <row r="87" spans="1:3">
      <c r="A87" s="9" t="s">
        <v>13</v>
      </c>
      <c r="B87" s="10" t="s">
        <v>14</v>
      </c>
      <c r="C87" s="11" t="s">
        <v>80</v>
      </c>
    </row>
    <row r="88" spans="1:3">
      <c r="A88" s="9" t="s">
        <v>123</v>
      </c>
      <c r="B88" s="10">
        <v>0.5</v>
      </c>
      <c r="C88" s="10">
        <v>1</v>
      </c>
    </row>
    <row r="89" spans="1:3">
      <c r="A89" s="9" t="s">
        <v>123</v>
      </c>
      <c r="B89" s="10">
        <v>0.6</v>
      </c>
      <c r="C89" s="10">
        <v>1</v>
      </c>
    </row>
    <row r="90" spans="1:3">
      <c r="A90" s="9" t="s">
        <v>123</v>
      </c>
      <c r="B90" s="10">
        <v>0.7</v>
      </c>
      <c r="C90" s="10">
        <v>1</v>
      </c>
    </row>
    <row r="91" spans="1:3">
      <c r="A91" s="9" t="s">
        <v>123</v>
      </c>
      <c r="B91" s="10">
        <v>0.8</v>
      </c>
      <c r="C91" s="10">
        <v>1</v>
      </c>
    </row>
    <row r="92" spans="1:3">
      <c r="A92" s="9" t="s">
        <v>123</v>
      </c>
      <c r="B92" s="10">
        <v>0.9</v>
      </c>
      <c r="C92" s="10">
        <v>1</v>
      </c>
    </row>
    <row r="93" spans="1:3">
      <c r="A93" s="9" t="s">
        <v>123</v>
      </c>
      <c r="B93" s="10">
        <v>1</v>
      </c>
      <c r="C93" s="10">
        <v>2</v>
      </c>
    </row>
    <row r="94" spans="1:3">
      <c r="A94" s="9" t="s">
        <v>123</v>
      </c>
      <c r="B94" s="10">
        <v>1.2</v>
      </c>
      <c r="C94" s="10">
        <v>2</v>
      </c>
    </row>
    <row r="95" spans="1:3">
      <c r="A95" s="9" t="s">
        <v>123</v>
      </c>
      <c r="B95" s="10">
        <v>1.5</v>
      </c>
      <c r="C95" s="10">
        <v>2</v>
      </c>
    </row>
    <row r="96" spans="1:3">
      <c r="A96" s="9" t="s">
        <v>123</v>
      </c>
      <c r="B96" s="10">
        <v>2</v>
      </c>
      <c r="C96" s="10">
        <v>2</v>
      </c>
    </row>
    <row r="97" spans="1:3">
      <c r="A97" s="9" t="s">
        <v>123</v>
      </c>
      <c r="B97" s="10">
        <v>2.5</v>
      </c>
      <c r="C97" s="10">
        <v>2</v>
      </c>
    </row>
    <row r="98" spans="1:3">
      <c r="A98" s="9" t="s">
        <v>123</v>
      </c>
      <c r="B98" s="10">
        <v>3</v>
      </c>
      <c r="C98" s="10">
        <v>2</v>
      </c>
    </row>
    <row r="99" spans="1:3">
      <c r="A99" s="9" t="s">
        <v>123</v>
      </c>
      <c r="B99" s="10">
        <v>4</v>
      </c>
      <c r="C99" s="10">
        <v>2</v>
      </c>
    </row>
    <row r="100" spans="1:3">
      <c r="A100" s="9" t="s">
        <v>123</v>
      </c>
      <c r="B100" s="10">
        <v>5</v>
      </c>
      <c r="C100" s="10">
        <v>2</v>
      </c>
    </row>
    <row r="101" spans="1:3">
      <c r="A101" s="9" t="s">
        <v>123</v>
      </c>
      <c r="B101" s="10">
        <v>6</v>
      </c>
      <c r="C101" s="10">
        <v>2</v>
      </c>
    </row>
    <row r="102" spans="1:3">
      <c r="A102" s="9" t="s">
        <v>123</v>
      </c>
      <c r="B102" s="10">
        <v>7</v>
      </c>
      <c r="C102" s="10">
        <f>+B102*0.3</f>
        <v>2.1</v>
      </c>
    </row>
    <row r="103" spans="1:3">
      <c r="A103" s="9" t="s">
        <v>123</v>
      </c>
      <c r="B103" s="10">
        <v>8</v>
      </c>
      <c r="C103" s="10">
        <f t="shared" ref="C103:C107" si="4">+B103*0.3</f>
        <v>2.4</v>
      </c>
    </row>
    <row r="104" spans="1:3">
      <c r="A104" s="9" t="s">
        <v>123</v>
      </c>
      <c r="B104" s="10">
        <v>9</v>
      </c>
      <c r="C104" s="10">
        <f t="shared" si="4"/>
        <v>2.7</v>
      </c>
    </row>
    <row r="105" spans="1:3">
      <c r="A105" s="9" t="s">
        <v>123</v>
      </c>
      <c r="B105" s="10">
        <v>10</v>
      </c>
      <c r="C105" s="10">
        <f t="shared" si="4"/>
        <v>3</v>
      </c>
    </row>
    <row r="106" spans="1:3">
      <c r="A106" s="9" t="s">
        <v>123</v>
      </c>
      <c r="B106" s="10">
        <v>11</v>
      </c>
      <c r="C106" s="10">
        <f t="shared" si="4"/>
        <v>3.3</v>
      </c>
    </row>
    <row r="107" spans="1:3">
      <c r="A107" s="9" t="s">
        <v>123</v>
      </c>
      <c r="B107" s="10">
        <v>12</v>
      </c>
      <c r="C107" s="10">
        <f t="shared" si="4"/>
        <v>3.6</v>
      </c>
    </row>
    <row r="108" spans="1:3">
      <c r="A108" s="9" t="s">
        <v>13</v>
      </c>
      <c r="B108" s="10" t="s">
        <v>14</v>
      </c>
      <c r="C108" s="11" t="s">
        <v>80</v>
      </c>
    </row>
    <row r="109" spans="1:3">
      <c r="A109" s="9" t="s">
        <v>124</v>
      </c>
      <c r="B109" s="10">
        <v>0.5</v>
      </c>
      <c r="C109" s="10">
        <v>1</v>
      </c>
    </row>
    <row r="110" spans="1:3">
      <c r="A110" s="9" t="s">
        <v>124</v>
      </c>
      <c r="B110" s="10">
        <v>0.6</v>
      </c>
      <c r="C110" s="10">
        <v>1</v>
      </c>
    </row>
    <row r="111" spans="1:3">
      <c r="A111" s="9" t="s">
        <v>124</v>
      </c>
      <c r="B111" s="10">
        <v>0.7</v>
      </c>
      <c r="C111" s="10">
        <v>1</v>
      </c>
    </row>
    <row r="112" spans="1:3">
      <c r="A112" s="9" t="s">
        <v>124</v>
      </c>
      <c r="B112" s="10">
        <v>0.8</v>
      </c>
      <c r="C112" s="10">
        <v>1</v>
      </c>
    </row>
    <row r="113" spans="1:3">
      <c r="A113" s="9" t="s">
        <v>124</v>
      </c>
      <c r="B113" s="10">
        <v>0.9</v>
      </c>
      <c r="C113" s="10">
        <v>1</v>
      </c>
    </row>
    <row r="114" spans="1:3">
      <c r="A114" s="9" t="s">
        <v>124</v>
      </c>
      <c r="B114" s="10">
        <v>1</v>
      </c>
      <c r="C114" s="10">
        <v>2</v>
      </c>
    </row>
    <row r="115" spans="1:3">
      <c r="A115" s="9" t="s">
        <v>124</v>
      </c>
      <c r="B115" s="10">
        <v>1.2</v>
      </c>
      <c r="C115" s="10">
        <v>2</v>
      </c>
    </row>
    <row r="116" spans="1:3">
      <c r="A116" s="9" t="s">
        <v>124</v>
      </c>
      <c r="B116" s="10">
        <v>1.5</v>
      </c>
      <c r="C116" s="10">
        <v>2</v>
      </c>
    </row>
    <row r="117" spans="1:3">
      <c r="A117" s="9" t="s">
        <v>124</v>
      </c>
      <c r="B117" s="10">
        <v>2</v>
      </c>
      <c r="C117" s="10">
        <v>2</v>
      </c>
    </row>
    <row r="118" spans="1:3">
      <c r="A118" s="9" t="s">
        <v>124</v>
      </c>
      <c r="B118" s="10">
        <v>2.5</v>
      </c>
      <c r="C118" s="10">
        <v>2</v>
      </c>
    </row>
    <row r="119" spans="1:3">
      <c r="A119" s="9" t="s">
        <v>124</v>
      </c>
      <c r="B119" s="10">
        <v>3</v>
      </c>
      <c r="C119" s="10">
        <v>2</v>
      </c>
    </row>
    <row r="120" spans="1:3">
      <c r="A120" s="9" t="s">
        <v>124</v>
      </c>
      <c r="B120" s="10">
        <v>4</v>
      </c>
      <c r="C120" s="10">
        <v>2</v>
      </c>
    </row>
    <row r="121" spans="1:3">
      <c r="A121" s="9" t="s">
        <v>124</v>
      </c>
      <c r="B121" s="10">
        <v>5</v>
      </c>
      <c r="C121" s="10">
        <v>2</v>
      </c>
    </row>
    <row r="122" spans="1:3">
      <c r="A122" s="9" t="s">
        <v>124</v>
      </c>
      <c r="B122" s="10">
        <v>6</v>
      </c>
      <c r="C122" s="10">
        <v>2</v>
      </c>
    </row>
    <row r="123" spans="1:3">
      <c r="A123" s="9" t="s">
        <v>124</v>
      </c>
      <c r="B123" s="10">
        <v>7</v>
      </c>
      <c r="C123" s="10">
        <f>+B123*0.3</f>
        <v>2.1</v>
      </c>
    </row>
    <row r="124" spans="1:3">
      <c r="A124" s="9" t="s">
        <v>124</v>
      </c>
      <c r="B124" s="10">
        <v>8</v>
      </c>
      <c r="C124" s="10">
        <f t="shared" ref="C124:C128" si="5">+B124*0.3</f>
        <v>2.4</v>
      </c>
    </row>
    <row r="125" spans="1:3">
      <c r="A125" s="9" t="s">
        <v>124</v>
      </c>
      <c r="B125" s="10">
        <v>9</v>
      </c>
      <c r="C125" s="10">
        <f t="shared" si="5"/>
        <v>2.7</v>
      </c>
    </row>
    <row r="126" spans="1:3">
      <c r="A126" s="9" t="s">
        <v>124</v>
      </c>
      <c r="B126" s="10">
        <v>10</v>
      </c>
      <c r="C126" s="10">
        <f t="shared" si="5"/>
        <v>3</v>
      </c>
    </row>
    <row r="127" spans="1:3">
      <c r="A127" s="9" t="s">
        <v>124</v>
      </c>
      <c r="B127" s="10">
        <v>11</v>
      </c>
      <c r="C127" s="10">
        <f t="shared" si="5"/>
        <v>3.3</v>
      </c>
    </row>
    <row r="128" spans="1:3">
      <c r="A128" s="9" t="s">
        <v>124</v>
      </c>
      <c r="B128" s="10">
        <v>12</v>
      </c>
      <c r="C128" s="10">
        <f t="shared" si="5"/>
        <v>3.6</v>
      </c>
    </row>
    <row r="139" spans="1:3">
      <c r="A139" s="9" t="s">
        <v>125</v>
      </c>
      <c r="B139" s="10" t="s">
        <v>14</v>
      </c>
      <c r="C139" s="11" t="s">
        <v>80</v>
      </c>
    </row>
    <row r="140" spans="1:3">
      <c r="A140" s="9" t="s">
        <v>125</v>
      </c>
      <c r="B140" s="10">
        <v>0.5</v>
      </c>
      <c r="C140" s="10">
        <v>1</v>
      </c>
    </row>
    <row r="141" spans="1:3">
      <c r="A141" s="9" t="s">
        <v>125</v>
      </c>
      <c r="B141" s="10">
        <v>0.6</v>
      </c>
      <c r="C141" s="10">
        <v>1</v>
      </c>
    </row>
    <row r="142" spans="1:3">
      <c r="A142" s="9" t="s">
        <v>125</v>
      </c>
      <c r="B142" s="10">
        <v>0.7</v>
      </c>
      <c r="C142" s="10">
        <v>1</v>
      </c>
    </row>
    <row r="143" spans="1:3">
      <c r="A143" s="9" t="s">
        <v>125</v>
      </c>
      <c r="B143" s="10">
        <v>0.8</v>
      </c>
      <c r="C143" s="10">
        <v>1</v>
      </c>
    </row>
    <row r="144" spans="1:3">
      <c r="A144" s="9" t="s">
        <v>125</v>
      </c>
      <c r="B144" s="10">
        <v>0.9</v>
      </c>
      <c r="C144" s="10">
        <v>1</v>
      </c>
    </row>
    <row r="145" spans="1:3">
      <c r="A145" s="9" t="s">
        <v>125</v>
      </c>
      <c r="B145" s="10">
        <v>1</v>
      </c>
      <c r="C145" s="10">
        <v>1</v>
      </c>
    </row>
    <row r="146" spans="1:3">
      <c r="A146" s="9" t="s">
        <v>125</v>
      </c>
      <c r="B146" s="10">
        <v>1.2</v>
      </c>
      <c r="C146" s="10">
        <v>1</v>
      </c>
    </row>
    <row r="147" spans="1:3">
      <c r="A147" s="9" t="s">
        <v>125</v>
      </c>
      <c r="B147" s="10">
        <v>1.5</v>
      </c>
      <c r="C147" s="10">
        <v>1</v>
      </c>
    </row>
    <row r="148" spans="1:3">
      <c r="A148" s="9" t="s">
        <v>125</v>
      </c>
      <c r="B148" s="10">
        <v>2</v>
      </c>
      <c r="C148" s="10">
        <v>1</v>
      </c>
    </row>
    <row r="149" spans="1:3">
      <c r="A149" s="9" t="s">
        <v>125</v>
      </c>
      <c r="B149" s="10">
        <v>2.5</v>
      </c>
      <c r="C149" s="10">
        <v>1</v>
      </c>
    </row>
    <row r="150" spans="1:3">
      <c r="A150" s="9" t="s">
        <v>125</v>
      </c>
      <c r="B150" s="10">
        <v>3</v>
      </c>
      <c r="C150" s="10">
        <v>1</v>
      </c>
    </row>
    <row r="151" spans="1:3">
      <c r="A151" s="9" t="s">
        <v>125</v>
      </c>
      <c r="B151" s="10">
        <v>4</v>
      </c>
      <c r="C151" s="10">
        <v>1</v>
      </c>
    </row>
    <row r="152" spans="1:3">
      <c r="A152" s="9" t="s">
        <v>125</v>
      </c>
      <c r="B152" s="10">
        <v>5</v>
      </c>
      <c r="C152" s="10">
        <f t="shared" ref="C152:C167" si="6">+B152*0.2</f>
        <v>1</v>
      </c>
    </row>
    <row r="153" spans="1:3">
      <c r="A153" s="9" t="s">
        <v>125</v>
      </c>
      <c r="B153" s="10">
        <v>6</v>
      </c>
      <c r="C153" s="10">
        <f t="shared" si="6"/>
        <v>1.2</v>
      </c>
    </row>
    <row r="154" spans="1:3">
      <c r="A154" s="9" t="s">
        <v>125</v>
      </c>
      <c r="B154" s="10">
        <v>7</v>
      </c>
      <c r="C154" s="10">
        <f t="shared" si="6"/>
        <v>1.4</v>
      </c>
    </row>
    <row r="155" spans="1:3">
      <c r="A155" s="9" t="s">
        <v>125</v>
      </c>
      <c r="B155" s="10">
        <v>8</v>
      </c>
      <c r="C155" s="10">
        <f t="shared" si="6"/>
        <v>1.6</v>
      </c>
    </row>
    <row r="156" spans="1:3">
      <c r="A156" s="9" t="s">
        <v>125</v>
      </c>
      <c r="B156" s="10">
        <v>9</v>
      </c>
      <c r="C156" s="10">
        <f t="shared" si="6"/>
        <v>1.8</v>
      </c>
    </row>
    <row r="157" spans="1:3">
      <c r="A157" s="9" t="s">
        <v>125</v>
      </c>
      <c r="B157" s="10">
        <v>10</v>
      </c>
      <c r="C157" s="10">
        <f t="shared" si="6"/>
        <v>2</v>
      </c>
    </row>
    <row r="158" spans="1:3">
      <c r="A158" s="9" t="s">
        <v>125</v>
      </c>
      <c r="B158" s="10">
        <v>11</v>
      </c>
      <c r="C158" s="10">
        <f t="shared" si="6"/>
        <v>2.2000000000000002</v>
      </c>
    </row>
    <row r="159" spans="1:3">
      <c r="A159" s="9" t="s">
        <v>125</v>
      </c>
      <c r="B159" s="10">
        <v>12</v>
      </c>
      <c r="C159" s="10">
        <f t="shared" si="6"/>
        <v>2.4</v>
      </c>
    </row>
    <row r="160" spans="1:3">
      <c r="A160" s="9" t="s">
        <v>125</v>
      </c>
      <c r="B160" s="10">
        <v>13</v>
      </c>
      <c r="C160" s="10">
        <f t="shared" si="6"/>
        <v>2.6</v>
      </c>
    </row>
    <row r="161" spans="1:3">
      <c r="A161" s="9" t="s">
        <v>125</v>
      </c>
      <c r="B161" s="10">
        <v>14</v>
      </c>
      <c r="C161" s="10">
        <f t="shared" si="6"/>
        <v>2.8</v>
      </c>
    </row>
    <row r="162" spans="1:3">
      <c r="A162" s="9" t="s">
        <v>125</v>
      </c>
      <c r="B162" s="10">
        <v>15</v>
      </c>
      <c r="C162" s="10">
        <f t="shared" si="6"/>
        <v>3</v>
      </c>
    </row>
    <row r="163" spans="1:3">
      <c r="A163" s="9" t="s">
        <v>125</v>
      </c>
      <c r="B163" s="10">
        <v>16</v>
      </c>
      <c r="C163" s="10">
        <f t="shared" si="6"/>
        <v>3.2</v>
      </c>
    </row>
    <row r="164" spans="1:3">
      <c r="A164" s="9" t="s">
        <v>125</v>
      </c>
      <c r="B164" s="10">
        <v>17</v>
      </c>
      <c r="C164" s="10">
        <f t="shared" si="6"/>
        <v>3.4</v>
      </c>
    </row>
    <row r="165" spans="1:3">
      <c r="A165" s="9" t="s">
        <v>125</v>
      </c>
      <c r="B165" s="10">
        <v>18</v>
      </c>
      <c r="C165" s="10">
        <f t="shared" si="6"/>
        <v>3.6</v>
      </c>
    </row>
    <row r="166" spans="1:3">
      <c r="A166" s="9" t="s">
        <v>125</v>
      </c>
      <c r="B166" s="10">
        <v>19</v>
      </c>
      <c r="C166" s="10">
        <f t="shared" si="6"/>
        <v>3.8</v>
      </c>
    </row>
    <row r="167" spans="1:3">
      <c r="A167" s="9" t="s">
        <v>125</v>
      </c>
      <c r="B167" s="10">
        <v>20</v>
      </c>
      <c r="C167" s="10">
        <f t="shared" si="6"/>
        <v>4</v>
      </c>
    </row>
    <row r="171" spans="1:3">
      <c r="A171" s="9" t="s">
        <v>126</v>
      </c>
      <c r="B171" s="10" t="s">
        <v>14</v>
      </c>
      <c r="C171" s="11" t="s">
        <v>80</v>
      </c>
    </row>
    <row r="172" spans="1:3">
      <c r="A172" s="9" t="s">
        <v>126</v>
      </c>
      <c r="B172" s="10">
        <v>0.5</v>
      </c>
      <c r="C172" s="10">
        <v>1</v>
      </c>
    </row>
    <row r="173" spans="1:3">
      <c r="A173" s="9" t="s">
        <v>126</v>
      </c>
      <c r="B173" s="10">
        <v>0.6</v>
      </c>
      <c r="C173" s="10">
        <v>1</v>
      </c>
    </row>
    <row r="174" spans="1:3">
      <c r="A174" s="9" t="s">
        <v>126</v>
      </c>
      <c r="B174" s="10">
        <v>0.7</v>
      </c>
      <c r="C174" s="10">
        <v>1</v>
      </c>
    </row>
    <row r="175" spans="1:3">
      <c r="A175" s="9" t="s">
        <v>126</v>
      </c>
      <c r="B175" s="10">
        <v>0.8</v>
      </c>
      <c r="C175" s="10">
        <v>1</v>
      </c>
    </row>
    <row r="176" spans="1:3">
      <c r="A176" s="9" t="s">
        <v>126</v>
      </c>
      <c r="B176" s="10">
        <v>0.9</v>
      </c>
      <c r="C176" s="10">
        <v>1</v>
      </c>
    </row>
    <row r="177" spans="1:3">
      <c r="A177" s="9" t="s">
        <v>126</v>
      </c>
      <c r="B177" s="10">
        <v>1</v>
      </c>
      <c r="C177" s="10">
        <v>1</v>
      </c>
    </row>
    <row r="178" spans="1:3">
      <c r="A178" s="9" t="s">
        <v>126</v>
      </c>
      <c r="B178" s="10">
        <v>1.2</v>
      </c>
      <c r="C178" s="10">
        <v>1</v>
      </c>
    </row>
    <row r="179" spans="1:3">
      <c r="A179" s="9" t="s">
        <v>126</v>
      </c>
      <c r="B179" s="10">
        <v>1.5</v>
      </c>
      <c r="C179" s="10">
        <v>1</v>
      </c>
    </row>
    <row r="180" spans="1:3">
      <c r="A180" s="9" t="s">
        <v>126</v>
      </c>
      <c r="B180" s="10">
        <v>2</v>
      </c>
      <c r="C180" s="10">
        <v>1</v>
      </c>
    </row>
    <row r="181" spans="1:3">
      <c r="A181" s="9" t="s">
        <v>126</v>
      </c>
      <c r="B181" s="10">
        <v>2.5</v>
      </c>
      <c r="C181" s="10">
        <v>1</v>
      </c>
    </row>
    <row r="182" spans="1:3">
      <c r="A182" s="9" t="s">
        <v>126</v>
      </c>
      <c r="B182" s="10">
        <v>3</v>
      </c>
      <c r="C182" s="10">
        <v>1</v>
      </c>
    </row>
    <row r="183" spans="1:3">
      <c r="A183" s="9" t="s">
        <v>126</v>
      </c>
      <c r="B183" s="10">
        <v>4</v>
      </c>
      <c r="C183" s="10">
        <v>1</v>
      </c>
    </row>
    <row r="184" spans="1:3">
      <c r="A184" s="9" t="s">
        <v>126</v>
      </c>
      <c r="B184" s="10">
        <v>5</v>
      </c>
      <c r="C184" s="10">
        <f t="shared" ref="C184:C199" si="7">+B184*0.2</f>
        <v>1</v>
      </c>
    </row>
    <row r="185" spans="1:3">
      <c r="A185" s="9" t="s">
        <v>126</v>
      </c>
      <c r="B185" s="10">
        <v>6</v>
      </c>
      <c r="C185" s="10">
        <f t="shared" si="7"/>
        <v>1.2</v>
      </c>
    </row>
    <row r="186" spans="1:3">
      <c r="A186" s="9" t="s">
        <v>126</v>
      </c>
      <c r="B186" s="10">
        <v>7</v>
      </c>
      <c r="C186" s="10">
        <f t="shared" si="7"/>
        <v>1.4</v>
      </c>
    </row>
    <row r="187" spans="1:3">
      <c r="A187" s="9" t="s">
        <v>126</v>
      </c>
      <c r="B187" s="10">
        <v>8</v>
      </c>
      <c r="C187" s="10">
        <f t="shared" si="7"/>
        <v>1.6</v>
      </c>
    </row>
    <row r="188" spans="1:3">
      <c r="A188" s="9" t="s">
        <v>126</v>
      </c>
      <c r="B188" s="10">
        <v>9</v>
      </c>
      <c r="C188" s="10">
        <f t="shared" si="7"/>
        <v>1.8</v>
      </c>
    </row>
    <row r="189" spans="1:3">
      <c r="A189" s="9" t="s">
        <v>126</v>
      </c>
      <c r="B189" s="10">
        <v>10</v>
      </c>
      <c r="C189" s="10">
        <f t="shared" si="7"/>
        <v>2</v>
      </c>
    </row>
    <row r="190" spans="1:3">
      <c r="A190" s="9" t="s">
        <v>126</v>
      </c>
      <c r="B190" s="10">
        <v>11</v>
      </c>
      <c r="C190" s="10">
        <f t="shared" si="7"/>
        <v>2.2000000000000002</v>
      </c>
    </row>
    <row r="191" spans="1:3">
      <c r="A191" s="9" t="s">
        <v>126</v>
      </c>
      <c r="B191" s="10">
        <v>12</v>
      </c>
      <c r="C191" s="10">
        <f t="shared" si="7"/>
        <v>2.4</v>
      </c>
    </row>
    <row r="192" spans="1:3">
      <c r="A192" s="9" t="s">
        <v>126</v>
      </c>
      <c r="B192" s="10">
        <v>13</v>
      </c>
      <c r="C192" s="10">
        <f t="shared" si="7"/>
        <v>2.6</v>
      </c>
    </row>
    <row r="193" spans="1:3">
      <c r="A193" s="9" t="s">
        <v>126</v>
      </c>
      <c r="B193" s="10">
        <v>14</v>
      </c>
      <c r="C193" s="10">
        <f t="shared" si="7"/>
        <v>2.8</v>
      </c>
    </row>
    <row r="194" spans="1:3">
      <c r="A194" s="9" t="s">
        <v>126</v>
      </c>
      <c r="B194" s="10">
        <v>15</v>
      </c>
      <c r="C194" s="10">
        <f t="shared" si="7"/>
        <v>3</v>
      </c>
    </row>
    <row r="195" spans="1:3">
      <c r="A195" s="9" t="s">
        <v>126</v>
      </c>
      <c r="B195" s="10">
        <v>16</v>
      </c>
      <c r="C195" s="10">
        <f t="shared" si="7"/>
        <v>3.2</v>
      </c>
    </row>
    <row r="196" spans="1:3">
      <c r="A196" s="9" t="s">
        <v>126</v>
      </c>
      <c r="B196" s="10">
        <v>17</v>
      </c>
      <c r="C196" s="10">
        <f t="shared" si="7"/>
        <v>3.4</v>
      </c>
    </row>
    <row r="197" spans="1:3">
      <c r="A197" s="9" t="s">
        <v>126</v>
      </c>
      <c r="B197" s="10">
        <v>18</v>
      </c>
      <c r="C197" s="10">
        <f t="shared" si="7"/>
        <v>3.6</v>
      </c>
    </row>
    <row r="198" spans="1:3">
      <c r="A198" s="9" t="s">
        <v>126</v>
      </c>
      <c r="B198" s="10">
        <v>19</v>
      </c>
      <c r="C198" s="10">
        <f t="shared" si="7"/>
        <v>3.8</v>
      </c>
    </row>
    <row r="199" spans="1:3">
      <c r="A199" s="9" t="s">
        <v>126</v>
      </c>
      <c r="B199" s="10">
        <v>20</v>
      </c>
      <c r="C199" s="10">
        <f t="shared" si="7"/>
        <v>4</v>
      </c>
    </row>
    <row r="202" spans="1:3">
      <c r="A202" s="9" t="s">
        <v>127</v>
      </c>
      <c r="B202" s="10" t="s">
        <v>14</v>
      </c>
      <c r="C202" s="11" t="s">
        <v>80</v>
      </c>
    </row>
    <row r="203" spans="1:3">
      <c r="A203" s="9" t="s">
        <v>127</v>
      </c>
      <c r="B203" s="10">
        <v>0.5</v>
      </c>
      <c r="C203" s="10">
        <v>1</v>
      </c>
    </row>
    <row r="204" spans="1:3">
      <c r="A204" s="9" t="s">
        <v>127</v>
      </c>
      <c r="B204" s="10">
        <v>0.6</v>
      </c>
      <c r="C204" s="10">
        <v>1</v>
      </c>
    </row>
    <row r="205" spans="1:3">
      <c r="A205" s="9" t="s">
        <v>127</v>
      </c>
      <c r="B205" s="10">
        <v>0.7</v>
      </c>
      <c r="C205" s="10">
        <v>1</v>
      </c>
    </row>
    <row r="206" spans="1:3">
      <c r="A206" s="9" t="s">
        <v>127</v>
      </c>
      <c r="B206" s="10">
        <v>0.8</v>
      </c>
      <c r="C206" s="10">
        <v>1</v>
      </c>
    </row>
    <row r="207" spans="1:3">
      <c r="A207" s="9" t="s">
        <v>127</v>
      </c>
      <c r="B207" s="10">
        <v>0.9</v>
      </c>
      <c r="C207" s="10">
        <v>1</v>
      </c>
    </row>
    <row r="208" spans="1:3">
      <c r="A208" s="9" t="s">
        <v>127</v>
      </c>
      <c r="B208" s="10">
        <v>1</v>
      </c>
      <c r="C208" s="10">
        <v>1</v>
      </c>
    </row>
    <row r="209" spans="1:3">
      <c r="A209" s="9" t="s">
        <v>127</v>
      </c>
      <c r="B209" s="10">
        <v>1.2</v>
      </c>
      <c r="C209" s="10">
        <v>1</v>
      </c>
    </row>
    <row r="210" spans="1:3">
      <c r="A210" s="9" t="s">
        <v>127</v>
      </c>
      <c r="B210" s="10">
        <v>1.5</v>
      </c>
      <c r="C210" s="10">
        <v>1</v>
      </c>
    </row>
    <row r="211" spans="1:3">
      <c r="A211" s="9" t="s">
        <v>127</v>
      </c>
      <c r="B211" s="10">
        <v>2</v>
      </c>
      <c r="C211" s="10">
        <v>1</v>
      </c>
    </row>
    <row r="212" spans="1:3">
      <c r="A212" s="9" t="s">
        <v>127</v>
      </c>
      <c r="B212" s="10">
        <v>2.5</v>
      </c>
      <c r="C212" s="10">
        <v>1</v>
      </c>
    </row>
    <row r="213" spans="1:3">
      <c r="A213" s="9" t="s">
        <v>127</v>
      </c>
      <c r="B213" s="10">
        <v>3</v>
      </c>
      <c r="C213" s="10">
        <v>1</v>
      </c>
    </row>
    <row r="214" spans="1:3">
      <c r="A214" s="9" t="s">
        <v>127</v>
      </c>
      <c r="B214" s="10">
        <v>4</v>
      </c>
      <c r="C214" s="10">
        <v>1</v>
      </c>
    </row>
    <row r="215" spans="1:3">
      <c r="A215" s="9" t="s">
        <v>127</v>
      </c>
      <c r="B215" s="10">
        <v>5</v>
      </c>
      <c r="C215" s="10">
        <f t="shared" ref="C215:C230" si="8">+B215*0.2</f>
        <v>1</v>
      </c>
    </row>
    <row r="216" spans="1:3">
      <c r="A216" s="9" t="s">
        <v>127</v>
      </c>
      <c r="B216" s="10">
        <v>6</v>
      </c>
      <c r="C216" s="10">
        <f t="shared" si="8"/>
        <v>1.2</v>
      </c>
    </row>
    <row r="217" spans="1:3">
      <c r="A217" s="9" t="s">
        <v>127</v>
      </c>
      <c r="B217" s="10">
        <v>7</v>
      </c>
      <c r="C217" s="10">
        <f t="shared" si="8"/>
        <v>1.4</v>
      </c>
    </row>
    <row r="218" spans="1:3">
      <c r="A218" s="9" t="s">
        <v>127</v>
      </c>
      <c r="B218" s="10">
        <v>8</v>
      </c>
      <c r="C218" s="10">
        <f t="shared" si="8"/>
        <v>1.6</v>
      </c>
    </row>
    <row r="219" spans="1:3">
      <c r="A219" s="9" t="s">
        <v>127</v>
      </c>
      <c r="B219" s="10">
        <v>9</v>
      </c>
      <c r="C219" s="10">
        <f t="shared" si="8"/>
        <v>1.8</v>
      </c>
    </row>
    <row r="220" spans="1:3">
      <c r="A220" s="9" t="s">
        <v>127</v>
      </c>
      <c r="B220" s="10">
        <v>10</v>
      </c>
      <c r="C220" s="10">
        <f t="shared" si="8"/>
        <v>2</v>
      </c>
    </row>
    <row r="221" spans="1:3">
      <c r="A221" s="9" t="s">
        <v>127</v>
      </c>
      <c r="B221" s="10">
        <v>11</v>
      </c>
      <c r="C221" s="10">
        <f t="shared" si="8"/>
        <v>2.2000000000000002</v>
      </c>
    </row>
    <row r="222" spans="1:3">
      <c r="A222" s="9" t="s">
        <v>127</v>
      </c>
      <c r="B222" s="10">
        <v>12</v>
      </c>
      <c r="C222" s="10">
        <f t="shared" si="8"/>
        <v>2.4</v>
      </c>
    </row>
    <row r="223" spans="1:3">
      <c r="A223" s="9" t="s">
        <v>127</v>
      </c>
      <c r="B223" s="10">
        <v>13</v>
      </c>
      <c r="C223" s="10">
        <f t="shared" si="8"/>
        <v>2.6</v>
      </c>
    </row>
    <row r="224" spans="1:3">
      <c r="A224" s="9" t="s">
        <v>127</v>
      </c>
      <c r="B224" s="10">
        <v>14</v>
      </c>
      <c r="C224" s="10">
        <f t="shared" si="8"/>
        <v>2.8</v>
      </c>
    </row>
    <row r="225" spans="1:3">
      <c r="A225" s="9" t="s">
        <v>127</v>
      </c>
      <c r="B225" s="10">
        <v>15</v>
      </c>
      <c r="C225" s="10">
        <f t="shared" si="8"/>
        <v>3</v>
      </c>
    </row>
    <row r="226" spans="1:3">
      <c r="A226" s="9" t="s">
        <v>127</v>
      </c>
      <c r="B226" s="10">
        <v>16</v>
      </c>
      <c r="C226" s="10">
        <f t="shared" si="8"/>
        <v>3.2</v>
      </c>
    </row>
    <row r="227" spans="1:3">
      <c r="A227" s="9" t="s">
        <v>127</v>
      </c>
      <c r="B227" s="10">
        <v>17</v>
      </c>
      <c r="C227" s="10">
        <f t="shared" si="8"/>
        <v>3.4</v>
      </c>
    </row>
    <row r="228" spans="1:3">
      <c r="A228" s="9" t="s">
        <v>127</v>
      </c>
      <c r="B228" s="10">
        <v>18</v>
      </c>
      <c r="C228" s="10">
        <f t="shared" si="8"/>
        <v>3.6</v>
      </c>
    </row>
    <row r="229" spans="1:3">
      <c r="A229" s="9" t="s">
        <v>127</v>
      </c>
      <c r="B229" s="10">
        <v>19</v>
      </c>
      <c r="C229" s="10">
        <f t="shared" si="8"/>
        <v>3.8</v>
      </c>
    </row>
    <row r="230" spans="1:3">
      <c r="A230" s="9" t="s">
        <v>127</v>
      </c>
      <c r="B230" s="10">
        <v>20</v>
      </c>
      <c r="C230" s="10">
        <f t="shared" si="8"/>
        <v>4</v>
      </c>
    </row>
    <row r="242" spans="1:3">
      <c r="A242" s="9" t="s">
        <v>128</v>
      </c>
      <c r="B242" s="10" t="s">
        <v>14</v>
      </c>
      <c r="C242" s="11" t="s">
        <v>80</v>
      </c>
    </row>
    <row r="243" spans="1:3">
      <c r="A243" s="9" t="s">
        <v>128</v>
      </c>
      <c r="B243" s="10">
        <v>1</v>
      </c>
      <c r="C243" s="10">
        <v>1</v>
      </c>
    </row>
    <row r="244" spans="1:3">
      <c r="A244" s="9" t="s">
        <v>128</v>
      </c>
      <c r="B244" s="10">
        <v>1.2</v>
      </c>
      <c r="C244" s="10">
        <v>1</v>
      </c>
    </row>
    <row r="245" spans="1:3">
      <c r="A245" s="9" t="s">
        <v>128</v>
      </c>
      <c r="B245" s="10">
        <v>1.5</v>
      </c>
      <c r="C245" s="10">
        <v>1</v>
      </c>
    </row>
    <row r="246" spans="1:3">
      <c r="A246" s="9" t="s">
        <v>128</v>
      </c>
      <c r="B246" s="10">
        <v>2</v>
      </c>
      <c r="C246" s="10">
        <v>1</v>
      </c>
    </row>
    <row r="247" spans="1:3">
      <c r="A247" s="9" t="s">
        <v>128</v>
      </c>
      <c r="B247" s="10">
        <v>2.5</v>
      </c>
      <c r="C247" s="10">
        <v>1</v>
      </c>
    </row>
    <row r="248" spans="1:3">
      <c r="A248" s="9" t="s">
        <v>128</v>
      </c>
      <c r="B248" s="10">
        <v>3</v>
      </c>
      <c r="C248" s="10">
        <v>1</v>
      </c>
    </row>
    <row r="249" spans="1:3">
      <c r="A249" s="9" t="s">
        <v>128</v>
      </c>
      <c r="B249" s="10">
        <v>4</v>
      </c>
      <c r="C249" s="10">
        <v>1</v>
      </c>
    </row>
    <row r="330" spans="1:3">
      <c r="A330" s="9" t="s">
        <v>129</v>
      </c>
      <c r="B330" s="10" t="s">
        <v>14</v>
      </c>
      <c r="C330" s="11" t="s">
        <v>80</v>
      </c>
    </row>
    <row r="331" spans="1:3">
      <c r="A331" s="9" t="s">
        <v>129</v>
      </c>
      <c r="B331" s="10">
        <v>1</v>
      </c>
      <c r="C331" s="10">
        <v>2</v>
      </c>
    </row>
    <row r="332" spans="1:3">
      <c r="A332" s="9" t="s">
        <v>129</v>
      </c>
      <c r="B332" s="10">
        <v>1.2</v>
      </c>
      <c r="C332" s="10">
        <v>2</v>
      </c>
    </row>
    <row r="333" spans="1:3">
      <c r="A333" s="9" t="s">
        <v>129</v>
      </c>
      <c r="B333" s="10">
        <v>1.5</v>
      </c>
      <c r="C333" s="10">
        <v>2</v>
      </c>
    </row>
    <row r="334" spans="1:3">
      <c r="A334" s="9" t="s">
        <v>129</v>
      </c>
      <c r="B334" s="10">
        <v>2</v>
      </c>
      <c r="C334" s="10">
        <v>2</v>
      </c>
    </row>
    <row r="335" spans="1:3">
      <c r="A335" s="9" t="s">
        <v>129</v>
      </c>
      <c r="B335" s="10">
        <v>2.5</v>
      </c>
      <c r="C335" s="10">
        <v>2</v>
      </c>
    </row>
    <row r="336" spans="1:3">
      <c r="A336" s="9" t="s">
        <v>129</v>
      </c>
      <c r="B336" s="10">
        <v>3</v>
      </c>
      <c r="C336" s="10">
        <v>2</v>
      </c>
    </row>
    <row r="337" spans="1:3">
      <c r="A337" s="9" t="s">
        <v>129</v>
      </c>
      <c r="B337" s="10">
        <v>4</v>
      </c>
      <c r="C337" s="10">
        <v>2</v>
      </c>
    </row>
    <row r="338" spans="1:3">
      <c r="A338" s="9" t="s">
        <v>129</v>
      </c>
      <c r="B338" s="10">
        <v>5</v>
      </c>
      <c r="C338" s="10">
        <v>2</v>
      </c>
    </row>
    <row r="339" spans="1:3">
      <c r="A339" s="9" t="s">
        <v>129</v>
      </c>
      <c r="B339" s="10">
        <v>6</v>
      </c>
      <c r="C339" s="10">
        <v>2</v>
      </c>
    </row>
    <row r="340" spans="1:3">
      <c r="A340" s="9" t="s">
        <v>129</v>
      </c>
      <c r="B340" s="10">
        <v>7</v>
      </c>
      <c r="C340" s="10">
        <f>+B340*0.3</f>
        <v>2.1</v>
      </c>
    </row>
    <row r="341" spans="1:3">
      <c r="A341" s="9" t="s">
        <v>129</v>
      </c>
      <c r="B341" s="10">
        <v>8</v>
      </c>
      <c r="C341" s="10">
        <f t="shared" ref="C341:C398" si="9">+B341*0.3</f>
        <v>2.4</v>
      </c>
    </row>
    <row r="342" spans="1:3">
      <c r="A342" s="9" t="s">
        <v>129</v>
      </c>
      <c r="B342" s="10">
        <v>9</v>
      </c>
      <c r="C342" s="10">
        <f t="shared" si="9"/>
        <v>2.7</v>
      </c>
    </row>
    <row r="343" spans="1:3">
      <c r="A343" s="9" t="s">
        <v>129</v>
      </c>
      <c r="B343" s="10">
        <v>10</v>
      </c>
      <c r="C343" s="10">
        <f t="shared" si="9"/>
        <v>3</v>
      </c>
    </row>
    <row r="344" spans="1:3">
      <c r="A344" s="9" t="s">
        <v>129</v>
      </c>
      <c r="B344" s="10">
        <v>11</v>
      </c>
      <c r="C344" s="10">
        <f t="shared" si="9"/>
        <v>3.3</v>
      </c>
    </row>
    <row r="345" spans="1:3">
      <c r="A345" s="9" t="s">
        <v>129</v>
      </c>
      <c r="B345" s="10">
        <v>12</v>
      </c>
      <c r="C345" s="10">
        <f t="shared" si="9"/>
        <v>3.6</v>
      </c>
    </row>
    <row r="346" spans="1:3">
      <c r="A346" s="9" t="s">
        <v>129</v>
      </c>
      <c r="B346" s="10">
        <v>13</v>
      </c>
      <c r="C346" s="10">
        <f t="shared" si="9"/>
        <v>3.9</v>
      </c>
    </row>
    <row r="347" spans="1:3">
      <c r="A347" s="9" t="s">
        <v>129</v>
      </c>
      <c r="B347" s="10">
        <v>14</v>
      </c>
      <c r="C347" s="10">
        <f t="shared" si="9"/>
        <v>4.2</v>
      </c>
    </row>
    <row r="348" spans="1:3">
      <c r="A348" s="9" t="s">
        <v>129</v>
      </c>
      <c r="B348" s="10">
        <v>15</v>
      </c>
      <c r="C348" s="10">
        <f t="shared" si="9"/>
        <v>4.5</v>
      </c>
    </row>
    <row r="349" spans="1:3">
      <c r="A349" s="9" t="s">
        <v>129</v>
      </c>
      <c r="B349" s="10">
        <v>16</v>
      </c>
      <c r="C349" s="10">
        <f t="shared" si="9"/>
        <v>4.8</v>
      </c>
    </row>
    <row r="350" spans="1:3">
      <c r="A350" s="9" t="s">
        <v>129</v>
      </c>
      <c r="B350" s="10">
        <v>17</v>
      </c>
      <c r="C350" s="10">
        <f t="shared" si="9"/>
        <v>5.0999999999999996</v>
      </c>
    </row>
    <row r="351" spans="1:3">
      <c r="A351" s="9" t="s">
        <v>129</v>
      </c>
      <c r="B351" s="10">
        <v>18</v>
      </c>
      <c r="C351" s="10">
        <f t="shared" si="9"/>
        <v>5.4</v>
      </c>
    </row>
    <row r="352" spans="1:3">
      <c r="A352" s="9" t="s">
        <v>129</v>
      </c>
      <c r="B352" s="10">
        <v>19</v>
      </c>
      <c r="C352" s="10">
        <f t="shared" si="9"/>
        <v>5.7</v>
      </c>
    </row>
    <row r="353" spans="1:3">
      <c r="A353" s="9" t="s">
        <v>129</v>
      </c>
      <c r="B353" s="10">
        <v>20</v>
      </c>
      <c r="C353" s="10">
        <f t="shared" si="9"/>
        <v>6</v>
      </c>
    </row>
    <row r="354" spans="1:3">
      <c r="A354" s="9" t="s">
        <v>129</v>
      </c>
      <c r="B354" s="10">
        <v>21</v>
      </c>
      <c r="C354" s="10">
        <f t="shared" si="9"/>
        <v>6.3</v>
      </c>
    </row>
    <row r="355" spans="1:3">
      <c r="A355" s="9" t="s">
        <v>129</v>
      </c>
      <c r="B355" s="10">
        <v>22</v>
      </c>
      <c r="C355" s="10">
        <f t="shared" si="9"/>
        <v>6.6</v>
      </c>
    </row>
    <row r="356" spans="1:3">
      <c r="A356" s="9" t="s">
        <v>129</v>
      </c>
      <c r="B356" s="10">
        <v>23</v>
      </c>
      <c r="C356" s="10">
        <f t="shared" si="9"/>
        <v>6.9</v>
      </c>
    </row>
    <row r="357" spans="1:3">
      <c r="A357" s="9" t="s">
        <v>129</v>
      </c>
      <c r="B357" s="10">
        <v>24</v>
      </c>
      <c r="C357" s="10">
        <f t="shared" si="9"/>
        <v>7.2</v>
      </c>
    </row>
    <row r="358" spans="1:3">
      <c r="A358" s="9" t="s">
        <v>129</v>
      </c>
      <c r="B358" s="10">
        <v>25</v>
      </c>
      <c r="C358" s="10">
        <f t="shared" si="9"/>
        <v>7.5</v>
      </c>
    </row>
    <row r="359" spans="1:3">
      <c r="A359" s="9" t="s">
        <v>129</v>
      </c>
      <c r="B359" s="10">
        <v>26</v>
      </c>
      <c r="C359" s="10">
        <f t="shared" si="9"/>
        <v>7.8</v>
      </c>
    </row>
    <row r="360" spans="1:3">
      <c r="A360" s="9" t="s">
        <v>129</v>
      </c>
      <c r="B360" s="10">
        <v>27</v>
      </c>
      <c r="C360" s="10">
        <f t="shared" si="9"/>
        <v>8.1</v>
      </c>
    </row>
    <row r="361" spans="1:3">
      <c r="A361" s="9" t="s">
        <v>129</v>
      </c>
      <c r="B361" s="10">
        <v>28</v>
      </c>
      <c r="C361" s="10">
        <f t="shared" si="9"/>
        <v>8.4</v>
      </c>
    </row>
    <row r="362" spans="1:3">
      <c r="A362" s="9" t="s">
        <v>129</v>
      </c>
      <c r="B362" s="10">
        <v>29</v>
      </c>
      <c r="C362" s="10">
        <f t="shared" si="9"/>
        <v>8.6999999999999993</v>
      </c>
    </row>
    <row r="363" spans="1:3">
      <c r="A363" s="9" t="s">
        <v>129</v>
      </c>
      <c r="B363" s="10">
        <v>30</v>
      </c>
      <c r="C363" s="10">
        <f t="shared" si="9"/>
        <v>9</v>
      </c>
    </row>
    <row r="364" spans="1:3">
      <c r="A364" s="9" t="s">
        <v>129</v>
      </c>
      <c r="B364" s="10">
        <v>31</v>
      </c>
      <c r="C364" s="10">
        <f t="shared" si="9"/>
        <v>9.3000000000000007</v>
      </c>
    </row>
    <row r="365" spans="1:3">
      <c r="A365" s="9" t="s">
        <v>129</v>
      </c>
      <c r="B365" s="10">
        <v>32</v>
      </c>
      <c r="C365" s="10">
        <f t="shared" si="9"/>
        <v>9.6</v>
      </c>
    </row>
    <row r="366" spans="1:3">
      <c r="A366" s="9" t="s">
        <v>129</v>
      </c>
      <c r="B366" s="10">
        <v>33</v>
      </c>
      <c r="C366" s="10">
        <f t="shared" si="9"/>
        <v>9.9</v>
      </c>
    </row>
    <row r="367" spans="1:3">
      <c r="A367" s="9" t="s">
        <v>129</v>
      </c>
      <c r="B367" s="10">
        <v>34</v>
      </c>
      <c r="C367" s="10">
        <f t="shared" si="9"/>
        <v>10.199999999999999</v>
      </c>
    </row>
    <row r="368" spans="1:3">
      <c r="A368" s="9" t="s">
        <v>129</v>
      </c>
      <c r="B368" s="10">
        <v>35</v>
      </c>
      <c r="C368" s="10">
        <f t="shared" si="9"/>
        <v>10.5</v>
      </c>
    </row>
    <row r="369" spans="1:3">
      <c r="A369" s="9" t="s">
        <v>129</v>
      </c>
      <c r="B369" s="10">
        <v>36</v>
      </c>
      <c r="C369" s="10">
        <f t="shared" si="9"/>
        <v>10.8</v>
      </c>
    </row>
    <row r="370" spans="1:3">
      <c r="A370" s="9" t="s">
        <v>129</v>
      </c>
      <c r="B370" s="10">
        <v>37</v>
      </c>
      <c r="C370" s="10">
        <f t="shared" si="9"/>
        <v>11.1</v>
      </c>
    </row>
    <row r="371" spans="1:3">
      <c r="A371" s="9" t="s">
        <v>129</v>
      </c>
      <c r="B371" s="10">
        <v>38</v>
      </c>
      <c r="C371" s="10">
        <f t="shared" si="9"/>
        <v>11.4</v>
      </c>
    </row>
    <row r="372" spans="1:3">
      <c r="A372" s="9" t="s">
        <v>129</v>
      </c>
      <c r="B372" s="10">
        <v>39</v>
      </c>
      <c r="C372" s="10">
        <f t="shared" si="9"/>
        <v>11.7</v>
      </c>
    </row>
    <row r="373" spans="1:3">
      <c r="A373" s="9" t="s">
        <v>129</v>
      </c>
      <c r="B373" s="10">
        <v>40</v>
      </c>
      <c r="C373" s="10">
        <f t="shared" si="9"/>
        <v>12</v>
      </c>
    </row>
    <row r="374" spans="1:3">
      <c r="A374" s="9" t="s">
        <v>129</v>
      </c>
      <c r="B374" s="10">
        <v>41</v>
      </c>
      <c r="C374" s="10">
        <f t="shared" si="9"/>
        <v>12.3</v>
      </c>
    </row>
    <row r="375" spans="1:3">
      <c r="A375" s="9" t="s">
        <v>129</v>
      </c>
      <c r="B375" s="10">
        <v>42</v>
      </c>
      <c r="C375" s="10">
        <f t="shared" si="9"/>
        <v>12.6</v>
      </c>
    </row>
    <row r="376" spans="1:3">
      <c r="A376" s="9" t="s">
        <v>129</v>
      </c>
      <c r="B376" s="10">
        <v>43</v>
      </c>
      <c r="C376" s="10">
        <f t="shared" si="9"/>
        <v>12.9</v>
      </c>
    </row>
    <row r="377" spans="1:3">
      <c r="A377" s="9" t="s">
        <v>129</v>
      </c>
      <c r="B377" s="10">
        <v>44</v>
      </c>
      <c r="C377" s="10">
        <f t="shared" si="9"/>
        <v>13.2</v>
      </c>
    </row>
    <row r="378" spans="1:3">
      <c r="A378" s="9" t="s">
        <v>129</v>
      </c>
      <c r="B378" s="10">
        <v>45</v>
      </c>
      <c r="C378" s="10">
        <f t="shared" si="9"/>
        <v>13.5</v>
      </c>
    </row>
    <row r="379" spans="1:3">
      <c r="A379" s="9" t="s">
        <v>129</v>
      </c>
      <c r="B379" s="10">
        <v>46</v>
      </c>
      <c r="C379" s="10">
        <f t="shared" si="9"/>
        <v>13.8</v>
      </c>
    </row>
    <row r="380" spans="1:3">
      <c r="A380" s="9" t="s">
        <v>129</v>
      </c>
      <c r="B380" s="10">
        <v>47</v>
      </c>
      <c r="C380" s="10">
        <f t="shared" si="9"/>
        <v>14.1</v>
      </c>
    </row>
    <row r="381" spans="1:3">
      <c r="A381" s="9" t="s">
        <v>129</v>
      </c>
      <c r="B381" s="10">
        <v>48</v>
      </c>
      <c r="C381" s="10">
        <f t="shared" si="9"/>
        <v>14.4</v>
      </c>
    </row>
    <row r="382" spans="1:3">
      <c r="A382" s="9" t="s">
        <v>129</v>
      </c>
      <c r="B382" s="10">
        <v>49</v>
      </c>
      <c r="C382" s="10">
        <f t="shared" si="9"/>
        <v>14.7</v>
      </c>
    </row>
    <row r="383" spans="1:3">
      <c r="A383" s="9" t="s">
        <v>129</v>
      </c>
      <c r="B383" s="10">
        <v>50</v>
      </c>
      <c r="C383" s="10">
        <f t="shared" si="9"/>
        <v>15</v>
      </c>
    </row>
    <row r="384" spans="1:3">
      <c r="A384" s="9" t="s">
        <v>129</v>
      </c>
      <c r="B384" s="10">
        <v>51</v>
      </c>
      <c r="C384" s="10">
        <f t="shared" si="9"/>
        <v>15.3</v>
      </c>
    </row>
    <row r="385" spans="1:3">
      <c r="A385" s="9" t="s">
        <v>129</v>
      </c>
      <c r="B385" s="10">
        <v>52</v>
      </c>
      <c r="C385" s="10">
        <f t="shared" si="9"/>
        <v>15.6</v>
      </c>
    </row>
    <row r="386" spans="1:3">
      <c r="A386" s="9" t="s">
        <v>129</v>
      </c>
      <c r="B386" s="10">
        <v>53</v>
      </c>
      <c r="C386" s="10">
        <f t="shared" si="9"/>
        <v>15.9</v>
      </c>
    </row>
    <row r="387" spans="1:3">
      <c r="A387" s="9" t="s">
        <v>129</v>
      </c>
      <c r="B387" s="10">
        <v>54</v>
      </c>
      <c r="C387" s="10">
        <f t="shared" si="9"/>
        <v>16.2</v>
      </c>
    </row>
    <row r="388" spans="1:3">
      <c r="A388" s="9" t="s">
        <v>129</v>
      </c>
      <c r="B388" s="10">
        <v>55</v>
      </c>
      <c r="C388" s="10">
        <f t="shared" si="9"/>
        <v>16.5</v>
      </c>
    </row>
    <row r="389" spans="1:3">
      <c r="A389" s="9" t="s">
        <v>129</v>
      </c>
      <c r="B389" s="10">
        <v>56</v>
      </c>
      <c r="C389" s="10">
        <f t="shared" si="9"/>
        <v>16.8</v>
      </c>
    </row>
    <row r="390" spans="1:3">
      <c r="A390" s="9" t="s">
        <v>129</v>
      </c>
      <c r="B390" s="10">
        <v>57</v>
      </c>
      <c r="C390" s="10">
        <f t="shared" si="9"/>
        <v>17.100000000000001</v>
      </c>
    </row>
    <row r="391" spans="1:3">
      <c r="A391" s="9" t="s">
        <v>129</v>
      </c>
      <c r="B391" s="10">
        <v>58</v>
      </c>
      <c r="C391" s="10">
        <f t="shared" si="9"/>
        <v>17.399999999999999</v>
      </c>
    </row>
    <row r="392" spans="1:3">
      <c r="A392" s="9" t="s">
        <v>129</v>
      </c>
      <c r="B392" s="10">
        <v>59</v>
      </c>
      <c r="C392" s="10">
        <f t="shared" si="9"/>
        <v>17.7</v>
      </c>
    </row>
    <row r="393" spans="1:3">
      <c r="A393" s="9" t="s">
        <v>129</v>
      </c>
      <c r="B393" s="10">
        <v>60</v>
      </c>
      <c r="C393" s="10">
        <f t="shared" si="9"/>
        <v>18</v>
      </c>
    </row>
    <row r="394" spans="1:3">
      <c r="A394" s="9" t="s">
        <v>129</v>
      </c>
      <c r="B394" s="10">
        <v>61</v>
      </c>
      <c r="C394" s="10">
        <f t="shared" si="9"/>
        <v>18.3</v>
      </c>
    </row>
    <row r="395" spans="1:3">
      <c r="A395" s="9" t="s">
        <v>129</v>
      </c>
      <c r="B395" s="10">
        <v>62</v>
      </c>
      <c r="C395" s="10">
        <f t="shared" si="9"/>
        <v>18.600000000000001</v>
      </c>
    </row>
    <row r="396" spans="1:3">
      <c r="A396" s="9" t="s">
        <v>129</v>
      </c>
      <c r="B396" s="10">
        <v>63</v>
      </c>
      <c r="C396" s="10">
        <f t="shared" si="9"/>
        <v>18.899999999999999</v>
      </c>
    </row>
    <row r="397" spans="1:3">
      <c r="A397" s="9" t="s">
        <v>129</v>
      </c>
      <c r="B397" s="10">
        <v>64</v>
      </c>
      <c r="C397" s="10">
        <f t="shared" si="9"/>
        <v>19.2</v>
      </c>
    </row>
    <row r="398" spans="1:3">
      <c r="A398" s="9" t="s">
        <v>129</v>
      </c>
      <c r="B398" s="10">
        <v>65</v>
      </c>
      <c r="C398" s="10">
        <f t="shared" si="9"/>
        <v>19.5</v>
      </c>
    </row>
    <row r="400" spans="1:3">
      <c r="A400" s="9" t="s">
        <v>130</v>
      </c>
      <c r="B400" s="10" t="s">
        <v>14</v>
      </c>
      <c r="C400" s="11" t="s">
        <v>80</v>
      </c>
    </row>
    <row r="401" spans="1:3">
      <c r="A401" s="9" t="s">
        <v>130</v>
      </c>
      <c r="B401" s="10">
        <v>1</v>
      </c>
      <c r="C401" s="10">
        <v>2</v>
      </c>
    </row>
    <row r="402" spans="1:3">
      <c r="A402" s="9" t="s">
        <v>130</v>
      </c>
      <c r="B402" s="10">
        <v>1.2</v>
      </c>
      <c r="C402" s="10">
        <v>2</v>
      </c>
    </row>
    <row r="403" spans="1:3">
      <c r="A403" s="9" t="s">
        <v>130</v>
      </c>
      <c r="B403" s="10">
        <v>1.5</v>
      </c>
      <c r="C403" s="10">
        <v>2</v>
      </c>
    </row>
    <row r="404" spans="1:3">
      <c r="A404" s="9" t="s">
        <v>130</v>
      </c>
      <c r="B404" s="10">
        <v>2</v>
      </c>
      <c r="C404" s="10">
        <v>2</v>
      </c>
    </row>
    <row r="405" spans="1:3">
      <c r="A405" s="9" t="s">
        <v>130</v>
      </c>
      <c r="B405" s="10">
        <v>2.5</v>
      </c>
      <c r="C405" s="10">
        <v>2</v>
      </c>
    </row>
    <row r="406" spans="1:3">
      <c r="A406" s="9" t="s">
        <v>130</v>
      </c>
      <c r="B406" s="10">
        <v>3</v>
      </c>
      <c r="C406" s="10">
        <v>2</v>
      </c>
    </row>
    <row r="407" spans="1:3">
      <c r="A407" s="9" t="s">
        <v>130</v>
      </c>
      <c r="B407" s="10">
        <v>4</v>
      </c>
      <c r="C407" s="10">
        <v>2</v>
      </c>
    </row>
    <row r="408" spans="1:3">
      <c r="A408" s="9" t="s">
        <v>130</v>
      </c>
      <c r="B408" s="10">
        <v>5</v>
      </c>
      <c r="C408" s="10">
        <v>2</v>
      </c>
    </row>
    <row r="409" spans="1:3">
      <c r="A409" s="9" t="s">
        <v>130</v>
      </c>
      <c r="B409" s="10">
        <v>6</v>
      </c>
      <c r="C409" s="10">
        <v>2</v>
      </c>
    </row>
    <row r="410" spans="1:3">
      <c r="A410" s="9" t="s">
        <v>130</v>
      </c>
      <c r="B410" s="10">
        <v>7</v>
      </c>
      <c r="C410" s="10">
        <f>+B410*0.3</f>
        <v>2.1</v>
      </c>
    </row>
    <row r="411" spans="1:3">
      <c r="A411" s="9" t="s">
        <v>130</v>
      </c>
      <c r="B411" s="10">
        <v>8</v>
      </c>
      <c r="C411" s="10">
        <f t="shared" ref="C411:C468" si="10">+B411*0.3</f>
        <v>2.4</v>
      </c>
    </row>
    <row r="412" spans="1:3">
      <c r="A412" s="9" t="s">
        <v>130</v>
      </c>
      <c r="B412" s="10">
        <v>9</v>
      </c>
      <c r="C412" s="10">
        <f t="shared" si="10"/>
        <v>2.7</v>
      </c>
    </row>
    <row r="413" spans="1:3">
      <c r="A413" s="9" t="s">
        <v>130</v>
      </c>
      <c r="B413" s="10">
        <v>10</v>
      </c>
      <c r="C413" s="10">
        <f t="shared" si="10"/>
        <v>3</v>
      </c>
    </row>
    <row r="414" spans="1:3">
      <c r="A414" s="9" t="s">
        <v>130</v>
      </c>
      <c r="B414" s="10">
        <v>11</v>
      </c>
      <c r="C414" s="10">
        <f t="shared" si="10"/>
        <v>3.3</v>
      </c>
    </row>
    <row r="415" spans="1:3">
      <c r="A415" s="9" t="s">
        <v>130</v>
      </c>
      <c r="B415" s="10">
        <v>12</v>
      </c>
      <c r="C415" s="10">
        <f t="shared" si="10"/>
        <v>3.6</v>
      </c>
    </row>
    <row r="416" spans="1:3">
      <c r="A416" s="9" t="s">
        <v>130</v>
      </c>
      <c r="B416" s="10">
        <v>13</v>
      </c>
      <c r="C416" s="10">
        <f t="shared" si="10"/>
        <v>3.9</v>
      </c>
    </row>
    <row r="417" spans="1:3">
      <c r="A417" s="9" t="s">
        <v>130</v>
      </c>
      <c r="B417" s="10">
        <v>14</v>
      </c>
      <c r="C417" s="10">
        <f t="shared" si="10"/>
        <v>4.2</v>
      </c>
    </row>
    <row r="418" spans="1:3">
      <c r="A418" s="9" t="s">
        <v>130</v>
      </c>
      <c r="B418" s="10">
        <v>15</v>
      </c>
      <c r="C418" s="10">
        <f t="shared" si="10"/>
        <v>4.5</v>
      </c>
    </row>
    <row r="419" spans="1:3">
      <c r="A419" s="9" t="s">
        <v>130</v>
      </c>
      <c r="B419" s="10">
        <v>16</v>
      </c>
      <c r="C419" s="10">
        <f t="shared" si="10"/>
        <v>4.8</v>
      </c>
    </row>
    <row r="420" spans="1:3">
      <c r="A420" s="9" t="s">
        <v>130</v>
      </c>
      <c r="B420" s="10">
        <v>17</v>
      </c>
      <c r="C420" s="10">
        <f t="shared" si="10"/>
        <v>5.0999999999999996</v>
      </c>
    </row>
    <row r="421" spans="1:3">
      <c r="A421" s="9" t="s">
        <v>130</v>
      </c>
      <c r="B421" s="10">
        <v>18</v>
      </c>
      <c r="C421" s="10">
        <f t="shared" si="10"/>
        <v>5.4</v>
      </c>
    </row>
    <row r="422" spans="1:3">
      <c r="A422" s="9" t="s">
        <v>130</v>
      </c>
      <c r="B422" s="10">
        <v>19</v>
      </c>
      <c r="C422" s="10">
        <f t="shared" si="10"/>
        <v>5.7</v>
      </c>
    </row>
    <row r="423" spans="1:3">
      <c r="A423" s="9" t="s">
        <v>130</v>
      </c>
      <c r="B423" s="10">
        <v>20</v>
      </c>
      <c r="C423" s="10">
        <f t="shared" si="10"/>
        <v>6</v>
      </c>
    </row>
    <row r="424" spans="1:3">
      <c r="A424" s="9" t="s">
        <v>130</v>
      </c>
      <c r="B424" s="10">
        <v>21</v>
      </c>
      <c r="C424" s="10">
        <f t="shared" si="10"/>
        <v>6.3</v>
      </c>
    </row>
    <row r="425" spans="1:3">
      <c r="A425" s="9" t="s">
        <v>130</v>
      </c>
      <c r="B425" s="10">
        <v>22</v>
      </c>
      <c r="C425" s="10">
        <f t="shared" si="10"/>
        <v>6.6</v>
      </c>
    </row>
    <row r="426" spans="1:3">
      <c r="A426" s="9" t="s">
        <v>130</v>
      </c>
      <c r="B426" s="10">
        <v>23</v>
      </c>
      <c r="C426" s="10">
        <f t="shared" si="10"/>
        <v>6.9</v>
      </c>
    </row>
    <row r="427" spans="1:3">
      <c r="A427" s="9" t="s">
        <v>130</v>
      </c>
      <c r="B427" s="10">
        <v>24</v>
      </c>
      <c r="C427" s="10">
        <f t="shared" si="10"/>
        <v>7.2</v>
      </c>
    </row>
    <row r="428" spans="1:3">
      <c r="A428" s="9" t="s">
        <v>130</v>
      </c>
      <c r="B428" s="10">
        <v>25</v>
      </c>
      <c r="C428" s="10">
        <f t="shared" si="10"/>
        <v>7.5</v>
      </c>
    </row>
    <row r="429" spans="1:3">
      <c r="A429" s="9" t="s">
        <v>130</v>
      </c>
      <c r="B429" s="10">
        <v>26</v>
      </c>
      <c r="C429" s="10">
        <f t="shared" si="10"/>
        <v>7.8</v>
      </c>
    </row>
    <row r="430" spans="1:3">
      <c r="A430" s="9" t="s">
        <v>130</v>
      </c>
      <c r="B430" s="10">
        <v>27</v>
      </c>
      <c r="C430" s="10">
        <f t="shared" si="10"/>
        <v>8.1</v>
      </c>
    </row>
    <row r="431" spans="1:3">
      <c r="A431" s="9" t="s">
        <v>130</v>
      </c>
      <c r="B431" s="10">
        <v>28</v>
      </c>
      <c r="C431" s="10">
        <f t="shared" si="10"/>
        <v>8.4</v>
      </c>
    </row>
    <row r="432" spans="1:3">
      <c r="A432" s="9" t="s">
        <v>130</v>
      </c>
      <c r="B432" s="10">
        <v>29</v>
      </c>
      <c r="C432" s="10">
        <f t="shared" si="10"/>
        <v>8.6999999999999993</v>
      </c>
    </row>
    <row r="433" spans="1:3">
      <c r="A433" s="9" t="s">
        <v>130</v>
      </c>
      <c r="B433" s="10">
        <v>30</v>
      </c>
      <c r="C433" s="10">
        <f t="shared" si="10"/>
        <v>9</v>
      </c>
    </row>
    <row r="434" spans="1:3">
      <c r="A434" s="9" t="s">
        <v>130</v>
      </c>
      <c r="B434" s="10">
        <v>31</v>
      </c>
      <c r="C434" s="10">
        <f t="shared" si="10"/>
        <v>9.3000000000000007</v>
      </c>
    </row>
    <row r="435" spans="1:3">
      <c r="A435" s="9" t="s">
        <v>130</v>
      </c>
      <c r="B435" s="10">
        <v>32</v>
      </c>
      <c r="C435" s="10">
        <f t="shared" si="10"/>
        <v>9.6</v>
      </c>
    </row>
    <row r="436" spans="1:3">
      <c r="A436" s="9" t="s">
        <v>130</v>
      </c>
      <c r="B436" s="10">
        <v>33</v>
      </c>
      <c r="C436" s="10">
        <f t="shared" si="10"/>
        <v>9.9</v>
      </c>
    </row>
    <row r="437" spans="1:3">
      <c r="A437" s="9" t="s">
        <v>130</v>
      </c>
      <c r="B437" s="10">
        <v>34</v>
      </c>
      <c r="C437" s="10">
        <f t="shared" si="10"/>
        <v>10.199999999999999</v>
      </c>
    </row>
    <row r="438" spans="1:3">
      <c r="A438" s="9" t="s">
        <v>130</v>
      </c>
      <c r="B438" s="10">
        <v>35</v>
      </c>
      <c r="C438" s="10">
        <f t="shared" si="10"/>
        <v>10.5</v>
      </c>
    </row>
    <row r="439" spans="1:3">
      <c r="A439" s="9" t="s">
        <v>130</v>
      </c>
      <c r="B439" s="10">
        <v>36</v>
      </c>
      <c r="C439" s="10">
        <f t="shared" si="10"/>
        <v>10.8</v>
      </c>
    </row>
    <row r="440" spans="1:3">
      <c r="A440" s="9" t="s">
        <v>130</v>
      </c>
      <c r="B440" s="10">
        <v>37</v>
      </c>
      <c r="C440" s="10">
        <f t="shared" si="10"/>
        <v>11.1</v>
      </c>
    </row>
    <row r="441" spans="1:3">
      <c r="A441" s="9" t="s">
        <v>130</v>
      </c>
      <c r="B441" s="10">
        <v>38</v>
      </c>
      <c r="C441" s="10">
        <f t="shared" si="10"/>
        <v>11.4</v>
      </c>
    </row>
    <row r="442" spans="1:3">
      <c r="A442" s="9" t="s">
        <v>130</v>
      </c>
      <c r="B442" s="10">
        <v>39</v>
      </c>
      <c r="C442" s="10">
        <f t="shared" si="10"/>
        <v>11.7</v>
      </c>
    </row>
    <row r="443" spans="1:3">
      <c r="A443" s="9" t="s">
        <v>130</v>
      </c>
      <c r="B443" s="10">
        <v>40</v>
      </c>
      <c r="C443" s="10">
        <f t="shared" si="10"/>
        <v>12</v>
      </c>
    </row>
    <row r="444" spans="1:3">
      <c r="A444" s="9" t="s">
        <v>130</v>
      </c>
      <c r="B444" s="10">
        <v>41</v>
      </c>
      <c r="C444" s="10">
        <f t="shared" si="10"/>
        <v>12.3</v>
      </c>
    </row>
    <row r="445" spans="1:3">
      <c r="A445" s="9" t="s">
        <v>130</v>
      </c>
      <c r="B445" s="10">
        <v>42</v>
      </c>
      <c r="C445" s="10">
        <f t="shared" si="10"/>
        <v>12.6</v>
      </c>
    </row>
    <row r="446" spans="1:3">
      <c r="A446" s="9" t="s">
        <v>130</v>
      </c>
      <c r="B446" s="10">
        <v>43</v>
      </c>
      <c r="C446" s="10">
        <f t="shared" si="10"/>
        <v>12.9</v>
      </c>
    </row>
    <row r="447" spans="1:3">
      <c r="A447" s="9" t="s">
        <v>130</v>
      </c>
      <c r="B447" s="10">
        <v>44</v>
      </c>
      <c r="C447" s="10">
        <f t="shared" si="10"/>
        <v>13.2</v>
      </c>
    </row>
    <row r="448" spans="1:3">
      <c r="A448" s="9" t="s">
        <v>130</v>
      </c>
      <c r="B448" s="10">
        <v>45</v>
      </c>
      <c r="C448" s="10">
        <f t="shared" si="10"/>
        <v>13.5</v>
      </c>
    </row>
    <row r="449" spans="1:3">
      <c r="A449" s="9" t="s">
        <v>130</v>
      </c>
      <c r="B449" s="10">
        <v>46</v>
      </c>
      <c r="C449" s="10">
        <f t="shared" si="10"/>
        <v>13.8</v>
      </c>
    </row>
    <row r="450" spans="1:3">
      <c r="A450" s="9" t="s">
        <v>130</v>
      </c>
      <c r="B450" s="10">
        <v>47</v>
      </c>
      <c r="C450" s="10">
        <f t="shared" si="10"/>
        <v>14.1</v>
      </c>
    </row>
    <row r="451" spans="1:3">
      <c r="A451" s="9" t="s">
        <v>130</v>
      </c>
      <c r="B451" s="10">
        <v>48</v>
      </c>
      <c r="C451" s="10">
        <f t="shared" si="10"/>
        <v>14.4</v>
      </c>
    </row>
    <row r="452" spans="1:3">
      <c r="A452" s="9" t="s">
        <v>130</v>
      </c>
      <c r="B452" s="10">
        <v>49</v>
      </c>
      <c r="C452" s="10">
        <f t="shared" si="10"/>
        <v>14.7</v>
      </c>
    </row>
    <row r="453" spans="1:3">
      <c r="A453" s="9" t="s">
        <v>130</v>
      </c>
      <c r="B453" s="10">
        <v>50</v>
      </c>
      <c r="C453" s="10">
        <f t="shared" si="10"/>
        <v>15</v>
      </c>
    </row>
    <row r="454" spans="1:3">
      <c r="A454" s="9" t="s">
        <v>130</v>
      </c>
      <c r="B454" s="10">
        <v>51</v>
      </c>
      <c r="C454" s="10">
        <f t="shared" si="10"/>
        <v>15.3</v>
      </c>
    </row>
    <row r="455" spans="1:3">
      <c r="A455" s="9" t="s">
        <v>130</v>
      </c>
      <c r="B455" s="10">
        <v>52</v>
      </c>
      <c r="C455" s="10">
        <f t="shared" si="10"/>
        <v>15.6</v>
      </c>
    </row>
    <row r="456" spans="1:3">
      <c r="A456" s="9" t="s">
        <v>130</v>
      </c>
      <c r="B456" s="10">
        <v>53</v>
      </c>
      <c r="C456" s="10">
        <f t="shared" si="10"/>
        <v>15.9</v>
      </c>
    </row>
    <row r="457" spans="1:3">
      <c r="A457" s="9" t="s">
        <v>130</v>
      </c>
      <c r="B457" s="10">
        <v>54</v>
      </c>
      <c r="C457" s="10">
        <f t="shared" si="10"/>
        <v>16.2</v>
      </c>
    </row>
    <row r="458" spans="1:3">
      <c r="A458" s="9" t="s">
        <v>130</v>
      </c>
      <c r="B458" s="10">
        <v>55</v>
      </c>
      <c r="C458" s="10">
        <f t="shared" si="10"/>
        <v>16.5</v>
      </c>
    </row>
    <row r="459" spans="1:3">
      <c r="A459" s="9" t="s">
        <v>130</v>
      </c>
      <c r="B459" s="10">
        <v>56</v>
      </c>
      <c r="C459" s="10">
        <f t="shared" si="10"/>
        <v>16.8</v>
      </c>
    </row>
    <row r="460" spans="1:3">
      <c r="A460" s="9" t="s">
        <v>130</v>
      </c>
      <c r="B460" s="10">
        <v>57</v>
      </c>
      <c r="C460" s="10">
        <f t="shared" si="10"/>
        <v>17.100000000000001</v>
      </c>
    </row>
    <row r="461" spans="1:3">
      <c r="A461" s="9" t="s">
        <v>130</v>
      </c>
      <c r="B461" s="10">
        <v>58</v>
      </c>
      <c r="C461" s="10">
        <f t="shared" si="10"/>
        <v>17.399999999999999</v>
      </c>
    </row>
    <row r="462" spans="1:3">
      <c r="A462" s="9" t="s">
        <v>130</v>
      </c>
      <c r="B462" s="10">
        <v>59</v>
      </c>
      <c r="C462" s="10">
        <f t="shared" si="10"/>
        <v>17.7</v>
      </c>
    </row>
    <row r="463" spans="1:3">
      <c r="A463" s="9" t="s">
        <v>130</v>
      </c>
      <c r="B463" s="10">
        <v>60</v>
      </c>
      <c r="C463" s="10">
        <f t="shared" si="10"/>
        <v>18</v>
      </c>
    </row>
    <row r="464" spans="1:3">
      <c r="A464" s="9" t="s">
        <v>130</v>
      </c>
      <c r="B464" s="10">
        <v>61</v>
      </c>
      <c r="C464" s="10">
        <f t="shared" si="10"/>
        <v>18.3</v>
      </c>
    </row>
    <row r="465" spans="1:3">
      <c r="A465" s="9" t="s">
        <v>130</v>
      </c>
      <c r="B465" s="10">
        <v>62</v>
      </c>
      <c r="C465" s="10">
        <f t="shared" si="10"/>
        <v>18.600000000000001</v>
      </c>
    </row>
    <row r="466" spans="1:3">
      <c r="A466" s="9" t="s">
        <v>130</v>
      </c>
      <c r="B466" s="10">
        <v>63</v>
      </c>
      <c r="C466" s="10">
        <f t="shared" si="10"/>
        <v>18.899999999999999</v>
      </c>
    </row>
    <row r="467" spans="1:3">
      <c r="A467" s="9" t="s">
        <v>130</v>
      </c>
      <c r="B467" s="10">
        <v>64</v>
      </c>
      <c r="C467" s="10">
        <f t="shared" si="10"/>
        <v>19.2</v>
      </c>
    </row>
    <row r="468" spans="1:3">
      <c r="A468" s="9" t="s">
        <v>130</v>
      </c>
      <c r="B468" s="10">
        <v>65</v>
      </c>
      <c r="C468" s="10">
        <f t="shared" si="10"/>
        <v>19.5</v>
      </c>
    </row>
    <row r="470" spans="1:3">
      <c r="A470" s="9" t="s">
        <v>131</v>
      </c>
      <c r="B470" s="10" t="s">
        <v>14</v>
      </c>
      <c r="C470" s="11" t="s">
        <v>80</v>
      </c>
    </row>
    <row r="471" spans="1:3">
      <c r="A471" s="9" t="s">
        <v>131</v>
      </c>
      <c r="B471" s="10">
        <v>1</v>
      </c>
      <c r="C471" s="10">
        <v>1</v>
      </c>
    </row>
    <row r="472" spans="1:3">
      <c r="A472" s="9" t="s">
        <v>131</v>
      </c>
      <c r="B472" s="10">
        <v>1.2</v>
      </c>
      <c r="C472" s="10">
        <v>1</v>
      </c>
    </row>
    <row r="473" spans="1:3">
      <c r="A473" s="9" t="s">
        <v>131</v>
      </c>
      <c r="B473" s="10">
        <v>1.5</v>
      </c>
      <c r="C473" s="10">
        <v>1</v>
      </c>
    </row>
    <row r="474" spans="1:3">
      <c r="A474" s="9" t="s">
        <v>131</v>
      </c>
      <c r="B474" s="10">
        <v>2</v>
      </c>
      <c r="C474" s="10">
        <v>1</v>
      </c>
    </row>
    <row r="475" spans="1:3">
      <c r="A475" s="9" t="s">
        <v>131</v>
      </c>
      <c r="B475" s="10">
        <v>2.5</v>
      </c>
      <c r="C475" s="10">
        <v>1</v>
      </c>
    </row>
    <row r="476" spans="1:3">
      <c r="A476" s="9" t="s">
        <v>131</v>
      </c>
      <c r="B476" s="10">
        <v>3</v>
      </c>
      <c r="C476" s="10">
        <v>1</v>
      </c>
    </row>
    <row r="477" spans="1:3">
      <c r="A477" s="9" t="s">
        <v>131</v>
      </c>
      <c r="B477" s="10">
        <v>4</v>
      </c>
      <c r="C477" s="10">
        <v>1</v>
      </c>
    </row>
    <row r="478" spans="1:3">
      <c r="A478" s="9" t="s">
        <v>131</v>
      </c>
      <c r="B478" s="10">
        <v>5</v>
      </c>
      <c r="C478" s="10">
        <f t="shared" ref="C478:C493" si="11">+B478*0.2</f>
        <v>1</v>
      </c>
    </row>
    <row r="479" spans="1:3">
      <c r="A479" s="9" t="s">
        <v>131</v>
      </c>
      <c r="B479" s="10">
        <v>6</v>
      </c>
      <c r="C479" s="10">
        <f t="shared" si="11"/>
        <v>1.2</v>
      </c>
    </row>
    <row r="480" spans="1:3">
      <c r="A480" s="9" t="s">
        <v>131</v>
      </c>
      <c r="B480" s="10">
        <v>7</v>
      </c>
      <c r="C480" s="10">
        <f t="shared" si="11"/>
        <v>1.4</v>
      </c>
    </row>
    <row r="481" spans="1:3">
      <c r="A481" s="9" t="s">
        <v>131</v>
      </c>
      <c r="B481" s="10">
        <v>8</v>
      </c>
      <c r="C481" s="10">
        <f t="shared" si="11"/>
        <v>1.6</v>
      </c>
    </row>
    <row r="482" spans="1:3">
      <c r="A482" s="9" t="s">
        <v>131</v>
      </c>
      <c r="B482" s="10">
        <v>9</v>
      </c>
      <c r="C482" s="10">
        <f t="shared" si="11"/>
        <v>1.8</v>
      </c>
    </row>
    <row r="483" spans="1:3">
      <c r="A483" s="9" t="s">
        <v>131</v>
      </c>
      <c r="B483" s="10">
        <v>10</v>
      </c>
      <c r="C483" s="10">
        <f t="shared" si="11"/>
        <v>2</v>
      </c>
    </row>
    <row r="484" spans="1:3">
      <c r="A484" s="9" t="s">
        <v>131</v>
      </c>
      <c r="B484" s="10">
        <v>11</v>
      </c>
      <c r="C484" s="10">
        <f t="shared" si="11"/>
        <v>2.2000000000000002</v>
      </c>
    </row>
    <row r="485" spans="1:3">
      <c r="A485" s="9" t="s">
        <v>131</v>
      </c>
      <c r="B485" s="10">
        <v>12</v>
      </c>
      <c r="C485" s="10">
        <f t="shared" si="11"/>
        <v>2.4</v>
      </c>
    </row>
    <row r="486" spans="1:3">
      <c r="A486" s="9" t="s">
        <v>131</v>
      </c>
      <c r="B486" s="10">
        <v>13</v>
      </c>
      <c r="C486" s="10">
        <f t="shared" si="11"/>
        <v>2.6</v>
      </c>
    </row>
    <row r="487" spans="1:3">
      <c r="A487" s="9" t="s">
        <v>131</v>
      </c>
      <c r="B487" s="10">
        <v>14</v>
      </c>
      <c r="C487" s="10">
        <f t="shared" si="11"/>
        <v>2.8</v>
      </c>
    </row>
    <row r="488" spans="1:3">
      <c r="A488" s="9" t="s">
        <v>131</v>
      </c>
      <c r="B488" s="10">
        <v>15</v>
      </c>
      <c r="C488" s="10">
        <f t="shared" si="11"/>
        <v>3</v>
      </c>
    </row>
    <row r="489" spans="1:3">
      <c r="A489" s="9" t="s">
        <v>131</v>
      </c>
      <c r="B489" s="10">
        <v>16</v>
      </c>
      <c r="C489" s="10">
        <f t="shared" si="11"/>
        <v>3.2</v>
      </c>
    </row>
    <row r="490" spans="1:3">
      <c r="A490" s="9" t="s">
        <v>131</v>
      </c>
      <c r="B490" s="10">
        <v>17</v>
      </c>
      <c r="C490" s="10">
        <f t="shared" si="11"/>
        <v>3.4</v>
      </c>
    </row>
    <row r="491" spans="1:3">
      <c r="A491" s="9" t="s">
        <v>131</v>
      </c>
      <c r="B491" s="10">
        <v>18</v>
      </c>
      <c r="C491" s="10">
        <f t="shared" si="11"/>
        <v>3.6</v>
      </c>
    </row>
    <row r="492" spans="1:3">
      <c r="A492" s="9" t="s">
        <v>131</v>
      </c>
      <c r="B492" s="10">
        <v>19</v>
      </c>
      <c r="C492" s="10">
        <f t="shared" si="11"/>
        <v>3.8</v>
      </c>
    </row>
    <row r="493" spans="1:3">
      <c r="A493" s="9" t="s">
        <v>131</v>
      </c>
      <c r="B493" s="10">
        <v>20</v>
      </c>
      <c r="C493" s="10">
        <f t="shared" si="11"/>
        <v>4</v>
      </c>
    </row>
    <row r="494" spans="1:3">
      <c r="A494" s="9" t="s">
        <v>131</v>
      </c>
      <c r="B494" s="10">
        <v>21</v>
      </c>
      <c r="C494" s="10">
        <f t="shared" ref="C494:C538" si="12">+B494*0.3</f>
        <v>6.3</v>
      </c>
    </row>
    <row r="495" spans="1:3">
      <c r="A495" s="9" t="s">
        <v>131</v>
      </c>
      <c r="B495" s="10">
        <v>22</v>
      </c>
      <c r="C495" s="10">
        <f t="shared" si="12"/>
        <v>6.6</v>
      </c>
    </row>
    <row r="496" spans="1:3">
      <c r="A496" s="9" t="s">
        <v>131</v>
      </c>
      <c r="B496" s="10">
        <v>23</v>
      </c>
      <c r="C496" s="10">
        <f t="shared" si="12"/>
        <v>6.9</v>
      </c>
    </row>
    <row r="497" spans="1:3">
      <c r="A497" s="9" t="s">
        <v>131</v>
      </c>
      <c r="B497" s="10">
        <v>24</v>
      </c>
      <c r="C497" s="10">
        <f t="shared" si="12"/>
        <v>7.2</v>
      </c>
    </row>
    <row r="498" spans="1:3">
      <c r="A498" s="9" t="s">
        <v>131</v>
      </c>
      <c r="B498" s="10">
        <v>25</v>
      </c>
      <c r="C498" s="10">
        <f t="shared" si="12"/>
        <v>7.5</v>
      </c>
    </row>
    <row r="499" spans="1:3">
      <c r="A499" s="9" t="s">
        <v>131</v>
      </c>
      <c r="B499" s="10">
        <v>26</v>
      </c>
      <c r="C499" s="10">
        <f t="shared" si="12"/>
        <v>7.8</v>
      </c>
    </row>
    <row r="500" spans="1:3">
      <c r="A500" s="9" t="s">
        <v>131</v>
      </c>
      <c r="B500" s="10">
        <v>27</v>
      </c>
      <c r="C500" s="10">
        <f t="shared" si="12"/>
        <v>8.1</v>
      </c>
    </row>
    <row r="501" spans="1:3">
      <c r="A501" s="9" t="s">
        <v>131</v>
      </c>
      <c r="B501" s="10">
        <v>28</v>
      </c>
      <c r="C501" s="10">
        <f t="shared" si="12"/>
        <v>8.4</v>
      </c>
    </row>
    <row r="502" spans="1:3">
      <c r="A502" s="9" t="s">
        <v>131</v>
      </c>
      <c r="B502" s="10">
        <v>29</v>
      </c>
      <c r="C502" s="10">
        <f t="shared" si="12"/>
        <v>8.6999999999999993</v>
      </c>
    </row>
    <row r="503" spans="1:3">
      <c r="A503" s="9" t="s">
        <v>131</v>
      </c>
      <c r="B503" s="10">
        <v>30</v>
      </c>
      <c r="C503" s="10">
        <f t="shared" si="12"/>
        <v>9</v>
      </c>
    </row>
    <row r="504" spans="1:3">
      <c r="A504" s="9" t="s">
        <v>131</v>
      </c>
      <c r="B504" s="10">
        <v>31</v>
      </c>
      <c r="C504" s="10">
        <f t="shared" si="12"/>
        <v>9.3000000000000007</v>
      </c>
    </row>
    <row r="505" spans="1:3">
      <c r="A505" s="9" t="s">
        <v>131</v>
      </c>
      <c r="B505" s="10">
        <v>32</v>
      </c>
      <c r="C505" s="10">
        <f t="shared" si="12"/>
        <v>9.6</v>
      </c>
    </row>
    <row r="506" spans="1:3">
      <c r="A506" s="9" t="s">
        <v>131</v>
      </c>
      <c r="B506" s="10">
        <v>33</v>
      </c>
      <c r="C506" s="10">
        <f t="shared" si="12"/>
        <v>9.9</v>
      </c>
    </row>
    <row r="507" spans="1:3">
      <c r="A507" s="9" t="s">
        <v>131</v>
      </c>
      <c r="B507" s="10">
        <v>34</v>
      </c>
      <c r="C507" s="10">
        <f t="shared" si="12"/>
        <v>10.199999999999999</v>
      </c>
    </row>
    <row r="508" spans="1:3">
      <c r="A508" s="9" t="s">
        <v>131</v>
      </c>
      <c r="B508" s="10">
        <v>35</v>
      </c>
      <c r="C508" s="10">
        <f t="shared" si="12"/>
        <v>10.5</v>
      </c>
    </row>
    <row r="509" spans="1:3">
      <c r="A509" s="9" t="s">
        <v>131</v>
      </c>
      <c r="B509" s="10">
        <v>36</v>
      </c>
      <c r="C509" s="10">
        <f t="shared" si="12"/>
        <v>10.8</v>
      </c>
    </row>
    <row r="510" spans="1:3">
      <c r="A510" s="9" t="s">
        <v>131</v>
      </c>
      <c r="B510" s="10">
        <v>37</v>
      </c>
      <c r="C510" s="10">
        <f t="shared" si="12"/>
        <v>11.1</v>
      </c>
    </row>
    <row r="511" spans="1:3">
      <c r="A511" s="9" t="s">
        <v>131</v>
      </c>
      <c r="B511" s="10">
        <v>38</v>
      </c>
      <c r="C511" s="10">
        <f t="shared" si="12"/>
        <v>11.4</v>
      </c>
    </row>
    <row r="512" spans="1:3">
      <c r="A512" s="9" t="s">
        <v>131</v>
      </c>
      <c r="B512" s="10">
        <v>39</v>
      </c>
      <c r="C512" s="10">
        <f t="shared" si="12"/>
        <v>11.7</v>
      </c>
    </row>
    <row r="513" spans="1:3">
      <c r="A513" s="9" t="s">
        <v>131</v>
      </c>
      <c r="B513" s="10">
        <v>40</v>
      </c>
      <c r="C513" s="10">
        <f t="shared" si="12"/>
        <v>12</v>
      </c>
    </row>
    <row r="514" spans="1:3">
      <c r="A514" s="9" t="s">
        <v>131</v>
      </c>
      <c r="B514" s="10">
        <v>41</v>
      </c>
      <c r="C514" s="10">
        <f t="shared" si="12"/>
        <v>12.3</v>
      </c>
    </row>
    <row r="515" spans="1:3">
      <c r="A515" s="9" t="s">
        <v>131</v>
      </c>
      <c r="B515" s="10">
        <v>42</v>
      </c>
      <c r="C515" s="10">
        <f t="shared" si="12"/>
        <v>12.6</v>
      </c>
    </row>
    <row r="516" spans="1:3">
      <c r="A516" s="9" t="s">
        <v>131</v>
      </c>
      <c r="B516" s="10">
        <v>43</v>
      </c>
      <c r="C516" s="10">
        <f t="shared" si="12"/>
        <v>12.9</v>
      </c>
    </row>
    <row r="517" spans="1:3">
      <c r="A517" s="9" t="s">
        <v>131</v>
      </c>
      <c r="B517" s="10">
        <v>44</v>
      </c>
      <c r="C517" s="10">
        <f t="shared" si="12"/>
        <v>13.2</v>
      </c>
    </row>
    <row r="518" spans="1:3">
      <c r="A518" s="9" t="s">
        <v>131</v>
      </c>
      <c r="B518" s="10">
        <v>45</v>
      </c>
      <c r="C518" s="10">
        <f t="shared" si="12"/>
        <v>13.5</v>
      </c>
    </row>
    <row r="519" spans="1:3">
      <c r="A519" s="9" t="s">
        <v>131</v>
      </c>
      <c r="B519" s="10">
        <v>46</v>
      </c>
      <c r="C519" s="10">
        <f t="shared" si="12"/>
        <v>13.8</v>
      </c>
    </row>
    <row r="520" spans="1:3">
      <c r="A520" s="9" t="s">
        <v>131</v>
      </c>
      <c r="B520" s="10">
        <v>47</v>
      </c>
      <c r="C520" s="10">
        <f t="shared" si="12"/>
        <v>14.1</v>
      </c>
    </row>
    <row r="521" spans="1:3">
      <c r="A521" s="9" t="s">
        <v>131</v>
      </c>
      <c r="B521" s="10">
        <v>48</v>
      </c>
      <c r="C521" s="10">
        <f t="shared" si="12"/>
        <v>14.4</v>
      </c>
    </row>
    <row r="522" spans="1:3">
      <c r="A522" s="9" t="s">
        <v>131</v>
      </c>
      <c r="B522" s="10">
        <v>49</v>
      </c>
      <c r="C522" s="10">
        <f t="shared" si="12"/>
        <v>14.7</v>
      </c>
    </row>
    <row r="523" spans="1:3">
      <c r="A523" s="9" t="s">
        <v>131</v>
      </c>
      <c r="B523" s="10">
        <v>50</v>
      </c>
      <c r="C523" s="10">
        <f t="shared" si="12"/>
        <v>15</v>
      </c>
    </row>
    <row r="524" spans="1:3">
      <c r="A524" s="9" t="s">
        <v>131</v>
      </c>
      <c r="B524" s="10">
        <v>51</v>
      </c>
      <c r="C524" s="10">
        <f t="shared" si="12"/>
        <v>15.3</v>
      </c>
    </row>
    <row r="525" spans="1:3">
      <c r="A525" s="9" t="s">
        <v>131</v>
      </c>
      <c r="B525" s="10">
        <v>52</v>
      </c>
      <c r="C525" s="10">
        <f t="shared" si="12"/>
        <v>15.6</v>
      </c>
    </row>
    <row r="526" spans="1:3">
      <c r="A526" s="9" t="s">
        <v>131</v>
      </c>
      <c r="B526" s="10">
        <v>53</v>
      </c>
      <c r="C526" s="10">
        <f t="shared" si="12"/>
        <v>15.9</v>
      </c>
    </row>
    <row r="527" spans="1:3">
      <c r="A527" s="9" t="s">
        <v>131</v>
      </c>
      <c r="B527" s="10">
        <v>54</v>
      </c>
      <c r="C527" s="10">
        <f t="shared" si="12"/>
        <v>16.2</v>
      </c>
    </row>
    <row r="528" spans="1:3">
      <c r="A528" s="9" t="s">
        <v>131</v>
      </c>
      <c r="B528" s="10">
        <v>55</v>
      </c>
      <c r="C528" s="10">
        <f t="shared" si="12"/>
        <v>16.5</v>
      </c>
    </row>
    <row r="529" spans="1:3">
      <c r="A529" s="9" t="s">
        <v>131</v>
      </c>
      <c r="B529" s="10">
        <v>56</v>
      </c>
      <c r="C529" s="10">
        <f t="shared" si="12"/>
        <v>16.8</v>
      </c>
    </row>
    <row r="530" spans="1:3">
      <c r="A530" s="9" t="s">
        <v>131</v>
      </c>
      <c r="B530" s="10">
        <v>57</v>
      </c>
      <c r="C530" s="10">
        <f t="shared" si="12"/>
        <v>17.100000000000001</v>
      </c>
    </row>
    <row r="531" spans="1:3">
      <c r="A531" s="9" t="s">
        <v>131</v>
      </c>
      <c r="B531" s="10">
        <v>58</v>
      </c>
      <c r="C531" s="10">
        <f t="shared" si="12"/>
        <v>17.399999999999999</v>
      </c>
    </row>
    <row r="532" spans="1:3">
      <c r="A532" s="9" t="s">
        <v>131</v>
      </c>
      <c r="B532" s="10">
        <v>59</v>
      </c>
      <c r="C532" s="10">
        <f t="shared" si="12"/>
        <v>17.7</v>
      </c>
    </row>
    <row r="533" spans="1:3">
      <c r="A533" s="9" t="s">
        <v>131</v>
      </c>
      <c r="B533" s="10">
        <v>60</v>
      </c>
      <c r="C533" s="10">
        <f t="shared" si="12"/>
        <v>18</v>
      </c>
    </row>
    <row r="534" spans="1:3">
      <c r="A534" s="9" t="s">
        <v>131</v>
      </c>
      <c r="B534" s="10">
        <v>61</v>
      </c>
      <c r="C534" s="10">
        <f t="shared" si="12"/>
        <v>18.3</v>
      </c>
    </row>
    <row r="535" spans="1:3">
      <c r="A535" s="9" t="s">
        <v>131</v>
      </c>
      <c r="B535" s="10">
        <v>62</v>
      </c>
      <c r="C535" s="10">
        <f t="shared" si="12"/>
        <v>18.600000000000001</v>
      </c>
    </row>
    <row r="536" spans="1:3">
      <c r="A536" s="9" t="s">
        <v>131</v>
      </c>
      <c r="B536" s="10">
        <v>63</v>
      </c>
      <c r="C536" s="10">
        <f t="shared" si="12"/>
        <v>18.899999999999999</v>
      </c>
    </row>
    <row r="537" spans="1:3">
      <c r="A537" s="9" t="s">
        <v>131</v>
      </c>
      <c r="B537" s="10">
        <v>64</v>
      </c>
      <c r="C537" s="10">
        <f t="shared" si="12"/>
        <v>19.2</v>
      </c>
    </row>
    <row r="538" spans="1:3">
      <c r="A538" s="9" t="s">
        <v>131</v>
      </c>
      <c r="B538" s="10">
        <v>65</v>
      </c>
      <c r="C538" s="10">
        <f t="shared" si="12"/>
        <v>19.5</v>
      </c>
    </row>
    <row r="540" spans="1:3">
      <c r="A540" s="9" t="s">
        <v>132</v>
      </c>
      <c r="B540" s="10" t="s">
        <v>14</v>
      </c>
      <c r="C540" s="11" t="s">
        <v>80</v>
      </c>
    </row>
    <row r="541" spans="1:3">
      <c r="A541" s="9" t="s">
        <v>132</v>
      </c>
      <c r="B541" s="10">
        <v>1</v>
      </c>
      <c r="C541" s="10">
        <v>1</v>
      </c>
    </row>
    <row r="542" spans="1:3">
      <c r="A542" s="9" t="s">
        <v>132</v>
      </c>
      <c r="B542" s="10">
        <v>1.2</v>
      </c>
      <c r="C542" s="10">
        <v>1</v>
      </c>
    </row>
    <row r="543" spans="1:3">
      <c r="A543" s="9" t="s">
        <v>132</v>
      </c>
      <c r="B543" s="10">
        <v>1.5</v>
      </c>
      <c r="C543" s="10">
        <v>1</v>
      </c>
    </row>
    <row r="544" spans="1:3">
      <c r="A544" s="9" t="s">
        <v>132</v>
      </c>
      <c r="B544" s="10">
        <v>2</v>
      </c>
      <c r="C544" s="10">
        <v>1</v>
      </c>
    </row>
    <row r="545" spans="1:3">
      <c r="A545" s="9" t="s">
        <v>132</v>
      </c>
      <c r="B545" s="10">
        <v>2.5</v>
      </c>
      <c r="C545" s="10">
        <v>1</v>
      </c>
    </row>
    <row r="546" spans="1:3">
      <c r="A546" s="9" t="s">
        <v>132</v>
      </c>
      <c r="B546" s="10">
        <v>3</v>
      </c>
      <c r="C546" s="10">
        <v>1</v>
      </c>
    </row>
    <row r="547" spans="1:3">
      <c r="A547" s="9" t="s">
        <v>132</v>
      </c>
      <c r="B547" s="10">
        <v>4</v>
      </c>
      <c r="C547" s="10">
        <v>1</v>
      </c>
    </row>
    <row r="548" spans="1:3">
      <c r="A548" s="9" t="s">
        <v>132</v>
      </c>
      <c r="B548" s="10">
        <v>5</v>
      </c>
      <c r="C548" s="10">
        <f t="shared" ref="C548:C563" si="13">+B548*0.2</f>
        <v>1</v>
      </c>
    </row>
    <row r="549" spans="1:3">
      <c r="A549" s="9" t="s">
        <v>132</v>
      </c>
      <c r="B549" s="10">
        <v>6</v>
      </c>
      <c r="C549" s="10">
        <f t="shared" si="13"/>
        <v>1.2</v>
      </c>
    </row>
    <row r="550" spans="1:3">
      <c r="A550" s="9" t="s">
        <v>132</v>
      </c>
      <c r="B550" s="10">
        <v>7</v>
      </c>
      <c r="C550" s="10">
        <f t="shared" si="13"/>
        <v>1.4</v>
      </c>
    </row>
    <row r="551" spans="1:3">
      <c r="A551" s="9" t="s">
        <v>132</v>
      </c>
      <c r="B551" s="10">
        <v>8</v>
      </c>
      <c r="C551" s="10">
        <f t="shared" si="13"/>
        <v>1.6</v>
      </c>
    </row>
    <row r="552" spans="1:3">
      <c r="A552" s="9" t="s">
        <v>132</v>
      </c>
      <c r="B552" s="10">
        <v>9</v>
      </c>
      <c r="C552" s="10">
        <f t="shared" si="13"/>
        <v>1.8</v>
      </c>
    </row>
    <row r="553" spans="1:3">
      <c r="A553" s="9" t="s">
        <v>132</v>
      </c>
      <c r="B553" s="10">
        <v>10</v>
      </c>
      <c r="C553" s="10">
        <f t="shared" si="13"/>
        <v>2</v>
      </c>
    </row>
    <row r="554" spans="1:3">
      <c r="A554" s="9" t="s">
        <v>132</v>
      </c>
      <c r="B554" s="10">
        <v>11</v>
      </c>
      <c r="C554" s="10">
        <f t="shared" si="13"/>
        <v>2.2000000000000002</v>
      </c>
    </row>
    <row r="555" spans="1:3">
      <c r="A555" s="9" t="s">
        <v>132</v>
      </c>
      <c r="B555" s="10">
        <v>12</v>
      </c>
      <c r="C555" s="10">
        <f t="shared" si="13"/>
        <v>2.4</v>
      </c>
    </row>
    <row r="556" spans="1:3">
      <c r="A556" s="9" t="s">
        <v>132</v>
      </c>
      <c r="B556" s="10">
        <v>13</v>
      </c>
      <c r="C556" s="10">
        <f t="shared" si="13"/>
        <v>2.6</v>
      </c>
    </row>
    <row r="557" spans="1:3">
      <c r="A557" s="9" t="s">
        <v>132</v>
      </c>
      <c r="B557" s="10">
        <v>14</v>
      </c>
      <c r="C557" s="10">
        <f t="shared" si="13"/>
        <v>2.8</v>
      </c>
    </row>
    <row r="558" spans="1:3">
      <c r="A558" s="9" t="s">
        <v>132</v>
      </c>
      <c r="B558" s="10">
        <v>15</v>
      </c>
      <c r="C558" s="10">
        <f t="shared" si="13"/>
        <v>3</v>
      </c>
    </row>
    <row r="559" spans="1:3">
      <c r="A559" s="9" t="s">
        <v>132</v>
      </c>
      <c r="B559" s="10">
        <v>16</v>
      </c>
      <c r="C559" s="10">
        <f t="shared" si="13"/>
        <v>3.2</v>
      </c>
    </row>
    <row r="560" spans="1:3">
      <c r="A560" s="9" t="s">
        <v>132</v>
      </c>
      <c r="B560" s="10">
        <v>17</v>
      </c>
      <c r="C560" s="10">
        <f t="shared" si="13"/>
        <v>3.4</v>
      </c>
    </row>
    <row r="561" spans="1:3">
      <c r="A561" s="9" t="s">
        <v>132</v>
      </c>
      <c r="B561" s="10">
        <v>18</v>
      </c>
      <c r="C561" s="10">
        <f t="shared" si="13"/>
        <v>3.6</v>
      </c>
    </row>
    <row r="562" spans="1:3">
      <c r="A562" s="9" t="s">
        <v>132</v>
      </c>
      <c r="B562" s="10">
        <v>19</v>
      </c>
      <c r="C562" s="10">
        <f t="shared" si="13"/>
        <v>3.8</v>
      </c>
    </row>
    <row r="563" spans="1:3">
      <c r="A563" s="9" t="s">
        <v>132</v>
      </c>
      <c r="B563" s="10">
        <v>20</v>
      </c>
      <c r="C563" s="10">
        <f t="shared" si="13"/>
        <v>4</v>
      </c>
    </row>
    <row r="564" spans="1:3">
      <c r="A564" s="9" t="s">
        <v>132</v>
      </c>
      <c r="B564" s="10">
        <v>21</v>
      </c>
      <c r="C564" s="10">
        <f t="shared" ref="C564:C608" si="14">+B564*0.3</f>
        <v>6.3</v>
      </c>
    </row>
    <row r="565" spans="1:3">
      <c r="A565" s="9" t="s">
        <v>132</v>
      </c>
      <c r="B565" s="10">
        <v>22</v>
      </c>
      <c r="C565" s="10">
        <f t="shared" si="14"/>
        <v>6.6</v>
      </c>
    </row>
    <row r="566" spans="1:3">
      <c r="A566" s="9" t="s">
        <v>132</v>
      </c>
      <c r="B566" s="10">
        <v>23</v>
      </c>
      <c r="C566" s="10">
        <f t="shared" si="14"/>
        <v>6.9</v>
      </c>
    </row>
    <row r="567" spans="1:3">
      <c r="A567" s="9" t="s">
        <v>132</v>
      </c>
      <c r="B567" s="10">
        <v>24</v>
      </c>
      <c r="C567" s="10">
        <f t="shared" si="14"/>
        <v>7.2</v>
      </c>
    </row>
    <row r="568" spans="1:3">
      <c r="A568" s="9" t="s">
        <v>132</v>
      </c>
      <c r="B568" s="10">
        <v>25</v>
      </c>
      <c r="C568" s="10">
        <f t="shared" si="14"/>
        <v>7.5</v>
      </c>
    </row>
    <row r="569" spans="1:3">
      <c r="A569" s="9" t="s">
        <v>132</v>
      </c>
      <c r="B569" s="10">
        <v>26</v>
      </c>
      <c r="C569" s="10">
        <f t="shared" si="14"/>
        <v>7.8</v>
      </c>
    </row>
    <row r="570" spans="1:3">
      <c r="A570" s="9" t="s">
        <v>132</v>
      </c>
      <c r="B570" s="10">
        <v>27</v>
      </c>
      <c r="C570" s="10">
        <f t="shared" si="14"/>
        <v>8.1</v>
      </c>
    </row>
    <row r="571" spans="1:3">
      <c r="A571" s="9" t="s">
        <v>132</v>
      </c>
      <c r="B571" s="10">
        <v>28</v>
      </c>
      <c r="C571" s="10">
        <f t="shared" si="14"/>
        <v>8.4</v>
      </c>
    </row>
    <row r="572" spans="1:3">
      <c r="A572" s="9" t="s">
        <v>132</v>
      </c>
      <c r="B572" s="10">
        <v>29</v>
      </c>
      <c r="C572" s="10">
        <f t="shared" si="14"/>
        <v>8.6999999999999993</v>
      </c>
    </row>
    <row r="573" spans="1:3">
      <c r="A573" s="9" t="s">
        <v>132</v>
      </c>
      <c r="B573" s="10">
        <v>30</v>
      </c>
      <c r="C573" s="10">
        <f t="shared" si="14"/>
        <v>9</v>
      </c>
    </row>
    <row r="574" spans="1:3">
      <c r="A574" s="9" t="s">
        <v>132</v>
      </c>
      <c r="B574" s="10">
        <v>31</v>
      </c>
      <c r="C574" s="10">
        <f t="shared" si="14"/>
        <v>9.3000000000000007</v>
      </c>
    </row>
    <row r="575" spans="1:3">
      <c r="A575" s="9" t="s">
        <v>132</v>
      </c>
      <c r="B575" s="10">
        <v>32</v>
      </c>
      <c r="C575" s="10">
        <f t="shared" si="14"/>
        <v>9.6</v>
      </c>
    </row>
    <row r="576" spans="1:3">
      <c r="A576" s="9" t="s">
        <v>132</v>
      </c>
      <c r="B576" s="10">
        <v>33</v>
      </c>
      <c r="C576" s="10">
        <f t="shared" si="14"/>
        <v>9.9</v>
      </c>
    </row>
    <row r="577" spans="1:3">
      <c r="A577" s="9" t="s">
        <v>132</v>
      </c>
      <c r="B577" s="10">
        <v>34</v>
      </c>
      <c r="C577" s="10">
        <f t="shared" si="14"/>
        <v>10.199999999999999</v>
      </c>
    </row>
    <row r="578" spans="1:3">
      <c r="A578" s="9" t="s">
        <v>132</v>
      </c>
      <c r="B578" s="10">
        <v>35</v>
      </c>
      <c r="C578" s="10">
        <f t="shared" si="14"/>
        <v>10.5</v>
      </c>
    </row>
    <row r="579" spans="1:3">
      <c r="A579" s="9" t="s">
        <v>132</v>
      </c>
      <c r="B579" s="10">
        <v>36</v>
      </c>
      <c r="C579" s="10">
        <f t="shared" si="14"/>
        <v>10.8</v>
      </c>
    </row>
    <row r="580" spans="1:3">
      <c r="A580" s="9" t="s">
        <v>132</v>
      </c>
      <c r="B580" s="10">
        <v>37</v>
      </c>
      <c r="C580" s="10">
        <f t="shared" si="14"/>
        <v>11.1</v>
      </c>
    </row>
    <row r="581" spans="1:3">
      <c r="A581" s="9" t="s">
        <v>132</v>
      </c>
      <c r="B581" s="10">
        <v>38</v>
      </c>
      <c r="C581" s="10">
        <f t="shared" si="14"/>
        <v>11.4</v>
      </c>
    </row>
    <row r="582" spans="1:3">
      <c r="A582" s="9" t="s">
        <v>132</v>
      </c>
      <c r="B582" s="10">
        <v>39</v>
      </c>
      <c r="C582" s="10">
        <f t="shared" si="14"/>
        <v>11.7</v>
      </c>
    </row>
    <row r="583" spans="1:3">
      <c r="A583" s="9" t="s">
        <v>132</v>
      </c>
      <c r="B583" s="10">
        <v>40</v>
      </c>
      <c r="C583" s="10">
        <f t="shared" si="14"/>
        <v>12</v>
      </c>
    </row>
    <row r="584" spans="1:3">
      <c r="A584" s="9" t="s">
        <v>132</v>
      </c>
      <c r="B584" s="10">
        <v>41</v>
      </c>
      <c r="C584" s="10">
        <f t="shared" si="14"/>
        <v>12.3</v>
      </c>
    </row>
    <row r="585" spans="1:3">
      <c r="A585" s="9" t="s">
        <v>132</v>
      </c>
      <c r="B585" s="10">
        <v>42</v>
      </c>
      <c r="C585" s="10">
        <f t="shared" si="14"/>
        <v>12.6</v>
      </c>
    </row>
    <row r="586" spans="1:3">
      <c r="A586" s="9" t="s">
        <v>132</v>
      </c>
      <c r="B586" s="10">
        <v>43</v>
      </c>
      <c r="C586" s="10">
        <f t="shared" si="14"/>
        <v>12.9</v>
      </c>
    </row>
    <row r="587" spans="1:3">
      <c r="A587" s="9" t="s">
        <v>132</v>
      </c>
      <c r="B587" s="10">
        <v>44</v>
      </c>
      <c r="C587" s="10">
        <f t="shared" si="14"/>
        <v>13.2</v>
      </c>
    </row>
    <row r="588" spans="1:3">
      <c r="A588" s="9" t="s">
        <v>132</v>
      </c>
      <c r="B588" s="10">
        <v>45</v>
      </c>
      <c r="C588" s="10">
        <f t="shared" si="14"/>
        <v>13.5</v>
      </c>
    </row>
    <row r="589" spans="1:3">
      <c r="A589" s="9" t="s">
        <v>132</v>
      </c>
      <c r="B589" s="10">
        <v>46</v>
      </c>
      <c r="C589" s="10">
        <f t="shared" si="14"/>
        <v>13.8</v>
      </c>
    </row>
    <row r="590" spans="1:3">
      <c r="A590" s="9" t="s">
        <v>132</v>
      </c>
      <c r="B590" s="10">
        <v>47</v>
      </c>
      <c r="C590" s="10">
        <f t="shared" si="14"/>
        <v>14.1</v>
      </c>
    </row>
    <row r="591" spans="1:3">
      <c r="A591" s="9" t="s">
        <v>132</v>
      </c>
      <c r="B591" s="10">
        <v>48</v>
      </c>
      <c r="C591" s="10">
        <f t="shared" si="14"/>
        <v>14.4</v>
      </c>
    </row>
    <row r="592" spans="1:3">
      <c r="A592" s="9" t="s">
        <v>132</v>
      </c>
      <c r="B592" s="10">
        <v>49</v>
      </c>
      <c r="C592" s="10">
        <f t="shared" si="14"/>
        <v>14.7</v>
      </c>
    </row>
    <row r="593" spans="1:3">
      <c r="A593" s="9" t="s">
        <v>132</v>
      </c>
      <c r="B593" s="10">
        <v>50</v>
      </c>
      <c r="C593" s="10">
        <f t="shared" si="14"/>
        <v>15</v>
      </c>
    </row>
    <row r="594" spans="1:3">
      <c r="A594" s="9" t="s">
        <v>132</v>
      </c>
      <c r="B594" s="10">
        <v>51</v>
      </c>
      <c r="C594" s="10">
        <f t="shared" si="14"/>
        <v>15.3</v>
      </c>
    </row>
    <row r="595" spans="1:3">
      <c r="A595" s="9" t="s">
        <v>132</v>
      </c>
      <c r="B595" s="10">
        <v>52</v>
      </c>
      <c r="C595" s="10">
        <f t="shared" si="14"/>
        <v>15.6</v>
      </c>
    </row>
    <row r="596" spans="1:3">
      <c r="A596" s="9" t="s">
        <v>132</v>
      </c>
      <c r="B596" s="10">
        <v>53</v>
      </c>
      <c r="C596" s="10">
        <f t="shared" si="14"/>
        <v>15.9</v>
      </c>
    </row>
    <row r="597" spans="1:3">
      <c r="A597" s="9" t="s">
        <v>132</v>
      </c>
      <c r="B597" s="10">
        <v>54</v>
      </c>
      <c r="C597" s="10">
        <f t="shared" si="14"/>
        <v>16.2</v>
      </c>
    </row>
    <row r="598" spans="1:3">
      <c r="A598" s="9" t="s">
        <v>132</v>
      </c>
      <c r="B598" s="10">
        <v>55</v>
      </c>
      <c r="C598" s="10">
        <f t="shared" si="14"/>
        <v>16.5</v>
      </c>
    </row>
    <row r="599" spans="1:3">
      <c r="A599" s="9" t="s">
        <v>132</v>
      </c>
      <c r="B599" s="10">
        <v>56</v>
      </c>
      <c r="C599" s="10">
        <f t="shared" si="14"/>
        <v>16.8</v>
      </c>
    </row>
    <row r="600" spans="1:3">
      <c r="A600" s="9" t="s">
        <v>132</v>
      </c>
      <c r="B600" s="10">
        <v>57</v>
      </c>
      <c r="C600" s="10">
        <f t="shared" si="14"/>
        <v>17.100000000000001</v>
      </c>
    </row>
    <row r="601" spans="1:3">
      <c r="A601" s="9" t="s">
        <v>132</v>
      </c>
      <c r="B601" s="10">
        <v>58</v>
      </c>
      <c r="C601" s="10">
        <f t="shared" si="14"/>
        <v>17.399999999999999</v>
      </c>
    </row>
    <row r="602" spans="1:3">
      <c r="A602" s="9" t="s">
        <v>132</v>
      </c>
      <c r="B602" s="10">
        <v>59</v>
      </c>
      <c r="C602" s="10">
        <f t="shared" si="14"/>
        <v>17.7</v>
      </c>
    </row>
    <row r="603" spans="1:3">
      <c r="A603" s="9" t="s">
        <v>132</v>
      </c>
      <c r="B603" s="10">
        <v>60</v>
      </c>
      <c r="C603" s="10">
        <f t="shared" si="14"/>
        <v>18</v>
      </c>
    </row>
    <row r="604" spans="1:3">
      <c r="A604" s="9" t="s">
        <v>132</v>
      </c>
      <c r="B604" s="10">
        <v>61</v>
      </c>
      <c r="C604" s="10">
        <f t="shared" si="14"/>
        <v>18.3</v>
      </c>
    </row>
    <row r="605" spans="1:3">
      <c r="A605" s="9" t="s">
        <v>132</v>
      </c>
      <c r="B605" s="10">
        <v>62</v>
      </c>
      <c r="C605" s="10">
        <f t="shared" si="14"/>
        <v>18.600000000000001</v>
      </c>
    </row>
    <row r="606" spans="1:3">
      <c r="A606" s="9" t="s">
        <v>132</v>
      </c>
      <c r="B606" s="10">
        <v>63</v>
      </c>
      <c r="C606" s="10">
        <f t="shared" si="14"/>
        <v>18.899999999999999</v>
      </c>
    </row>
    <row r="607" spans="1:3">
      <c r="A607" s="9" t="s">
        <v>132</v>
      </c>
      <c r="B607" s="10">
        <v>64</v>
      </c>
      <c r="C607" s="10">
        <f t="shared" si="14"/>
        <v>19.2</v>
      </c>
    </row>
    <row r="608" spans="1:3">
      <c r="A608" s="9" t="s">
        <v>132</v>
      </c>
      <c r="B608" s="10">
        <v>65</v>
      </c>
      <c r="C608" s="10">
        <f t="shared" si="14"/>
        <v>19.5</v>
      </c>
    </row>
    <row r="610" spans="1:3">
      <c r="A610" s="9" t="s">
        <v>133</v>
      </c>
      <c r="B610" s="10" t="s">
        <v>14</v>
      </c>
      <c r="C610" s="11" t="s">
        <v>80</v>
      </c>
    </row>
    <row r="611" spans="1:3">
      <c r="A611" s="9" t="s">
        <v>133</v>
      </c>
      <c r="B611" s="10">
        <v>1</v>
      </c>
      <c r="C611" s="10">
        <v>2</v>
      </c>
    </row>
    <row r="612" spans="1:3">
      <c r="A612" s="9" t="s">
        <v>133</v>
      </c>
      <c r="B612" s="10">
        <v>1.2</v>
      </c>
      <c r="C612" s="10">
        <v>2</v>
      </c>
    </row>
    <row r="613" spans="1:3">
      <c r="A613" s="9" t="s">
        <v>133</v>
      </c>
      <c r="B613" s="10">
        <v>1.5</v>
      </c>
      <c r="C613" s="10">
        <v>2</v>
      </c>
    </row>
    <row r="614" spans="1:3">
      <c r="A614" s="9" t="s">
        <v>133</v>
      </c>
      <c r="B614" s="10">
        <v>2</v>
      </c>
      <c r="C614" s="10">
        <v>2</v>
      </c>
    </row>
    <row r="615" spans="1:3">
      <c r="A615" s="9" t="s">
        <v>133</v>
      </c>
      <c r="B615" s="10">
        <v>2.5</v>
      </c>
      <c r="C615" s="10">
        <v>2</v>
      </c>
    </row>
    <row r="616" spans="1:3">
      <c r="A616" s="9" t="s">
        <v>133</v>
      </c>
      <c r="B616" s="10">
        <v>3</v>
      </c>
      <c r="C616" s="10">
        <v>2</v>
      </c>
    </row>
    <row r="617" spans="1:3">
      <c r="A617" s="9" t="s">
        <v>133</v>
      </c>
      <c r="B617" s="10">
        <v>4</v>
      </c>
      <c r="C617" s="10">
        <v>2</v>
      </c>
    </row>
    <row r="618" spans="1:3">
      <c r="A618" s="9" t="s">
        <v>133</v>
      </c>
      <c r="B618" s="10">
        <v>5</v>
      </c>
      <c r="C618" s="10">
        <v>2</v>
      </c>
    </row>
    <row r="619" spans="1:3">
      <c r="A619" s="9" t="s">
        <v>133</v>
      </c>
      <c r="B619" s="10">
        <v>6</v>
      </c>
      <c r="C619" s="10">
        <v>2</v>
      </c>
    </row>
    <row r="620" spans="1:3">
      <c r="A620" s="9" t="s">
        <v>133</v>
      </c>
      <c r="B620" s="10">
        <v>7</v>
      </c>
      <c r="C620" s="10">
        <f>+B620*0.3</f>
        <v>2.1</v>
      </c>
    </row>
    <row r="621" spans="1:3">
      <c r="A621" s="9" t="s">
        <v>133</v>
      </c>
      <c r="B621" s="10">
        <v>8</v>
      </c>
      <c r="C621" s="10">
        <f t="shared" ref="C621:C678" si="15">+B621*0.3</f>
        <v>2.4</v>
      </c>
    </row>
    <row r="622" spans="1:3">
      <c r="A622" s="9" t="s">
        <v>133</v>
      </c>
      <c r="B622" s="10">
        <v>9</v>
      </c>
      <c r="C622" s="10">
        <f t="shared" si="15"/>
        <v>2.7</v>
      </c>
    </row>
    <row r="623" spans="1:3">
      <c r="A623" s="9" t="s">
        <v>133</v>
      </c>
      <c r="B623" s="10">
        <v>10</v>
      </c>
      <c r="C623" s="10">
        <f t="shared" si="15"/>
        <v>3</v>
      </c>
    </row>
    <row r="624" spans="1:3">
      <c r="A624" s="9" t="s">
        <v>133</v>
      </c>
      <c r="B624" s="10">
        <v>11</v>
      </c>
      <c r="C624" s="10">
        <f t="shared" si="15"/>
        <v>3.3</v>
      </c>
    </row>
    <row r="625" spans="1:3">
      <c r="A625" s="9" t="s">
        <v>133</v>
      </c>
      <c r="B625" s="10">
        <v>12</v>
      </c>
      <c r="C625" s="10">
        <f t="shared" si="15"/>
        <v>3.6</v>
      </c>
    </row>
    <row r="626" spans="1:3">
      <c r="A626" s="9" t="s">
        <v>133</v>
      </c>
      <c r="B626" s="10">
        <v>13</v>
      </c>
      <c r="C626" s="10">
        <f t="shared" si="15"/>
        <v>3.9</v>
      </c>
    </row>
    <row r="627" spans="1:3">
      <c r="A627" s="9" t="s">
        <v>133</v>
      </c>
      <c r="B627" s="10">
        <v>14</v>
      </c>
      <c r="C627" s="10">
        <f t="shared" si="15"/>
        <v>4.2</v>
      </c>
    </row>
    <row r="628" spans="1:3">
      <c r="A628" s="9" t="s">
        <v>133</v>
      </c>
      <c r="B628" s="10">
        <v>15</v>
      </c>
      <c r="C628" s="10">
        <f t="shared" si="15"/>
        <v>4.5</v>
      </c>
    </row>
    <row r="629" spans="1:3">
      <c r="A629" s="9" t="s">
        <v>133</v>
      </c>
      <c r="B629" s="10">
        <v>16</v>
      </c>
      <c r="C629" s="10">
        <f t="shared" si="15"/>
        <v>4.8</v>
      </c>
    </row>
    <row r="630" spans="1:3">
      <c r="A630" s="9" t="s">
        <v>133</v>
      </c>
      <c r="B630" s="10">
        <v>17</v>
      </c>
      <c r="C630" s="10">
        <f t="shared" si="15"/>
        <v>5.0999999999999996</v>
      </c>
    </row>
    <row r="631" spans="1:3">
      <c r="A631" s="9" t="s">
        <v>133</v>
      </c>
      <c r="B631" s="10">
        <v>18</v>
      </c>
      <c r="C631" s="10">
        <f t="shared" si="15"/>
        <v>5.4</v>
      </c>
    </row>
    <row r="632" spans="1:3">
      <c r="A632" s="9" t="s">
        <v>133</v>
      </c>
      <c r="B632" s="10">
        <v>19</v>
      </c>
      <c r="C632" s="10">
        <f t="shared" si="15"/>
        <v>5.7</v>
      </c>
    </row>
    <row r="633" spans="1:3">
      <c r="A633" s="9" t="s">
        <v>133</v>
      </c>
      <c r="B633" s="10">
        <v>20</v>
      </c>
      <c r="C633" s="10">
        <f t="shared" si="15"/>
        <v>6</v>
      </c>
    </row>
    <row r="634" spans="1:3">
      <c r="A634" s="9" t="s">
        <v>133</v>
      </c>
      <c r="B634" s="10">
        <v>21</v>
      </c>
      <c r="C634" s="10">
        <f t="shared" si="15"/>
        <v>6.3</v>
      </c>
    </row>
    <row r="635" spans="1:3">
      <c r="A635" s="9" t="s">
        <v>133</v>
      </c>
      <c r="B635" s="10">
        <v>22</v>
      </c>
      <c r="C635" s="10">
        <f t="shared" si="15"/>
        <v>6.6</v>
      </c>
    </row>
    <row r="636" spans="1:3">
      <c r="A636" s="9" t="s">
        <v>133</v>
      </c>
      <c r="B636" s="10">
        <v>23</v>
      </c>
      <c r="C636" s="10">
        <f t="shared" si="15"/>
        <v>6.9</v>
      </c>
    </row>
    <row r="637" spans="1:3">
      <c r="A637" s="9" t="s">
        <v>133</v>
      </c>
      <c r="B637" s="10">
        <v>24</v>
      </c>
      <c r="C637" s="10">
        <f t="shared" si="15"/>
        <v>7.2</v>
      </c>
    </row>
    <row r="638" spans="1:3">
      <c r="A638" s="9" t="s">
        <v>133</v>
      </c>
      <c r="B638" s="10">
        <v>25</v>
      </c>
      <c r="C638" s="10">
        <f t="shared" si="15"/>
        <v>7.5</v>
      </c>
    </row>
    <row r="639" spans="1:3">
      <c r="A639" s="9" t="s">
        <v>133</v>
      </c>
      <c r="B639" s="10">
        <v>26</v>
      </c>
      <c r="C639" s="10">
        <f t="shared" si="15"/>
        <v>7.8</v>
      </c>
    </row>
    <row r="640" spans="1:3">
      <c r="A640" s="9" t="s">
        <v>133</v>
      </c>
      <c r="B640" s="10">
        <v>27</v>
      </c>
      <c r="C640" s="10">
        <f t="shared" si="15"/>
        <v>8.1</v>
      </c>
    </row>
    <row r="641" spans="1:3">
      <c r="A641" s="9" t="s">
        <v>133</v>
      </c>
      <c r="B641" s="10">
        <v>28</v>
      </c>
      <c r="C641" s="10">
        <f t="shared" si="15"/>
        <v>8.4</v>
      </c>
    </row>
    <row r="642" spans="1:3">
      <c r="A642" s="9" t="s">
        <v>133</v>
      </c>
      <c r="B642" s="10">
        <v>29</v>
      </c>
      <c r="C642" s="10">
        <f t="shared" si="15"/>
        <v>8.6999999999999993</v>
      </c>
    </row>
    <row r="643" spans="1:3">
      <c r="A643" s="9" t="s">
        <v>133</v>
      </c>
      <c r="B643" s="10">
        <v>30</v>
      </c>
      <c r="C643" s="10">
        <f t="shared" si="15"/>
        <v>9</v>
      </c>
    </row>
    <row r="644" spans="1:3">
      <c r="A644" s="9" t="s">
        <v>133</v>
      </c>
      <c r="B644" s="10">
        <v>31</v>
      </c>
      <c r="C644" s="10">
        <f t="shared" si="15"/>
        <v>9.3000000000000007</v>
      </c>
    </row>
    <row r="645" spans="1:3">
      <c r="A645" s="9" t="s">
        <v>133</v>
      </c>
      <c r="B645" s="10">
        <v>32</v>
      </c>
      <c r="C645" s="10">
        <f t="shared" si="15"/>
        <v>9.6</v>
      </c>
    </row>
    <row r="646" spans="1:3">
      <c r="A646" s="9" t="s">
        <v>133</v>
      </c>
      <c r="B646" s="10">
        <v>33</v>
      </c>
      <c r="C646" s="10">
        <f t="shared" si="15"/>
        <v>9.9</v>
      </c>
    </row>
    <row r="647" spans="1:3">
      <c r="A647" s="9" t="s">
        <v>133</v>
      </c>
      <c r="B647" s="10">
        <v>34</v>
      </c>
      <c r="C647" s="10">
        <f t="shared" si="15"/>
        <v>10.199999999999999</v>
      </c>
    </row>
    <row r="648" spans="1:3">
      <c r="A648" s="9" t="s">
        <v>133</v>
      </c>
      <c r="B648" s="10">
        <v>35</v>
      </c>
      <c r="C648" s="10">
        <f t="shared" si="15"/>
        <v>10.5</v>
      </c>
    </row>
    <row r="649" spans="1:3">
      <c r="A649" s="9" t="s">
        <v>133</v>
      </c>
      <c r="B649" s="10">
        <v>36</v>
      </c>
      <c r="C649" s="10">
        <f t="shared" si="15"/>
        <v>10.8</v>
      </c>
    </row>
    <row r="650" spans="1:3">
      <c r="A650" s="9" t="s">
        <v>133</v>
      </c>
      <c r="B650" s="10">
        <v>37</v>
      </c>
      <c r="C650" s="10">
        <f t="shared" si="15"/>
        <v>11.1</v>
      </c>
    </row>
    <row r="651" spans="1:3">
      <c r="A651" s="9" t="s">
        <v>133</v>
      </c>
      <c r="B651" s="10">
        <v>38</v>
      </c>
      <c r="C651" s="10">
        <f t="shared" si="15"/>
        <v>11.4</v>
      </c>
    </row>
    <row r="652" spans="1:3">
      <c r="A652" s="9" t="s">
        <v>133</v>
      </c>
      <c r="B652" s="10">
        <v>39</v>
      </c>
      <c r="C652" s="10">
        <f t="shared" si="15"/>
        <v>11.7</v>
      </c>
    </row>
    <row r="653" spans="1:3">
      <c r="A653" s="9" t="s">
        <v>133</v>
      </c>
      <c r="B653" s="10">
        <v>40</v>
      </c>
      <c r="C653" s="10">
        <f t="shared" si="15"/>
        <v>12</v>
      </c>
    </row>
    <row r="654" spans="1:3">
      <c r="A654" s="9" t="s">
        <v>133</v>
      </c>
      <c r="B654" s="10">
        <v>41</v>
      </c>
      <c r="C654" s="10">
        <f t="shared" si="15"/>
        <v>12.3</v>
      </c>
    </row>
    <row r="655" spans="1:3">
      <c r="A655" s="9" t="s">
        <v>133</v>
      </c>
      <c r="B655" s="10">
        <v>42</v>
      </c>
      <c r="C655" s="10">
        <f t="shared" si="15"/>
        <v>12.6</v>
      </c>
    </row>
    <row r="656" spans="1:3">
      <c r="A656" s="9" t="s">
        <v>133</v>
      </c>
      <c r="B656" s="10">
        <v>43</v>
      </c>
      <c r="C656" s="10">
        <f t="shared" si="15"/>
        <v>12.9</v>
      </c>
    </row>
    <row r="657" spans="1:3">
      <c r="A657" s="9" t="s">
        <v>133</v>
      </c>
      <c r="B657" s="10">
        <v>44</v>
      </c>
      <c r="C657" s="10">
        <f t="shared" si="15"/>
        <v>13.2</v>
      </c>
    </row>
    <row r="658" spans="1:3">
      <c r="A658" s="9" t="s">
        <v>133</v>
      </c>
      <c r="B658" s="10">
        <v>45</v>
      </c>
      <c r="C658" s="10">
        <f t="shared" si="15"/>
        <v>13.5</v>
      </c>
    </row>
    <row r="659" spans="1:3">
      <c r="A659" s="9" t="s">
        <v>133</v>
      </c>
      <c r="B659" s="10">
        <v>46</v>
      </c>
      <c r="C659" s="10">
        <f t="shared" si="15"/>
        <v>13.8</v>
      </c>
    </row>
    <row r="660" spans="1:3">
      <c r="A660" s="9" t="s">
        <v>133</v>
      </c>
      <c r="B660" s="10">
        <v>47</v>
      </c>
      <c r="C660" s="10">
        <f t="shared" si="15"/>
        <v>14.1</v>
      </c>
    </row>
    <row r="661" spans="1:3">
      <c r="A661" s="9" t="s">
        <v>133</v>
      </c>
      <c r="B661" s="10">
        <v>48</v>
      </c>
      <c r="C661" s="10">
        <f t="shared" si="15"/>
        <v>14.4</v>
      </c>
    </row>
    <row r="662" spans="1:3">
      <c r="A662" s="9" t="s">
        <v>133</v>
      </c>
      <c r="B662" s="10">
        <v>49</v>
      </c>
      <c r="C662" s="10">
        <f t="shared" si="15"/>
        <v>14.7</v>
      </c>
    </row>
    <row r="663" spans="1:3">
      <c r="A663" s="9" t="s">
        <v>133</v>
      </c>
      <c r="B663" s="10">
        <v>50</v>
      </c>
      <c r="C663" s="10">
        <f t="shared" si="15"/>
        <v>15</v>
      </c>
    </row>
    <row r="664" spans="1:3">
      <c r="A664" s="9" t="s">
        <v>133</v>
      </c>
      <c r="B664" s="10">
        <v>51</v>
      </c>
      <c r="C664" s="10">
        <f t="shared" si="15"/>
        <v>15.3</v>
      </c>
    </row>
    <row r="665" spans="1:3">
      <c r="A665" s="9" t="s">
        <v>133</v>
      </c>
      <c r="B665" s="10">
        <v>52</v>
      </c>
      <c r="C665" s="10">
        <f t="shared" si="15"/>
        <v>15.6</v>
      </c>
    </row>
    <row r="666" spans="1:3">
      <c r="A666" s="9" t="s">
        <v>133</v>
      </c>
      <c r="B666" s="10">
        <v>53</v>
      </c>
      <c r="C666" s="10">
        <f t="shared" si="15"/>
        <v>15.9</v>
      </c>
    </row>
    <row r="667" spans="1:3">
      <c r="A667" s="9" t="s">
        <v>133</v>
      </c>
      <c r="B667" s="10">
        <v>54</v>
      </c>
      <c r="C667" s="10">
        <f t="shared" si="15"/>
        <v>16.2</v>
      </c>
    </row>
    <row r="668" spans="1:3">
      <c r="A668" s="9" t="s">
        <v>133</v>
      </c>
      <c r="B668" s="10">
        <v>55</v>
      </c>
      <c r="C668" s="10">
        <f t="shared" si="15"/>
        <v>16.5</v>
      </c>
    </row>
    <row r="669" spans="1:3">
      <c r="A669" s="9" t="s">
        <v>133</v>
      </c>
      <c r="B669" s="10">
        <v>56</v>
      </c>
      <c r="C669" s="10">
        <f t="shared" si="15"/>
        <v>16.8</v>
      </c>
    </row>
    <row r="670" spans="1:3">
      <c r="A670" s="9" t="s">
        <v>133</v>
      </c>
      <c r="B670" s="10">
        <v>57</v>
      </c>
      <c r="C670" s="10">
        <f t="shared" si="15"/>
        <v>17.100000000000001</v>
      </c>
    </row>
    <row r="671" spans="1:3">
      <c r="A671" s="9" t="s">
        <v>133</v>
      </c>
      <c r="B671" s="10">
        <v>58</v>
      </c>
      <c r="C671" s="10">
        <f t="shared" si="15"/>
        <v>17.399999999999999</v>
      </c>
    </row>
    <row r="672" spans="1:3">
      <c r="A672" s="9" t="s">
        <v>133</v>
      </c>
      <c r="B672" s="10">
        <v>59</v>
      </c>
      <c r="C672" s="10">
        <f t="shared" si="15"/>
        <v>17.7</v>
      </c>
    </row>
    <row r="673" spans="1:3">
      <c r="A673" s="9" t="s">
        <v>133</v>
      </c>
      <c r="B673" s="10">
        <v>60</v>
      </c>
      <c r="C673" s="10">
        <f t="shared" si="15"/>
        <v>18</v>
      </c>
    </row>
    <row r="674" spans="1:3">
      <c r="A674" s="9" t="s">
        <v>133</v>
      </c>
      <c r="B674" s="10">
        <v>61</v>
      </c>
      <c r="C674" s="10">
        <f t="shared" si="15"/>
        <v>18.3</v>
      </c>
    </row>
    <row r="675" spans="1:3">
      <c r="A675" s="9" t="s">
        <v>133</v>
      </c>
      <c r="B675" s="10">
        <v>62</v>
      </c>
      <c r="C675" s="10">
        <f t="shared" si="15"/>
        <v>18.600000000000001</v>
      </c>
    </row>
    <row r="676" spans="1:3">
      <c r="A676" s="9" t="s">
        <v>133</v>
      </c>
      <c r="B676" s="10">
        <v>63</v>
      </c>
      <c r="C676" s="10">
        <f t="shared" si="15"/>
        <v>18.899999999999999</v>
      </c>
    </row>
    <row r="677" spans="1:3">
      <c r="A677" s="9" t="s">
        <v>133</v>
      </c>
      <c r="B677" s="10">
        <v>64</v>
      </c>
      <c r="C677" s="10">
        <f t="shared" si="15"/>
        <v>19.2</v>
      </c>
    </row>
    <row r="678" spans="1:3">
      <c r="A678" s="9" t="s">
        <v>133</v>
      </c>
      <c r="B678" s="10">
        <v>65</v>
      </c>
      <c r="C678" s="10">
        <f t="shared" si="15"/>
        <v>19.5</v>
      </c>
    </row>
    <row r="680" spans="1:3">
      <c r="A680" s="9" t="s">
        <v>110</v>
      </c>
      <c r="B680" s="10" t="s">
        <v>14</v>
      </c>
      <c r="C680" s="11" t="s">
        <v>80</v>
      </c>
    </row>
    <row r="681" spans="1:3">
      <c r="A681" s="9" t="s">
        <v>110</v>
      </c>
      <c r="B681" s="10">
        <v>1</v>
      </c>
      <c r="C681" s="10">
        <v>2</v>
      </c>
    </row>
    <row r="682" spans="1:3">
      <c r="A682" s="9" t="s">
        <v>110</v>
      </c>
      <c r="B682" s="10">
        <v>1.2</v>
      </c>
      <c r="C682" s="10">
        <v>2</v>
      </c>
    </row>
    <row r="683" spans="1:3">
      <c r="A683" s="9" t="s">
        <v>110</v>
      </c>
      <c r="B683" s="10">
        <v>1.5</v>
      </c>
      <c r="C683" s="10">
        <v>2</v>
      </c>
    </row>
    <row r="684" spans="1:3">
      <c r="A684" s="9" t="s">
        <v>110</v>
      </c>
      <c r="B684" s="10">
        <v>2</v>
      </c>
      <c r="C684" s="10">
        <v>2</v>
      </c>
    </row>
    <row r="685" spans="1:3">
      <c r="A685" s="9" t="s">
        <v>110</v>
      </c>
      <c r="B685" s="10">
        <v>2.5</v>
      </c>
      <c r="C685" s="10">
        <v>2</v>
      </c>
    </row>
    <row r="686" spans="1:3">
      <c r="A686" s="9" t="s">
        <v>110</v>
      </c>
      <c r="B686" s="10">
        <v>3</v>
      </c>
      <c r="C686" s="10">
        <v>2</v>
      </c>
    </row>
    <row r="687" spans="1:3">
      <c r="A687" s="9" t="s">
        <v>110</v>
      </c>
      <c r="B687" s="10">
        <v>4</v>
      </c>
      <c r="C687" s="10">
        <v>2</v>
      </c>
    </row>
    <row r="688" spans="1:3">
      <c r="A688" s="9" t="s">
        <v>110</v>
      </c>
      <c r="B688" s="10">
        <v>5</v>
      </c>
      <c r="C688" s="10">
        <v>2</v>
      </c>
    </row>
    <row r="689" spans="1:3">
      <c r="A689" s="9" t="s">
        <v>110</v>
      </c>
      <c r="B689" s="10">
        <v>6</v>
      </c>
      <c r="C689" s="10">
        <v>2</v>
      </c>
    </row>
    <row r="690" spans="1:3">
      <c r="A690" s="9" t="s">
        <v>110</v>
      </c>
      <c r="B690" s="10">
        <v>7</v>
      </c>
      <c r="C690" s="10">
        <f>+B690*0.3</f>
        <v>2.1</v>
      </c>
    </row>
    <row r="691" spans="1:3">
      <c r="A691" s="9" t="s">
        <v>110</v>
      </c>
      <c r="B691" s="10">
        <v>8</v>
      </c>
      <c r="C691" s="10">
        <f t="shared" ref="C691:C748" si="16">+B691*0.3</f>
        <v>2.4</v>
      </c>
    </row>
    <row r="692" spans="1:3">
      <c r="A692" s="9" t="s">
        <v>110</v>
      </c>
      <c r="B692" s="10">
        <v>9</v>
      </c>
      <c r="C692" s="10">
        <f t="shared" si="16"/>
        <v>2.7</v>
      </c>
    </row>
    <row r="693" spans="1:3">
      <c r="A693" s="9" t="s">
        <v>110</v>
      </c>
      <c r="B693" s="10">
        <v>10</v>
      </c>
      <c r="C693" s="10">
        <f t="shared" si="16"/>
        <v>3</v>
      </c>
    </row>
    <row r="694" spans="1:3">
      <c r="A694" s="9" t="s">
        <v>110</v>
      </c>
      <c r="B694" s="10">
        <v>11</v>
      </c>
      <c r="C694" s="10">
        <f t="shared" si="16"/>
        <v>3.3</v>
      </c>
    </row>
    <row r="695" spans="1:3">
      <c r="A695" s="9" t="s">
        <v>110</v>
      </c>
      <c r="B695" s="10">
        <v>12</v>
      </c>
      <c r="C695" s="10">
        <f t="shared" si="16"/>
        <v>3.6</v>
      </c>
    </row>
    <row r="696" spans="1:3">
      <c r="A696" s="9" t="s">
        <v>110</v>
      </c>
      <c r="B696" s="10">
        <v>13</v>
      </c>
      <c r="C696" s="10">
        <f t="shared" si="16"/>
        <v>3.9</v>
      </c>
    </row>
    <row r="697" spans="1:3">
      <c r="A697" s="9" t="s">
        <v>110</v>
      </c>
      <c r="B697" s="10">
        <v>14</v>
      </c>
      <c r="C697" s="10">
        <f t="shared" si="16"/>
        <v>4.2</v>
      </c>
    </row>
    <row r="698" spans="1:3">
      <c r="A698" s="9" t="s">
        <v>110</v>
      </c>
      <c r="B698" s="10">
        <v>15</v>
      </c>
      <c r="C698" s="10">
        <f t="shared" si="16"/>
        <v>4.5</v>
      </c>
    </row>
    <row r="699" spans="1:3">
      <c r="A699" s="9" t="s">
        <v>110</v>
      </c>
      <c r="B699" s="10">
        <v>16</v>
      </c>
      <c r="C699" s="10">
        <f t="shared" si="16"/>
        <v>4.8</v>
      </c>
    </row>
    <row r="700" spans="1:3">
      <c r="A700" s="9" t="s">
        <v>110</v>
      </c>
      <c r="B700" s="10">
        <v>17</v>
      </c>
      <c r="C700" s="10">
        <f t="shared" si="16"/>
        <v>5.0999999999999996</v>
      </c>
    </row>
    <row r="701" spans="1:3">
      <c r="A701" s="9" t="s">
        <v>110</v>
      </c>
      <c r="B701" s="10">
        <v>18</v>
      </c>
      <c r="C701" s="10">
        <f t="shared" si="16"/>
        <v>5.4</v>
      </c>
    </row>
    <row r="702" spans="1:3">
      <c r="A702" s="9" t="s">
        <v>110</v>
      </c>
      <c r="B702" s="10">
        <v>19</v>
      </c>
      <c r="C702" s="10">
        <f t="shared" si="16"/>
        <v>5.7</v>
      </c>
    </row>
    <row r="703" spans="1:3">
      <c r="A703" s="9" t="s">
        <v>110</v>
      </c>
      <c r="B703" s="10">
        <v>20</v>
      </c>
      <c r="C703" s="10">
        <f t="shared" si="16"/>
        <v>6</v>
      </c>
    </row>
    <row r="704" spans="1:3">
      <c r="A704" s="9" t="s">
        <v>110</v>
      </c>
      <c r="B704" s="10">
        <v>21</v>
      </c>
      <c r="C704" s="10">
        <f t="shared" si="16"/>
        <v>6.3</v>
      </c>
    </row>
    <row r="705" spans="1:3">
      <c r="A705" s="9" t="s">
        <v>110</v>
      </c>
      <c r="B705" s="10">
        <v>22</v>
      </c>
      <c r="C705" s="10">
        <f t="shared" si="16"/>
        <v>6.6</v>
      </c>
    </row>
    <row r="706" spans="1:3">
      <c r="A706" s="9" t="s">
        <v>110</v>
      </c>
      <c r="B706" s="10">
        <v>23</v>
      </c>
      <c r="C706" s="10">
        <f t="shared" si="16"/>
        <v>6.9</v>
      </c>
    </row>
    <row r="707" spans="1:3">
      <c r="A707" s="9" t="s">
        <v>110</v>
      </c>
      <c r="B707" s="10">
        <v>24</v>
      </c>
      <c r="C707" s="10">
        <f t="shared" si="16"/>
        <v>7.2</v>
      </c>
    </row>
    <row r="708" spans="1:3">
      <c r="A708" s="9" t="s">
        <v>110</v>
      </c>
      <c r="B708" s="10">
        <v>25</v>
      </c>
      <c r="C708" s="10">
        <f t="shared" si="16"/>
        <v>7.5</v>
      </c>
    </row>
    <row r="709" spans="1:3">
      <c r="A709" s="9" t="s">
        <v>110</v>
      </c>
      <c r="B709" s="10">
        <v>26</v>
      </c>
      <c r="C709" s="10">
        <f t="shared" si="16"/>
        <v>7.8</v>
      </c>
    </row>
    <row r="710" spans="1:3">
      <c r="A710" s="9" t="s">
        <v>110</v>
      </c>
      <c r="B710" s="10">
        <v>27</v>
      </c>
      <c r="C710" s="10">
        <f t="shared" si="16"/>
        <v>8.1</v>
      </c>
    </row>
    <row r="711" spans="1:3">
      <c r="A711" s="9" t="s">
        <v>110</v>
      </c>
      <c r="B711" s="10">
        <v>28</v>
      </c>
      <c r="C711" s="10">
        <f t="shared" si="16"/>
        <v>8.4</v>
      </c>
    </row>
    <row r="712" spans="1:3">
      <c r="A712" s="9" t="s">
        <v>110</v>
      </c>
      <c r="B712" s="10">
        <v>29</v>
      </c>
      <c r="C712" s="10">
        <f t="shared" si="16"/>
        <v>8.6999999999999993</v>
      </c>
    </row>
    <row r="713" spans="1:3">
      <c r="A713" s="9" t="s">
        <v>110</v>
      </c>
      <c r="B713" s="10">
        <v>30</v>
      </c>
      <c r="C713" s="10">
        <f t="shared" si="16"/>
        <v>9</v>
      </c>
    </row>
    <row r="714" spans="1:3">
      <c r="A714" s="9" t="s">
        <v>110</v>
      </c>
      <c r="B714" s="10">
        <v>31</v>
      </c>
      <c r="C714" s="10">
        <f t="shared" si="16"/>
        <v>9.3000000000000007</v>
      </c>
    </row>
    <row r="715" spans="1:3">
      <c r="A715" s="9" t="s">
        <v>110</v>
      </c>
      <c r="B715" s="10">
        <v>32</v>
      </c>
      <c r="C715" s="10">
        <f t="shared" si="16"/>
        <v>9.6</v>
      </c>
    </row>
    <row r="716" spans="1:3">
      <c r="A716" s="9" t="s">
        <v>110</v>
      </c>
      <c r="B716" s="10">
        <v>33</v>
      </c>
      <c r="C716" s="10">
        <f t="shared" si="16"/>
        <v>9.9</v>
      </c>
    </row>
    <row r="717" spans="1:3">
      <c r="A717" s="9" t="s">
        <v>110</v>
      </c>
      <c r="B717" s="10">
        <v>34</v>
      </c>
      <c r="C717" s="10">
        <f t="shared" si="16"/>
        <v>10.199999999999999</v>
      </c>
    </row>
    <row r="718" spans="1:3">
      <c r="A718" s="9" t="s">
        <v>110</v>
      </c>
      <c r="B718" s="10">
        <v>35</v>
      </c>
      <c r="C718" s="10">
        <f t="shared" si="16"/>
        <v>10.5</v>
      </c>
    </row>
    <row r="719" spans="1:3">
      <c r="A719" s="9" t="s">
        <v>110</v>
      </c>
      <c r="B719" s="10">
        <v>36</v>
      </c>
      <c r="C719" s="10">
        <f t="shared" si="16"/>
        <v>10.8</v>
      </c>
    </row>
    <row r="720" spans="1:3">
      <c r="A720" s="9" t="s">
        <v>110</v>
      </c>
      <c r="B720" s="10">
        <v>37</v>
      </c>
      <c r="C720" s="10">
        <f t="shared" si="16"/>
        <v>11.1</v>
      </c>
    </row>
    <row r="721" spans="1:3">
      <c r="A721" s="9" t="s">
        <v>110</v>
      </c>
      <c r="B721" s="10">
        <v>38</v>
      </c>
      <c r="C721" s="10">
        <f t="shared" si="16"/>
        <v>11.4</v>
      </c>
    </row>
    <row r="722" spans="1:3">
      <c r="A722" s="9" t="s">
        <v>110</v>
      </c>
      <c r="B722" s="10">
        <v>39</v>
      </c>
      <c r="C722" s="10">
        <f t="shared" si="16"/>
        <v>11.7</v>
      </c>
    </row>
    <row r="723" spans="1:3">
      <c r="A723" s="9" t="s">
        <v>110</v>
      </c>
      <c r="B723" s="10">
        <v>40</v>
      </c>
      <c r="C723" s="10">
        <f t="shared" si="16"/>
        <v>12</v>
      </c>
    </row>
    <row r="724" spans="1:3">
      <c r="A724" s="9" t="s">
        <v>110</v>
      </c>
      <c r="B724" s="10">
        <v>41</v>
      </c>
      <c r="C724" s="10">
        <f t="shared" si="16"/>
        <v>12.3</v>
      </c>
    </row>
    <row r="725" spans="1:3">
      <c r="A725" s="9" t="s">
        <v>110</v>
      </c>
      <c r="B725" s="10">
        <v>42</v>
      </c>
      <c r="C725" s="10">
        <f t="shared" si="16"/>
        <v>12.6</v>
      </c>
    </row>
    <row r="726" spans="1:3">
      <c r="A726" s="9" t="s">
        <v>110</v>
      </c>
      <c r="B726" s="10">
        <v>43</v>
      </c>
      <c r="C726" s="10">
        <f t="shared" si="16"/>
        <v>12.9</v>
      </c>
    </row>
    <row r="727" spans="1:3">
      <c r="A727" s="9" t="s">
        <v>110</v>
      </c>
      <c r="B727" s="10">
        <v>44</v>
      </c>
      <c r="C727" s="10">
        <f t="shared" si="16"/>
        <v>13.2</v>
      </c>
    </row>
    <row r="728" spans="1:3">
      <c r="A728" s="9" t="s">
        <v>110</v>
      </c>
      <c r="B728" s="10">
        <v>45</v>
      </c>
      <c r="C728" s="10">
        <f t="shared" si="16"/>
        <v>13.5</v>
      </c>
    </row>
    <row r="729" spans="1:3">
      <c r="A729" s="9" t="s">
        <v>110</v>
      </c>
      <c r="B729" s="10">
        <v>46</v>
      </c>
      <c r="C729" s="10">
        <f t="shared" si="16"/>
        <v>13.8</v>
      </c>
    </row>
    <row r="730" spans="1:3">
      <c r="A730" s="9" t="s">
        <v>110</v>
      </c>
      <c r="B730" s="10">
        <v>47</v>
      </c>
      <c r="C730" s="10">
        <f t="shared" si="16"/>
        <v>14.1</v>
      </c>
    </row>
    <row r="731" spans="1:3">
      <c r="A731" s="9" t="s">
        <v>110</v>
      </c>
      <c r="B731" s="10">
        <v>48</v>
      </c>
      <c r="C731" s="10">
        <f t="shared" si="16"/>
        <v>14.4</v>
      </c>
    </row>
    <row r="732" spans="1:3">
      <c r="A732" s="9" t="s">
        <v>110</v>
      </c>
      <c r="B732" s="10">
        <v>49</v>
      </c>
      <c r="C732" s="10">
        <f t="shared" si="16"/>
        <v>14.7</v>
      </c>
    </row>
    <row r="733" spans="1:3">
      <c r="A733" s="9" t="s">
        <v>110</v>
      </c>
      <c r="B733" s="10">
        <v>50</v>
      </c>
      <c r="C733" s="10">
        <f t="shared" si="16"/>
        <v>15</v>
      </c>
    </row>
    <row r="734" spans="1:3">
      <c r="A734" s="9" t="s">
        <v>110</v>
      </c>
      <c r="B734" s="10">
        <v>51</v>
      </c>
      <c r="C734" s="10">
        <f t="shared" si="16"/>
        <v>15.3</v>
      </c>
    </row>
    <row r="735" spans="1:3">
      <c r="A735" s="9" t="s">
        <v>110</v>
      </c>
      <c r="B735" s="10">
        <v>52</v>
      </c>
      <c r="C735" s="10">
        <f t="shared" si="16"/>
        <v>15.6</v>
      </c>
    </row>
    <row r="736" spans="1:3">
      <c r="A736" s="9" t="s">
        <v>110</v>
      </c>
      <c r="B736" s="10">
        <v>53</v>
      </c>
      <c r="C736" s="10">
        <f t="shared" si="16"/>
        <v>15.9</v>
      </c>
    </row>
    <row r="737" spans="1:3">
      <c r="A737" s="9" t="s">
        <v>110</v>
      </c>
      <c r="B737" s="10">
        <v>54</v>
      </c>
      <c r="C737" s="10">
        <f t="shared" si="16"/>
        <v>16.2</v>
      </c>
    </row>
    <row r="738" spans="1:3">
      <c r="A738" s="9" t="s">
        <v>110</v>
      </c>
      <c r="B738" s="10">
        <v>55</v>
      </c>
      <c r="C738" s="10">
        <f t="shared" si="16"/>
        <v>16.5</v>
      </c>
    </row>
    <row r="739" spans="1:3">
      <c r="A739" s="9" t="s">
        <v>110</v>
      </c>
      <c r="B739" s="10">
        <v>56</v>
      </c>
      <c r="C739" s="10">
        <f t="shared" si="16"/>
        <v>16.8</v>
      </c>
    </row>
    <row r="740" spans="1:3">
      <c r="A740" s="9" t="s">
        <v>110</v>
      </c>
      <c r="B740" s="10">
        <v>57</v>
      </c>
      <c r="C740" s="10">
        <f t="shared" si="16"/>
        <v>17.100000000000001</v>
      </c>
    </row>
    <row r="741" spans="1:3">
      <c r="A741" s="9" t="s">
        <v>110</v>
      </c>
      <c r="B741" s="10">
        <v>58</v>
      </c>
      <c r="C741" s="10">
        <f t="shared" si="16"/>
        <v>17.399999999999999</v>
      </c>
    </row>
    <row r="742" spans="1:3">
      <c r="A742" s="9" t="s">
        <v>110</v>
      </c>
      <c r="B742" s="10">
        <v>59</v>
      </c>
      <c r="C742" s="10">
        <f t="shared" si="16"/>
        <v>17.7</v>
      </c>
    </row>
    <row r="743" spans="1:3">
      <c r="A743" s="9" t="s">
        <v>110</v>
      </c>
      <c r="B743" s="10">
        <v>60</v>
      </c>
      <c r="C743" s="10">
        <f t="shared" si="16"/>
        <v>18</v>
      </c>
    </row>
    <row r="744" spans="1:3">
      <c r="A744" s="9" t="s">
        <v>110</v>
      </c>
      <c r="B744" s="10">
        <v>61</v>
      </c>
      <c r="C744" s="10">
        <f t="shared" si="16"/>
        <v>18.3</v>
      </c>
    </row>
    <row r="745" spans="1:3">
      <c r="A745" s="9" t="s">
        <v>110</v>
      </c>
      <c r="B745" s="10">
        <v>62</v>
      </c>
      <c r="C745" s="10">
        <f t="shared" si="16"/>
        <v>18.600000000000001</v>
      </c>
    </row>
    <row r="746" spans="1:3">
      <c r="A746" s="9" t="s">
        <v>110</v>
      </c>
      <c r="B746" s="10">
        <v>63</v>
      </c>
      <c r="C746" s="10">
        <f t="shared" si="16"/>
        <v>18.899999999999999</v>
      </c>
    </row>
    <row r="747" spans="1:3">
      <c r="A747" s="9" t="s">
        <v>110</v>
      </c>
      <c r="B747" s="10">
        <v>64</v>
      </c>
      <c r="C747" s="10">
        <f t="shared" si="16"/>
        <v>19.2</v>
      </c>
    </row>
    <row r="748" spans="1:3">
      <c r="A748" s="9" t="s">
        <v>110</v>
      </c>
      <c r="B748" s="10">
        <v>65</v>
      </c>
      <c r="C748" s="10">
        <f t="shared" si="16"/>
        <v>19.5</v>
      </c>
    </row>
    <row r="750" spans="1:3">
      <c r="A750" s="9" t="s">
        <v>134</v>
      </c>
      <c r="B750" s="10" t="s">
        <v>14</v>
      </c>
      <c r="C750" s="11" t="s">
        <v>80</v>
      </c>
    </row>
    <row r="751" spans="1:3">
      <c r="A751" s="9" t="s">
        <v>134</v>
      </c>
      <c r="B751" s="10">
        <v>1</v>
      </c>
      <c r="C751" s="10">
        <v>2</v>
      </c>
    </row>
    <row r="752" spans="1:3">
      <c r="A752" s="9" t="s">
        <v>134</v>
      </c>
      <c r="B752" s="10">
        <v>1.2</v>
      </c>
      <c r="C752" s="10">
        <v>2</v>
      </c>
    </row>
    <row r="753" spans="1:3">
      <c r="A753" s="9" t="s">
        <v>134</v>
      </c>
      <c r="B753" s="10">
        <v>1.5</v>
      </c>
      <c r="C753" s="10">
        <v>2</v>
      </c>
    </row>
    <row r="754" spans="1:3">
      <c r="A754" s="9" t="s">
        <v>134</v>
      </c>
      <c r="B754" s="10">
        <v>2</v>
      </c>
      <c r="C754" s="10">
        <v>2</v>
      </c>
    </row>
    <row r="755" spans="1:3">
      <c r="A755" s="9" t="s">
        <v>134</v>
      </c>
      <c r="B755" s="10">
        <v>2.5</v>
      </c>
      <c r="C755" s="10">
        <v>2</v>
      </c>
    </row>
    <row r="756" spans="1:3">
      <c r="A756" s="9" t="s">
        <v>134</v>
      </c>
      <c r="B756" s="10">
        <v>3</v>
      </c>
      <c r="C756" s="10">
        <v>2</v>
      </c>
    </row>
    <row r="757" spans="1:3">
      <c r="A757" s="9" t="s">
        <v>134</v>
      </c>
      <c r="B757" s="10">
        <v>4</v>
      </c>
      <c r="C757" s="10">
        <v>2</v>
      </c>
    </row>
    <row r="758" spans="1:3">
      <c r="A758" s="9" t="s">
        <v>134</v>
      </c>
      <c r="B758" s="10">
        <v>5</v>
      </c>
      <c r="C758" s="10">
        <v>2</v>
      </c>
    </row>
    <row r="759" spans="1:3">
      <c r="A759" s="9" t="s">
        <v>134</v>
      </c>
      <c r="B759" s="10">
        <v>6</v>
      </c>
      <c r="C759" s="10">
        <v>2</v>
      </c>
    </row>
    <row r="760" spans="1:3">
      <c r="A760" s="9" t="s">
        <v>134</v>
      </c>
      <c r="B760" s="10">
        <v>7</v>
      </c>
      <c r="C760" s="10">
        <f>+B760*0.3</f>
        <v>2.1</v>
      </c>
    </row>
    <row r="761" spans="1:3">
      <c r="A761" s="9" t="s">
        <v>134</v>
      </c>
      <c r="B761" s="10">
        <v>8</v>
      </c>
      <c r="C761" s="10">
        <f t="shared" ref="C761:C818" si="17">+B761*0.3</f>
        <v>2.4</v>
      </c>
    </row>
    <row r="762" spans="1:3">
      <c r="A762" s="9" t="s">
        <v>134</v>
      </c>
      <c r="B762" s="10">
        <v>9</v>
      </c>
      <c r="C762" s="10">
        <f t="shared" si="17"/>
        <v>2.7</v>
      </c>
    </row>
    <row r="763" spans="1:3">
      <c r="A763" s="9" t="s">
        <v>134</v>
      </c>
      <c r="B763" s="10">
        <v>10</v>
      </c>
      <c r="C763" s="10">
        <f t="shared" si="17"/>
        <v>3</v>
      </c>
    </row>
    <row r="764" spans="1:3">
      <c r="A764" s="9" t="s">
        <v>134</v>
      </c>
      <c r="B764" s="10">
        <v>11</v>
      </c>
      <c r="C764" s="10">
        <f t="shared" si="17"/>
        <v>3.3</v>
      </c>
    </row>
    <row r="765" spans="1:3">
      <c r="A765" s="9" t="s">
        <v>134</v>
      </c>
      <c r="B765" s="10">
        <v>12</v>
      </c>
      <c r="C765" s="10">
        <f t="shared" si="17"/>
        <v>3.6</v>
      </c>
    </row>
    <row r="766" spans="1:3">
      <c r="A766" s="9" t="s">
        <v>134</v>
      </c>
      <c r="B766" s="10">
        <v>13</v>
      </c>
      <c r="C766" s="10">
        <f t="shared" si="17"/>
        <v>3.9</v>
      </c>
    </row>
    <row r="767" spans="1:3">
      <c r="A767" s="9" t="s">
        <v>134</v>
      </c>
      <c r="B767" s="10">
        <v>14</v>
      </c>
      <c r="C767" s="10">
        <f t="shared" si="17"/>
        <v>4.2</v>
      </c>
    </row>
    <row r="768" spans="1:3">
      <c r="A768" s="9" t="s">
        <v>134</v>
      </c>
      <c r="B768" s="10">
        <v>15</v>
      </c>
      <c r="C768" s="10">
        <f t="shared" si="17"/>
        <v>4.5</v>
      </c>
    </row>
    <row r="769" spans="1:3">
      <c r="A769" s="9" t="s">
        <v>134</v>
      </c>
      <c r="B769" s="10">
        <v>16</v>
      </c>
      <c r="C769" s="10">
        <f t="shared" si="17"/>
        <v>4.8</v>
      </c>
    </row>
    <row r="770" spans="1:3">
      <c r="A770" s="9" t="s">
        <v>134</v>
      </c>
      <c r="B770" s="10">
        <v>17</v>
      </c>
      <c r="C770" s="10">
        <f t="shared" si="17"/>
        <v>5.0999999999999996</v>
      </c>
    </row>
    <row r="771" spans="1:3">
      <c r="A771" s="9" t="s">
        <v>134</v>
      </c>
      <c r="B771" s="10">
        <v>18</v>
      </c>
      <c r="C771" s="10">
        <f t="shared" si="17"/>
        <v>5.4</v>
      </c>
    </row>
    <row r="772" spans="1:3">
      <c r="A772" s="9" t="s">
        <v>134</v>
      </c>
      <c r="B772" s="10">
        <v>19</v>
      </c>
      <c r="C772" s="10">
        <f t="shared" si="17"/>
        <v>5.7</v>
      </c>
    </row>
    <row r="773" spans="1:3">
      <c r="A773" s="9" t="s">
        <v>134</v>
      </c>
      <c r="B773" s="10">
        <v>20</v>
      </c>
      <c r="C773" s="10">
        <f t="shared" si="17"/>
        <v>6</v>
      </c>
    </row>
    <row r="774" spans="1:3">
      <c r="A774" s="9" t="s">
        <v>134</v>
      </c>
      <c r="B774" s="10">
        <v>21</v>
      </c>
      <c r="C774" s="10">
        <f t="shared" si="17"/>
        <v>6.3</v>
      </c>
    </row>
    <row r="775" spans="1:3">
      <c r="A775" s="9" t="s">
        <v>134</v>
      </c>
      <c r="B775" s="10">
        <v>22</v>
      </c>
      <c r="C775" s="10">
        <f t="shared" si="17"/>
        <v>6.6</v>
      </c>
    </row>
    <row r="776" spans="1:3">
      <c r="A776" s="9" t="s">
        <v>134</v>
      </c>
      <c r="B776" s="10">
        <v>23</v>
      </c>
      <c r="C776" s="10">
        <f t="shared" si="17"/>
        <v>6.9</v>
      </c>
    </row>
    <row r="777" spans="1:3">
      <c r="A777" s="9" t="s">
        <v>134</v>
      </c>
      <c r="B777" s="10">
        <v>24</v>
      </c>
      <c r="C777" s="10">
        <f t="shared" si="17"/>
        <v>7.2</v>
      </c>
    </row>
    <row r="778" spans="1:3">
      <c r="A778" s="9" t="s">
        <v>134</v>
      </c>
      <c r="B778" s="10">
        <v>25</v>
      </c>
      <c r="C778" s="10">
        <f t="shared" si="17"/>
        <v>7.5</v>
      </c>
    </row>
    <row r="779" spans="1:3">
      <c r="A779" s="9" t="s">
        <v>134</v>
      </c>
      <c r="B779" s="10">
        <v>26</v>
      </c>
      <c r="C779" s="10">
        <f t="shared" si="17"/>
        <v>7.8</v>
      </c>
    </row>
    <row r="780" spans="1:3">
      <c r="A780" s="9" t="s">
        <v>134</v>
      </c>
      <c r="B780" s="10">
        <v>27</v>
      </c>
      <c r="C780" s="10">
        <f t="shared" si="17"/>
        <v>8.1</v>
      </c>
    </row>
    <row r="781" spans="1:3">
      <c r="A781" s="9" t="s">
        <v>134</v>
      </c>
      <c r="B781" s="10">
        <v>28</v>
      </c>
      <c r="C781" s="10">
        <f t="shared" si="17"/>
        <v>8.4</v>
      </c>
    </row>
    <row r="782" spans="1:3">
      <c r="A782" s="9" t="s">
        <v>134</v>
      </c>
      <c r="B782" s="10">
        <v>29</v>
      </c>
      <c r="C782" s="10">
        <f t="shared" si="17"/>
        <v>8.6999999999999993</v>
      </c>
    </row>
    <row r="783" spans="1:3">
      <c r="A783" s="9" t="s">
        <v>134</v>
      </c>
      <c r="B783" s="10">
        <v>30</v>
      </c>
      <c r="C783" s="10">
        <f t="shared" si="17"/>
        <v>9</v>
      </c>
    </row>
    <row r="784" spans="1:3">
      <c r="A784" s="9" t="s">
        <v>134</v>
      </c>
      <c r="B784" s="10">
        <v>31</v>
      </c>
      <c r="C784" s="10">
        <f t="shared" si="17"/>
        <v>9.3000000000000007</v>
      </c>
    </row>
    <row r="785" spans="1:3">
      <c r="A785" s="9" t="s">
        <v>134</v>
      </c>
      <c r="B785" s="10">
        <v>32</v>
      </c>
      <c r="C785" s="10">
        <f t="shared" si="17"/>
        <v>9.6</v>
      </c>
    </row>
    <row r="786" spans="1:3">
      <c r="A786" s="9" t="s">
        <v>134</v>
      </c>
      <c r="B786" s="10">
        <v>33</v>
      </c>
      <c r="C786" s="10">
        <f t="shared" si="17"/>
        <v>9.9</v>
      </c>
    </row>
    <row r="787" spans="1:3">
      <c r="A787" s="9" t="s">
        <v>134</v>
      </c>
      <c r="B787" s="10">
        <v>34</v>
      </c>
      <c r="C787" s="10">
        <f t="shared" si="17"/>
        <v>10.199999999999999</v>
      </c>
    </row>
    <row r="788" spans="1:3">
      <c r="A788" s="9" t="s">
        <v>134</v>
      </c>
      <c r="B788" s="10">
        <v>35</v>
      </c>
      <c r="C788" s="10">
        <f t="shared" si="17"/>
        <v>10.5</v>
      </c>
    </row>
    <row r="789" spans="1:3">
      <c r="A789" s="9" t="s">
        <v>134</v>
      </c>
      <c r="B789" s="10">
        <v>36</v>
      </c>
      <c r="C789" s="10">
        <f t="shared" si="17"/>
        <v>10.8</v>
      </c>
    </row>
    <row r="790" spans="1:3">
      <c r="A790" s="9" t="s">
        <v>134</v>
      </c>
      <c r="B790" s="10">
        <v>37</v>
      </c>
      <c r="C790" s="10">
        <f t="shared" si="17"/>
        <v>11.1</v>
      </c>
    </row>
    <row r="791" spans="1:3">
      <c r="A791" s="9" t="s">
        <v>134</v>
      </c>
      <c r="B791" s="10">
        <v>38</v>
      </c>
      <c r="C791" s="10">
        <f t="shared" si="17"/>
        <v>11.4</v>
      </c>
    </row>
    <row r="792" spans="1:3">
      <c r="A792" s="9" t="s">
        <v>134</v>
      </c>
      <c r="B792" s="10">
        <v>39</v>
      </c>
      <c r="C792" s="10">
        <f t="shared" si="17"/>
        <v>11.7</v>
      </c>
    </row>
    <row r="793" spans="1:3">
      <c r="A793" s="9" t="s">
        <v>134</v>
      </c>
      <c r="B793" s="10">
        <v>40</v>
      </c>
      <c r="C793" s="10">
        <f t="shared" si="17"/>
        <v>12</v>
      </c>
    </row>
    <row r="794" spans="1:3">
      <c r="A794" s="9" t="s">
        <v>134</v>
      </c>
      <c r="B794" s="10">
        <v>41</v>
      </c>
      <c r="C794" s="10">
        <f t="shared" si="17"/>
        <v>12.3</v>
      </c>
    </row>
    <row r="795" spans="1:3">
      <c r="A795" s="9" t="s">
        <v>134</v>
      </c>
      <c r="B795" s="10">
        <v>42</v>
      </c>
      <c r="C795" s="10">
        <f t="shared" si="17"/>
        <v>12.6</v>
      </c>
    </row>
    <row r="796" spans="1:3">
      <c r="A796" s="9" t="s">
        <v>134</v>
      </c>
      <c r="B796" s="10">
        <v>43</v>
      </c>
      <c r="C796" s="10">
        <f t="shared" si="17"/>
        <v>12.9</v>
      </c>
    </row>
    <row r="797" spans="1:3">
      <c r="A797" s="9" t="s">
        <v>134</v>
      </c>
      <c r="B797" s="10">
        <v>44</v>
      </c>
      <c r="C797" s="10">
        <f t="shared" si="17"/>
        <v>13.2</v>
      </c>
    </row>
    <row r="798" spans="1:3">
      <c r="A798" s="9" t="s">
        <v>134</v>
      </c>
      <c r="B798" s="10">
        <v>45</v>
      </c>
      <c r="C798" s="10">
        <f t="shared" si="17"/>
        <v>13.5</v>
      </c>
    </row>
    <row r="799" spans="1:3">
      <c r="A799" s="9" t="s">
        <v>134</v>
      </c>
      <c r="B799" s="10">
        <v>46</v>
      </c>
      <c r="C799" s="10">
        <f t="shared" si="17"/>
        <v>13.8</v>
      </c>
    </row>
    <row r="800" spans="1:3">
      <c r="A800" s="9" t="s">
        <v>134</v>
      </c>
      <c r="B800" s="10">
        <v>47</v>
      </c>
      <c r="C800" s="10">
        <f t="shared" si="17"/>
        <v>14.1</v>
      </c>
    </row>
    <row r="801" spans="1:3">
      <c r="A801" s="9" t="s">
        <v>134</v>
      </c>
      <c r="B801" s="10">
        <v>48</v>
      </c>
      <c r="C801" s="10">
        <f t="shared" si="17"/>
        <v>14.4</v>
      </c>
    </row>
    <row r="802" spans="1:3">
      <c r="A802" s="9" t="s">
        <v>134</v>
      </c>
      <c r="B802" s="10">
        <v>49</v>
      </c>
      <c r="C802" s="10">
        <f t="shared" si="17"/>
        <v>14.7</v>
      </c>
    </row>
    <row r="803" spans="1:3">
      <c r="A803" s="9" t="s">
        <v>134</v>
      </c>
      <c r="B803" s="10">
        <v>50</v>
      </c>
      <c r="C803" s="10">
        <f t="shared" si="17"/>
        <v>15</v>
      </c>
    </row>
    <row r="804" spans="1:3">
      <c r="A804" s="9" t="s">
        <v>134</v>
      </c>
      <c r="B804" s="10">
        <v>51</v>
      </c>
      <c r="C804" s="10">
        <f t="shared" si="17"/>
        <v>15.3</v>
      </c>
    </row>
    <row r="805" spans="1:3">
      <c r="A805" s="9" t="s">
        <v>134</v>
      </c>
      <c r="B805" s="10">
        <v>52</v>
      </c>
      <c r="C805" s="10">
        <f t="shared" si="17"/>
        <v>15.6</v>
      </c>
    </row>
    <row r="806" spans="1:3">
      <c r="A806" s="9" t="s">
        <v>134</v>
      </c>
      <c r="B806" s="10">
        <v>53</v>
      </c>
      <c r="C806" s="10">
        <f t="shared" si="17"/>
        <v>15.9</v>
      </c>
    </row>
    <row r="807" spans="1:3">
      <c r="A807" s="9" t="s">
        <v>134</v>
      </c>
      <c r="B807" s="10">
        <v>54</v>
      </c>
      <c r="C807" s="10">
        <f t="shared" si="17"/>
        <v>16.2</v>
      </c>
    </row>
    <row r="808" spans="1:3">
      <c r="A808" s="9" t="s">
        <v>134</v>
      </c>
      <c r="B808" s="10">
        <v>55</v>
      </c>
      <c r="C808" s="10">
        <f t="shared" si="17"/>
        <v>16.5</v>
      </c>
    </row>
    <row r="809" spans="1:3">
      <c r="A809" s="9" t="s">
        <v>134</v>
      </c>
      <c r="B809" s="10">
        <v>56</v>
      </c>
      <c r="C809" s="10">
        <f t="shared" si="17"/>
        <v>16.8</v>
      </c>
    </row>
    <row r="810" spans="1:3">
      <c r="A810" s="9" t="s">
        <v>134</v>
      </c>
      <c r="B810" s="10">
        <v>57</v>
      </c>
      <c r="C810" s="10">
        <f t="shared" si="17"/>
        <v>17.100000000000001</v>
      </c>
    </row>
    <row r="811" spans="1:3">
      <c r="A811" s="9" t="s">
        <v>134</v>
      </c>
      <c r="B811" s="10">
        <v>58</v>
      </c>
      <c r="C811" s="10">
        <f t="shared" si="17"/>
        <v>17.399999999999999</v>
      </c>
    </row>
    <row r="812" spans="1:3">
      <c r="A812" s="9" t="s">
        <v>134</v>
      </c>
      <c r="B812" s="10">
        <v>59</v>
      </c>
      <c r="C812" s="10">
        <f t="shared" si="17"/>
        <v>17.7</v>
      </c>
    </row>
    <row r="813" spans="1:3">
      <c r="A813" s="9" t="s">
        <v>134</v>
      </c>
      <c r="B813" s="10">
        <v>60</v>
      </c>
      <c r="C813" s="10">
        <f t="shared" si="17"/>
        <v>18</v>
      </c>
    </row>
    <row r="814" spans="1:3">
      <c r="A814" s="9" t="s">
        <v>134</v>
      </c>
      <c r="B814" s="10">
        <v>61</v>
      </c>
      <c r="C814" s="10">
        <f t="shared" si="17"/>
        <v>18.3</v>
      </c>
    </row>
    <row r="815" spans="1:3">
      <c r="A815" s="9" t="s">
        <v>134</v>
      </c>
      <c r="B815" s="10">
        <v>62</v>
      </c>
      <c r="C815" s="10">
        <f t="shared" si="17"/>
        <v>18.600000000000001</v>
      </c>
    </row>
    <row r="816" spans="1:3">
      <c r="A816" s="9" t="s">
        <v>134</v>
      </c>
      <c r="B816" s="10">
        <v>63</v>
      </c>
      <c r="C816" s="10">
        <f t="shared" si="17"/>
        <v>18.899999999999999</v>
      </c>
    </row>
    <row r="817" spans="1:3">
      <c r="A817" s="9" t="s">
        <v>134</v>
      </c>
      <c r="B817" s="10">
        <v>64</v>
      </c>
      <c r="C817" s="10">
        <f t="shared" si="17"/>
        <v>19.2</v>
      </c>
    </row>
    <row r="818" spans="1:3">
      <c r="A818" s="9" t="s">
        <v>134</v>
      </c>
      <c r="B818" s="10">
        <v>65</v>
      </c>
      <c r="C818" s="10">
        <f t="shared" si="17"/>
        <v>19.5</v>
      </c>
    </row>
    <row r="820" spans="1:3">
      <c r="A820" s="9" t="s">
        <v>135</v>
      </c>
      <c r="B820" s="10" t="s">
        <v>14</v>
      </c>
      <c r="C820" s="11" t="s">
        <v>80</v>
      </c>
    </row>
    <row r="821" spans="1:3">
      <c r="A821" s="9" t="s">
        <v>135</v>
      </c>
      <c r="B821" s="10">
        <v>1</v>
      </c>
      <c r="C821" s="10">
        <v>2</v>
      </c>
    </row>
    <row r="822" spans="1:3">
      <c r="A822" s="9" t="s">
        <v>135</v>
      </c>
      <c r="B822" s="10">
        <v>1.2</v>
      </c>
      <c r="C822" s="10">
        <v>2</v>
      </c>
    </row>
    <row r="823" spans="1:3">
      <c r="A823" s="9" t="s">
        <v>135</v>
      </c>
      <c r="B823" s="10">
        <v>1.5</v>
      </c>
      <c r="C823" s="10">
        <v>2</v>
      </c>
    </row>
    <row r="824" spans="1:3">
      <c r="A824" s="9" t="s">
        <v>135</v>
      </c>
      <c r="B824" s="10">
        <v>2</v>
      </c>
      <c r="C824" s="10">
        <v>2</v>
      </c>
    </row>
    <row r="825" spans="1:3">
      <c r="A825" s="9" t="s">
        <v>135</v>
      </c>
      <c r="B825" s="10">
        <v>2.5</v>
      </c>
      <c r="C825" s="10">
        <v>2</v>
      </c>
    </row>
    <row r="826" spans="1:3">
      <c r="A826" s="9" t="s">
        <v>135</v>
      </c>
      <c r="B826" s="10">
        <v>3</v>
      </c>
      <c r="C826" s="10">
        <v>2</v>
      </c>
    </row>
    <row r="827" spans="1:3">
      <c r="A827" s="9" t="s">
        <v>135</v>
      </c>
      <c r="B827" s="10">
        <v>4</v>
      </c>
      <c r="C827" s="10">
        <v>2</v>
      </c>
    </row>
    <row r="828" spans="1:3">
      <c r="A828" s="9" t="s">
        <v>135</v>
      </c>
      <c r="B828" s="10">
        <v>5</v>
      </c>
      <c r="C828" s="10">
        <v>2</v>
      </c>
    </row>
    <row r="829" spans="1:3">
      <c r="A829" s="9" t="s">
        <v>135</v>
      </c>
      <c r="B829" s="10">
        <v>6</v>
      </c>
      <c r="C829" s="10">
        <v>2</v>
      </c>
    </row>
    <row r="830" spans="1:3">
      <c r="A830" s="9" t="s">
        <v>135</v>
      </c>
      <c r="B830" s="10">
        <v>7</v>
      </c>
      <c r="C830" s="10">
        <f>+B830*0.3</f>
        <v>2.1</v>
      </c>
    </row>
    <row r="831" spans="1:3">
      <c r="A831" s="9" t="s">
        <v>135</v>
      </c>
      <c r="B831" s="10">
        <v>8</v>
      </c>
      <c r="C831" s="10">
        <f t="shared" ref="C831:C888" si="18">+B831*0.3</f>
        <v>2.4</v>
      </c>
    </row>
    <row r="832" spans="1:3">
      <c r="A832" s="9" t="s">
        <v>135</v>
      </c>
      <c r="B832" s="10">
        <v>9</v>
      </c>
      <c r="C832" s="10">
        <f t="shared" si="18"/>
        <v>2.7</v>
      </c>
    </row>
    <row r="833" spans="1:3">
      <c r="A833" s="9" t="s">
        <v>135</v>
      </c>
      <c r="B833" s="10">
        <v>10</v>
      </c>
      <c r="C833" s="10">
        <f t="shared" si="18"/>
        <v>3</v>
      </c>
    </row>
    <row r="834" spans="1:3">
      <c r="A834" s="9" t="s">
        <v>135</v>
      </c>
      <c r="B834" s="10">
        <v>11</v>
      </c>
      <c r="C834" s="10">
        <f t="shared" si="18"/>
        <v>3.3</v>
      </c>
    </row>
    <row r="835" spans="1:3">
      <c r="A835" s="9" t="s">
        <v>135</v>
      </c>
      <c r="B835" s="10">
        <v>12</v>
      </c>
      <c r="C835" s="10">
        <f t="shared" si="18"/>
        <v>3.6</v>
      </c>
    </row>
    <row r="836" spans="1:3">
      <c r="A836" s="9" t="s">
        <v>135</v>
      </c>
      <c r="B836" s="10">
        <v>13</v>
      </c>
      <c r="C836" s="10">
        <f t="shared" si="18"/>
        <v>3.9</v>
      </c>
    </row>
    <row r="837" spans="1:3">
      <c r="A837" s="9" t="s">
        <v>135</v>
      </c>
      <c r="B837" s="10">
        <v>14</v>
      </c>
      <c r="C837" s="10">
        <f t="shared" si="18"/>
        <v>4.2</v>
      </c>
    </row>
    <row r="838" spans="1:3">
      <c r="A838" s="9" t="s">
        <v>135</v>
      </c>
      <c r="B838" s="10">
        <v>15</v>
      </c>
      <c r="C838" s="10">
        <f t="shared" si="18"/>
        <v>4.5</v>
      </c>
    </row>
    <row r="839" spans="1:3">
      <c r="A839" s="9" t="s">
        <v>135</v>
      </c>
      <c r="B839" s="10">
        <v>16</v>
      </c>
      <c r="C839" s="10">
        <f t="shared" si="18"/>
        <v>4.8</v>
      </c>
    </row>
    <row r="840" spans="1:3">
      <c r="A840" s="9" t="s">
        <v>135</v>
      </c>
      <c r="B840" s="10">
        <v>17</v>
      </c>
      <c r="C840" s="10">
        <f t="shared" si="18"/>
        <v>5.0999999999999996</v>
      </c>
    </row>
    <row r="841" spans="1:3">
      <c r="A841" s="9" t="s">
        <v>135</v>
      </c>
      <c r="B841" s="10">
        <v>18</v>
      </c>
      <c r="C841" s="10">
        <f t="shared" si="18"/>
        <v>5.4</v>
      </c>
    </row>
    <row r="842" spans="1:3">
      <c r="A842" s="9" t="s">
        <v>135</v>
      </c>
      <c r="B842" s="10">
        <v>19</v>
      </c>
      <c r="C842" s="10">
        <f t="shared" si="18"/>
        <v>5.7</v>
      </c>
    </row>
    <row r="843" spans="1:3">
      <c r="A843" s="9" t="s">
        <v>135</v>
      </c>
      <c r="B843" s="10">
        <v>20</v>
      </c>
      <c r="C843" s="10">
        <f t="shared" si="18"/>
        <v>6</v>
      </c>
    </row>
    <row r="844" spans="1:3">
      <c r="A844" s="9" t="s">
        <v>135</v>
      </c>
      <c r="B844" s="10">
        <v>21</v>
      </c>
      <c r="C844" s="10">
        <f t="shared" si="18"/>
        <v>6.3</v>
      </c>
    </row>
    <row r="845" spans="1:3">
      <c r="A845" s="9" t="s">
        <v>135</v>
      </c>
      <c r="B845" s="10">
        <v>22</v>
      </c>
      <c r="C845" s="10">
        <f t="shared" si="18"/>
        <v>6.6</v>
      </c>
    </row>
    <row r="846" spans="1:3">
      <c r="A846" s="9" t="s">
        <v>135</v>
      </c>
      <c r="B846" s="10">
        <v>23</v>
      </c>
      <c r="C846" s="10">
        <f t="shared" si="18"/>
        <v>6.9</v>
      </c>
    </row>
    <row r="847" spans="1:3">
      <c r="A847" s="9" t="s">
        <v>135</v>
      </c>
      <c r="B847" s="10">
        <v>24</v>
      </c>
      <c r="C847" s="10">
        <f t="shared" si="18"/>
        <v>7.2</v>
      </c>
    </row>
    <row r="848" spans="1:3">
      <c r="A848" s="9" t="s">
        <v>135</v>
      </c>
      <c r="B848" s="10">
        <v>25</v>
      </c>
      <c r="C848" s="10">
        <f t="shared" si="18"/>
        <v>7.5</v>
      </c>
    </row>
    <row r="849" spans="1:3">
      <c r="A849" s="9" t="s">
        <v>135</v>
      </c>
      <c r="B849" s="10">
        <v>26</v>
      </c>
      <c r="C849" s="10">
        <f t="shared" si="18"/>
        <v>7.8</v>
      </c>
    </row>
    <row r="850" spans="1:3">
      <c r="A850" s="9" t="s">
        <v>135</v>
      </c>
      <c r="B850" s="10">
        <v>27</v>
      </c>
      <c r="C850" s="10">
        <f t="shared" si="18"/>
        <v>8.1</v>
      </c>
    </row>
    <row r="851" spans="1:3">
      <c r="A851" s="9" t="s">
        <v>135</v>
      </c>
      <c r="B851" s="10">
        <v>28</v>
      </c>
      <c r="C851" s="10">
        <f t="shared" si="18"/>
        <v>8.4</v>
      </c>
    </row>
    <row r="852" spans="1:3">
      <c r="A852" s="9" t="s">
        <v>135</v>
      </c>
      <c r="B852" s="10">
        <v>29</v>
      </c>
      <c r="C852" s="10">
        <f t="shared" si="18"/>
        <v>8.6999999999999993</v>
      </c>
    </row>
    <row r="853" spans="1:3">
      <c r="A853" s="9" t="s">
        <v>135</v>
      </c>
      <c r="B853" s="10">
        <v>30</v>
      </c>
      <c r="C853" s="10">
        <f t="shared" si="18"/>
        <v>9</v>
      </c>
    </row>
    <row r="854" spans="1:3">
      <c r="A854" s="9" t="s">
        <v>135</v>
      </c>
      <c r="B854" s="10">
        <v>31</v>
      </c>
      <c r="C854" s="10">
        <f t="shared" si="18"/>
        <v>9.3000000000000007</v>
      </c>
    </row>
    <row r="855" spans="1:3">
      <c r="A855" s="9" t="s">
        <v>135</v>
      </c>
      <c r="B855" s="10">
        <v>32</v>
      </c>
      <c r="C855" s="10">
        <f t="shared" si="18"/>
        <v>9.6</v>
      </c>
    </row>
    <row r="856" spans="1:3">
      <c r="A856" s="9" t="s">
        <v>135</v>
      </c>
      <c r="B856" s="10">
        <v>33</v>
      </c>
      <c r="C856" s="10">
        <f t="shared" si="18"/>
        <v>9.9</v>
      </c>
    </row>
    <row r="857" spans="1:3">
      <c r="A857" s="9" t="s">
        <v>135</v>
      </c>
      <c r="B857" s="10">
        <v>34</v>
      </c>
      <c r="C857" s="10">
        <f t="shared" si="18"/>
        <v>10.199999999999999</v>
      </c>
    </row>
    <row r="858" spans="1:3">
      <c r="A858" s="9" t="s">
        <v>135</v>
      </c>
      <c r="B858" s="10">
        <v>35</v>
      </c>
      <c r="C858" s="10">
        <f t="shared" si="18"/>
        <v>10.5</v>
      </c>
    </row>
    <row r="859" spans="1:3">
      <c r="A859" s="9" t="s">
        <v>135</v>
      </c>
      <c r="B859" s="10">
        <v>36</v>
      </c>
      <c r="C859" s="10">
        <f t="shared" si="18"/>
        <v>10.8</v>
      </c>
    </row>
    <row r="860" spans="1:3">
      <c r="A860" s="9" t="s">
        <v>135</v>
      </c>
      <c r="B860" s="10">
        <v>37</v>
      </c>
      <c r="C860" s="10">
        <f t="shared" si="18"/>
        <v>11.1</v>
      </c>
    </row>
    <row r="861" spans="1:3">
      <c r="A861" s="9" t="s">
        <v>135</v>
      </c>
      <c r="B861" s="10">
        <v>38</v>
      </c>
      <c r="C861" s="10">
        <f t="shared" si="18"/>
        <v>11.4</v>
      </c>
    </row>
    <row r="862" spans="1:3">
      <c r="A862" s="9" t="s">
        <v>135</v>
      </c>
      <c r="B862" s="10">
        <v>39</v>
      </c>
      <c r="C862" s="10">
        <f t="shared" si="18"/>
        <v>11.7</v>
      </c>
    </row>
    <row r="863" spans="1:3">
      <c r="A863" s="9" t="s">
        <v>135</v>
      </c>
      <c r="B863" s="10">
        <v>40</v>
      </c>
      <c r="C863" s="10">
        <f t="shared" si="18"/>
        <v>12</v>
      </c>
    </row>
    <row r="864" spans="1:3">
      <c r="A864" s="9" t="s">
        <v>135</v>
      </c>
      <c r="B864" s="10">
        <v>41</v>
      </c>
      <c r="C864" s="10">
        <f t="shared" si="18"/>
        <v>12.3</v>
      </c>
    </row>
    <row r="865" spans="1:3">
      <c r="A865" s="9" t="s">
        <v>135</v>
      </c>
      <c r="B865" s="10">
        <v>42</v>
      </c>
      <c r="C865" s="10">
        <f t="shared" si="18"/>
        <v>12.6</v>
      </c>
    </row>
    <row r="866" spans="1:3">
      <c r="A866" s="9" t="s">
        <v>135</v>
      </c>
      <c r="B866" s="10">
        <v>43</v>
      </c>
      <c r="C866" s="10">
        <f t="shared" si="18"/>
        <v>12.9</v>
      </c>
    </row>
    <row r="867" spans="1:3">
      <c r="A867" s="9" t="s">
        <v>135</v>
      </c>
      <c r="B867" s="10">
        <v>44</v>
      </c>
      <c r="C867" s="10">
        <f t="shared" si="18"/>
        <v>13.2</v>
      </c>
    </row>
    <row r="868" spans="1:3">
      <c r="A868" s="9" t="s">
        <v>135</v>
      </c>
      <c r="B868" s="10">
        <v>45</v>
      </c>
      <c r="C868" s="10">
        <f t="shared" si="18"/>
        <v>13.5</v>
      </c>
    </row>
    <row r="869" spans="1:3">
      <c r="A869" s="9" t="s">
        <v>135</v>
      </c>
      <c r="B869" s="10">
        <v>46</v>
      </c>
      <c r="C869" s="10">
        <f t="shared" si="18"/>
        <v>13.8</v>
      </c>
    </row>
    <row r="870" spans="1:3">
      <c r="A870" s="9" t="s">
        <v>135</v>
      </c>
      <c r="B870" s="10">
        <v>47</v>
      </c>
      <c r="C870" s="10">
        <f t="shared" si="18"/>
        <v>14.1</v>
      </c>
    </row>
    <row r="871" spans="1:3">
      <c r="A871" s="9" t="s">
        <v>135</v>
      </c>
      <c r="B871" s="10">
        <v>48</v>
      </c>
      <c r="C871" s="10">
        <f t="shared" si="18"/>
        <v>14.4</v>
      </c>
    </row>
    <row r="872" spans="1:3">
      <c r="A872" s="9" t="s">
        <v>135</v>
      </c>
      <c r="B872" s="10">
        <v>49</v>
      </c>
      <c r="C872" s="10">
        <f t="shared" si="18"/>
        <v>14.7</v>
      </c>
    </row>
    <row r="873" spans="1:3">
      <c r="A873" s="9" t="s">
        <v>135</v>
      </c>
      <c r="B873" s="10">
        <v>50</v>
      </c>
      <c r="C873" s="10">
        <f t="shared" si="18"/>
        <v>15</v>
      </c>
    </row>
    <row r="874" spans="1:3">
      <c r="A874" s="9" t="s">
        <v>135</v>
      </c>
      <c r="B874" s="10">
        <v>51</v>
      </c>
      <c r="C874" s="10">
        <f t="shared" si="18"/>
        <v>15.3</v>
      </c>
    </row>
    <row r="875" spans="1:3">
      <c r="A875" s="9" t="s">
        <v>135</v>
      </c>
      <c r="B875" s="10">
        <v>52</v>
      </c>
      <c r="C875" s="10">
        <f t="shared" si="18"/>
        <v>15.6</v>
      </c>
    </row>
    <row r="876" spans="1:3">
      <c r="A876" s="9" t="s">
        <v>135</v>
      </c>
      <c r="B876" s="10">
        <v>53</v>
      </c>
      <c r="C876" s="10">
        <f t="shared" si="18"/>
        <v>15.9</v>
      </c>
    </row>
    <row r="877" spans="1:3">
      <c r="A877" s="9" t="s">
        <v>135</v>
      </c>
      <c r="B877" s="10">
        <v>54</v>
      </c>
      <c r="C877" s="10">
        <f t="shared" si="18"/>
        <v>16.2</v>
      </c>
    </row>
    <row r="878" spans="1:3">
      <c r="A878" s="9" t="s">
        <v>135</v>
      </c>
      <c r="B878" s="10">
        <v>55</v>
      </c>
      <c r="C878" s="10">
        <f t="shared" si="18"/>
        <v>16.5</v>
      </c>
    </row>
    <row r="879" spans="1:3">
      <c r="A879" s="9" t="s">
        <v>135</v>
      </c>
      <c r="B879" s="10">
        <v>56</v>
      </c>
      <c r="C879" s="10">
        <f t="shared" si="18"/>
        <v>16.8</v>
      </c>
    </row>
    <row r="880" spans="1:3">
      <c r="A880" s="9" t="s">
        <v>135</v>
      </c>
      <c r="B880" s="10">
        <v>57</v>
      </c>
      <c r="C880" s="10">
        <f t="shared" si="18"/>
        <v>17.100000000000001</v>
      </c>
    </row>
    <row r="881" spans="1:3">
      <c r="A881" s="9" t="s">
        <v>135</v>
      </c>
      <c r="B881" s="10">
        <v>58</v>
      </c>
      <c r="C881" s="10">
        <f t="shared" si="18"/>
        <v>17.399999999999999</v>
      </c>
    </row>
    <row r="882" spans="1:3">
      <c r="A882" s="9" t="s">
        <v>135</v>
      </c>
      <c r="B882" s="10">
        <v>59</v>
      </c>
      <c r="C882" s="10">
        <f t="shared" si="18"/>
        <v>17.7</v>
      </c>
    </row>
    <row r="883" spans="1:3">
      <c r="A883" s="9" t="s">
        <v>135</v>
      </c>
      <c r="B883" s="10">
        <v>60</v>
      </c>
      <c r="C883" s="10">
        <f t="shared" si="18"/>
        <v>18</v>
      </c>
    </row>
    <row r="884" spans="1:3">
      <c r="A884" s="9" t="s">
        <v>135</v>
      </c>
      <c r="B884" s="10">
        <v>61</v>
      </c>
      <c r="C884" s="10">
        <f t="shared" si="18"/>
        <v>18.3</v>
      </c>
    </row>
    <row r="885" spans="1:3">
      <c r="A885" s="9" t="s">
        <v>135</v>
      </c>
      <c r="B885" s="10">
        <v>62</v>
      </c>
      <c r="C885" s="10">
        <f t="shared" si="18"/>
        <v>18.600000000000001</v>
      </c>
    </row>
    <row r="886" spans="1:3">
      <c r="A886" s="9" t="s">
        <v>135</v>
      </c>
      <c r="B886" s="10">
        <v>63</v>
      </c>
      <c r="C886" s="10">
        <f t="shared" si="18"/>
        <v>18.899999999999999</v>
      </c>
    </row>
    <row r="887" spans="1:3">
      <c r="A887" s="9" t="s">
        <v>135</v>
      </c>
      <c r="B887" s="10">
        <v>64</v>
      </c>
      <c r="C887" s="10">
        <f t="shared" si="18"/>
        <v>19.2</v>
      </c>
    </row>
    <row r="888" spans="1:3">
      <c r="A888" s="9" t="s">
        <v>135</v>
      </c>
      <c r="B888" s="10">
        <v>65</v>
      </c>
      <c r="C888" s="10">
        <f t="shared" si="18"/>
        <v>19.5</v>
      </c>
    </row>
    <row r="890" spans="1:3">
      <c r="A890" s="9" t="s">
        <v>136</v>
      </c>
      <c r="B890" s="10" t="s">
        <v>14</v>
      </c>
      <c r="C890" s="11" t="s">
        <v>80</v>
      </c>
    </row>
    <row r="891" spans="1:3">
      <c r="A891" s="9" t="s">
        <v>136</v>
      </c>
      <c r="B891" s="10">
        <v>1</v>
      </c>
      <c r="C891" s="10">
        <v>2</v>
      </c>
    </row>
    <row r="892" spans="1:3">
      <c r="A892" s="9" t="s">
        <v>136</v>
      </c>
      <c r="B892" s="10">
        <v>1.2</v>
      </c>
      <c r="C892" s="10">
        <v>2</v>
      </c>
    </row>
    <row r="893" spans="1:3">
      <c r="A893" s="9" t="s">
        <v>136</v>
      </c>
      <c r="B893" s="10">
        <v>1.5</v>
      </c>
      <c r="C893" s="10">
        <v>2</v>
      </c>
    </row>
    <row r="894" spans="1:3">
      <c r="A894" s="9" t="s">
        <v>136</v>
      </c>
      <c r="B894" s="10">
        <v>2</v>
      </c>
      <c r="C894" s="10">
        <v>2</v>
      </c>
    </row>
    <row r="895" spans="1:3">
      <c r="A895" s="9" t="s">
        <v>136</v>
      </c>
      <c r="B895" s="10">
        <v>2.5</v>
      </c>
      <c r="C895" s="10">
        <v>2</v>
      </c>
    </row>
    <row r="896" spans="1:3">
      <c r="A896" s="9" t="s">
        <v>136</v>
      </c>
      <c r="B896" s="10">
        <v>3</v>
      </c>
      <c r="C896" s="10">
        <v>2</v>
      </c>
    </row>
    <row r="897" spans="1:3">
      <c r="A897" s="9" t="s">
        <v>136</v>
      </c>
      <c r="B897" s="10">
        <v>4</v>
      </c>
      <c r="C897" s="10">
        <v>2</v>
      </c>
    </row>
    <row r="898" spans="1:3">
      <c r="A898" s="9" t="s">
        <v>136</v>
      </c>
      <c r="B898" s="10">
        <v>5</v>
      </c>
      <c r="C898" s="10">
        <v>2</v>
      </c>
    </row>
    <row r="899" spans="1:3">
      <c r="A899" s="9" t="s">
        <v>136</v>
      </c>
      <c r="B899" s="10">
        <v>6</v>
      </c>
      <c r="C899" s="10">
        <v>2</v>
      </c>
    </row>
    <row r="900" spans="1:3">
      <c r="A900" s="9" t="s">
        <v>136</v>
      </c>
      <c r="B900" s="10">
        <v>7</v>
      </c>
      <c r="C900" s="10">
        <f>+B900*0.3</f>
        <v>2.1</v>
      </c>
    </row>
    <row r="901" spans="1:3">
      <c r="A901" s="9" t="s">
        <v>136</v>
      </c>
      <c r="B901" s="10">
        <v>8</v>
      </c>
      <c r="C901" s="10">
        <f t="shared" ref="C901:C958" si="19">+B901*0.3</f>
        <v>2.4</v>
      </c>
    </row>
    <row r="902" spans="1:3">
      <c r="A902" s="9" t="s">
        <v>136</v>
      </c>
      <c r="B902" s="10">
        <v>9</v>
      </c>
      <c r="C902" s="10">
        <f t="shared" si="19"/>
        <v>2.7</v>
      </c>
    </row>
    <row r="903" spans="1:3">
      <c r="A903" s="9" t="s">
        <v>136</v>
      </c>
      <c r="B903" s="10">
        <v>10</v>
      </c>
      <c r="C903" s="10">
        <f t="shared" si="19"/>
        <v>3</v>
      </c>
    </row>
    <row r="904" spans="1:3">
      <c r="A904" s="9" t="s">
        <v>136</v>
      </c>
      <c r="B904" s="10">
        <v>11</v>
      </c>
      <c r="C904" s="10">
        <f t="shared" si="19"/>
        <v>3.3</v>
      </c>
    </row>
    <row r="905" spans="1:3">
      <c r="A905" s="9" t="s">
        <v>136</v>
      </c>
      <c r="B905" s="10">
        <v>12</v>
      </c>
      <c r="C905" s="10">
        <f t="shared" si="19"/>
        <v>3.6</v>
      </c>
    </row>
    <row r="906" spans="1:3">
      <c r="A906" s="9" t="s">
        <v>136</v>
      </c>
      <c r="B906" s="10">
        <v>13</v>
      </c>
      <c r="C906" s="10">
        <f t="shared" si="19"/>
        <v>3.9</v>
      </c>
    </row>
    <row r="907" spans="1:3">
      <c r="A907" s="9" t="s">
        <v>136</v>
      </c>
      <c r="B907" s="10">
        <v>14</v>
      </c>
      <c r="C907" s="10">
        <f t="shared" si="19"/>
        <v>4.2</v>
      </c>
    </row>
    <row r="908" spans="1:3">
      <c r="A908" s="9" t="s">
        <v>136</v>
      </c>
      <c r="B908" s="10">
        <v>15</v>
      </c>
      <c r="C908" s="10">
        <f t="shared" si="19"/>
        <v>4.5</v>
      </c>
    </row>
    <row r="909" spans="1:3">
      <c r="A909" s="9" t="s">
        <v>136</v>
      </c>
      <c r="B909" s="10">
        <v>16</v>
      </c>
      <c r="C909" s="10">
        <f t="shared" si="19"/>
        <v>4.8</v>
      </c>
    </row>
    <row r="910" spans="1:3">
      <c r="A910" s="9" t="s">
        <v>136</v>
      </c>
      <c r="B910" s="10">
        <v>17</v>
      </c>
      <c r="C910" s="10">
        <f t="shared" si="19"/>
        <v>5.0999999999999996</v>
      </c>
    </row>
    <row r="911" spans="1:3">
      <c r="A911" s="9" t="s">
        <v>136</v>
      </c>
      <c r="B911" s="10">
        <v>18</v>
      </c>
      <c r="C911" s="10">
        <f t="shared" si="19"/>
        <v>5.4</v>
      </c>
    </row>
    <row r="912" spans="1:3">
      <c r="A912" s="9" t="s">
        <v>136</v>
      </c>
      <c r="B912" s="10">
        <v>19</v>
      </c>
      <c r="C912" s="10">
        <f t="shared" si="19"/>
        <v>5.7</v>
      </c>
    </row>
    <row r="913" spans="1:3">
      <c r="A913" s="9" t="s">
        <v>136</v>
      </c>
      <c r="B913" s="10">
        <v>20</v>
      </c>
      <c r="C913" s="10">
        <f t="shared" si="19"/>
        <v>6</v>
      </c>
    </row>
    <row r="914" spans="1:3">
      <c r="A914" s="9" t="s">
        <v>136</v>
      </c>
      <c r="B914" s="10">
        <v>21</v>
      </c>
      <c r="C914" s="10">
        <f t="shared" si="19"/>
        <v>6.3</v>
      </c>
    </row>
    <row r="915" spans="1:3">
      <c r="A915" s="9" t="s">
        <v>136</v>
      </c>
      <c r="B915" s="10">
        <v>22</v>
      </c>
      <c r="C915" s="10">
        <f t="shared" si="19"/>
        <v>6.6</v>
      </c>
    </row>
    <row r="916" spans="1:3">
      <c r="A916" s="9" t="s">
        <v>136</v>
      </c>
      <c r="B916" s="10">
        <v>23</v>
      </c>
      <c r="C916" s="10">
        <f t="shared" si="19"/>
        <v>6.9</v>
      </c>
    </row>
    <row r="917" spans="1:3">
      <c r="A917" s="9" t="s">
        <v>136</v>
      </c>
      <c r="B917" s="10">
        <v>24</v>
      </c>
      <c r="C917" s="10">
        <f t="shared" si="19"/>
        <v>7.2</v>
      </c>
    </row>
    <row r="918" spans="1:3">
      <c r="A918" s="9" t="s">
        <v>136</v>
      </c>
      <c r="B918" s="10">
        <v>25</v>
      </c>
      <c r="C918" s="10">
        <f t="shared" si="19"/>
        <v>7.5</v>
      </c>
    </row>
    <row r="919" spans="1:3">
      <c r="A919" s="9" t="s">
        <v>136</v>
      </c>
      <c r="B919" s="10">
        <v>26</v>
      </c>
      <c r="C919" s="10">
        <f t="shared" si="19"/>
        <v>7.8</v>
      </c>
    </row>
    <row r="920" spans="1:3">
      <c r="A920" s="9" t="s">
        <v>136</v>
      </c>
      <c r="B920" s="10">
        <v>27</v>
      </c>
      <c r="C920" s="10">
        <f t="shared" si="19"/>
        <v>8.1</v>
      </c>
    </row>
    <row r="921" spans="1:3">
      <c r="A921" s="9" t="s">
        <v>136</v>
      </c>
      <c r="B921" s="10">
        <v>28</v>
      </c>
      <c r="C921" s="10">
        <f t="shared" si="19"/>
        <v>8.4</v>
      </c>
    </row>
    <row r="922" spans="1:3">
      <c r="A922" s="9" t="s">
        <v>136</v>
      </c>
      <c r="B922" s="10">
        <v>29</v>
      </c>
      <c r="C922" s="10">
        <f t="shared" si="19"/>
        <v>8.6999999999999993</v>
      </c>
    </row>
    <row r="923" spans="1:3">
      <c r="A923" s="9" t="s">
        <v>136</v>
      </c>
      <c r="B923" s="10">
        <v>30</v>
      </c>
      <c r="C923" s="10">
        <f t="shared" si="19"/>
        <v>9</v>
      </c>
    </row>
    <row r="924" spans="1:3">
      <c r="A924" s="9" t="s">
        <v>136</v>
      </c>
      <c r="B924" s="10">
        <v>31</v>
      </c>
      <c r="C924" s="10">
        <f t="shared" si="19"/>
        <v>9.3000000000000007</v>
      </c>
    </row>
    <row r="925" spans="1:3">
      <c r="A925" s="9" t="s">
        <v>136</v>
      </c>
      <c r="B925" s="10">
        <v>32</v>
      </c>
      <c r="C925" s="10">
        <f t="shared" si="19"/>
        <v>9.6</v>
      </c>
    </row>
    <row r="926" spans="1:3">
      <c r="A926" s="9" t="s">
        <v>136</v>
      </c>
      <c r="B926" s="10">
        <v>33</v>
      </c>
      <c r="C926" s="10">
        <f t="shared" si="19"/>
        <v>9.9</v>
      </c>
    </row>
    <row r="927" spans="1:3">
      <c r="A927" s="9" t="s">
        <v>136</v>
      </c>
      <c r="B927" s="10">
        <v>34</v>
      </c>
      <c r="C927" s="10">
        <f t="shared" si="19"/>
        <v>10.199999999999999</v>
      </c>
    </row>
    <row r="928" spans="1:3">
      <c r="A928" s="9" t="s">
        <v>136</v>
      </c>
      <c r="B928" s="10">
        <v>35</v>
      </c>
      <c r="C928" s="10">
        <f t="shared" si="19"/>
        <v>10.5</v>
      </c>
    </row>
    <row r="929" spans="1:3">
      <c r="A929" s="9" t="s">
        <v>136</v>
      </c>
      <c r="B929" s="10">
        <v>36</v>
      </c>
      <c r="C929" s="10">
        <f t="shared" si="19"/>
        <v>10.8</v>
      </c>
    </row>
    <row r="930" spans="1:3">
      <c r="A930" s="9" t="s">
        <v>136</v>
      </c>
      <c r="B930" s="10">
        <v>37</v>
      </c>
      <c r="C930" s="10">
        <f t="shared" si="19"/>
        <v>11.1</v>
      </c>
    </row>
    <row r="931" spans="1:3">
      <c r="A931" s="9" t="s">
        <v>136</v>
      </c>
      <c r="B931" s="10">
        <v>38</v>
      </c>
      <c r="C931" s="10">
        <f t="shared" si="19"/>
        <v>11.4</v>
      </c>
    </row>
    <row r="932" spans="1:3">
      <c r="A932" s="9" t="s">
        <v>136</v>
      </c>
      <c r="B932" s="10">
        <v>39</v>
      </c>
      <c r="C932" s="10">
        <f t="shared" si="19"/>
        <v>11.7</v>
      </c>
    </row>
    <row r="933" spans="1:3">
      <c r="A933" s="9" t="s">
        <v>136</v>
      </c>
      <c r="B933" s="10">
        <v>40</v>
      </c>
      <c r="C933" s="10">
        <f t="shared" si="19"/>
        <v>12</v>
      </c>
    </row>
    <row r="934" spans="1:3">
      <c r="A934" s="9" t="s">
        <v>136</v>
      </c>
      <c r="B934" s="10">
        <v>41</v>
      </c>
      <c r="C934" s="10">
        <f t="shared" si="19"/>
        <v>12.3</v>
      </c>
    </row>
    <row r="935" spans="1:3">
      <c r="A935" s="9" t="s">
        <v>136</v>
      </c>
      <c r="B935" s="10">
        <v>42</v>
      </c>
      <c r="C935" s="10">
        <f t="shared" si="19"/>
        <v>12.6</v>
      </c>
    </row>
    <row r="936" spans="1:3">
      <c r="A936" s="9" t="s">
        <v>136</v>
      </c>
      <c r="B936" s="10">
        <v>43</v>
      </c>
      <c r="C936" s="10">
        <f t="shared" si="19"/>
        <v>12.9</v>
      </c>
    </row>
    <row r="937" spans="1:3">
      <c r="A937" s="9" t="s">
        <v>136</v>
      </c>
      <c r="B937" s="10">
        <v>44</v>
      </c>
      <c r="C937" s="10">
        <f t="shared" si="19"/>
        <v>13.2</v>
      </c>
    </row>
    <row r="938" spans="1:3">
      <c r="A938" s="9" t="s">
        <v>136</v>
      </c>
      <c r="B938" s="10">
        <v>45</v>
      </c>
      <c r="C938" s="10">
        <f t="shared" si="19"/>
        <v>13.5</v>
      </c>
    </row>
    <row r="939" spans="1:3">
      <c r="A939" s="9" t="s">
        <v>136</v>
      </c>
      <c r="B939" s="10">
        <v>46</v>
      </c>
      <c r="C939" s="10">
        <f t="shared" si="19"/>
        <v>13.8</v>
      </c>
    </row>
    <row r="940" spans="1:3">
      <c r="A940" s="9" t="s">
        <v>136</v>
      </c>
      <c r="B940" s="10">
        <v>47</v>
      </c>
      <c r="C940" s="10">
        <f t="shared" si="19"/>
        <v>14.1</v>
      </c>
    </row>
    <row r="941" spans="1:3">
      <c r="A941" s="9" t="s">
        <v>136</v>
      </c>
      <c r="B941" s="10">
        <v>48</v>
      </c>
      <c r="C941" s="10">
        <f t="shared" si="19"/>
        <v>14.4</v>
      </c>
    </row>
    <row r="942" spans="1:3">
      <c r="A942" s="9" t="s">
        <v>136</v>
      </c>
      <c r="B942" s="10">
        <v>49</v>
      </c>
      <c r="C942" s="10">
        <f t="shared" si="19"/>
        <v>14.7</v>
      </c>
    </row>
    <row r="943" spans="1:3">
      <c r="A943" s="9" t="s">
        <v>136</v>
      </c>
      <c r="B943" s="10">
        <v>50</v>
      </c>
      <c r="C943" s="10">
        <f t="shared" si="19"/>
        <v>15</v>
      </c>
    </row>
    <row r="944" spans="1:3">
      <c r="A944" s="9" t="s">
        <v>136</v>
      </c>
      <c r="B944" s="10">
        <v>51</v>
      </c>
      <c r="C944" s="10">
        <f t="shared" si="19"/>
        <v>15.3</v>
      </c>
    </row>
    <row r="945" spans="1:3">
      <c r="A945" s="9" t="s">
        <v>136</v>
      </c>
      <c r="B945" s="10">
        <v>52</v>
      </c>
      <c r="C945" s="10">
        <f t="shared" si="19"/>
        <v>15.6</v>
      </c>
    </row>
    <row r="946" spans="1:3">
      <c r="A946" s="9" t="s">
        <v>136</v>
      </c>
      <c r="B946" s="10">
        <v>53</v>
      </c>
      <c r="C946" s="10">
        <f t="shared" si="19"/>
        <v>15.9</v>
      </c>
    </row>
    <row r="947" spans="1:3">
      <c r="A947" s="9" t="s">
        <v>136</v>
      </c>
      <c r="B947" s="10">
        <v>54</v>
      </c>
      <c r="C947" s="10">
        <f t="shared" si="19"/>
        <v>16.2</v>
      </c>
    </row>
    <row r="948" spans="1:3">
      <c r="A948" s="9" t="s">
        <v>136</v>
      </c>
      <c r="B948" s="10">
        <v>55</v>
      </c>
      <c r="C948" s="10">
        <f t="shared" si="19"/>
        <v>16.5</v>
      </c>
    </row>
    <row r="949" spans="1:3">
      <c r="A949" s="9" t="s">
        <v>136</v>
      </c>
      <c r="B949" s="10">
        <v>56</v>
      </c>
      <c r="C949" s="10">
        <f t="shared" si="19"/>
        <v>16.8</v>
      </c>
    </row>
    <row r="950" spans="1:3">
      <c r="A950" s="9" t="s">
        <v>136</v>
      </c>
      <c r="B950" s="10">
        <v>57</v>
      </c>
      <c r="C950" s="10">
        <f t="shared" si="19"/>
        <v>17.100000000000001</v>
      </c>
    </row>
    <row r="951" spans="1:3">
      <c r="A951" s="9" t="s">
        <v>136</v>
      </c>
      <c r="B951" s="10">
        <v>58</v>
      </c>
      <c r="C951" s="10">
        <f t="shared" si="19"/>
        <v>17.399999999999999</v>
      </c>
    </row>
    <row r="952" spans="1:3">
      <c r="A952" s="9" t="s">
        <v>136</v>
      </c>
      <c r="B952" s="10">
        <v>59</v>
      </c>
      <c r="C952" s="10">
        <f t="shared" si="19"/>
        <v>17.7</v>
      </c>
    </row>
    <row r="953" spans="1:3">
      <c r="A953" s="9" t="s">
        <v>136</v>
      </c>
      <c r="B953" s="10">
        <v>60</v>
      </c>
      <c r="C953" s="10">
        <f t="shared" si="19"/>
        <v>18</v>
      </c>
    </row>
    <row r="954" spans="1:3">
      <c r="A954" s="9" t="s">
        <v>136</v>
      </c>
      <c r="B954" s="10">
        <v>61</v>
      </c>
      <c r="C954" s="10">
        <f t="shared" si="19"/>
        <v>18.3</v>
      </c>
    </row>
    <row r="955" spans="1:3">
      <c r="A955" s="9" t="s">
        <v>136</v>
      </c>
      <c r="B955" s="10">
        <v>62</v>
      </c>
      <c r="C955" s="10">
        <f t="shared" si="19"/>
        <v>18.600000000000001</v>
      </c>
    </row>
    <row r="956" spans="1:3">
      <c r="A956" s="9" t="s">
        <v>136</v>
      </c>
      <c r="B956" s="10">
        <v>63</v>
      </c>
      <c r="C956" s="10">
        <f t="shared" si="19"/>
        <v>18.899999999999999</v>
      </c>
    </row>
    <row r="957" spans="1:3">
      <c r="A957" s="9" t="s">
        <v>136</v>
      </c>
      <c r="B957" s="10">
        <v>64</v>
      </c>
      <c r="C957" s="10">
        <f t="shared" si="19"/>
        <v>19.2</v>
      </c>
    </row>
    <row r="958" spans="1:3">
      <c r="A958" s="9" t="s">
        <v>136</v>
      </c>
      <c r="B958" s="10">
        <v>65</v>
      </c>
      <c r="C958" s="10">
        <f t="shared" si="19"/>
        <v>19.5</v>
      </c>
    </row>
    <row r="960" spans="1:3">
      <c r="A960" s="9" t="s">
        <v>137</v>
      </c>
      <c r="B960" s="10" t="s">
        <v>14</v>
      </c>
      <c r="C960" s="11" t="s">
        <v>80</v>
      </c>
    </row>
    <row r="961" spans="1:3">
      <c r="A961" s="9" t="s">
        <v>137</v>
      </c>
      <c r="B961" s="10">
        <v>1</v>
      </c>
      <c r="C961" s="10">
        <v>1</v>
      </c>
    </row>
    <row r="962" spans="1:3">
      <c r="A962" s="9" t="s">
        <v>137</v>
      </c>
      <c r="B962" s="10">
        <v>1.2</v>
      </c>
      <c r="C962" s="10">
        <v>1</v>
      </c>
    </row>
    <row r="963" spans="1:3">
      <c r="A963" s="9" t="s">
        <v>137</v>
      </c>
      <c r="B963" s="10">
        <v>1.5</v>
      </c>
      <c r="C963" s="10">
        <v>1</v>
      </c>
    </row>
    <row r="964" spans="1:3">
      <c r="A964" s="9" t="s">
        <v>137</v>
      </c>
      <c r="B964" s="10">
        <v>2</v>
      </c>
      <c r="C964" s="10">
        <v>1</v>
      </c>
    </row>
    <row r="965" spans="1:3">
      <c r="A965" s="9" t="s">
        <v>137</v>
      </c>
      <c r="B965" s="10">
        <v>2.5</v>
      </c>
      <c r="C965" s="10">
        <v>1</v>
      </c>
    </row>
    <row r="966" spans="1:3">
      <c r="A966" s="9" t="s">
        <v>137</v>
      </c>
      <c r="B966" s="10">
        <v>3</v>
      </c>
      <c r="C966" s="10">
        <v>1</v>
      </c>
    </row>
    <row r="967" spans="1:3">
      <c r="A967" s="9" t="s">
        <v>137</v>
      </c>
      <c r="B967" s="10">
        <v>4</v>
      </c>
      <c r="C967" s="10">
        <v>1</v>
      </c>
    </row>
    <row r="968" spans="1:3">
      <c r="A968" s="9" t="s">
        <v>137</v>
      </c>
      <c r="B968" s="10">
        <v>5</v>
      </c>
      <c r="C968" s="10">
        <f t="shared" ref="C968:C983" si="20">+B968*0.2</f>
        <v>1</v>
      </c>
    </row>
    <row r="969" spans="1:3">
      <c r="A969" s="9" t="s">
        <v>137</v>
      </c>
      <c r="B969" s="10">
        <v>6</v>
      </c>
      <c r="C969" s="10">
        <f t="shared" si="20"/>
        <v>1.2</v>
      </c>
    </row>
    <row r="970" spans="1:3">
      <c r="A970" s="9" t="s">
        <v>137</v>
      </c>
      <c r="B970" s="10">
        <v>7</v>
      </c>
      <c r="C970" s="10">
        <f t="shared" si="20"/>
        <v>1.4</v>
      </c>
    </row>
    <row r="971" spans="1:3">
      <c r="A971" s="9" t="s">
        <v>137</v>
      </c>
      <c r="B971" s="10">
        <v>8</v>
      </c>
      <c r="C971" s="10">
        <f t="shared" si="20"/>
        <v>1.6</v>
      </c>
    </row>
    <row r="972" spans="1:3">
      <c r="A972" s="9" t="s">
        <v>137</v>
      </c>
      <c r="B972" s="10">
        <v>9</v>
      </c>
      <c r="C972" s="10">
        <f t="shared" si="20"/>
        <v>1.8</v>
      </c>
    </row>
    <row r="973" spans="1:3">
      <c r="A973" s="9" t="s">
        <v>137</v>
      </c>
      <c r="B973" s="10">
        <v>10</v>
      </c>
      <c r="C973" s="10">
        <f t="shared" si="20"/>
        <v>2</v>
      </c>
    </row>
    <row r="974" spans="1:3">
      <c r="A974" s="9" t="s">
        <v>137</v>
      </c>
      <c r="B974" s="10">
        <v>11</v>
      </c>
      <c r="C974" s="10">
        <f t="shared" si="20"/>
        <v>2.2000000000000002</v>
      </c>
    </row>
    <row r="975" spans="1:3">
      <c r="A975" s="9" t="s">
        <v>137</v>
      </c>
      <c r="B975" s="10">
        <v>12</v>
      </c>
      <c r="C975" s="10">
        <f t="shared" si="20"/>
        <v>2.4</v>
      </c>
    </row>
    <row r="976" spans="1:3">
      <c r="A976" s="9" t="s">
        <v>137</v>
      </c>
      <c r="B976" s="10">
        <v>13</v>
      </c>
      <c r="C976" s="10">
        <f t="shared" si="20"/>
        <v>2.6</v>
      </c>
    </row>
    <row r="977" spans="1:3">
      <c r="A977" s="9" t="s">
        <v>137</v>
      </c>
      <c r="B977" s="10">
        <v>14</v>
      </c>
      <c r="C977" s="10">
        <f t="shared" si="20"/>
        <v>2.8</v>
      </c>
    </row>
    <row r="978" spans="1:3">
      <c r="A978" s="9" t="s">
        <v>137</v>
      </c>
      <c r="B978" s="10">
        <v>15</v>
      </c>
      <c r="C978" s="10">
        <f t="shared" si="20"/>
        <v>3</v>
      </c>
    </row>
    <row r="979" spans="1:3">
      <c r="A979" s="9" t="s">
        <v>137</v>
      </c>
      <c r="B979" s="10">
        <v>16</v>
      </c>
      <c r="C979" s="10">
        <f t="shared" si="20"/>
        <v>3.2</v>
      </c>
    </row>
    <row r="980" spans="1:3">
      <c r="A980" s="9" t="s">
        <v>137</v>
      </c>
      <c r="B980" s="10">
        <v>17</v>
      </c>
      <c r="C980" s="10">
        <f t="shared" si="20"/>
        <v>3.4</v>
      </c>
    </row>
    <row r="981" spans="1:3">
      <c r="A981" s="9" t="s">
        <v>137</v>
      </c>
      <c r="B981" s="10">
        <v>18</v>
      </c>
      <c r="C981" s="10">
        <f t="shared" si="20"/>
        <v>3.6</v>
      </c>
    </row>
    <row r="982" spans="1:3">
      <c r="A982" s="9" t="s">
        <v>137</v>
      </c>
      <c r="B982" s="10">
        <v>19</v>
      </c>
      <c r="C982" s="10">
        <f t="shared" si="20"/>
        <v>3.8</v>
      </c>
    </row>
    <row r="983" spans="1:3">
      <c r="A983" s="9" t="s">
        <v>137</v>
      </c>
      <c r="B983" s="10">
        <v>20</v>
      </c>
      <c r="C983" s="10">
        <f t="shared" si="20"/>
        <v>4</v>
      </c>
    </row>
    <row r="984" spans="1:3">
      <c r="A984" s="9" t="s">
        <v>137</v>
      </c>
      <c r="B984" s="10">
        <v>21</v>
      </c>
      <c r="C984" s="10">
        <f t="shared" ref="C984:C1028" si="21">+B984*0.3</f>
        <v>6.3</v>
      </c>
    </row>
    <row r="985" spans="1:3">
      <c r="A985" s="9" t="s">
        <v>137</v>
      </c>
      <c r="B985" s="10">
        <v>22</v>
      </c>
      <c r="C985" s="10">
        <f t="shared" si="21"/>
        <v>6.6</v>
      </c>
    </row>
    <row r="986" spans="1:3">
      <c r="A986" s="9" t="s">
        <v>137</v>
      </c>
      <c r="B986" s="10">
        <v>23</v>
      </c>
      <c r="C986" s="10">
        <f t="shared" si="21"/>
        <v>6.9</v>
      </c>
    </row>
    <row r="987" spans="1:3">
      <c r="A987" s="9" t="s">
        <v>137</v>
      </c>
      <c r="B987" s="10">
        <v>24</v>
      </c>
      <c r="C987" s="10">
        <f t="shared" si="21"/>
        <v>7.2</v>
      </c>
    </row>
    <row r="988" spans="1:3">
      <c r="A988" s="9" t="s">
        <v>137</v>
      </c>
      <c r="B988" s="10">
        <v>25</v>
      </c>
      <c r="C988" s="10">
        <f t="shared" si="21"/>
        <v>7.5</v>
      </c>
    </row>
    <row r="989" spans="1:3">
      <c r="A989" s="9" t="s">
        <v>137</v>
      </c>
      <c r="B989" s="10">
        <v>26</v>
      </c>
      <c r="C989" s="10">
        <f t="shared" si="21"/>
        <v>7.8</v>
      </c>
    </row>
    <row r="990" spans="1:3">
      <c r="A990" s="9" t="s">
        <v>137</v>
      </c>
      <c r="B990" s="10">
        <v>27</v>
      </c>
      <c r="C990" s="10">
        <f t="shared" si="21"/>
        <v>8.1</v>
      </c>
    </row>
    <row r="991" spans="1:3">
      <c r="A991" s="9" t="s">
        <v>137</v>
      </c>
      <c r="B991" s="10">
        <v>28</v>
      </c>
      <c r="C991" s="10">
        <f t="shared" si="21"/>
        <v>8.4</v>
      </c>
    </row>
    <row r="992" spans="1:3">
      <c r="A992" s="9" t="s">
        <v>137</v>
      </c>
      <c r="B992" s="10">
        <v>29</v>
      </c>
      <c r="C992" s="10">
        <f t="shared" si="21"/>
        <v>8.6999999999999993</v>
      </c>
    </row>
    <row r="993" spans="1:3">
      <c r="A993" s="9" t="s">
        <v>137</v>
      </c>
      <c r="B993" s="10">
        <v>30</v>
      </c>
      <c r="C993" s="10">
        <f t="shared" si="21"/>
        <v>9</v>
      </c>
    </row>
    <row r="994" spans="1:3">
      <c r="A994" s="9" t="s">
        <v>137</v>
      </c>
      <c r="B994" s="10">
        <v>31</v>
      </c>
      <c r="C994" s="10">
        <f t="shared" si="21"/>
        <v>9.3000000000000007</v>
      </c>
    </row>
    <row r="995" spans="1:3">
      <c r="A995" s="9" t="s">
        <v>137</v>
      </c>
      <c r="B995" s="10">
        <v>32</v>
      </c>
      <c r="C995" s="10">
        <f t="shared" si="21"/>
        <v>9.6</v>
      </c>
    </row>
    <row r="996" spans="1:3">
      <c r="A996" s="9" t="s">
        <v>137</v>
      </c>
      <c r="B996" s="10">
        <v>33</v>
      </c>
      <c r="C996" s="10">
        <f t="shared" si="21"/>
        <v>9.9</v>
      </c>
    </row>
    <row r="997" spans="1:3">
      <c r="A997" s="9" t="s">
        <v>137</v>
      </c>
      <c r="B997" s="10">
        <v>34</v>
      </c>
      <c r="C997" s="10">
        <f t="shared" si="21"/>
        <v>10.199999999999999</v>
      </c>
    </row>
    <row r="998" spans="1:3">
      <c r="A998" s="9" t="s">
        <v>137</v>
      </c>
      <c r="B998" s="10">
        <v>35</v>
      </c>
      <c r="C998" s="10">
        <f t="shared" si="21"/>
        <v>10.5</v>
      </c>
    </row>
    <row r="999" spans="1:3">
      <c r="A999" s="9" t="s">
        <v>137</v>
      </c>
      <c r="B999" s="10">
        <v>36</v>
      </c>
      <c r="C999" s="10">
        <f t="shared" si="21"/>
        <v>10.8</v>
      </c>
    </row>
    <row r="1000" spans="1:3">
      <c r="A1000" s="9" t="s">
        <v>137</v>
      </c>
      <c r="B1000" s="10">
        <v>37</v>
      </c>
      <c r="C1000" s="10">
        <f t="shared" si="21"/>
        <v>11.1</v>
      </c>
    </row>
    <row r="1001" spans="1:3">
      <c r="A1001" s="9" t="s">
        <v>137</v>
      </c>
      <c r="B1001" s="10">
        <v>38</v>
      </c>
      <c r="C1001" s="10">
        <f t="shared" si="21"/>
        <v>11.4</v>
      </c>
    </row>
    <row r="1002" spans="1:3">
      <c r="A1002" s="9" t="s">
        <v>137</v>
      </c>
      <c r="B1002" s="10">
        <v>39</v>
      </c>
      <c r="C1002" s="10">
        <f t="shared" si="21"/>
        <v>11.7</v>
      </c>
    </row>
    <row r="1003" spans="1:3">
      <c r="A1003" s="9" t="s">
        <v>137</v>
      </c>
      <c r="B1003" s="10">
        <v>40</v>
      </c>
      <c r="C1003" s="10">
        <f t="shared" si="21"/>
        <v>12</v>
      </c>
    </row>
    <row r="1004" spans="1:3">
      <c r="A1004" s="9" t="s">
        <v>137</v>
      </c>
      <c r="B1004" s="10">
        <v>41</v>
      </c>
      <c r="C1004" s="10">
        <f t="shared" si="21"/>
        <v>12.3</v>
      </c>
    </row>
    <row r="1005" spans="1:3">
      <c r="A1005" s="9" t="s">
        <v>137</v>
      </c>
      <c r="B1005" s="10">
        <v>42</v>
      </c>
      <c r="C1005" s="10">
        <f t="shared" si="21"/>
        <v>12.6</v>
      </c>
    </row>
    <row r="1006" spans="1:3">
      <c r="A1006" s="9" t="s">
        <v>137</v>
      </c>
      <c r="B1006" s="10">
        <v>43</v>
      </c>
      <c r="C1006" s="10">
        <f t="shared" si="21"/>
        <v>12.9</v>
      </c>
    </row>
    <row r="1007" spans="1:3">
      <c r="A1007" s="9" t="s">
        <v>137</v>
      </c>
      <c r="B1007" s="10">
        <v>44</v>
      </c>
      <c r="C1007" s="10">
        <f t="shared" si="21"/>
        <v>13.2</v>
      </c>
    </row>
    <row r="1008" spans="1:3">
      <c r="A1008" s="9" t="s">
        <v>137</v>
      </c>
      <c r="B1008" s="10">
        <v>45</v>
      </c>
      <c r="C1008" s="10">
        <f t="shared" si="21"/>
        <v>13.5</v>
      </c>
    </row>
    <row r="1009" spans="1:3">
      <c r="A1009" s="9" t="s">
        <v>137</v>
      </c>
      <c r="B1009" s="10">
        <v>46</v>
      </c>
      <c r="C1009" s="10">
        <f t="shared" si="21"/>
        <v>13.8</v>
      </c>
    </row>
    <row r="1010" spans="1:3">
      <c r="A1010" s="9" t="s">
        <v>137</v>
      </c>
      <c r="B1010" s="10">
        <v>47</v>
      </c>
      <c r="C1010" s="10">
        <f t="shared" si="21"/>
        <v>14.1</v>
      </c>
    </row>
    <row r="1011" spans="1:3">
      <c r="A1011" s="9" t="s">
        <v>137</v>
      </c>
      <c r="B1011" s="10">
        <v>48</v>
      </c>
      <c r="C1011" s="10">
        <f t="shared" si="21"/>
        <v>14.4</v>
      </c>
    </row>
    <row r="1012" spans="1:3">
      <c r="A1012" s="9" t="s">
        <v>137</v>
      </c>
      <c r="B1012" s="10">
        <v>49</v>
      </c>
      <c r="C1012" s="10">
        <f t="shared" si="21"/>
        <v>14.7</v>
      </c>
    </row>
    <row r="1013" spans="1:3">
      <c r="A1013" s="9" t="s">
        <v>137</v>
      </c>
      <c r="B1013" s="10">
        <v>50</v>
      </c>
      <c r="C1013" s="10">
        <f t="shared" si="21"/>
        <v>15</v>
      </c>
    </row>
    <row r="1014" spans="1:3">
      <c r="A1014" s="9" t="s">
        <v>137</v>
      </c>
      <c r="B1014" s="10">
        <v>51</v>
      </c>
      <c r="C1014" s="10">
        <f t="shared" si="21"/>
        <v>15.3</v>
      </c>
    </row>
    <row r="1015" spans="1:3">
      <c r="A1015" s="9" t="s">
        <v>137</v>
      </c>
      <c r="B1015" s="10">
        <v>52</v>
      </c>
      <c r="C1015" s="10">
        <f t="shared" si="21"/>
        <v>15.6</v>
      </c>
    </row>
    <row r="1016" spans="1:3">
      <c r="A1016" s="9" t="s">
        <v>137</v>
      </c>
      <c r="B1016" s="10">
        <v>53</v>
      </c>
      <c r="C1016" s="10">
        <f t="shared" si="21"/>
        <v>15.9</v>
      </c>
    </row>
    <row r="1017" spans="1:3">
      <c r="A1017" s="9" t="s">
        <v>137</v>
      </c>
      <c r="B1017" s="10">
        <v>54</v>
      </c>
      <c r="C1017" s="10">
        <f t="shared" si="21"/>
        <v>16.2</v>
      </c>
    </row>
    <row r="1018" spans="1:3">
      <c r="A1018" s="9" t="s">
        <v>137</v>
      </c>
      <c r="B1018" s="10">
        <v>55</v>
      </c>
      <c r="C1018" s="10">
        <f t="shared" si="21"/>
        <v>16.5</v>
      </c>
    </row>
    <row r="1019" spans="1:3">
      <c r="A1019" s="9" t="s">
        <v>137</v>
      </c>
      <c r="B1019" s="10">
        <v>56</v>
      </c>
      <c r="C1019" s="10">
        <f t="shared" si="21"/>
        <v>16.8</v>
      </c>
    </row>
    <row r="1020" spans="1:3">
      <c r="A1020" s="9" t="s">
        <v>137</v>
      </c>
      <c r="B1020" s="10">
        <v>57</v>
      </c>
      <c r="C1020" s="10">
        <f t="shared" si="21"/>
        <v>17.100000000000001</v>
      </c>
    </row>
    <row r="1021" spans="1:3">
      <c r="A1021" s="9" t="s">
        <v>137</v>
      </c>
      <c r="B1021" s="10">
        <v>58</v>
      </c>
      <c r="C1021" s="10">
        <f t="shared" si="21"/>
        <v>17.399999999999999</v>
      </c>
    </row>
    <row r="1022" spans="1:3">
      <c r="A1022" s="9" t="s">
        <v>137</v>
      </c>
      <c r="B1022" s="10">
        <v>59</v>
      </c>
      <c r="C1022" s="10">
        <f t="shared" si="21"/>
        <v>17.7</v>
      </c>
    </row>
    <row r="1023" spans="1:3">
      <c r="A1023" s="9" t="s">
        <v>137</v>
      </c>
      <c r="B1023" s="10">
        <v>60</v>
      </c>
      <c r="C1023" s="10">
        <f t="shared" si="21"/>
        <v>18</v>
      </c>
    </row>
    <row r="1024" spans="1:3">
      <c r="A1024" s="9" t="s">
        <v>137</v>
      </c>
      <c r="B1024" s="10">
        <v>61</v>
      </c>
      <c r="C1024" s="10">
        <f t="shared" si="21"/>
        <v>18.3</v>
      </c>
    </row>
    <row r="1025" spans="1:3">
      <c r="A1025" s="9" t="s">
        <v>137</v>
      </c>
      <c r="B1025" s="10">
        <v>62</v>
      </c>
      <c r="C1025" s="10">
        <f t="shared" si="21"/>
        <v>18.600000000000001</v>
      </c>
    </row>
    <row r="1026" spans="1:3">
      <c r="A1026" s="9" t="s">
        <v>137</v>
      </c>
      <c r="B1026" s="10">
        <v>63</v>
      </c>
      <c r="C1026" s="10">
        <f t="shared" si="21"/>
        <v>18.899999999999999</v>
      </c>
    </row>
    <row r="1027" spans="1:3">
      <c r="A1027" s="9" t="s">
        <v>137</v>
      </c>
      <c r="B1027" s="10">
        <v>64</v>
      </c>
      <c r="C1027" s="10">
        <f t="shared" si="21"/>
        <v>19.2</v>
      </c>
    </row>
    <row r="1028" spans="1:3">
      <c r="A1028" s="9" t="s">
        <v>137</v>
      </c>
      <c r="B1028" s="10">
        <v>65</v>
      </c>
      <c r="C1028" s="10">
        <f t="shared" si="21"/>
        <v>19.5</v>
      </c>
    </row>
    <row r="1030" spans="1:3">
      <c r="A1030" s="9" t="s">
        <v>138</v>
      </c>
      <c r="B1030" s="10" t="s">
        <v>14</v>
      </c>
      <c r="C1030" s="11" t="s">
        <v>80</v>
      </c>
    </row>
    <row r="1031" spans="1:3">
      <c r="A1031" s="9" t="s">
        <v>138</v>
      </c>
      <c r="B1031" s="10">
        <v>1</v>
      </c>
      <c r="C1031" s="10">
        <v>1</v>
      </c>
    </row>
    <row r="1032" spans="1:3">
      <c r="A1032" s="9" t="s">
        <v>138</v>
      </c>
      <c r="B1032" s="10">
        <v>1.2</v>
      </c>
      <c r="C1032" s="10">
        <v>1</v>
      </c>
    </row>
    <row r="1033" spans="1:3">
      <c r="A1033" s="9" t="s">
        <v>138</v>
      </c>
      <c r="B1033" s="10">
        <v>1.5</v>
      </c>
      <c r="C1033" s="10">
        <v>1</v>
      </c>
    </row>
    <row r="1034" spans="1:3">
      <c r="A1034" s="9" t="s">
        <v>138</v>
      </c>
      <c r="B1034" s="10">
        <v>2</v>
      </c>
      <c r="C1034" s="10">
        <v>1</v>
      </c>
    </row>
    <row r="1035" spans="1:3">
      <c r="A1035" s="9" t="s">
        <v>138</v>
      </c>
      <c r="B1035" s="10">
        <v>2.5</v>
      </c>
      <c r="C1035" s="10">
        <v>1</v>
      </c>
    </row>
    <row r="1036" spans="1:3">
      <c r="A1036" s="9" t="s">
        <v>138</v>
      </c>
      <c r="B1036" s="10">
        <v>3</v>
      </c>
      <c r="C1036" s="10">
        <v>1</v>
      </c>
    </row>
    <row r="1037" spans="1:3">
      <c r="A1037" s="9" t="s">
        <v>138</v>
      </c>
      <c r="B1037" s="10">
        <v>4</v>
      </c>
      <c r="C1037" s="10">
        <v>1</v>
      </c>
    </row>
    <row r="1038" spans="1:3">
      <c r="A1038" s="9" t="s">
        <v>138</v>
      </c>
      <c r="B1038" s="10">
        <v>5</v>
      </c>
      <c r="C1038" s="10">
        <f t="shared" ref="C1038:C1053" si="22">+B1038*0.2</f>
        <v>1</v>
      </c>
    </row>
    <row r="1039" spans="1:3">
      <c r="A1039" s="9" t="s">
        <v>138</v>
      </c>
      <c r="B1039" s="10">
        <v>6</v>
      </c>
      <c r="C1039" s="10">
        <f t="shared" si="22"/>
        <v>1.2</v>
      </c>
    </row>
    <row r="1040" spans="1:3">
      <c r="A1040" s="9" t="s">
        <v>138</v>
      </c>
      <c r="B1040" s="10">
        <v>7</v>
      </c>
      <c r="C1040" s="10">
        <f t="shared" si="22"/>
        <v>1.4</v>
      </c>
    </row>
    <row r="1041" spans="1:3">
      <c r="A1041" s="9" t="s">
        <v>138</v>
      </c>
      <c r="B1041" s="10">
        <v>8</v>
      </c>
      <c r="C1041" s="10">
        <f t="shared" si="22"/>
        <v>1.6</v>
      </c>
    </row>
    <row r="1042" spans="1:3">
      <c r="A1042" s="9" t="s">
        <v>138</v>
      </c>
      <c r="B1042" s="10">
        <v>9</v>
      </c>
      <c r="C1042" s="10">
        <f t="shared" si="22"/>
        <v>1.8</v>
      </c>
    </row>
    <row r="1043" spans="1:3">
      <c r="A1043" s="9" t="s">
        <v>138</v>
      </c>
      <c r="B1043" s="10">
        <v>10</v>
      </c>
      <c r="C1043" s="10">
        <f t="shared" si="22"/>
        <v>2</v>
      </c>
    </row>
    <row r="1044" spans="1:3">
      <c r="A1044" s="9" t="s">
        <v>138</v>
      </c>
      <c r="B1044" s="10">
        <v>11</v>
      </c>
      <c r="C1044" s="10">
        <f t="shared" si="22"/>
        <v>2.2000000000000002</v>
      </c>
    </row>
    <row r="1045" spans="1:3">
      <c r="A1045" s="9" t="s">
        <v>138</v>
      </c>
      <c r="B1045" s="10">
        <v>12</v>
      </c>
      <c r="C1045" s="10">
        <f t="shared" si="22"/>
        <v>2.4</v>
      </c>
    </row>
    <row r="1046" spans="1:3">
      <c r="A1046" s="9" t="s">
        <v>138</v>
      </c>
      <c r="B1046" s="10">
        <v>13</v>
      </c>
      <c r="C1046" s="10">
        <f t="shared" si="22"/>
        <v>2.6</v>
      </c>
    </row>
    <row r="1047" spans="1:3">
      <c r="A1047" s="9" t="s">
        <v>138</v>
      </c>
      <c r="B1047" s="10">
        <v>14</v>
      </c>
      <c r="C1047" s="10">
        <f t="shared" si="22"/>
        <v>2.8</v>
      </c>
    </row>
    <row r="1048" spans="1:3">
      <c r="A1048" s="9" t="s">
        <v>138</v>
      </c>
      <c r="B1048" s="10">
        <v>15</v>
      </c>
      <c r="C1048" s="10">
        <f t="shared" si="22"/>
        <v>3</v>
      </c>
    </row>
    <row r="1049" spans="1:3">
      <c r="A1049" s="9" t="s">
        <v>138</v>
      </c>
      <c r="B1049" s="10">
        <v>16</v>
      </c>
      <c r="C1049" s="10">
        <f t="shared" si="22"/>
        <v>3.2</v>
      </c>
    </row>
    <row r="1050" spans="1:3">
      <c r="A1050" s="9" t="s">
        <v>138</v>
      </c>
      <c r="B1050" s="10">
        <v>17</v>
      </c>
      <c r="C1050" s="10">
        <f t="shared" si="22"/>
        <v>3.4</v>
      </c>
    </row>
    <row r="1051" spans="1:3">
      <c r="A1051" s="9" t="s">
        <v>138</v>
      </c>
      <c r="B1051" s="10">
        <v>18</v>
      </c>
      <c r="C1051" s="10">
        <f t="shared" si="22"/>
        <v>3.6</v>
      </c>
    </row>
    <row r="1052" spans="1:3">
      <c r="A1052" s="9" t="s">
        <v>138</v>
      </c>
      <c r="B1052" s="10">
        <v>19</v>
      </c>
      <c r="C1052" s="10">
        <f t="shared" si="22"/>
        <v>3.8</v>
      </c>
    </row>
    <row r="1053" spans="1:3">
      <c r="A1053" s="9" t="s">
        <v>138</v>
      </c>
      <c r="B1053" s="10">
        <v>20</v>
      </c>
      <c r="C1053" s="10">
        <f t="shared" si="22"/>
        <v>4</v>
      </c>
    </row>
    <row r="1054" spans="1:3">
      <c r="A1054" s="9" t="s">
        <v>138</v>
      </c>
      <c r="B1054" s="10">
        <v>21</v>
      </c>
      <c r="C1054" s="10">
        <f t="shared" ref="C1054:C1098" si="23">+B1054*0.3</f>
        <v>6.3</v>
      </c>
    </row>
    <row r="1055" spans="1:3">
      <c r="A1055" s="9" t="s">
        <v>138</v>
      </c>
      <c r="B1055" s="10">
        <v>22</v>
      </c>
      <c r="C1055" s="10">
        <f t="shared" si="23"/>
        <v>6.6</v>
      </c>
    </row>
    <row r="1056" spans="1:3">
      <c r="A1056" s="9" t="s">
        <v>138</v>
      </c>
      <c r="B1056" s="10">
        <v>23</v>
      </c>
      <c r="C1056" s="10">
        <f t="shared" si="23"/>
        <v>6.9</v>
      </c>
    </row>
    <row r="1057" spans="1:3">
      <c r="A1057" s="9" t="s">
        <v>138</v>
      </c>
      <c r="B1057" s="10">
        <v>24</v>
      </c>
      <c r="C1057" s="10">
        <f t="shared" si="23"/>
        <v>7.2</v>
      </c>
    </row>
    <row r="1058" spans="1:3">
      <c r="A1058" s="9" t="s">
        <v>138</v>
      </c>
      <c r="B1058" s="10">
        <v>25</v>
      </c>
      <c r="C1058" s="10">
        <f t="shared" si="23"/>
        <v>7.5</v>
      </c>
    </row>
    <row r="1059" spans="1:3">
      <c r="A1059" s="9" t="s">
        <v>138</v>
      </c>
      <c r="B1059" s="10">
        <v>26</v>
      </c>
      <c r="C1059" s="10">
        <f t="shared" si="23"/>
        <v>7.8</v>
      </c>
    </row>
    <row r="1060" spans="1:3">
      <c r="A1060" s="9" t="s">
        <v>138</v>
      </c>
      <c r="B1060" s="10">
        <v>27</v>
      </c>
      <c r="C1060" s="10">
        <f t="shared" si="23"/>
        <v>8.1</v>
      </c>
    </row>
    <row r="1061" spans="1:3">
      <c r="A1061" s="9" t="s">
        <v>138</v>
      </c>
      <c r="B1061" s="10">
        <v>28</v>
      </c>
      <c r="C1061" s="10">
        <f t="shared" si="23"/>
        <v>8.4</v>
      </c>
    </row>
    <row r="1062" spans="1:3">
      <c r="A1062" s="9" t="s">
        <v>138</v>
      </c>
      <c r="B1062" s="10">
        <v>29</v>
      </c>
      <c r="C1062" s="10">
        <f t="shared" si="23"/>
        <v>8.6999999999999993</v>
      </c>
    </row>
    <row r="1063" spans="1:3">
      <c r="A1063" s="9" t="s">
        <v>138</v>
      </c>
      <c r="B1063" s="10">
        <v>30</v>
      </c>
      <c r="C1063" s="10">
        <f t="shared" si="23"/>
        <v>9</v>
      </c>
    </row>
    <row r="1064" spans="1:3">
      <c r="A1064" s="9" t="s">
        <v>138</v>
      </c>
      <c r="B1064" s="10">
        <v>31</v>
      </c>
      <c r="C1064" s="10">
        <f t="shared" si="23"/>
        <v>9.3000000000000007</v>
      </c>
    </row>
    <row r="1065" spans="1:3">
      <c r="A1065" s="9" t="s">
        <v>138</v>
      </c>
      <c r="B1065" s="10">
        <v>32</v>
      </c>
      <c r="C1065" s="10">
        <f t="shared" si="23"/>
        <v>9.6</v>
      </c>
    </row>
    <row r="1066" spans="1:3">
      <c r="A1066" s="9" t="s">
        <v>138</v>
      </c>
      <c r="B1066" s="10">
        <v>33</v>
      </c>
      <c r="C1066" s="10">
        <f t="shared" si="23"/>
        <v>9.9</v>
      </c>
    </row>
    <row r="1067" spans="1:3">
      <c r="A1067" s="9" t="s">
        <v>138</v>
      </c>
      <c r="B1067" s="10">
        <v>34</v>
      </c>
      <c r="C1067" s="10">
        <f t="shared" si="23"/>
        <v>10.199999999999999</v>
      </c>
    </row>
    <row r="1068" spans="1:3">
      <c r="A1068" s="9" t="s">
        <v>138</v>
      </c>
      <c r="B1068" s="10">
        <v>35</v>
      </c>
      <c r="C1068" s="10">
        <f t="shared" si="23"/>
        <v>10.5</v>
      </c>
    </row>
    <row r="1069" spans="1:3">
      <c r="A1069" s="9" t="s">
        <v>138</v>
      </c>
      <c r="B1069" s="10">
        <v>36</v>
      </c>
      <c r="C1069" s="10">
        <f t="shared" si="23"/>
        <v>10.8</v>
      </c>
    </row>
    <row r="1070" spans="1:3">
      <c r="A1070" s="9" t="s">
        <v>138</v>
      </c>
      <c r="B1070" s="10">
        <v>37</v>
      </c>
      <c r="C1070" s="10">
        <f t="shared" si="23"/>
        <v>11.1</v>
      </c>
    </row>
    <row r="1071" spans="1:3">
      <c r="A1071" s="9" t="s">
        <v>138</v>
      </c>
      <c r="B1071" s="10">
        <v>38</v>
      </c>
      <c r="C1071" s="10">
        <f t="shared" si="23"/>
        <v>11.4</v>
      </c>
    </row>
    <row r="1072" spans="1:3">
      <c r="A1072" s="9" t="s">
        <v>138</v>
      </c>
      <c r="B1072" s="10">
        <v>39</v>
      </c>
      <c r="C1072" s="10">
        <f t="shared" si="23"/>
        <v>11.7</v>
      </c>
    </row>
    <row r="1073" spans="1:3">
      <c r="A1073" s="9" t="s">
        <v>138</v>
      </c>
      <c r="B1073" s="10">
        <v>40</v>
      </c>
      <c r="C1073" s="10">
        <f t="shared" si="23"/>
        <v>12</v>
      </c>
    </row>
    <row r="1074" spans="1:3">
      <c r="A1074" s="9" t="s">
        <v>138</v>
      </c>
      <c r="B1074" s="10">
        <v>41</v>
      </c>
      <c r="C1074" s="10">
        <f t="shared" si="23"/>
        <v>12.3</v>
      </c>
    </row>
    <row r="1075" spans="1:3">
      <c r="A1075" s="9" t="s">
        <v>138</v>
      </c>
      <c r="B1075" s="10">
        <v>42</v>
      </c>
      <c r="C1075" s="10">
        <f t="shared" si="23"/>
        <v>12.6</v>
      </c>
    </row>
    <row r="1076" spans="1:3">
      <c r="A1076" s="9" t="s">
        <v>138</v>
      </c>
      <c r="B1076" s="10">
        <v>43</v>
      </c>
      <c r="C1076" s="10">
        <f t="shared" si="23"/>
        <v>12.9</v>
      </c>
    </row>
    <row r="1077" spans="1:3">
      <c r="A1077" s="9" t="s">
        <v>138</v>
      </c>
      <c r="B1077" s="10">
        <v>44</v>
      </c>
      <c r="C1077" s="10">
        <f t="shared" si="23"/>
        <v>13.2</v>
      </c>
    </row>
    <row r="1078" spans="1:3">
      <c r="A1078" s="9" t="s">
        <v>138</v>
      </c>
      <c r="B1078" s="10">
        <v>45</v>
      </c>
      <c r="C1078" s="10">
        <f t="shared" si="23"/>
        <v>13.5</v>
      </c>
    </row>
    <row r="1079" spans="1:3">
      <c r="A1079" s="9" t="s">
        <v>138</v>
      </c>
      <c r="B1079" s="10">
        <v>46</v>
      </c>
      <c r="C1079" s="10">
        <f t="shared" si="23"/>
        <v>13.8</v>
      </c>
    </row>
    <row r="1080" spans="1:3">
      <c r="A1080" s="9" t="s">
        <v>138</v>
      </c>
      <c r="B1080" s="10">
        <v>47</v>
      </c>
      <c r="C1080" s="10">
        <f t="shared" si="23"/>
        <v>14.1</v>
      </c>
    </row>
    <row r="1081" spans="1:3">
      <c r="A1081" s="9" t="s">
        <v>138</v>
      </c>
      <c r="B1081" s="10">
        <v>48</v>
      </c>
      <c r="C1081" s="10">
        <f t="shared" si="23"/>
        <v>14.4</v>
      </c>
    </row>
    <row r="1082" spans="1:3">
      <c r="A1082" s="9" t="s">
        <v>138</v>
      </c>
      <c r="B1082" s="10">
        <v>49</v>
      </c>
      <c r="C1082" s="10">
        <f t="shared" si="23"/>
        <v>14.7</v>
      </c>
    </row>
    <row r="1083" spans="1:3">
      <c r="A1083" s="9" t="s">
        <v>138</v>
      </c>
      <c r="B1083" s="10">
        <v>50</v>
      </c>
      <c r="C1083" s="10">
        <f t="shared" si="23"/>
        <v>15</v>
      </c>
    </row>
    <row r="1084" spans="1:3">
      <c r="A1084" s="9" t="s">
        <v>138</v>
      </c>
      <c r="B1084" s="10">
        <v>51</v>
      </c>
      <c r="C1084" s="10">
        <f t="shared" si="23"/>
        <v>15.3</v>
      </c>
    </row>
    <row r="1085" spans="1:3">
      <c r="A1085" s="9" t="s">
        <v>138</v>
      </c>
      <c r="B1085" s="10">
        <v>52</v>
      </c>
      <c r="C1085" s="10">
        <f t="shared" si="23"/>
        <v>15.6</v>
      </c>
    </row>
    <row r="1086" spans="1:3">
      <c r="A1086" s="9" t="s">
        <v>138</v>
      </c>
      <c r="B1086" s="10">
        <v>53</v>
      </c>
      <c r="C1086" s="10">
        <f t="shared" si="23"/>
        <v>15.9</v>
      </c>
    </row>
    <row r="1087" spans="1:3">
      <c r="A1087" s="9" t="s">
        <v>138</v>
      </c>
      <c r="B1087" s="10">
        <v>54</v>
      </c>
      <c r="C1087" s="10">
        <f t="shared" si="23"/>
        <v>16.2</v>
      </c>
    </row>
    <row r="1088" spans="1:3">
      <c r="A1088" s="9" t="s">
        <v>138</v>
      </c>
      <c r="B1088" s="10">
        <v>55</v>
      </c>
      <c r="C1088" s="10">
        <f t="shared" si="23"/>
        <v>16.5</v>
      </c>
    </row>
    <row r="1089" spans="1:3">
      <c r="A1089" s="9" t="s">
        <v>138</v>
      </c>
      <c r="B1089" s="10">
        <v>56</v>
      </c>
      <c r="C1089" s="10">
        <f t="shared" si="23"/>
        <v>16.8</v>
      </c>
    </row>
    <row r="1090" spans="1:3">
      <c r="A1090" s="9" t="s">
        <v>138</v>
      </c>
      <c r="B1090" s="10">
        <v>57</v>
      </c>
      <c r="C1090" s="10">
        <f t="shared" si="23"/>
        <v>17.100000000000001</v>
      </c>
    </row>
    <row r="1091" spans="1:3">
      <c r="A1091" s="9" t="s">
        <v>138</v>
      </c>
      <c r="B1091" s="10">
        <v>58</v>
      </c>
      <c r="C1091" s="10">
        <f t="shared" si="23"/>
        <v>17.399999999999999</v>
      </c>
    </row>
    <row r="1092" spans="1:3">
      <c r="A1092" s="9" t="s">
        <v>138</v>
      </c>
      <c r="B1092" s="10">
        <v>59</v>
      </c>
      <c r="C1092" s="10">
        <f t="shared" si="23"/>
        <v>17.7</v>
      </c>
    </row>
    <row r="1093" spans="1:3">
      <c r="A1093" s="9" t="s">
        <v>138</v>
      </c>
      <c r="B1093" s="10">
        <v>60</v>
      </c>
      <c r="C1093" s="10">
        <f t="shared" si="23"/>
        <v>18</v>
      </c>
    </row>
    <row r="1094" spans="1:3">
      <c r="A1094" s="9" t="s">
        <v>138</v>
      </c>
      <c r="B1094" s="10">
        <v>61</v>
      </c>
      <c r="C1094" s="10">
        <f t="shared" si="23"/>
        <v>18.3</v>
      </c>
    </row>
    <row r="1095" spans="1:3">
      <c r="A1095" s="9" t="s">
        <v>138</v>
      </c>
      <c r="B1095" s="10">
        <v>62</v>
      </c>
      <c r="C1095" s="10">
        <f t="shared" si="23"/>
        <v>18.600000000000001</v>
      </c>
    </row>
    <row r="1096" spans="1:3">
      <c r="A1096" s="9" t="s">
        <v>138</v>
      </c>
      <c r="B1096" s="10">
        <v>63</v>
      </c>
      <c r="C1096" s="10">
        <f t="shared" si="23"/>
        <v>18.899999999999999</v>
      </c>
    </row>
    <row r="1097" spans="1:3">
      <c r="A1097" s="9" t="s">
        <v>138</v>
      </c>
      <c r="B1097" s="10">
        <v>64</v>
      </c>
      <c r="C1097" s="10">
        <f t="shared" si="23"/>
        <v>19.2</v>
      </c>
    </row>
    <row r="1098" spans="1:3">
      <c r="A1098" s="9" t="s">
        <v>138</v>
      </c>
      <c r="B1098" s="10">
        <v>65</v>
      </c>
      <c r="C1098" s="10">
        <f t="shared" si="23"/>
        <v>19.5</v>
      </c>
    </row>
    <row r="1100" spans="1:3">
      <c r="A1100" s="9" t="s">
        <v>139</v>
      </c>
      <c r="B1100" s="10" t="s">
        <v>14</v>
      </c>
      <c r="C1100" s="11" t="s">
        <v>80</v>
      </c>
    </row>
    <row r="1101" spans="1:3">
      <c r="A1101" s="9" t="s">
        <v>139</v>
      </c>
      <c r="B1101" s="10">
        <v>1</v>
      </c>
      <c r="C1101" s="10">
        <v>1</v>
      </c>
    </row>
    <row r="1102" spans="1:3">
      <c r="A1102" s="9" t="s">
        <v>139</v>
      </c>
      <c r="B1102" s="10">
        <v>1.2</v>
      </c>
      <c r="C1102" s="10">
        <v>1</v>
      </c>
    </row>
    <row r="1103" spans="1:3">
      <c r="A1103" s="9" t="s">
        <v>139</v>
      </c>
      <c r="B1103" s="10">
        <v>1.5</v>
      </c>
      <c r="C1103" s="10">
        <v>1</v>
      </c>
    </row>
    <row r="1104" spans="1:3">
      <c r="A1104" s="9" t="s">
        <v>139</v>
      </c>
      <c r="B1104" s="10">
        <v>2</v>
      </c>
      <c r="C1104" s="10">
        <v>1</v>
      </c>
    </row>
    <row r="1105" spans="1:3">
      <c r="A1105" s="9" t="s">
        <v>139</v>
      </c>
      <c r="B1105" s="10">
        <v>2.5</v>
      </c>
      <c r="C1105" s="10">
        <v>1</v>
      </c>
    </row>
    <row r="1106" spans="1:3">
      <c r="A1106" s="9" t="s">
        <v>139</v>
      </c>
      <c r="B1106" s="10">
        <v>3</v>
      </c>
      <c r="C1106" s="10">
        <v>1</v>
      </c>
    </row>
    <row r="1107" spans="1:3">
      <c r="A1107" s="9" t="s">
        <v>139</v>
      </c>
      <c r="B1107" s="10">
        <v>4</v>
      </c>
      <c r="C1107" s="10">
        <v>1</v>
      </c>
    </row>
    <row r="1108" spans="1:3">
      <c r="A1108" s="9" t="s">
        <v>139</v>
      </c>
      <c r="B1108" s="10">
        <v>5</v>
      </c>
      <c r="C1108" s="10">
        <f t="shared" ref="C1108:C1123" si="24">+B1108*0.2</f>
        <v>1</v>
      </c>
    </row>
    <row r="1109" spans="1:3">
      <c r="A1109" s="9" t="s">
        <v>139</v>
      </c>
      <c r="B1109" s="10">
        <v>6</v>
      </c>
      <c r="C1109" s="10">
        <f t="shared" si="24"/>
        <v>1.2</v>
      </c>
    </row>
    <row r="1110" spans="1:3">
      <c r="A1110" s="9" t="s">
        <v>139</v>
      </c>
      <c r="B1110" s="10">
        <v>7</v>
      </c>
      <c r="C1110" s="10">
        <f t="shared" si="24"/>
        <v>1.4</v>
      </c>
    </row>
    <row r="1111" spans="1:3">
      <c r="A1111" s="9" t="s">
        <v>139</v>
      </c>
      <c r="B1111" s="10">
        <v>8</v>
      </c>
      <c r="C1111" s="10">
        <f t="shared" si="24"/>
        <v>1.6</v>
      </c>
    </row>
    <row r="1112" spans="1:3">
      <c r="A1112" s="9" t="s">
        <v>139</v>
      </c>
      <c r="B1112" s="10">
        <v>9</v>
      </c>
      <c r="C1112" s="10">
        <f t="shared" si="24"/>
        <v>1.8</v>
      </c>
    </row>
    <row r="1113" spans="1:3">
      <c r="A1113" s="9" t="s">
        <v>139</v>
      </c>
      <c r="B1113" s="10">
        <v>10</v>
      </c>
      <c r="C1113" s="10">
        <f t="shared" si="24"/>
        <v>2</v>
      </c>
    </row>
    <row r="1114" spans="1:3">
      <c r="A1114" s="9" t="s">
        <v>139</v>
      </c>
      <c r="B1114" s="10">
        <v>11</v>
      </c>
      <c r="C1114" s="10">
        <f t="shared" si="24"/>
        <v>2.2000000000000002</v>
      </c>
    </row>
    <row r="1115" spans="1:3">
      <c r="A1115" s="9" t="s">
        <v>139</v>
      </c>
      <c r="B1115" s="10">
        <v>12</v>
      </c>
      <c r="C1115" s="10">
        <f t="shared" si="24"/>
        <v>2.4</v>
      </c>
    </row>
    <row r="1116" spans="1:3">
      <c r="A1116" s="9" t="s">
        <v>139</v>
      </c>
      <c r="B1116" s="10">
        <v>13</v>
      </c>
      <c r="C1116" s="10">
        <f t="shared" si="24"/>
        <v>2.6</v>
      </c>
    </row>
    <row r="1117" spans="1:3">
      <c r="A1117" s="9" t="s">
        <v>139</v>
      </c>
      <c r="B1117" s="10">
        <v>14</v>
      </c>
      <c r="C1117" s="10">
        <f t="shared" si="24"/>
        <v>2.8</v>
      </c>
    </row>
    <row r="1118" spans="1:3">
      <c r="A1118" s="9" t="s">
        <v>139</v>
      </c>
      <c r="B1118" s="10">
        <v>15</v>
      </c>
      <c r="C1118" s="10">
        <f t="shared" si="24"/>
        <v>3</v>
      </c>
    </row>
    <row r="1119" spans="1:3">
      <c r="A1119" s="9" t="s">
        <v>139</v>
      </c>
      <c r="B1119" s="10">
        <v>16</v>
      </c>
      <c r="C1119" s="10">
        <f t="shared" si="24"/>
        <v>3.2</v>
      </c>
    </row>
    <row r="1120" spans="1:3">
      <c r="A1120" s="9" t="s">
        <v>139</v>
      </c>
      <c r="B1120" s="10">
        <v>17</v>
      </c>
      <c r="C1120" s="10">
        <f t="shared" si="24"/>
        <v>3.4</v>
      </c>
    </row>
    <row r="1121" spans="1:3">
      <c r="A1121" s="9" t="s">
        <v>139</v>
      </c>
      <c r="B1121" s="10">
        <v>18</v>
      </c>
      <c r="C1121" s="10">
        <f t="shared" si="24"/>
        <v>3.6</v>
      </c>
    </row>
    <row r="1122" spans="1:3">
      <c r="A1122" s="9" t="s">
        <v>139</v>
      </c>
      <c r="B1122" s="10">
        <v>19</v>
      </c>
      <c r="C1122" s="10">
        <f t="shared" si="24"/>
        <v>3.8</v>
      </c>
    </row>
    <row r="1123" spans="1:3">
      <c r="A1123" s="9" t="s">
        <v>139</v>
      </c>
      <c r="B1123" s="10">
        <v>20</v>
      </c>
      <c r="C1123" s="10">
        <f t="shared" si="24"/>
        <v>4</v>
      </c>
    </row>
    <row r="1124" spans="1:3">
      <c r="A1124" s="9" t="s">
        <v>139</v>
      </c>
      <c r="B1124" s="10">
        <v>21</v>
      </c>
      <c r="C1124" s="10">
        <f t="shared" ref="C1124:C1168" si="25">+B1124*0.3</f>
        <v>6.3</v>
      </c>
    </row>
    <row r="1125" spans="1:3">
      <c r="A1125" s="9" t="s">
        <v>139</v>
      </c>
      <c r="B1125" s="10">
        <v>22</v>
      </c>
      <c r="C1125" s="10">
        <f t="shared" si="25"/>
        <v>6.6</v>
      </c>
    </row>
    <row r="1126" spans="1:3">
      <c r="A1126" s="9" t="s">
        <v>139</v>
      </c>
      <c r="B1126" s="10">
        <v>23</v>
      </c>
      <c r="C1126" s="10">
        <f t="shared" si="25"/>
        <v>6.9</v>
      </c>
    </row>
    <row r="1127" spans="1:3">
      <c r="A1127" s="9" t="s">
        <v>139</v>
      </c>
      <c r="B1127" s="10">
        <v>24</v>
      </c>
      <c r="C1127" s="10">
        <f t="shared" si="25"/>
        <v>7.2</v>
      </c>
    </row>
    <row r="1128" spans="1:3">
      <c r="A1128" s="9" t="s">
        <v>139</v>
      </c>
      <c r="B1128" s="10">
        <v>25</v>
      </c>
      <c r="C1128" s="10">
        <f t="shared" si="25"/>
        <v>7.5</v>
      </c>
    </row>
    <row r="1129" spans="1:3">
      <c r="A1129" s="9" t="s">
        <v>139</v>
      </c>
      <c r="B1129" s="10">
        <v>26</v>
      </c>
      <c r="C1129" s="10">
        <f t="shared" si="25"/>
        <v>7.8</v>
      </c>
    </row>
    <row r="1130" spans="1:3">
      <c r="A1130" s="9" t="s">
        <v>139</v>
      </c>
      <c r="B1130" s="10">
        <v>27</v>
      </c>
      <c r="C1130" s="10">
        <f t="shared" si="25"/>
        <v>8.1</v>
      </c>
    </row>
    <row r="1131" spans="1:3">
      <c r="A1131" s="9" t="s">
        <v>139</v>
      </c>
      <c r="B1131" s="10">
        <v>28</v>
      </c>
      <c r="C1131" s="10">
        <f t="shared" si="25"/>
        <v>8.4</v>
      </c>
    </row>
    <row r="1132" spans="1:3">
      <c r="A1132" s="9" t="s">
        <v>139</v>
      </c>
      <c r="B1132" s="10">
        <v>29</v>
      </c>
      <c r="C1132" s="10">
        <f t="shared" si="25"/>
        <v>8.6999999999999993</v>
      </c>
    </row>
    <row r="1133" spans="1:3">
      <c r="A1133" s="9" t="s">
        <v>139</v>
      </c>
      <c r="B1133" s="10">
        <v>30</v>
      </c>
      <c r="C1133" s="10">
        <f t="shared" si="25"/>
        <v>9</v>
      </c>
    </row>
    <row r="1134" spans="1:3">
      <c r="A1134" s="9" t="s">
        <v>139</v>
      </c>
      <c r="B1134" s="10">
        <v>31</v>
      </c>
      <c r="C1134" s="10">
        <f t="shared" si="25"/>
        <v>9.3000000000000007</v>
      </c>
    </row>
    <row r="1135" spans="1:3">
      <c r="A1135" s="9" t="s">
        <v>139</v>
      </c>
      <c r="B1135" s="10">
        <v>32</v>
      </c>
      <c r="C1135" s="10">
        <f t="shared" si="25"/>
        <v>9.6</v>
      </c>
    </row>
    <row r="1136" spans="1:3">
      <c r="A1136" s="9" t="s">
        <v>139</v>
      </c>
      <c r="B1136" s="10">
        <v>33</v>
      </c>
      <c r="C1136" s="10">
        <f t="shared" si="25"/>
        <v>9.9</v>
      </c>
    </row>
    <row r="1137" spans="1:3">
      <c r="A1137" s="9" t="s">
        <v>139</v>
      </c>
      <c r="B1137" s="10">
        <v>34</v>
      </c>
      <c r="C1137" s="10">
        <f t="shared" si="25"/>
        <v>10.199999999999999</v>
      </c>
    </row>
    <row r="1138" spans="1:3">
      <c r="A1138" s="9" t="s">
        <v>139</v>
      </c>
      <c r="B1138" s="10">
        <v>35</v>
      </c>
      <c r="C1138" s="10">
        <f t="shared" si="25"/>
        <v>10.5</v>
      </c>
    </row>
    <row r="1139" spans="1:3">
      <c r="A1139" s="9" t="s">
        <v>139</v>
      </c>
      <c r="B1139" s="10">
        <v>36</v>
      </c>
      <c r="C1139" s="10">
        <f t="shared" si="25"/>
        <v>10.8</v>
      </c>
    </row>
    <row r="1140" spans="1:3">
      <c r="A1140" s="9" t="s">
        <v>139</v>
      </c>
      <c r="B1140" s="10">
        <v>37</v>
      </c>
      <c r="C1140" s="10">
        <f t="shared" si="25"/>
        <v>11.1</v>
      </c>
    </row>
    <row r="1141" spans="1:3">
      <c r="A1141" s="9" t="s">
        <v>139</v>
      </c>
      <c r="B1141" s="10">
        <v>38</v>
      </c>
      <c r="C1141" s="10">
        <f t="shared" si="25"/>
        <v>11.4</v>
      </c>
    </row>
    <row r="1142" spans="1:3">
      <c r="A1142" s="9" t="s">
        <v>139</v>
      </c>
      <c r="B1142" s="10">
        <v>39</v>
      </c>
      <c r="C1142" s="10">
        <f t="shared" si="25"/>
        <v>11.7</v>
      </c>
    </row>
    <row r="1143" spans="1:3">
      <c r="A1143" s="9" t="s">
        <v>139</v>
      </c>
      <c r="B1143" s="10">
        <v>40</v>
      </c>
      <c r="C1143" s="10">
        <f t="shared" si="25"/>
        <v>12</v>
      </c>
    </row>
    <row r="1144" spans="1:3">
      <c r="A1144" s="9" t="s">
        <v>139</v>
      </c>
      <c r="B1144" s="10">
        <v>41</v>
      </c>
      <c r="C1144" s="10">
        <f t="shared" si="25"/>
        <v>12.3</v>
      </c>
    </row>
    <row r="1145" spans="1:3">
      <c r="A1145" s="9" t="s">
        <v>139</v>
      </c>
      <c r="B1145" s="10">
        <v>42</v>
      </c>
      <c r="C1145" s="10">
        <f t="shared" si="25"/>
        <v>12.6</v>
      </c>
    </row>
    <row r="1146" spans="1:3">
      <c r="A1146" s="9" t="s">
        <v>139</v>
      </c>
      <c r="B1146" s="10">
        <v>43</v>
      </c>
      <c r="C1146" s="10">
        <f t="shared" si="25"/>
        <v>12.9</v>
      </c>
    </row>
    <row r="1147" spans="1:3">
      <c r="A1147" s="9" t="s">
        <v>139</v>
      </c>
      <c r="B1147" s="10">
        <v>44</v>
      </c>
      <c r="C1147" s="10">
        <f t="shared" si="25"/>
        <v>13.2</v>
      </c>
    </row>
    <row r="1148" spans="1:3">
      <c r="A1148" s="9" t="s">
        <v>139</v>
      </c>
      <c r="B1148" s="10">
        <v>45</v>
      </c>
      <c r="C1148" s="10">
        <f t="shared" si="25"/>
        <v>13.5</v>
      </c>
    </row>
    <row r="1149" spans="1:3">
      <c r="A1149" s="9" t="s">
        <v>139</v>
      </c>
      <c r="B1149" s="10">
        <v>46</v>
      </c>
      <c r="C1149" s="10">
        <f t="shared" si="25"/>
        <v>13.8</v>
      </c>
    </row>
    <row r="1150" spans="1:3">
      <c r="A1150" s="9" t="s">
        <v>139</v>
      </c>
      <c r="B1150" s="10">
        <v>47</v>
      </c>
      <c r="C1150" s="10">
        <f t="shared" si="25"/>
        <v>14.1</v>
      </c>
    </row>
    <row r="1151" spans="1:3">
      <c r="A1151" s="9" t="s">
        <v>139</v>
      </c>
      <c r="B1151" s="10">
        <v>48</v>
      </c>
      <c r="C1151" s="10">
        <f t="shared" si="25"/>
        <v>14.4</v>
      </c>
    </row>
    <row r="1152" spans="1:3">
      <c r="A1152" s="9" t="s">
        <v>139</v>
      </c>
      <c r="B1152" s="10">
        <v>49</v>
      </c>
      <c r="C1152" s="10">
        <f t="shared" si="25"/>
        <v>14.7</v>
      </c>
    </row>
    <row r="1153" spans="1:3">
      <c r="A1153" s="9" t="s">
        <v>139</v>
      </c>
      <c r="B1153" s="10">
        <v>50</v>
      </c>
      <c r="C1153" s="10">
        <f t="shared" si="25"/>
        <v>15</v>
      </c>
    </row>
    <row r="1154" spans="1:3">
      <c r="A1154" s="9" t="s">
        <v>139</v>
      </c>
      <c r="B1154" s="10">
        <v>51</v>
      </c>
      <c r="C1154" s="10">
        <f t="shared" si="25"/>
        <v>15.3</v>
      </c>
    </row>
    <row r="1155" spans="1:3">
      <c r="A1155" s="9" t="s">
        <v>139</v>
      </c>
      <c r="B1155" s="10">
        <v>52</v>
      </c>
      <c r="C1155" s="10">
        <f t="shared" si="25"/>
        <v>15.6</v>
      </c>
    </row>
    <row r="1156" spans="1:3">
      <c r="A1156" s="9" t="s">
        <v>139</v>
      </c>
      <c r="B1156" s="10">
        <v>53</v>
      </c>
      <c r="C1156" s="10">
        <f t="shared" si="25"/>
        <v>15.9</v>
      </c>
    </row>
    <row r="1157" spans="1:3">
      <c r="A1157" s="9" t="s">
        <v>139</v>
      </c>
      <c r="B1157" s="10">
        <v>54</v>
      </c>
      <c r="C1157" s="10">
        <f t="shared" si="25"/>
        <v>16.2</v>
      </c>
    </row>
    <row r="1158" spans="1:3">
      <c r="A1158" s="9" t="s">
        <v>139</v>
      </c>
      <c r="B1158" s="10">
        <v>55</v>
      </c>
      <c r="C1158" s="10">
        <f t="shared" si="25"/>
        <v>16.5</v>
      </c>
    </row>
    <row r="1159" spans="1:3">
      <c r="A1159" s="9" t="s">
        <v>139</v>
      </c>
      <c r="B1159" s="10">
        <v>56</v>
      </c>
      <c r="C1159" s="10">
        <f t="shared" si="25"/>
        <v>16.8</v>
      </c>
    </row>
    <row r="1160" spans="1:3">
      <c r="A1160" s="9" t="s">
        <v>139</v>
      </c>
      <c r="B1160" s="10">
        <v>57</v>
      </c>
      <c r="C1160" s="10">
        <f t="shared" si="25"/>
        <v>17.100000000000001</v>
      </c>
    </row>
    <row r="1161" spans="1:3">
      <c r="A1161" s="9" t="s">
        <v>139</v>
      </c>
      <c r="B1161" s="10">
        <v>58</v>
      </c>
      <c r="C1161" s="10">
        <f t="shared" si="25"/>
        <v>17.399999999999999</v>
      </c>
    </row>
    <row r="1162" spans="1:3">
      <c r="A1162" s="9" t="s">
        <v>139</v>
      </c>
      <c r="B1162" s="10">
        <v>59</v>
      </c>
      <c r="C1162" s="10">
        <f t="shared" si="25"/>
        <v>17.7</v>
      </c>
    </row>
    <row r="1163" spans="1:3">
      <c r="A1163" s="9" t="s">
        <v>139</v>
      </c>
      <c r="B1163" s="10">
        <v>60</v>
      </c>
      <c r="C1163" s="10">
        <f t="shared" si="25"/>
        <v>18</v>
      </c>
    </row>
    <row r="1164" spans="1:3">
      <c r="A1164" s="9" t="s">
        <v>139</v>
      </c>
      <c r="B1164" s="10">
        <v>61</v>
      </c>
      <c r="C1164" s="10">
        <f t="shared" si="25"/>
        <v>18.3</v>
      </c>
    </row>
    <row r="1165" spans="1:3">
      <c r="A1165" s="9" t="s">
        <v>139</v>
      </c>
      <c r="B1165" s="10">
        <v>62</v>
      </c>
      <c r="C1165" s="10">
        <f t="shared" si="25"/>
        <v>18.600000000000001</v>
      </c>
    </row>
    <row r="1166" spans="1:3">
      <c r="A1166" s="9" t="s">
        <v>139</v>
      </c>
      <c r="B1166" s="10">
        <v>63</v>
      </c>
      <c r="C1166" s="10">
        <f t="shared" si="25"/>
        <v>18.899999999999999</v>
      </c>
    </row>
    <row r="1167" spans="1:3">
      <c r="A1167" s="9" t="s">
        <v>139</v>
      </c>
      <c r="B1167" s="10">
        <v>64</v>
      </c>
      <c r="C1167" s="10">
        <f t="shared" si="25"/>
        <v>19.2</v>
      </c>
    </row>
    <row r="1168" spans="1:3">
      <c r="A1168" s="9" t="s">
        <v>139</v>
      </c>
      <c r="B1168" s="10">
        <v>65</v>
      </c>
      <c r="C1168" s="10">
        <f t="shared" si="25"/>
        <v>19.5</v>
      </c>
    </row>
    <row r="1170" spans="1:3">
      <c r="A1170" s="9" t="s">
        <v>140</v>
      </c>
      <c r="B1170" s="10" t="s">
        <v>14</v>
      </c>
      <c r="C1170" s="11" t="s">
        <v>80</v>
      </c>
    </row>
    <row r="1171" spans="1:3">
      <c r="A1171" s="9" t="s">
        <v>140</v>
      </c>
      <c r="B1171" s="10">
        <v>1</v>
      </c>
      <c r="C1171" s="10">
        <v>1</v>
      </c>
    </row>
    <row r="1172" spans="1:3">
      <c r="A1172" s="9" t="s">
        <v>140</v>
      </c>
      <c r="B1172" s="10">
        <v>1.2</v>
      </c>
      <c r="C1172" s="10">
        <v>1</v>
      </c>
    </row>
    <row r="1173" spans="1:3">
      <c r="A1173" s="9" t="s">
        <v>140</v>
      </c>
      <c r="B1173" s="10">
        <v>1.5</v>
      </c>
      <c r="C1173" s="10">
        <v>1</v>
      </c>
    </row>
    <row r="1174" spans="1:3">
      <c r="A1174" s="9" t="s">
        <v>140</v>
      </c>
      <c r="B1174" s="10">
        <v>2</v>
      </c>
      <c r="C1174" s="10">
        <v>1</v>
      </c>
    </row>
    <row r="1175" spans="1:3">
      <c r="A1175" s="9" t="s">
        <v>140</v>
      </c>
      <c r="B1175" s="10">
        <v>2.5</v>
      </c>
      <c r="C1175" s="10">
        <v>1</v>
      </c>
    </row>
    <row r="1176" spans="1:3">
      <c r="A1176" s="9" t="s">
        <v>140</v>
      </c>
      <c r="B1176" s="10">
        <v>3</v>
      </c>
      <c r="C1176" s="10">
        <v>1</v>
      </c>
    </row>
    <row r="1177" spans="1:3">
      <c r="A1177" s="9" t="s">
        <v>140</v>
      </c>
      <c r="B1177" s="10">
        <v>4</v>
      </c>
      <c r="C1177" s="10">
        <v>1</v>
      </c>
    </row>
    <row r="1178" spans="1:3">
      <c r="A1178" s="9" t="s">
        <v>140</v>
      </c>
      <c r="B1178" s="10">
        <v>5</v>
      </c>
      <c r="C1178" s="10">
        <f t="shared" ref="C1178:C1193" si="26">+B1178*0.2</f>
        <v>1</v>
      </c>
    </row>
    <row r="1179" spans="1:3">
      <c r="A1179" s="9" t="s">
        <v>140</v>
      </c>
      <c r="B1179" s="10">
        <v>6</v>
      </c>
      <c r="C1179" s="10">
        <f t="shared" si="26"/>
        <v>1.2</v>
      </c>
    </row>
    <row r="1180" spans="1:3">
      <c r="A1180" s="9" t="s">
        <v>140</v>
      </c>
      <c r="B1180" s="10">
        <v>7</v>
      </c>
      <c r="C1180" s="10">
        <f t="shared" si="26"/>
        <v>1.4</v>
      </c>
    </row>
    <row r="1181" spans="1:3">
      <c r="A1181" s="9" t="s">
        <v>140</v>
      </c>
      <c r="B1181" s="10">
        <v>8</v>
      </c>
      <c r="C1181" s="10">
        <f t="shared" si="26"/>
        <v>1.6</v>
      </c>
    </row>
    <row r="1182" spans="1:3">
      <c r="A1182" s="9" t="s">
        <v>140</v>
      </c>
      <c r="B1182" s="10">
        <v>9</v>
      </c>
      <c r="C1182" s="10">
        <f t="shared" si="26"/>
        <v>1.8</v>
      </c>
    </row>
    <row r="1183" spans="1:3">
      <c r="A1183" s="9" t="s">
        <v>140</v>
      </c>
      <c r="B1183" s="10">
        <v>10</v>
      </c>
      <c r="C1183" s="10">
        <f t="shared" si="26"/>
        <v>2</v>
      </c>
    </row>
    <row r="1184" spans="1:3">
      <c r="A1184" s="9" t="s">
        <v>140</v>
      </c>
      <c r="B1184" s="10">
        <v>11</v>
      </c>
      <c r="C1184" s="10">
        <f t="shared" si="26"/>
        <v>2.2000000000000002</v>
      </c>
    </row>
    <row r="1185" spans="1:3">
      <c r="A1185" s="9" t="s">
        <v>140</v>
      </c>
      <c r="B1185" s="10">
        <v>12</v>
      </c>
      <c r="C1185" s="10">
        <f t="shared" si="26"/>
        <v>2.4</v>
      </c>
    </row>
    <row r="1186" spans="1:3">
      <c r="A1186" s="9" t="s">
        <v>140</v>
      </c>
      <c r="B1186" s="10">
        <v>13</v>
      </c>
      <c r="C1186" s="10">
        <f t="shared" si="26"/>
        <v>2.6</v>
      </c>
    </row>
    <row r="1187" spans="1:3">
      <c r="A1187" s="9" t="s">
        <v>140</v>
      </c>
      <c r="B1187" s="10">
        <v>14</v>
      </c>
      <c r="C1187" s="10">
        <f t="shared" si="26"/>
        <v>2.8</v>
      </c>
    </row>
    <row r="1188" spans="1:3">
      <c r="A1188" s="9" t="s">
        <v>140</v>
      </c>
      <c r="B1188" s="10">
        <v>15</v>
      </c>
      <c r="C1188" s="10">
        <f t="shared" si="26"/>
        <v>3</v>
      </c>
    </row>
    <row r="1189" spans="1:3">
      <c r="A1189" s="9" t="s">
        <v>140</v>
      </c>
      <c r="B1189" s="10">
        <v>16</v>
      </c>
      <c r="C1189" s="10">
        <f t="shared" si="26"/>
        <v>3.2</v>
      </c>
    </row>
    <row r="1190" spans="1:3">
      <c r="A1190" s="9" t="s">
        <v>140</v>
      </c>
      <c r="B1190" s="10">
        <v>17</v>
      </c>
      <c r="C1190" s="10">
        <f t="shared" si="26"/>
        <v>3.4</v>
      </c>
    </row>
    <row r="1191" spans="1:3">
      <c r="A1191" s="9" t="s">
        <v>140</v>
      </c>
      <c r="B1191" s="10">
        <v>18</v>
      </c>
      <c r="C1191" s="10">
        <f t="shared" si="26"/>
        <v>3.6</v>
      </c>
    </row>
    <row r="1192" spans="1:3">
      <c r="A1192" s="9" t="s">
        <v>140</v>
      </c>
      <c r="B1192" s="10">
        <v>19</v>
      </c>
      <c r="C1192" s="10">
        <f t="shared" si="26"/>
        <v>3.8</v>
      </c>
    </row>
    <row r="1193" spans="1:3">
      <c r="A1193" s="9" t="s">
        <v>140</v>
      </c>
      <c r="B1193" s="10">
        <v>20</v>
      </c>
      <c r="C1193" s="10">
        <f t="shared" si="26"/>
        <v>4</v>
      </c>
    </row>
    <row r="1194" spans="1:3">
      <c r="A1194" s="9" t="s">
        <v>140</v>
      </c>
      <c r="B1194" s="10">
        <v>21</v>
      </c>
      <c r="C1194" s="10">
        <f t="shared" ref="C1194:C1238" si="27">+B1194*0.3</f>
        <v>6.3</v>
      </c>
    </row>
    <row r="1195" spans="1:3">
      <c r="A1195" s="9" t="s">
        <v>140</v>
      </c>
      <c r="B1195" s="10">
        <v>22</v>
      </c>
      <c r="C1195" s="10">
        <f t="shared" si="27"/>
        <v>6.6</v>
      </c>
    </row>
    <row r="1196" spans="1:3">
      <c r="A1196" s="9" t="s">
        <v>140</v>
      </c>
      <c r="B1196" s="10">
        <v>23</v>
      </c>
      <c r="C1196" s="10">
        <f t="shared" si="27"/>
        <v>6.9</v>
      </c>
    </row>
    <row r="1197" spans="1:3">
      <c r="A1197" s="9" t="s">
        <v>140</v>
      </c>
      <c r="B1197" s="10">
        <v>24</v>
      </c>
      <c r="C1197" s="10">
        <f t="shared" si="27"/>
        <v>7.2</v>
      </c>
    </row>
    <row r="1198" spans="1:3">
      <c r="A1198" s="9" t="s">
        <v>140</v>
      </c>
      <c r="B1198" s="10">
        <v>25</v>
      </c>
      <c r="C1198" s="10">
        <f t="shared" si="27"/>
        <v>7.5</v>
      </c>
    </row>
    <row r="1199" spans="1:3">
      <c r="A1199" s="9" t="s">
        <v>140</v>
      </c>
      <c r="B1199" s="10">
        <v>26</v>
      </c>
      <c r="C1199" s="10">
        <f t="shared" si="27"/>
        <v>7.8</v>
      </c>
    </row>
    <row r="1200" spans="1:3">
      <c r="A1200" s="9" t="s">
        <v>140</v>
      </c>
      <c r="B1200" s="10">
        <v>27</v>
      </c>
      <c r="C1200" s="10">
        <f t="shared" si="27"/>
        <v>8.1</v>
      </c>
    </row>
    <row r="1201" spans="1:3">
      <c r="A1201" s="9" t="s">
        <v>140</v>
      </c>
      <c r="B1201" s="10">
        <v>28</v>
      </c>
      <c r="C1201" s="10">
        <f t="shared" si="27"/>
        <v>8.4</v>
      </c>
    </row>
    <row r="1202" spans="1:3">
      <c r="A1202" s="9" t="s">
        <v>140</v>
      </c>
      <c r="B1202" s="10">
        <v>29</v>
      </c>
      <c r="C1202" s="10">
        <f t="shared" si="27"/>
        <v>8.6999999999999993</v>
      </c>
    </row>
    <row r="1203" spans="1:3">
      <c r="A1203" s="9" t="s">
        <v>140</v>
      </c>
      <c r="B1203" s="10">
        <v>30</v>
      </c>
      <c r="C1203" s="10">
        <f t="shared" si="27"/>
        <v>9</v>
      </c>
    </row>
    <row r="1204" spans="1:3">
      <c r="A1204" s="9" t="s">
        <v>140</v>
      </c>
      <c r="B1204" s="10">
        <v>31</v>
      </c>
      <c r="C1204" s="10">
        <f t="shared" si="27"/>
        <v>9.3000000000000007</v>
      </c>
    </row>
    <row r="1205" spans="1:3">
      <c r="A1205" s="9" t="s">
        <v>140</v>
      </c>
      <c r="B1205" s="10">
        <v>32</v>
      </c>
      <c r="C1205" s="10">
        <f t="shared" si="27"/>
        <v>9.6</v>
      </c>
    </row>
    <row r="1206" spans="1:3">
      <c r="A1206" s="9" t="s">
        <v>140</v>
      </c>
      <c r="B1206" s="10">
        <v>33</v>
      </c>
      <c r="C1206" s="10">
        <f t="shared" si="27"/>
        <v>9.9</v>
      </c>
    </row>
    <row r="1207" spans="1:3">
      <c r="A1207" s="9" t="s">
        <v>140</v>
      </c>
      <c r="B1207" s="10">
        <v>34</v>
      </c>
      <c r="C1207" s="10">
        <f t="shared" si="27"/>
        <v>10.199999999999999</v>
      </c>
    </row>
    <row r="1208" spans="1:3">
      <c r="A1208" s="9" t="s">
        <v>140</v>
      </c>
      <c r="B1208" s="10">
        <v>35</v>
      </c>
      <c r="C1208" s="10">
        <f t="shared" si="27"/>
        <v>10.5</v>
      </c>
    </row>
    <row r="1209" spans="1:3">
      <c r="A1209" s="9" t="s">
        <v>140</v>
      </c>
      <c r="B1209" s="10">
        <v>36</v>
      </c>
      <c r="C1209" s="10">
        <f t="shared" si="27"/>
        <v>10.8</v>
      </c>
    </row>
    <row r="1210" spans="1:3">
      <c r="A1210" s="9" t="s">
        <v>140</v>
      </c>
      <c r="B1210" s="10">
        <v>37</v>
      </c>
      <c r="C1210" s="10">
        <f t="shared" si="27"/>
        <v>11.1</v>
      </c>
    </row>
    <row r="1211" spans="1:3">
      <c r="A1211" s="9" t="s">
        <v>140</v>
      </c>
      <c r="B1211" s="10">
        <v>38</v>
      </c>
      <c r="C1211" s="10">
        <f t="shared" si="27"/>
        <v>11.4</v>
      </c>
    </row>
    <row r="1212" spans="1:3">
      <c r="A1212" s="9" t="s">
        <v>140</v>
      </c>
      <c r="B1212" s="10">
        <v>39</v>
      </c>
      <c r="C1212" s="10">
        <f t="shared" si="27"/>
        <v>11.7</v>
      </c>
    </row>
    <row r="1213" spans="1:3">
      <c r="A1213" s="9" t="s">
        <v>140</v>
      </c>
      <c r="B1213" s="10">
        <v>40</v>
      </c>
      <c r="C1213" s="10">
        <f t="shared" si="27"/>
        <v>12</v>
      </c>
    </row>
    <row r="1214" spans="1:3">
      <c r="A1214" s="9" t="s">
        <v>140</v>
      </c>
      <c r="B1214" s="10">
        <v>41</v>
      </c>
      <c r="C1214" s="10">
        <f t="shared" si="27"/>
        <v>12.3</v>
      </c>
    </row>
    <row r="1215" spans="1:3">
      <c r="A1215" s="9" t="s">
        <v>140</v>
      </c>
      <c r="B1215" s="10">
        <v>42</v>
      </c>
      <c r="C1215" s="10">
        <f t="shared" si="27"/>
        <v>12.6</v>
      </c>
    </row>
    <row r="1216" spans="1:3">
      <c r="A1216" s="9" t="s">
        <v>140</v>
      </c>
      <c r="B1216" s="10">
        <v>43</v>
      </c>
      <c r="C1216" s="10">
        <f t="shared" si="27"/>
        <v>12.9</v>
      </c>
    </row>
    <row r="1217" spans="1:3">
      <c r="A1217" s="9" t="s">
        <v>140</v>
      </c>
      <c r="B1217" s="10">
        <v>44</v>
      </c>
      <c r="C1217" s="10">
        <f t="shared" si="27"/>
        <v>13.2</v>
      </c>
    </row>
    <row r="1218" spans="1:3">
      <c r="A1218" s="9" t="s">
        <v>140</v>
      </c>
      <c r="B1218" s="10">
        <v>45</v>
      </c>
      <c r="C1218" s="10">
        <f t="shared" si="27"/>
        <v>13.5</v>
      </c>
    </row>
    <row r="1219" spans="1:3">
      <c r="A1219" s="9" t="s">
        <v>140</v>
      </c>
      <c r="B1219" s="10">
        <v>46</v>
      </c>
      <c r="C1219" s="10">
        <f t="shared" si="27"/>
        <v>13.8</v>
      </c>
    </row>
    <row r="1220" spans="1:3">
      <c r="A1220" s="9" t="s">
        <v>140</v>
      </c>
      <c r="B1220" s="10">
        <v>47</v>
      </c>
      <c r="C1220" s="10">
        <f t="shared" si="27"/>
        <v>14.1</v>
      </c>
    </row>
    <row r="1221" spans="1:3">
      <c r="A1221" s="9" t="s">
        <v>140</v>
      </c>
      <c r="B1221" s="10">
        <v>48</v>
      </c>
      <c r="C1221" s="10">
        <f t="shared" si="27"/>
        <v>14.4</v>
      </c>
    </row>
    <row r="1222" spans="1:3">
      <c r="A1222" s="9" t="s">
        <v>140</v>
      </c>
      <c r="B1222" s="10">
        <v>49</v>
      </c>
      <c r="C1222" s="10">
        <f t="shared" si="27"/>
        <v>14.7</v>
      </c>
    </row>
    <row r="1223" spans="1:3">
      <c r="A1223" s="9" t="s">
        <v>140</v>
      </c>
      <c r="B1223" s="10">
        <v>50</v>
      </c>
      <c r="C1223" s="10">
        <f t="shared" si="27"/>
        <v>15</v>
      </c>
    </row>
    <row r="1224" spans="1:3">
      <c r="A1224" s="9" t="s">
        <v>140</v>
      </c>
      <c r="B1224" s="10">
        <v>51</v>
      </c>
      <c r="C1224" s="10">
        <f t="shared" si="27"/>
        <v>15.3</v>
      </c>
    </row>
    <row r="1225" spans="1:3">
      <c r="A1225" s="9" t="s">
        <v>140</v>
      </c>
      <c r="B1225" s="10">
        <v>52</v>
      </c>
      <c r="C1225" s="10">
        <f t="shared" si="27"/>
        <v>15.6</v>
      </c>
    </row>
    <row r="1226" spans="1:3">
      <c r="A1226" s="9" t="s">
        <v>140</v>
      </c>
      <c r="B1226" s="10">
        <v>53</v>
      </c>
      <c r="C1226" s="10">
        <f t="shared" si="27"/>
        <v>15.9</v>
      </c>
    </row>
    <row r="1227" spans="1:3">
      <c r="A1227" s="9" t="s">
        <v>140</v>
      </c>
      <c r="B1227" s="10">
        <v>54</v>
      </c>
      <c r="C1227" s="10">
        <f t="shared" si="27"/>
        <v>16.2</v>
      </c>
    </row>
    <row r="1228" spans="1:3">
      <c r="A1228" s="9" t="s">
        <v>140</v>
      </c>
      <c r="B1228" s="10">
        <v>55</v>
      </c>
      <c r="C1228" s="10">
        <f t="shared" si="27"/>
        <v>16.5</v>
      </c>
    </row>
    <row r="1229" spans="1:3">
      <c r="A1229" s="9" t="s">
        <v>140</v>
      </c>
      <c r="B1229" s="10">
        <v>56</v>
      </c>
      <c r="C1229" s="10">
        <f t="shared" si="27"/>
        <v>16.8</v>
      </c>
    </row>
    <row r="1230" spans="1:3">
      <c r="A1230" s="9" t="s">
        <v>140</v>
      </c>
      <c r="B1230" s="10">
        <v>57</v>
      </c>
      <c r="C1230" s="10">
        <f t="shared" si="27"/>
        <v>17.100000000000001</v>
      </c>
    </row>
    <row r="1231" spans="1:3">
      <c r="A1231" s="9" t="s">
        <v>140</v>
      </c>
      <c r="B1231" s="10">
        <v>58</v>
      </c>
      <c r="C1231" s="10">
        <f t="shared" si="27"/>
        <v>17.399999999999999</v>
      </c>
    </row>
    <row r="1232" spans="1:3">
      <c r="A1232" s="9" t="s">
        <v>140</v>
      </c>
      <c r="B1232" s="10">
        <v>59</v>
      </c>
      <c r="C1232" s="10">
        <f t="shared" si="27"/>
        <v>17.7</v>
      </c>
    </row>
    <row r="1233" spans="1:3">
      <c r="A1233" s="9" t="s">
        <v>140</v>
      </c>
      <c r="B1233" s="10">
        <v>60</v>
      </c>
      <c r="C1233" s="10">
        <f t="shared" si="27"/>
        <v>18</v>
      </c>
    </row>
    <row r="1234" spans="1:3">
      <c r="A1234" s="9" t="s">
        <v>140</v>
      </c>
      <c r="B1234" s="10">
        <v>61</v>
      </c>
      <c r="C1234" s="10">
        <f t="shared" si="27"/>
        <v>18.3</v>
      </c>
    </row>
    <row r="1235" spans="1:3">
      <c r="A1235" s="9" t="s">
        <v>140</v>
      </c>
      <c r="B1235" s="10">
        <v>62</v>
      </c>
      <c r="C1235" s="10">
        <f t="shared" si="27"/>
        <v>18.600000000000001</v>
      </c>
    </row>
    <row r="1236" spans="1:3">
      <c r="A1236" s="9" t="s">
        <v>140</v>
      </c>
      <c r="B1236" s="10">
        <v>63</v>
      </c>
      <c r="C1236" s="10">
        <f t="shared" si="27"/>
        <v>18.899999999999999</v>
      </c>
    </row>
    <row r="1237" spans="1:3">
      <c r="A1237" s="9" t="s">
        <v>140</v>
      </c>
      <c r="B1237" s="10">
        <v>64</v>
      </c>
      <c r="C1237" s="10">
        <f t="shared" si="27"/>
        <v>19.2</v>
      </c>
    </row>
    <row r="1238" spans="1:3">
      <c r="A1238" s="9" t="s">
        <v>140</v>
      </c>
      <c r="B1238" s="10">
        <v>65</v>
      </c>
      <c r="C1238" s="10">
        <f t="shared" si="27"/>
        <v>19.5</v>
      </c>
    </row>
    <row r="1242" spans="1:3">
      <c r="A1242" s="9" t="s">
        <v>141</v>
      </c>
      <c r="B1242" s="10" t="s">
        <v>14</v>
      </c>
      <c r="C1242" s="11" t="s">
        <v>80</v>
      </c>
    </row>
    <row r="1243" spans="1:3">
      <c r="A1243" s="9" t="s">
        <v>141</v>
      </c>
      <c r="B1243" s="10">
        <v>1</v>
      </c>
      <c r="C1243" s="10">
        <v>1</v>
      </c>
    </row>
    <row r="1244" spans="1:3">
      <c r="A1244" s="9" t="s">
        <v>141</v>
      </c>
      <c r="B1244" s="10">
        <v>1.2</v>
      </c>
      <c r="C1244" s="10">
        <v>1</v>
      </c>
    </row>
    <row r="1245" spans="1:3">
      <c r="A1245" s="9" t="s">
        <v>141</v>
      </c>
      <c r="B1245" s="10">
        <v>1.5</v>
      </c>
      <c r="C1245" s="10">
        <v>1</v>
      </c>
    </row>
    <row r="1246" spans="1:3">
      <c r="A1246" s="9" t="s">
        <v>141</v>
      </c>
      <c r="B1246" s="10">
        <v>2</v>
      </c>
      <c r="C1246" s="10">
        <v>1</v>
      </c>
    </row>
    <row r="1247" spans="1:3">
      <c r="A1247" s="9" t="s">
        <v>141</v>
      </c>
      <c r="B1247" s="10">
        <v>2.5</v>
      </c>
      <c r="C1247" s="10">
        <v>1</v>
      </c>
    </row>
    <row r="1248" spans="1:3">
      <c r="A1248" s="9" t="s">
        <v>141</v>
      </c>
      <c r="B1248" s="10">
        <v>3</v>
      </c>
      <c r="C1248" s="10">
        <v>1</v>
      </c>
    </row>
    <row r="1249" spans="1:3">
      <c r="A1249" s="9" t="s">
        <v>141</v>
      </c>
      <c r="B1249" s="10">
        <v>4</v>
      </c>
      <c r="C1249" s="10">
        <v>1</v>
      </c>
    </row>
    <row r="1250" spans="1:3">
      <c r="A1250" s="9" t="s">
        <v>141</v>
      </c>
      <c r="B1250" s="10">
        <v>5</v>
      </c>
      <c r="C1250" s="10">
        <f t="shared" ref="C1250:C1265" si="28">+B1250*0.2</f>
        <v>1</v>
      </c>
    </row>
    <row r="1251" spans="1:3">
      <c r="A1251" s="9" t="s">
        <v>141</v>
      </c>
      <c r="B1251" s="10">
        <v>6</v>
      </c>
      <c r="C1251" s="10">
        <f t="shared" si="28"/>
        <v>1.2</v>
      </c>
    </row>
    <row r="1252" spans="1:3">
      <c r="A1252" s="9" t="s">
        <v>141</v>
      </c>
      <c r="B1252" s="10">
        <v>7</v>
      </c>
      <c r="C1252" s="10">
        <f t="shared" si="28"/>
        <v>1.4</v>
      </c>
    </row>
    <row r="1253" spans="1:3">
      <c r="A1253" s="9" t="s">
        <v>141</v>
      </c>
      <c r="B1253" s="10">
        <v>8</v>
      </c>
      <c r="C1253" s="10">
        <f t="shared" si="28"/>
        <v>1.6</v>
      </c>
    </row>
    <row r="1254" spans="1:3">
      <c r="A1254" s="9" t="s">
        <v>141</v>
      </c>
      <c r="B1254" s="10">
        <v>9</v>
      </c>
      <c r="C1254" s="10">
        <f t="shared" si="28"/>
        <v>1.8</v>
      </c>
    </row>
    <row r="1255" spans="1:3">
      <c r="A1255" s="9" t="s">
        <v>141</v>
      </c>
      <c r="B1255" s="10">
        <v>10</v>
      </c>
      <c r="C1255" s="10">
        <f t="shared" si="28"/>
        <v>2</v>
      </c>
    </row>
    <row r="1256" spans="1:3">
      <c r="A1256" s="9" t="s">
        <v>141</v>
      </c>
      <c r="B1256" s="10">
        <v>11</v>
      </c>
      <c r="C1256" s="10">
        <f t="shared" si="28"/>
        <v>2.2000000000000002</v>
      </c>
    </row>
    <row r="1257" spans="1:3">
      <c r="A1257" s="9" t="s">
        <v>141</v>
      </c>
      <c r="B1257" s="10">
        <v>12</v>
      </c>
      <c r="C1257" s="10">
        <f t="shared" si="28"/>
        <v>2.4</v>
      </c>
    </row>
    <row r="1258" spans="1:3">
      <c r="A1258" s="9" t="s">
        <v>141</v>
      </c>
      <c r="B1258" s="10">
        <v>13</v>
      </c>
      <c r="C1258" s="10">
        <f t="shared" si="28"/>
        <v>2.6</v>
      </c>
    </row>
    <row r="1259" spans="1:3">
      <c r="A1259" s="9" t="s">
        <v>141</v>
      </c>
      <c r="B1259" s="10">
        <v>14</v>
      </c>
      <c r="C1259" s="10">
        <f t="shared" si="28"/>
        <v>2.8</v>
      </c>
    </row>
    <row r="1260" spans="1:3">
      <c r="A1260" s="9" t="s">
        <v>141</v>
      </c>
      <c r="B1260" s="10">
        <v>15</v>
      </c>
      <c r="C1260" s="10">
        <f t="shared" si="28"/>
        <v>3</v>
      </c>
    </row>
    <row r="1261" spans="1:3">
      <c r="A1261" s="9" t="s">
        <v>141</v>
      </c>
      <c r="B1261" s="10">
        <v>16</v>
      </c>
      <c r="C1261" s="10">
        <f t="shared" si="28"/>
        <v>3.2</v>
      </c>
    </row>
    <row r="1262" spans="1:3">
      <c r="A1262" s="9" t="s">
        <v>141</v>
      </c>
      <c r="B1262" s="10">
        <v>17</v>
      </c>
      <c r="C1262" s="10">
        <f t="shared" si="28"/>
        <v>3.4</v>
      </c>
    </row>
    <row r="1263" spans="1:3">
      <c r="A1263" s="9" t="s">
        <v>141</v>
      </c>
      <c r="B1263" s="10">
        <v>18</v>
      </c>
      <c r="C1263" s="10">
        <f t="shared" si="28"/>
        <v>3.6</v>
      </c>
    </row>
    <row r="1264" spans="1:3">
      <c r="A1264" s="9" t="s">
        <v>141</v>
      </c>
      <c r="B1264" s="10">
        <v>19</v>
      </c>
      <c r="C1264" s="10">
        <f t="shared" si="28"/>
        <v>3.8</v>
      </c>
    </row>
    <row r="1265" spans="1:3">
      <c r="A1265" s="9" t="s">
        <v>141</v>
      </c>
      <c r="B1265" s="10">
        <v>20</v>
      </c>
      <c r="C1265" s="10">
        <f t="shared" si="28"/>
        <v>4</v>
      </c>
    </row>
    <row r="1266" spans="1:3">
      <c r="A1266" s="9" t="s">
        <v>141</v>
      </c>
      <c r="B1266" s="10">
        <v>21</v>
      </c>
      <c r="C1266" s="10">
        <f t="shared" ref="C1266:C1310" si="29">+B1266*0.3</f>
        <v>6.3</v>
      </c>
    </row>
    <row r="1267" spans="1:3">
      <c r="A1267" s="9" t="s">
        <v>141</v>
      </c>
      <c r="B1267" s="10">
        <v>22</v>
      </c>
      <c r="C1267" s="10">
        <f t="shared" si="29"/>
        <v>6.6</v>
      </c>
    </row>
    <row r="1268" spans="1:3">
      <c r="A1268" s="9" t="s">
        <v>141</v>
      </c>
      <c r="B1268" s="10">
        <v>23</v>
      </c>
      <c r="C1268" s="10">
        <f t="shared" si="29"/>
        <v>6.9</v>
      </c>
    </row>
    <row r="1269" spans="1:3">
      <c r="A1269" s="9" t="s">
        <v>141</v>
      </c>
      <c r="B1269" s="10">
        <v>24</v>
      </c>
      <c r="C1269" s="10">
        <f t="shared" si="29"/>
        <v>7.2</v>
      </c>
    </row>
    <row r="1270" spans="1:3">
      <c r="A1270" s="9" t="s">
        <v>141</v>
      </c>
      <c r="B1270" s="10">
        <v>25</v>
      </c>
      <c r="C1270" s="10">
        <f t="shared" si="29"/>
        <v>7.5</v>
      </c>
    </row>
    <row r="1271" spans="1:3">
      <c r="A1271" s="9" t="s">
        <v>141</v>
      </c>
      <c r="B1271" s="10">
        <v>26</v>
      </c>
      <c r="C1271" s="10">
        <f t="shared" si="29"/>
        <v>7.8</v>
      </c>
    </row>
    <row r="1272" spans="1:3">
      <c r="A1272" s="9" t="s">
        <v>141</v>
      </c>
      <c r="B1272" s="10">
        <v>27</v>
      </c>
      <c r="C1272" s="10">
        <f t="shared" si="29"/>
        <v>8.1</v>
      </c>
    </row>
    <row r="1273" spans="1:3">
      <c r="A1273" s="9" t="s">
        <v>141</v>
      </c>
      <c r="B1273" s="10">
        <v>28</v>
      </c>
      <c r="C1273" s="10">
        <f t="shared" si="29"/>
        <v>8.4</v>
      </c>
    </row>
    <row r="1274" spans="1:3">
      <c r="A1274" s="9" t="s">
        <v>141</v>
      </c>
      <c r="B1274" s="10">
        <v>29</v>
      </c>
      <c r="C1274" s="10">
        <f t="shared" si="29"/>
        <v>8.6999999999999993</v>
      </c>
    </row>
    <row r="1275" spans="1:3">
      <c r="A1275" s="9" t="s">
        <v>141</v>
      </c>
      <c r="B1275" s="10">
        <v>30</v>
      </c>
      <c r="C1275" s="10">
        <f t="shared" si="29"/>
        <v>9</v>
      </c>
    </row>
    <row r="1276" spans="1:3">
      <c r="A1276" s="9" t="s">
        <v>141</v>
      </c>
      <c r="B1276" s="10">
        <v>31</v>
      </c>
      <c r="C1276" s="10">
        <f t="shared" si="29"/>
        <v>9.3000000000000007</v>
      </c>
    </row>
    <row r="1277" spans="1:3">
      <c r="A1277" s="9" t="s">
        <v>141</v>
      </c>
      <c r="B1277" s="10">
        <v>32</v>
      </c>
      <c r="C1277" s="10">
        <f t="shared" si="29"/>
        <v>9.6</v>
      </c>
    </row>
    <row r="1278" spans="1:3">
      <c r="A1278" s="9" t="s">
        <v>141</v>
      </c>
      <c r="B1278" s="10">
        <v>33</v>
      </c>
      <c r="C1278" s="10">
        <f t="shared" si="29"/>
        <v>9.9</v>
      </c>
    </row>
    <row r="1279" spans="1:3">
      <c r="A1279" s="9" t="s">
        <v>141</v>
      </c>
      <c r="B1279" s="10">
        <v>34</v>
      </c>
      <c r="C1279" s="10">
        <f t="shared" si="29"/>
        <v>10.199999999999999</v>
      </c>
    </row>
    <row r="1280" spans="1:3">
      <c r="A1280" s="9" t="s">
        <v>141</v>
      </c>
      <c r="B1280" s="10">
        <v>35</v>
      </c>
      <c r="C1280" s="10">
        <f t="shared" si="29"/>
        <v>10.5</v>
      </c>
    </row>
    <row r="1281" spans="1:3">
      <c r="A1281" s="9" t="s">
        <v>141</v>
      </c>
      <c r="B1281" s="10">
        <v>36</v>
      </c>
      <c r="C1281" s="10">
        <f t="shared" si="29"/>
        <v>10.8</v>
      </c>
    </row>
    <row r="1282" spans="1:3">
      <c r="A1282" s="9" t="s">
        <v>141</v>
      </c>
      <c r="B1282" s="10">
        <v>37</v>
      </c>
      <c r="C1282" s="10">
        <f t="shared" si="29"/>
        <v>11.1</v>
      </c>
    </row>
    <row r="1283" spans="1:3">
      <c r="A1283" s="9" t="s">
        <v>141</v>
      </c>
      <c r="B1283" s="10">
        <v>38</v>
      </c>
      <c r="C1283" s="10">
        <f t="shared" si="29"/>
        <v>11.4</v>
      </c>
    </row>
    <row r="1284" spans="1:3">
      <c r="A1284" s="9" t="s">
        <v>141</v>
      </c>
      <c r="B1284" s="10">
        <v>39</v>
      </c>
      <c r="C1284" s="10">
        <f t="shared" si="29"/>
        <v>11.7</v>
      </c>
    </row>
    <row r="1285" spans="1:3">
      <c r="A1285" s="9" t="s">
        <v>141</v>
      </c>
      <c r="B1285" s="10">
        <v>40</v>
      </c>
      <c r="C1285" s="10">
        <f t="shared" si="29"/>
        <v>12</v>
      </c>
    </row>
    <row r="1286" spans="1:3">
      <c r="A1286" s="9" t="s">
        <v>141</v>
      </c>
      <c r="B1286" s="10">
        <v>41</v>
      </c>
      <c r="C1286" s="10">
        <f t="shared" si="29"/>
        <v>12.3</v>
      </c>
    </row>
    <row r="1287" spans="1:3">
      <c r="A1287" s="9" t="s">
        <v>141</v>
      </c>
      <c r="B1287" s="10">
        <v>42</v>
      </c>
      <c r="C1287" s="10">
        <f t="shared" si="29"/>
        <v>12.6</v>
      </c>
    </row>
    <row r="1288" spans="1:3">
      <c r="A1288" s="9" t="s">
        <v>141</v>
      </c>
      <c r="B1288" s="10">
        <v>43</v>
      </c>
      <c r="C1288" s="10">
        <f t="shared" si="29"/>
        <v>12.9</v>
      </c>
    </row>
    <row r="1289" spans="1:3">
      <c r="A1289" s="9" t="s">
        <v>141</v>
      </c>
      <c r="B1289" s="10">
        <v>44</v>
      </c>
      <c r="C1289" s="10">
        <f t="shared" si="29"/>
        <v>13.2</v>
      </c>
    </row>
    <row r="1290" spans="1:3">
      <c r="A1290" s="9" t="s">
        <v>141</v>
      </c>
      <c r="B1290" s="10">
        <v>45</v>
      </c>
      <c r="C1290" s="10">
        <f t="shared" si="29"/>
        <v>13.5</v>
      </c>
    </row>
    <row r="1291" spans="1:3">
      <c r="A1291" s="9" t="s">
        <v>141</v>
      </c>
      <c r="B1291" s="10">
        <v>46</v>
      </c>
      <c r="C1291" s="10">
        <f t="shared" si="29"/>
        <v>13.8</v>
      </c>
    </row>
    <row r="1292" spans="1:3">
      <c r="A1292" s="9" t="s">
        <v>141</v>
      </c>
      <c r="B1292" s="10">
        <v>47</v>
      </c>
      <c r="C1292" s="10">
        <f t="shared" si="29"/>
        <v>14.1</v>
      </c>
    </row>
    <row r="1293" spans="1:3">
      <c r="A1293" s="9" t="s">
        <v>141</v>
      </c>
      <c r="B1293" s="10">
        <v>48</v>
      </c>
      <c r="C1293" s="10">
        <f t="shared" si="29"/>
        <v>14.4</v>
      </c>
    </row>
    <row r="1294" spans="1:3">
      <c r="A1294" s="9" t="s">
        <v>141</v>
      </c>
      <c r="B1294" s="10">
        <v>49</v>
      </c>
      <c r="C1294" s="10">
        <f t="shared" si="29"/>
        <v>14.7</v>
      </c>
    </row>
    <row r="1295" spans="1:3">
      <c r="A1295" s="9" t="s">
        <v>141</v>
      </c>
      <c r="B1295" s="10">
        <v>50</v>
      </c>
      <c r="C1295" s="10">
        <f t="shared" si="29"/>
        <v>15</v>
      </c>
    </row>
    <row r="1296" spans="1:3">
      <c r="A1296" s="9" t="s">
        <v>141</v>
      </c>
      <c r="B1296" s="10">
        <v>51</v>
      </c>
      <c r="C1296" s="10">
        <f t="shared" si="29"/>
        <v>15.3</v>
      </c>
    </row>
    <row r="1297" spans="1:3">
      <c r="A1297" s="9" t="s">
        <v>141</v>
      </c>
      <c r="B1297" s="10">
        <v>52</v>
      </c>
      <c r="C1297" s="10">
        <f t="shared" si="29"/>
        <v>15.6</v>
      </c>
    </row>
    <row r="1298" spans="1:3">
      <c r="A1298" s="9" t="s">
        <v>141</v>
      </c>
      <c r="B1298" s="10">
        <v>53</v>
      </c>
      <c r="C1298" s="10">
        <f t="shared" si="29"/>
        <v>15.9</v>
      </c>
    </row>
    <row r="1299" spans="1:3">
      <c r="A1299" s="9" t="s">
        <v>141</v>
      </c>
      <c r="B1299" s="10">
        <v>54</v>
      </c>
      <c r="C1299" s="10">
        <f t="shared" si="29"/>
        <v>16.2</v>
      </c>
    </row>
    <row r="1300" spans="1:3">
      <c r="A1300" s="9" t="s">
        <v>141</v>
      </c>
      <c r="B1300" s="10">
        <v>55</v>
      </c>
      <c r="C1300" s="10">
        <f t="shared" si="29"/>
        <v>16.5</v>
      </c>
    </row>
    <row r="1301" spans="1:3">
      <c r="A1301" s="9" t="s">
        <v>141</v>
      </c>
      <c r="B1301" s="10">
        <v>56</v>
      </c>
      <c r="C1301" s="10">
        <f t="shared" si="29"/>
        <v>16.8</v>
      </c>
    </row>
    <row r="1302" spans="1:3">
      <c r="A1302" s="9" t="s">
        <v>141</v>
      </c>
      <c r="B1302" s="10">
        <v>57</v>
      </c>
      <c r="C1302" s="10">
        <f t="shared" si="29"/>
        <v>17.100000000000001</v>
      </c>
    </row>
    <row r="1303" spans="1:3">
      <c r="A1303" s="9" t="s">
        <v>141</v>
      </c>
      <c r="B1303" s="10">
        <v>58</v>
      </c>
      <c r="C1303" s="10">
        <f t="shared" si="29"/>
        <v>17.399999999999999</v>
      </c>
    </row>
    <row r="1304" spans="1:3">
      <c r="A1304" s="9" t="s">
        <v>141</v>
      </c>
      <c r="B1304" s="10">
        <v>59</v>
      </c>
      <c r="C1304" s="10">
        <f t="shared" si="29"/>
        <v>17.7</v>
      </c>
    </row>
    <row r="1305" spans="1:3">
      <c r="A1305" s="9" t="s">
        <v>141</v>
      </c>
      <c r="B1305" s="10">
        <v>60</v>
      </c>
      <c r="C1305" s="10">
        <f t="shared" si="29"/>
        <v>18</v>
      </c>
    </row>
    <row r="1306" spans="1:3">
      <c r="A1306" s="9" t="s">
        <v>141</v>
      </c>
      <c r="B1306" s="10">
        <v>61</v>
      </c>
      <c r="C1306" s="10">
        <f t="shared" si="29"/>
        <v>18.3</v>
      </c>
    </row>
    <row r="1307" spans="1:3">
      <c r="A1307" s="9" t="s">
        <v>141</v>
      </c>
      <c r="B1307" s="10">
        <v>62</v>
      </c>
      <c r="C1307" s="10">
        <f t="shared" si="29"/>
        <v>18.600000000000001</v>
      </c>
    </row>
    <row r="1308" spans="1:3">
      <c r="A1308" s="9" t="s">
        <v>141</v>
      </c>
      <c r="B1308" s="10">
        <v>63</v>
      </c>
      <c r="C1308" s="10">
        <f t="shared" si="29"/>
        <v>18.899999999999999</v>
      </c>
    </row>
    <row r="1309" spans="1:3">
      <c r="A1309" s="9" t="s">
        <v>141</v>
      </c>
      <c r="B1309" s="10">
        <v>64</v>
      </c>
      <c r="C1309" s="10">
        <f t="shared" si="29"/>
        <v>19.2</v>
      </c>
    </row>
    <row r="1310" spans="1:3">
      <c r="A1310" s="9" t="s">
        <v>141</v>
      </c>
      <c r="B1310" s="10">
        <v>65</v>
      </c>
      <c r="C1310" s="10">
        <f t="shared" si="29"/>
        <v>19.5</v>
      </c>
    </row>
    <row r="1313" spans="1:3">
      <c r="A1313" s="9" t="s">
        <v>142</v>
      </c>
      <c r="B1313" s="10" t="s">
        <v>14</v>
      </c>
      <c r="C1313" s="11" t="s">
        <v>80</v>
      </c>
    </row>
    <row r="1314" spans="1:3">
      <c r="A1314" s="9" t="s">
        <v>142</v>
      </c>
      <c r="B1314" s="10">
        <v>1</v>
      </c>
      <c r="C1314" s="10">
        <v>2</v>
      </c>
    </row>
    <row r="1315" spans="1:3">
      <c r="A1315" s="9" t="s">
        <v>142</v>
      </c>
      <c r="B1315" s="10">
        <v>1.2</v>
      </c>
      <c r="C1315" s="10">
        <v>2</v>
      </c>
    </row>
    <row r="1316" spans="1:3">
      <c r="A1316" s="9" t="s">
        <v>142</v>
      </c>
      <c r="B1316" s="10">
        <v>1.5</v>
      </c>
      <c r="C1316" s="10">
        <v>2</v>
      </c>
    </row>
    <row r="1317" spans="1:3">
      <c r="A1317" s="9" t="s">
        <v>142</v>
      </c>
      <c r="B1317" s="10">
        <v>2</v>
      </c>
      <c r="C1317" s="10">
        <v>2</v>
      </c>
    </row>
    <row r="1318" spans="1:3">
      <c r="A1318" s="9" t="s">
        <v>142</v>
      </c>
      <c r="B1318" s="10">
        <v>2.5</v>
      </c>
      <c r="C1318" s="10">
        <v>2</v>
      </c>
    </row>
    <row r="1319" spans="1:3">
      <c r="A1319" s="9" t="s">
        <v>142</v>
      </c>
      <c r="B1319" s="10">
        <v>3</v>
      </c>
      <c r="C1319" s="10">
        <v>2</v>
      </c>
    </row>
    <row r="1320" spans="1:3">
      <c r="A1320" s="9" t="s">
        <v>142</v>
      </c>
      <c r="B1320" s="10">
        <v>4</v>
      </c>
      <c r="C1320" s="10">
        <v>2</v>
      </c>
    </row>
    <row r="1321" spans="1:3">
      <c r="A1321" s="9" t="s">
        <v>142</v>
      </c>
      <c r="B1321" s="10">
        <v>5</v>
      </c>
      <c r="C1321" s="10">
        <v>2</v>
      </c>
    </row>
    <row r="1322" spans="1:3">
      <c r="A1322" s="9" t="s">
        <v>142</v>
      </c>
      <c r="B1322" s="10">
        <v>6</v>
      </c>
      <c r="C1322" s="10">
        <v>2</v>
      </c>
    </row>
    <row r="1323" spans="1:3">
      <c r="A1323" s="9" t="s">
        <v>142</v>
      </c>
      <c r="B1323" s="10">
        <v>7</v>
      </c>
      <c r="C1323" s="10">
        <f>+B1323*0.3</f>
        <v>2.1</v>
      </c>
    </row>
    <row r="1324" spans="1:3">
      <c r="A1324" s="9" t="s">
        <v>142</v>
      </c>
      <c r="B1324" s="10">
        <v>8</v>
      </c>
      <c r="C1324" s="10">
        <f t="shared" ref="C1324:C1381" si="30">+B1324*0.3</f>
        <v>2.4</v>
      </c>
    </row>
    <row r="1325" spans="1:3">
      <c r="A1325" s="9" t="s">
        <v>142</v>
      </c>
      <c r="B1325" s="10">
        <v>9</v>
      </c>
      <c r="C1325" s="10">
        <f t="shared" si="30"/>
        <v>2.7</v>
      </c>
    </row>
    <row r="1326" spans="1:3">
      <c r="A1326" s="9" t="s">
        <v>142</v>
      </c>
      <c r="B1326" s="10">
        <v>10</v>
      </c>
      <c r="C1326" s="10">
        <f t="shared" si="30"/>
        <v>3</v>
      </c>
    </row>
    <row r="1327" spans="1:3">
      <c r="A1327" s="9" t="s">
        <v>142</v>
      </c>
      <c r="B1327" s="10">
        <v>11</v>
      </c>
      <c r="C1327" s="10">
        <f t="shared" si="30"/>
        <v>3.3</v>
      </c>
    </row>
    <row r="1328" spans="1:3">
      <c r="A1328" s="9" t="s">
        <v>142</v>
      </c>
      <c r="B1328" s="10">
        <v>12</v>
      </c>
      <c r="C1328" s="10">
        <f t="shared" si="30"/>
        <v>3.6</v>
      </c>
    </row>
    <row r="1329" spans="1:3">
      <c r="A1329" s="9" t="s">
        <v>142</v>
      </c>
      <c r="B1329" s="10">
        <v>13</v>
      </c>
      <c r="C1329" s="10">
        <f t="shared" si="30"/>
        <v>3.9</v>
      </c>
    </row>
    <row r="1330" spans="1:3">
      <c r="A1330" s="9" t="s">
        <v>142</v>
      </c>
      <c r="B1330" s="10">
        <v>14</v>
      </c>
      <c r="C1330" s="10">
        <f t="shared" si="30"/>
        <v>4.2</v>
      </c>
    </row>
    <row r="1331" spans="1:3">
      <c r="A1331" s="9" t="s">
        <v>142</v>
      </c>
      <c r="B1331" s="10">
        <v>15</v>
      </c>
      <c r="C1331" s="10">
        <f t="shared" si="30"/>
        <v>4.5</v>
      </c>
    </row>
    <row r="1332" spans="1:3">
      <c r="A1332" s="9" t="s">
        <v>142</v>
      </c>
      <c r="B1332" s="10">
        <v>16</v>
      </c>
      <c r="C1332" s="10">
        <f t="shared" si="30"/>
        <v>4.8</v>
      </c>
    </row>
    <row r="1333" spans="1:3">
      <c r="A1333" s="9" t="s">
        <v>142</v>
      </c>
      <c r="B1333" s="10">
        <v>17</v>
      </c>
      <c r="C1333" s="10">
        <f t="shared" si="30"/>
        <v>5.0999999999999996</v>
      </c>
    </row>
    <row r="1334" spans="1:3">
      <c r="A1334" s="9" t="s">
        <v>142</v>
      </c>
      <c r="B1334" s="10">
        <v>18</v>
      </c>
      <c r="C1334" s="10">
        <f t="shared" si="30"/>
        <v>5.4</v>
      </c>
    </row>
    <row r="1335" spans="1:3">
      <c r="A1335" s="9" t="s">
        <v>142</v>
      </c>
      <c r="B1335" s="10">
        <v>19</v>
      </c>
      <c r="C1335" s="10">
        <f t="shared" si="30"/>
        <v>5.7</v>
      </c>
    </row>
    <row r="1336" spans="1:3">
      <c r="A1336" s="9" t="s">
        <v>142</v>
      </c>
      <c r="B1336" s="10">
        <v>20</v>
      </c>
      <c r="C1336" s="10">
        <f t="shared" si="30"/>
        <v>6</v>
      </c>
    </row>
    <row r="1337" spans="1:3">
      <c r="A1337" s="9" t="s">
        <v>142</v>
      </c>
      <c r="B1337" s="10">
        <v>21</v>
      </c>
      <c r="C1337" s="10">
        <f t="shared" si="30"/>
        <v>6.3</v>
      </c>
    </row>
    <row r="1338" spans="1:3">
      <c r="A1338" s="9" t="s">
        <v>142</v>
      </c>
      <c r="B1338" s="10">
        <v>22</v>
      </c>
      <c r="C1338" s="10">
        <f t="shared" si="30"/>
        <v>6.6</v>
      </c>
    </row>
    <row r="1339" spans="1:3">
      <c r="A1339" s="9" t="s">
        <v>142</v>
      </c>
      <c r="B1339" s="10">
        <v>23</v>
      </c>
      <c r="C1339" s="10">
        <f t="shared" si="30"/>
        <v>6.9</v>
      </c>
    </row>
    <row r="1340" spans="1:3">
      <c r="A1340" s="9" t="s">
        <v>142</v>
      </c>
      <c r="B1340" s="10">
        <v>24</v>
      </c>
      <c r="C1340" s="10">
        <f t="shared" si="30"/>
        <v>7.2</v>
      </c>
    </row>
    <row r="1341" spans="1:3">
      <c r="A1341" s="9" t="s">
        <v>142</v>
      </c>
      <c r="B1341" s="10">
        <v>25</v>
      </c>
      <c r="C1341" s="10">
        <f t="shared" si="30"/>
        <v>7.5</v>
      </c>
    </row>
    <row r="1342" spans="1:3">
      <c r="A1342" s="9" t="s">
        <v>142</v>
      </c>
      <c r="B1342" s="10">
        <v>26</v>
      </c>
      <c r="C1342" s="10">
        <f t="shared" si="30"/>
        <v>7.8</v>
      </c>
    </row>
    <row r="1343" spans="1:3">
      <c r="A1343" s="9" t="s">
        <v>142</v>
      </c>
      <c r="B1343" s="10">
        <v>27</v>
      </c>
      <c r="C1343" s="10">
        <f t="shared" si="30"/>
        <v>8.1</v>
      </c>
    </row>
    <row r="1344" spans="1:3">
      <c r="A1344" s="9" t="s">
        <v>142</v>
      </c>
      <c r="B1344" s="10">
        <v>28</v>
      </c>
      <c r="C1344" s="10">
        <f t="shared" si="30"/>
        <v>8.4</v>
      </c>
    </row>
    <row r="1345" spans="1:3">
      <c r="A1345" s="9" t="s">
        <v>142</v>
      </c>
      <c r="B1345" s="10">
        <v>29</v>
      </c>
      <c r="C1345" s="10">
        <f t="shared" si="30"/>
        <v>8.6999999999999993</v>
      </c>
    </row>
    <row r="1346" spans="1:3">
      <c r="A1346" s="9" t="s">
        <v>142</v>
      </c>
      <c r="B1346" s="10">
        <v>30</v>
      </c>
      <c r="C1346" s="10">
        <f t="shared" si="30"/>
        <v>9</v>
      </c>
    </row>
    <row r="1347" spans="1:3">
      <c r="A1347" s="9" t="s">
        <v>142</v>
      </c>
      <c r="B1347" s="10">
        <v>31</v>
      </c>
      <c r="C1347" s="10">
        <f t="shared" si="30"/>
        <v>9.3000000000000007</v>
      </c>
    </row>
    <row r="1348" spans="1:3">
      <c r="A1348" s="9" t="s">
        <v>142</v>
      </c>
      <c r="B1348" s="10">
        <v>32</v>
      </c>
      <c r="C1348" s="10">
        <f t="shared" si="30"/>
        <v>9.6</v>
      </c>
    </row>
    <row r="1349" spans="1:3">
      <c r="A1349" s="9" t="s">
        <v>142</v>
      </c>
      <c r="B1349" s="10">
        <v>33</v>
      </c>
      <c r="C1349" s="10">
        <f t="shared" si="30"/>
        <v>9.9</v>
      </c>
    </row>
    <row r="1350" spans="1:3">
      <c r="A1350" s="9" t="s">
        <v>142</v>
      </c>
      <c r="B1350" s="10">
        <v>34</v>
      </c>
      <c r="C1350" s="10">
        <f t="shared" si="30"/>
        <v>10.199999999999999</v>
      </c>
    </row>
    <row r="1351" spans="1:3">
      <c r="A1351" s="9" t="s">
        <v>142</v>
      </c>
      <c r="B1351" s="10">
        <v>35</v>
      </c>
      <c r="C1351" s="10">
        <f t="shared" si="30"/>
        <v>10.5</v>
      </c>
    </row>
    <row r="1352" spans="1:3">
      <c r="A1352" s="9" t="s">
        <v>142</v>
      </c>
      <c r="B1352" s="10">
        <v>36</v>
      </c>
      <c r="C1352" s="10">
        <f t="shared" si="30"/>
        <v>10.8</v>
      </c>
    </row>
    <row r="1353" spans="1:3">
      <c r="A1353" s="9" t="s">
        <v>142</v>
      </c>
      <c r="B1353" s="10">
        <v>37</v>
      </c>
      <c r="C1353" s="10">
        <f t="shared" si="30"/>
        <v>11.1</v>
      </c>
    </row>
    <row r="1354" spans="1:3">
      <c r="A1354" s="9" t="s">
        <v>142</v>
      </c>
      <c r="B1354" s="10">
        <v>38</v>
      </c>
      <c r="C1354" s="10">
        <f t="shared" si="30"/>
        <v>11.4</v>
      </c>
    </row>
    <row r="1355" spans="1:3">
      <c r="A1355" s="9" t="s">
        <v>142</v>
      </c>
      <c r="B1355" s="10">
        <v>39</v>
      </c>
      <c r="C1355" s="10">
        <f t="shared" si="30"/>
        <v>11.7</v>
      </c>
    </row>
    <row r="1356" spans="1:3">
      <c r="A1356" s="9" t="s">
        <v>142</v>
      </c>
      <c r="B1356" s="10">
        <v>40</v>
      </c>
      <c r="C1356" s="10">
        <f t="shared" si="30"/>
        <v>12</v>
      </c>
    </row>
    <row r="1357" spans="1:3">
      <c r="A1357" s="9" t="s">
        <v>142</v>
      </c>
      <c r="B1357" s="10">
        <v>41</v>
      </c>
      <c r="C1357" s="10">
        <f t="shared" si="30"/>
        <v>12.3</v>
      </c>
    </row>
    <row r="1358" spans="1:3">
      <c r="A1358" s="9" t="s">
        <v>142</v>
      </c>
      <c r="B1358" s="10">
        <v>42</v>
      </c>
      <c r="C1358" s="10">
        <f t="shared" si="30"/>
        <v>12.6</v>
      </c>
    </row>
    <row r="1359" spans="1:3">
      <c r="A1359" s="9" t="s">
        <v>142</v>
      </c>
      <c r="B1359" s="10">
        <v>43</v>
      </c>
      <c r="C1359" s="10">
        <f t="shared" si="30"/>
        <v>12.9</v>
      </c>
    </row>
    <row r="1360" spans="1:3">
      <c r="A1360" s="9" t="s">
        <v>142</v>
      </c>
      <c r="B1360" s="10">
        <v>44</v>
      </c>
      <c r="C1360" s="10">
        <f t="shared" si="30"/>
        <v>13.2</v>
      </c>
    </row>
    <row r="1361" spans="1:3">
      <c r="A1361" s="9" t="s">
        <v>142</v>
      </c>
      <c r="B1361" s="10">
        <v>45</v>
      </c>
      <c r="C1361" s="10">
        <f t="shared" si="30"/>
        <v>13.5</v>
      </c>
    </row>
    <row r="1362" spans="1:3">
      <c r="A1362" s="9" t="s">
        <v>142</v>
      </c>
      <c r="B1362" s="10">
        <v>46</v>
      </c>
      <c r="C1362" s="10">
        <f t="shared" si="30"/>
        <v>13.8</v>
      </c>
    </row>
    <row r="1363" spans="1:3">
      <c r="A1363" s="9" t="s">
        <v>142</v>
      </c>
      <c r="B1363" s="10">
        <v>47</v>
      </c>
      <c r="C1363" s="10">
        <f t="shared" si="30"/>
        <v>14.1</v>
      </c>
    </row>
    <row r="1364" spans="1:3">
      <c r="A1364" s="9" t="s">
        <v>142</v>
      </c>
      <c r="B1364" s="10">
        <v>48</v>
      </c>
      <c r="C1364" s="10">
        <f t="shared" si="30"/>
        <v>14.4</v>
      </c>
    </row>
    <row r="1365" spans="1:3">
      <c r="A1365" s="9" t="s">
        <v>142</v>
      </c>
      <c r="B1365" s="10">
        <v>49</v>
      </c>
      <c r="C1365" s="10">
        <f t="shared" si="30"/>
        <v>14.7</v>
      </c>
    </row>
    <row r="1366" spans="1:3">
      <c r="A1366" s="9" t="s">
        <v>142</v>
      </c>
      <c r="B1366" s="10">
        <v>50</v>
      </c>
      <c r="C1366" s="10">
        <f t="shared" si="30"/>
        <v>15</v>
      </c>
    </row>
    <row r="1367" spans="1:3">
      <c r="A1367" s="9" t="s">
        <v>142</v>
      </c>
      <c r="B1367" s="10">
        <v>51</v>
      </c>
      <c r="C1367" s="10">
        <f t="shared" si="30"/>
        <v>15.3</v>
      </c>
    </row>
    <row r="1368" spans="1:3">
      <c r="A1368" s="9" t="s">
        <v>142</v>
      </c>
      <c r="B1368" s="10">
        <v>52</v>
      </c>
      <c r="C1368" s="10">
        <f t="shared" si="30"/>
        <v>15.6</v>
      </c>
    </row>
    <row r="1369" spans="1:3">
      <c r="A1369" s="9" t="s">
        <v>142</v>
      </c>
      <c r="B1369" s="10">
        <v>53</v>
      </c>
      <c r="C1369" s="10">
        <f t="shared" si="30"/>
        <v>15.9</v>
      </c>
    </row>
    <row r="1370" spans="1:3">
      <c r="A1370" s="9" t="s">
        <v>142</v>
      </c>
      <c r="B1370" s="10">
        <v>54</v>
      </c>
      <c r="C1370" s="10">
        <f t="shared" si="30"/>
        <v>16.2</v>
      </c>
    </row>
    <row r="1371" spans="1:3">
      <c r="A1371" s="9" t="s">
        <v>142</v>
      </c>
      <c r="B1371" s="10">
        <v>55</v>
      </c>
      <c r="C1371" s="10">
        <f t="shared" si="30"/>
        <v>16.5</v>
      </c>
    </row>
    <row r="1372" spans="1:3">
      <c r="A1372" s="9" t="s">
        <v>142</v>
      </c>
      <c r="B1372" s="10">
        <v>56</v>
      </c>
      <c r="C1372" s="10">
        <f t="shared" si="30"/>
        <v>16.8</v>
      </c>
    </row>
    <row r="1373" spans="1:3">
      <c r="A1373" s="9" t="s">
        <v>142</v>
      </c>
      <c r="B1373" s="10">
        <v>57</v>
      </c>
      <c r="C1373" s="10">
        <f t="shared" si="30"/>
        <v>17.100000000000001</v>
      </c>
    </row>
    <row r="1374" spans="1:3">
      <c r="A1374" s="9" t="s">
        <v>142</v>
      </c>
      <c r="B1374" s="10">
        <v>58</v>
      </c>
      <c r="C1374" s="10">
        <f t="shared" si="30"/>
        <v>17.399999999999999</v>
      </c>
    </row>
    <row r="1375" spans="1:3">
      <c r="A1375" s="9" t="s">
        <v>142</v>
      </c>
      <c r="B1375" s="10">
        <v>59</v>
      </c>
      <c r="C1375" s="10">
        <f t="shared" si="30"/>
        <v>17.7</v>
      </c>
    </row>
    <row r="1376" spans="1:3">
      <c r="A1376" s="9" t="s">
        <v>142</v>
      </c>
      <c r="B1376" s="10">
        <v>60</v>
      </c>
      <c r="C1376" s="10">
        <f t="shared" si="30"/>
        <v>18</v>
      </c>
    </row>
    <row r="1377" spans="1:3">
      <c r="A1377" s="9" t="s">
        <v>142</v>
      </c>
      <c r="B1377" s="10">
        <v>61</v>
      </c>
      <c r="C1377" s="10">
        <f t="shared" si="30"/>
        <v>18.3</v>
      </c>
    </row>
    <row r="1378" spans="1:3">
      <c r="A1378" s="9" t="s">
        <v>142</v>
      </c>
      <c r="B1378" s="10">
        <v>62</v>
      </c>
      <c r="C1378" s="10">
        <f t="shared" si="30"/>
        <v>18.600000000000001</v>
      </c>
    </row>
    <row r="1379" spans="1:3">
      <c r="A1379" s="9" t="s">
        <v>142</v>
      </c>
      <c r="B1379" s="10">
        <v>63</v>
      </c>
      <c r="C1379" s="10">
        <f t="shared" si="30"/>
        <v>18.899999999999999</v>
      </c>
    </row>
    <row r="1380" spans="1:3">
      <c r="A1380" s="9" t="s">
        <v>142</v>
      </c>
      <c r="B1380" s="10">
        <v>64</v>
      </c>
      <c r="C1380" s="10">
        <f t="shared" si="30"/>
        <v>19.2</v>
      </c>
    </row>
    <row r="1381" spans="1:3">
      <c r="A1381" s="9" t="s">
        <v>142</v>
      </c>
      <c r="B1381" s="10">
        <v>65</v>
      </c>
      <c r="C1381" s="10">
        <f t="shared" si="30"/>
        <v>19.5</v>
      </c>
    </row>
  </sheetData>
  <phoneticPr fontId="4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workbookViewId="0">
      <selection activeCell="B7" sqref="B7:U9"/>
    </sheetView>
  </sheetViews>
  <sheetFormatPr defaultColWidth="9" defaultRowHeight="13.5"/>
  <cols>
    <col min="1" max="16384" width="9" style="7"/>
  </cols>
  <sheetData>
    <row r="1" spans="1:22" ht="24" customHeight="1">
      <c r="A1" s="8" t="s">
        <v>158</v>
      </c>
      <c r="B1" s="287" t="s">
        <v>159</v>
      </c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</row>
    <row r="2" spans="1:22" ht="27" customHeight="1">
      <c r="A2" s="287" t="s">
        <v>160</v>
      </c>
      <c r="B2" s="284" t="s">
        <v>161</v>
      </c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5"/>
    </row>
    <row r="3" spans="1:22">
      <c r="A3" s="287"/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5"/>
    </row>
    <row r="4" spans="1:22" ht="13.5" customHeight="1">
      <c r="A4" s="287" t="s">
        <v>162</v>
      </c>
      <c r="B4" s="284" t="s">
        <v>163</v>
      </c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284"/>
      <c r="N4" s="284"/>
      <c r="O4" s="284"/>
      <c r="P4" s="284"/>
      <c r="Q4" s="284"/>
      <c r="R4" s="284"/>
      <c r="S4" s="284"/>
      <c r="T4" s="284"/>
      <c r="U4" s="284"/>
      <c r="V4" s="286"/>
    </row>
    <row r="5" spans="1:22">
      <c r="A5" s="287"/>
      <c r="B5" s="284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4"/>
      <c r="V5" s="286"/>
    </row>
    <row r="6" spans="1:22" ht="18.75" customHeight="1">
      <c r="A6" s="287"/>
      <c r="B6" s="284"/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T6" s="284"/>
      <c r="U6" s="284"/>
      <c r="V6" s="286"/>
    </row>
    <row r="7" spans="1:22">
      <c r="A7" s="287" t="s">
        <v>164</v>
      </c>
      <c r="B7" s="284" t="s">
        <v>165</v>
      </c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T7" s="284"/>
      <c r="U7" s="284"/>
      <c r="V7" s="283"/>
    </row>
    <row r="8" spans="1:22">
      <c r="A8" s="287"/>
      <c r="B8" s="284"/>
      <c r="C8" s="284"/>
      <c r="D8" s="284"/>
      <c r="E8" s="284"/>
      <c r="F8" s="284"/>
      <c r="G8" s="284"/>
      <c r="H8" s="284"/>
      <c r="I8" s="284"/>
      <c r="J8" s="284"/>
      <c r="K8" s="284"/>
      <c r="L8" s="284"/>
      <c r="M8" s="284"/>
      <c r="N8" s="284"/>
      <c r="O8" s="284"/>
      <c r="P8" s="284"/>
      <c r="Q8" s="284"/>
      <c r="R8" s="284"/>
      <c r="S8" s="284"/>
      <c r="T8" s="284"/>
      <c r="U8" s="284"/>
      <c r="V8" s="283"/>
    </row>
    <row r="9" spans="1:22" ht="87.75" customHeight="1">
      <c r="A9" s="287"/>
      <c r="B9" s="284"/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4"/>
      <c r="N9" s="284"/>
      <c r="O9" s="284"/>
      <c r="P9" s="284"/>
      <c r="Q9" s="284"/>
      <c r="R9" s="284"/>
      <c r="S9" s="284"/>
      <c r="T9" s="284"/>
      <c r="U9" s="284"/>
      <c r="V9" s="283"/>
    </row>
    <row r="10" spans="1:22" ht="13.5" customHeight="1">
      <c r="A10" s="287" t="s">
        <v>166</v>
      </c>
      <c r="B10" s="284" t="s">
        <v>167</v>
      </c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4"/>
      <c r="N10" s="284"/>
      <c r="O10" s="284"/>
      <c r="P10" s="284"/>
      <c r="Q10" s="284"/>
      <c r="R10" s="284"/>
      <c r="S10" s="284"/>
      <c r="T10" s="284"/>
      <c r="U10" s="284"/>
      <c r="V10" s="283"/>
    </row>
    <row r="11" spans="1:22">
      <c r="A11" s="287"/>
      <c r="B11" s="284"/>
      <c r="C11" s="284"/>
      <c r="D11" s="284"/>
      <c r="E11" s="284"/>
      <c r="F11" s="284"/>
      <c r="G11" s="284"/>
      <c r="H11" s="284"/>
      <c r="I11" s="284"/>
      <c r="J11" s="284"/>
      <c r="K11" s="284"/>
      <c r="L11" s="284"/>
      <c r="M11" s="284"/>
      <c r="N11" s="284"/>
      <c r="O11" s="284"/>
      <c r="P11" s="284"/>
      <c r="Q11" s="284"/>
      <c r="R11" s="284"/>
      <c r="S11" s="284"/>
      <c r="T11" s="284"/>
      <c r="U11" s="284"/>
      <c r="V11" s="283"/>
    </row>
    <row r="12" spans="1:22">
      <c r="A12" s="287"/>
      <c r="B12" s="284"/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284"/>
      <c r="N12" s="284"/>
      <c r="O12" s="284"/>
      <c r="P12" s="284"/>
      <c r="Q12" s="284"/>
      <c r="R12" s="284"/>
      <c r="S12" s="284"/>
      <c r="T12" s="284"/>
      <c r="U12" s="284"/>
      <c r="V12" s="283"/>
    </row>
    <row r="13" spans="1:22">
      <c r="A13" s="287"/>
      <c r="B13" s="284"/>
      <c r="C13" s="284"/>
      <c r="D13" s="284"/>
      <c r="E13" s="284"/>
      <c r="F13" s="284"/>
      <c r="G13" s="284"/>
      <c r="H13" s="284"/>
      <c r="I13" s="284"/>
      <c r="J13" s="284"/>
      <c r="K13" s="284"/>
      <c r="L13" s="284"/>
      <c r="M13" s="284"/>
      <c r="N13" s="284"/>
      <c r="O13" s="284"/>
      <c r="P13" s="284"/>
      <c r="Q13" s="284"/>
      <c r="R13" s="284"/>
      <c r="S13" s="284"/>
      <c r="T13" s="284"/>
      <c r="U13" s="284"/>
      <c r="V13" s="283"/>
    </row>
    <row r="14" spans="1:22">
      <c r="A14" s="287"/>
      <c r="B14" s="284"/>
      <c r="C14" s="284"/>
      <c r="D14" s="284"/>
      <c r="E14" s="284"/>
      <c r="F14" s="284"/>
      <c r="G14" s="284"/>
      <c r="H14" s="284"/>
      <c r="I14" s="284"/>
      <c r="J14" s="284"/>
      <c r="K14" s="284"/>
      <c r="L14" s="284"/>
      <c r="M14" s="284"/>
      <c r="N14" s="284"/>
      <c r="O14" s="284"/>
      <c r="P14" s="284"/>
      <c r="Q14" s="284"/>
      <c r="R14" s="284"/>
      <c r="S14" s="284"/>
      <c r="T14" s="284"/>
      <c r="U14" s="284"/>
      <c r="V14" s="283"/>
    </row>
    <row r="15" spans="1:22">
      <c r="A15" s="287"/>
      <c r="B15" s="284"/>
      <c r="C15" s="284"/>
      <c r="D15" s="284"/>
      <c r="E15" s="284"/>
      <c r="F15" s="284"/>
      <c r="G15" s="284"/>
      <c r="H15" s="284"/>
      <c r="I15" s="284"/>
      <c r="J15" s="284"/>
      <c r="K15" s="284"/>
      <c r="L15" s="284"/>
      <c r="M15" s="284"/>
      <c r="N15" s="284"/>
      <c r="O15" s="284"/>
      <c r="P15" s="284"/>
      <c r="Q15" s="284"/>
      <c r="R15" s="284"/>
      <c r="S15" s="284"/>
      <c r="T15" s="284"/>
      <c r="U15" s="284"/>
      <c r="V15" s="283"/>
    </row>
    <row r="16" spans="1:22">
      <c r="A16" s="287"/>
      <c r="B16" s="284"/>
      <c r="C16" s="284"/>
      <c r="D16" s="284"/>
      <c r="E16" s="284"/>
      <c r="F16" s="284"/>
      <c r="G16" s="284"/>
      <c r="H16" s="284"/>
      <c r="I16" s="284"/>
      <c r="J16" s="284"/>
      <c r="K16" s="284"/>
      <c r="L16" s="284"/>
      <c r="M16" s="284"/>
      <c r="N16" s="284"/>
      <c r="O16" s="284"/>
      <c r="P16" s="284"/>
      <c r="Q16" s="284"/>
      <c r="R16" s="284"/>
      <c r="S16" s="284"/>
      <c r="T16" s="284"/>
      <c r="U16" s="284"/>
      <c r="V16" s="283"/>
    </row>
    <row r="17" spans="1:22">
      <c r="A17" s="287"/>
      <c r="B17" s="284"/>
      <c r="C17" s="284"/>
      <c r="D17" s="284"/>
      <c r="E17" s="284"/>
      <c r="F17" s="284"/>
      <c r="G17" s="284"/>
      <c r="H17" s="284"/>
      <c r="I17" s="284"/>
      <c r="J17" s="284"/>
      <c r="K17" s="284"/>
      <c r="L17" s="284"/>
      <c r="M17" s="284"/>
      <c r="N17" s="284"/>
      <c r="O17" s="284"/>
      <c r="P17" s="284"/>
      <c r="Q17" s="284"/>
      <c r="R17" s="284"/>
      <c r="S17" s="284"/>
      <c r="T17" s="284"/>
      <c r="U17" s="284"/>
      <c r="V17" s="283"/>
    </row>
    <row r="18" spans="1:22">
      <c r="A18" s="287"/>
      <c r="B18" s="284"/>
      <c r="C18" s="284"/>
      <c r="D18" s="284"/>
      <c r="E18" s="284"/>
      <c r="F18" s="284"/>
      <c r="G18" s="284"/>
      <c r="H18" s="284"/>
      <c r="I18" s="284"/>
      <c r="J18" s="284"/>
      <c r="K18" s="284"/>
      <c r="L18" s="284"/>
      <c r="M18" s="284"/>
      <c r="N18" s="284"/>
      <c r="O18" s="284"/>
      <c r="P18" s="284"/>
      <c r="Q18" s="284"/>
      <c r="R18" s="284"/>
      <c r="S18" s="284"/>
      <c r="T18" s="284"/>
      <c r="U18" s="284"/>
      <c r="V18" s="283"/>
    </row>
    <row r="19" spans="1:22">
      <c r="A19" s="283"/>
      <c r="B19" s="283"/>
      <c r="C19" s="283"/>
      <c r="D19" s="283"/>
      <c r="E19" s="283"/>
      <c r="F19" s="283"/>
      <c r="G19" s="283"/>
      <c r="H19" s="283"/>
      <c r="I19" s="283"/>
      <c r="J19" s="283"/>
      <c r="K19" s="283"/>
      <c r="L19" s="283"/>
      <c r="M19" s="283"/>
      <c r="N19" s="283"/>
      <c r="O19" s="283"/>
      <c r="P19" s="283"/>
      <c r="Q19" s="283"/>
      <c r="R19" s="283"/>
      <c r="S19" s="283"/>
      <c r="T19" s="283"/>
      <c r="U19" s="283"/>
      <c r="V19" s="283"/>
    </row>
    <row r="20" spans="1:22">
      <c r="A20" s="283"/>
      <c r="B20" s="283"/>
      <c r="C20" s="283"/>
      <c r="D20" s="283"/>
      <c r="E20" s="283"/>
      <c r="F20" s="283"/>
      <c r="G20" s="283"/>
      <c r="H20" s="283"/>
      <c r="I20" s="283"/>
      <c r="J20" s="283"/>
      <c r="K20" s="283"/>
      <c r="L20" s="283"/>
      <c r="M20" s="283"/>
      <c r="N20" s="283"/>
      <c r="O20" s="283"/>
      <c r="P20" s="283"/>
      <c r="Q20" s="283"/>
      <c r="R20" s="283"/>
      <c r="S20" s="283"/>
      <c r="T20" s="283"/>
      <c r="U20" s="283"/>
      <c r="V20" s="283"/>
    </row>
    <row r="21" spans="1:22">
      <c r="A21" s="283"/>
      <c r="B21" s="283"/>
      <c r="C21" s="283"/>
      <c r="D21" s="283"/>
      <c r="E21" s="283"/>
      <c r="F21" s="283"/>
      <c r="G21" s="283"/>
      <c r="H21" s="283"/>
      <c r="I21" s="283"/>
      <c r="J21" s="283"/>
      <c r="K21" s="283"/>
      <c r="L21" s="283"/>
      <c r="M21" s="283"/>
      <c r="N21" s="283"/>
      <c r="O21" s="283"/>
      <c r="P21" s="283"/>
      <c r="Q21" s="283"/>
      <c r="R21" s="283"/>
      <c r="S21" s="283"/>
      <c r="T21" s="283"/>
      <c r="U21" s="283"/>
      <c r="V21" s="283"/>
    </row>
    <row r="22" spans="1:22">
      <c r="A22" s="283"/>
      <c r="B22" s="283"/>
      <c r="C22" s="283"/>
      <c r="D22" s="283"/>
      <c r="E22" s="283"/>
      <c r="F22" s="283"/>
      <c r="G22" s="283"/>
      <c r="H22" s="283"/>
      <c r="I22" s="283"/>
      <c r="J22" s="283"/>
      <c r="K22" s="283"/>
      <c r="L22" s="283"/>
      <c r="M22" s="283"/>
      <c r="N22" s="283"/>
      <c r="O22" s="283"/>
      <c r="P22" s="283"/>
      <c r="Q22" s="283"/>
      <c r="R22" s="283"/>
      <c r="S22" s="283"/>
      <c r="T22" s="283"/>
      <c r="U22" s="283"/>
      <c r="V22" s="283"/>
    </row>
    <row r="23" spans="1:22">
      <c r="A23" s="283"/>
      <c r="B23" s="283"/>
      <c r="C23" s="283"/>
      <c r="D23" s="283"/>
      <c r="E23" s="283"/>
      <c r="F23" s="283"/>
      <c r="G23" s="283"/>
      <c r="H23" s="283"/>
      <c r="I23" s="283"/>
      <c r="J23" s="283"/>
      <c r="K23" s="283"/>
      <c r="L23" s="283"/>
      <c r="M23" s="283"/>
      <c r="N23" s="283"/>
      <c r="O23" s="283"/>
      <c r="P23" s="283"/>
      <c r="Q23" s="283"/>
      <c r="R23" s="283"/>
      <c r="S23" s="283"/>
      <c r="T23" s="283"/>
      <c r="U23" s="283"/>
      <c r="V23" s="283"/>
    </row>
    <row r="24" spans="1:22">
      <c r="A24" s="283"/>
      <c r="B24" s="283"/>
      <c r="C24" s="283"/>
      <c r="D24" s="283"/>
      <c r="E24" s="283"/>
      <c r="F24" s="283"/>
      <c r="G24" s="283"/>
      <c r="H24" s="283"/>
      <c r="I24" s="283"/>
      <c r="J24" s="283"/>
      <c r="K24" s="283"/>
      <c r="L24" s="283"/>
      <c r="M24" s="283"/>
      <c r="N24" s="283"/>
      <c r="O24" s="283"/>
      <c r="P24" s="283"/>
      <c r="Q24" s="283"/>
      <c r="R24" s="283"/>
      <c r="S24" s="283"/>
      <c r="T24" s="283"/>
      <c r="U24" s="283"/>
      <c r="V24" s="283"/>
    </row>
    <row r="25" spans="1:22">
      <c r="A25" s="283"/>
      <c r="B25" s="283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3"/>
      <c r="O25" s="283"/>
      <c r="P25" s="283"/>
      <c r="Q25" s="283"/>
      <c r="R25" s="283"/>
      <c r="S25" s="283"/>
      <c r="T25" s="283"/>
      <c r="U25" s="283"/>
      <c r="V25" s="283"/>
    </row>
    <row r="26" spans="1:22">
      <c r="A26" s="283"/>
      <c r="B26" s="283"/>
      <c r="C26" s="283"/>
      <c r="D26" s="283"/>
      <c r="E26" s="283"/>
      <c r="F26" s="283"/>
      <c r="G26" s="283"/>
      <c r="H26" s="283"/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</row>
    <row r="27" spans="1:22">
      <c r="A27" s="283"/>
      <c r="B27" s="283"/>
      <c r="C27" s="283"/>
      <c r="D27" s="283"/>
      <c r="E27" s="283"/>
      <c r="F27" s="283"/>
      <c r="G27" s="283"/>
      <c r="H27" s="283"/>
      <c r="I27" s="283"/>
      <c r="J27" s="283"/>
      <c r="K27" s="283"/>
      <c r="L27" s="283"/>
      <c r="M27" s="283"/>
      <c r="N27" s="283"/>
      <c r="O27" s="283"/>
      <c r="P27" s="283"/>
      <c r="Q27" s="283"/>
      <c r="R27" s="283"/>
      <c r="S27" s="283"/>
      <c r="T27" s="283"/>
      <c r="U27" s="283"/>
      <c r="V27" s="283"/>
    </row>
    <row r="28" spans="1:22">
      <c r="A28" s="283"/>
      <c r="B28" s="283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83"/>
      <c r="N28" s="283"/>
      <c r="O28" s="283"/>
      <c r="P28" s="283"/>
      <c r="Q28" s="283"/>
      <c r="R28" s="283"/>
      <c r="S28" s="283"/>
      <c r="T28" s="283"/>
      <c r="U28" s="283"/>
      <c r="V28" s="283"/>
    </row>
    <row r="29" spans="1:22">
      <c r="A29" s="283"/>
      <c r="B29" s="283"/>
      <c r="C29" s="283"/>
      <c r="D29" s="283"/>
      <c r="E29" s="283"/>
      <c r="F29" s="283"/>
      <c r="G29" s="283"/>
      <c r="H29" s="283"/>
      <c r="I29" s="283"/>
      <c r="J29" s="283"/>
      <c r="K29" s="283"/>
      <c r="L29" s="283"/>
      <c r="M29" s="283"/>
      <c r="N29" s="283"/>
      <c r="O29" s="283"/>
      <c r="P29" s="283"/>
      <c r="Q29" s="283"/>
      <c r="R29" s="283"/>
      <c r="S29" s="283"/>
      <c r="T29" s="283"/>
      <c r="U29" s="283"/>
      <c r="V29" s="283"/>
    </row>
    <row r="30" spans="1:22">
      <c r="A30" s="283"/>
      <c r="B30" s="283"/>
      <c r="C30" s="283"/>
      <c r="D30" s="283"/>
      <c r="E30" s="283"/>
      <c r="F30" s="283"/>
      <c r="G30" s="283"/>
      <c r="H30" s="283"/>
      <c r="I30" s="283"/>
      <c r="J30" s="283"/>
      <c r="K30" s="283"/>
      <c r="L30" s="283"/>
      <c r="M30" s="283"/>
      <c r="N30" s="283"/>
      <c r="O30" s="283"/>
      <c r="P30" s="283"/>
      <c r="Q30" s="283"/>
      <c r="R30" s="283"/>
      <c r="S30" s="283"/>
      <c r="T30" s="283"/>
      <c r="U30" s="283"/>
      <c r="V30" s="283"/>
    </row>
    <row r="31" spans="1:22">
      <c r="A31" s="283"/>
      <c r="B31" s="283"/>
      <c r="C31" s="283"/>
      <c r="D31" s="283"/>
      <c r="E31" s="283"/>
      <c r="F31" s="283"/>
      <c r="G31" s="283"/>
      <c r="H31" s="283"/>
      <c r="I31" s="283"/>
      <c r="J31" s="283"/>
      <c r="K31" s="283"/>
      <c r="L31" s="283"/>
      <c r="M31" s="283"/>
      <c r="N31" s="283"/>
      <c r="O31" s="283"/>
      <c r="P31" s="283"/>
      <c r="Q31" s="283"/>
      <c r="R31" s="283"/>
      <c r="S31" s="283"/>
      <c r="T31" s="283"/>
      <c r="U31" s="283"/>
      <c r="V31" s="283"/>
    </row>
    <row r="32" spans="1:22">
      <c r="A32" s="283"/>
      <c r="B32" s="283"/>
      <c r="C32" s="283"/>
      <c r="D32" s="283"/>
      <c r="E32" s="283"/>
      <c r="F32" s="283"/>
      <c r="G32" s="283"/>
      <c r="H32" s="283"/>
      <c r="I32" s="283"/>
      <c r="J32" s="283"/>
      <c r="K32" s="283"/>
      <c r="L32" s="283"/>
      <c r="M32" s="283"/>
      <c r="N32" s="283"/>
      <c r="O32" s="283"/>
      <c r="P32" s="283"/>
      <c r="Q32" s="283"/>
      <c r="R32" s="283"/>
      <c r="S32" s="283"/>
      <c r="T32" s="283"/>
      <c r="U32" s="283"/>
      <c r="V32" s="283"/>
    </row>
    <row r="33" spans="1:22">
      <c r="A33" s="283"/>
      <c r="B33" s="283"/>
      <c r="C33" s="283"/>
      <c r="D33" s="283"/>
      <c r="E33" s="283"/>
      <c r="F33" s="283"/>
      <c r="G33" s="283"/>
      <c r="H33" s="283"/>
      <c r="I33" s="283"/>
      <c r="J33" s="283"/>
      <c r="K33" s="283"/>
      <c r="L33" s="283"/>
      <c r="M33" s="283"/>
      <c r="N33" s="283"/>
      <c r="O33" s="283"/>
      <c r="P33" s="283"/>
      <c r="Q33" s="283"/>
      <c r="R33" s="283"/>
      <c r="S33" s="283"/>
      <c r="T33" s="283"/>
      <c r="U33" s="283"/>
      <c r="V33" s="283"/>
    </row>
    <row r="34" spans="1:22">
      <c r="A34" s="283"/>
      <c r="B34" s="283"/>
      <c r="C34" s="283"/>
      <c r="D34" s="283"/>
      <c r="E34" s="283"/>
      <c r="F34" s="283"/>
      <c r="G34" s="283"/>
      <c r="H34" s="283"/>
      <c r="I34" s="283"/>
      <c r="J34" s="283"/>
      <c r="K34" s="283"/>
      <c r="L34" s="283"/>
      <c r="M34" s="283"/>
      <c r="N34" s="283"/>
      <c r="O34" s="283"/>
      <c r="P34" s="283"/>
      <c r="Q34" s="283"/>
      <c r="R34" s="283"/>
      <c r="S34" s="283"/>
      <c r="T34" s="283"/>
      <c r="U34" s="283"/>
      <c r="V34" s="283"/>
    </row>
    <row r="35" spans="1:22">
      <c r="A35" s="283"/>
      <c r="B35" s="283"/>
      <c r="C35" s="283"/>
      <c r="D35" s="283"/>
      <c r="E35" s="283"/>
      <c r="F35" s="283"/>
      <c r="G35" s="283"/>
      <c r="H35" s="283"/>
      <c r="I35" s="283"/>
      <c r="J35" s="283"/>
      <c r="K35" s="283"/>
      <c r="L35" s="283"/>
      <c r="M35" s="283"/>
      <c r="N35" s="283"/>
      <c r="O35" s="283"/>
      <c r="P35" s="283"/>
      <c r="Q35" s="283"/>
      <c r="R35" s="283"/>
      <c r="S35" s="283"/>
      <c r="T35" s="283"/>
      <c r="U35" s="283"/>
      <c r="V35" s="283"/>
    </row>
    <row r="36" spans="1:22">
      <c r="A36" s="283"/>
      <c r="B36" s="283"/>
      <c r="C36" s="283"/>
      <c r="D36" s="283"/>
      <c r="E36" s="283"/>
      <c r="F36" s="283"/>
      <c r="G36" s="283"/>
      <c r="H36" s="283"/>
      <c r="I36" s="283"/>
      <c r="J36" s="283"/>
      <c r="K36" s="283"/>
      <c r="L36" s="283"/>
      <c r="M36" s="283"/>
      <c r="N36" s="283"/>
      <c r="O36" s="283"/>
      <c r="P36" s="283"/>
      <c r="Q36" s="283"/>
      <c r="R36" s="283"/>
      <c r="S36" s="283"/>
      <c r="T36" s="283"/>
      <c r="U36" s="283"/>
      <c r="V36" s="283"/>
    </row>
    <row r="37" spans="1:22">
      <c r="A37" s="283"/>
      <c r="B37" s="283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83"/>
      <c r="N37" s="283"/>
      <c r="O37" s="283"/>
      <c r="P37" s="283"/>
      <c r="Q37" s="283"/>
      <c r="R37" s="283"/>
      <c r="S37" s="283"/>
      <c r="T37" s="283"/>
      <c r="U37" s="283"/>
      <c r="V37" s="283"/>
    </row>
    <row r="38" spans="1:22">
      <c r="A38" s="283"/>
      <c r="B38" s="283"/>
      <c r="C38" s="283"/>
      <c r="D38" s="283"/>
      <c r="E38" s="283"/>
      <c r="F38" s="283"/>
      <c r="G38" s="283"/>
      <c r="H38" s="283"/>
      <c r="I38" s="283"/>
      <c r="J38" s="283"/>
      <c r="K38" s="283"/>
      <c r="L38" s="283"/>
      <c r="M38" s="283"/>
      <c r="N38" s="283"/>
      <c r="O38" s="283"/>
      <c r="P38" s="283"/>
      <c r="Q38" s="283"/>
      <c r="R38" s="283"/>
      <c r="S38" s="283"/>
      <c r="T38" s="283"/>
      <c r="U38" s="283"/>
      <c r="V38" s="283"/>
    </row>
    <row r="39" spans="1:22">
      <c r="A39" s="283"/>
      <c r="B39" s="283"/>
      <c r="C39" s="283"/>
      <c r="D39" s="283"/>
      <c r="E39" s="283"/>
      <c r="F39" s="283"/>
      <c r="G39" s="283"/>
      <c r="H39" s="283"/>
      <c r="I39" s="283"/>
      <c r="J39" s="283"/>
      <c r="K39" s="283"/>
      <c r="L39" s="283"/>
      <c r="M39" s="283"/>
      <c r="N39" s="283"/>
      <c r="O39" s="283"/>
      <c r="P39" s="283"/>
      <c r="Q39" s="283"/>
      <c r="R39" s="283"/>
      <c r="S39" s="283"/>
      <c r="T39" s="283"/>
      <c r="U39" s="283"/>
      <c r="V39" s="283"/>
    </row>
  </sheetData>
  <mergeCells count="36">
    <mergeCell ref="B1:U1"/>
    <mergeCell ref="A2:A3"/>
    <mergeCell ref="A4:A6"/>
    <mergeCell ref="A7:A9"/>
    <mergeCell ref="A10:A18"/>
    <mergeCell ref="A19:A21"/>
    <mergeCell ref="A22:A24"/>
    <mergeCell ref="A25:A27"/>
    <mergeCell ref="A28:A30"/>
    <mergeCell ref="A31:A33"/>
    <mergeCell ref="A34:A36"/>
    <mergeCell ref="A37:A39"/>
    <mergeCell ref="V2:V3"/>
    <mergeCell ref="V4:V6"/>
    <mergeCell ref="V7:V9"/>
    <mergeCell ref="V10:V12"/>
    <mergeCell ref="V13:V15"/>
    <mergeCell ref="V16:V18"/>
    <mergeCell ref="V19:V21"/>
    <mergeCell ref="V22:V24"/>
    <mergeCell ref="V25:V27"/>
    <mergeCell ref="V28:V30"/>
    <mergeCell ref="V31:V33"/>
    <mergeCell ref="V34:V36"/>
    <mergeCell ref="V37:V39"/>
    <mergeCell ref="B10:U18"/>
    <mergeCell ref="B37:U39"/>
    <mergeCell ref="B34:U36"/>
    <mergeCell ref="B19:U21"/>
    <mergeCell ref="B7:U9"/>
    <mergeCell ref="B2:U3"/>
    <mergeCell ref="B4:U6"/>
    <mergeCell ref="B22:U24"/>
    <mergeCell ref="B25:U27"/>
    <mergeCell ref="B28:U30"/>
    <mergeCell ref="B31:U33"/>
  </mergeCells>
  <phoneticPr fontId="4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ColWidth="9" defaultRowHeight="20.100000000000001" customHeight="1"/>
  <cols>
    <col min="1" max="1" width="9" style="3"/>
    <col min="2" max="2" width="24.375" style="4" customWidth="1"/>
    <col min="3" max="3" width="167.625" style="4" customWidth="1"/>
    <col min="4" max="16384" width="9" style="4"/>
  </cols>
  <sheetData>
    <row r="1" spans="1:3" ht="20.100000000000001" customHeight="1">
      <c r="A1" s="3" t="s">
        <v>168</v>
      </c>
      <c r="B1" s="4" t="s">
        <v>169</v>
      </c>
      <c r="C1" s="4" t="s">
        <v>170</v>
      </c>
    </row>
    <row r="2" spans="1:3" ht="20.100000000000001" customHeight="1">
      <c r="A2" s="3">
        <v>2.1</v>
      </c>
      <c r="C2" s="4" t="s">
        <v>171</v>
      </c>
    </row>
    <row r="3" spans="1:3" ht="20.100000000000001" customHeight="1">
      <c r="A3" s="3">
        <v>2.2000000000000002</v>
      </c>
      <c r="B3" s="5"/>
      <c r="C3" s="4" t="s">
        <v>172</v>
      </c>
    </row>
    <row r="4" spans="1:3" ht="20.100000000000001" customHeight="1">
      <c r="A4" s="3">
        <v>2.2999999999999998</v>
      </c>
      <c r="C4" s="4" t="s">
        <v>173</v>
      </c>
    </row>
    <row r="5" spans="1:3" ht="20.100000000000001" customHeight="1">
      <c r="A5" s="3">
        <v>2.4</v>
      </c>
      <c r="C5" s="4" t="s">
        <v>174</v>
      </c>
    </row>
    <row r="6" spans="1:3" ht="20.100000000000001" customHeight="1">
      <c r="A6" s="3">
        <v>2.5</v>
      </c>
      <c r="C6" s="4" t="s">
        <v>175</v>
      </c>
    </row>
    <row r="7" spans="1:3" ht="20.100000000000001" customHeight="1">
      <c r="A7" s="3">
        <v>2.6</v>
      </c>
      <c r="C7" s="4" t="s">
        <v>176</v>
      </c>
    </row>
    <row r="8" spans="1:3" ht="36.75" customHeight="1">
      <c r="A8" s="3">
        <v>2.7</v>
      </c>
      <c r="B8" s="6">
        <v>43019</v>
      </c>
      <c r="C8" s="4" t="s">
        <v>177</v>
      </c>
    </row>
    <row r="9" spans="1:3" ht="70.5" customHeight="1">
      <c r="A9" s="3">
        <v>2.8</v>
      </c>
      <c r="B9" s="6">
        <v>43022</v>
      </c>
      <c r="C9" s="4" t="s">
        <v>178</v>
      </c>
    </row>
    <row r="10" spans="1:3" ht="20.100000000000001" customHeight="1">
      <c r="A10" s="3">
        <v>2.9</v>
      </c>
      <c r="B10" s="6">
        <v>43025</v>
      </c>
      <c r="C10" s="4" t="s">
        <v>179</v>
      </c>
    </row>
    <row r="11" spans="1:3" ht="20.100000000000001" customHeight="1">
      <c r="A11" s="3">
        <v>3</v>
      </c>
      <c r="B11" s="6">
        <v>43028</v>
      </c>
      <c r="C11" s="4" t="s">
        <v>180</v>
      </c>
    </row>
  </sheetData>
  <phoneticPr fontId="4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J5" sqref="J5"/>
    </sheetView>
  </sheetViews>
  <sheetFormatPr defaultColWidth="9" defaultRowHeight="13.5"/>
  <cols>
    <col min="1" max="1" width="11.625" customWidth="1"/>
    <col min="2" max="2" width="7.625" customWidth="1"/>
    <col min="3" max="3" width="10.5" customWidth="1"/>
    <col min="4" max="4" width="19.875" customWidth="1"/>
    <col min="9" max="9" width="13.625" customWidth="1"/>
    <col min="10" max="10" width="11.875" customWidth="1"/>
  </cols>
  <sheetData>
    <row r="1" spans="1:19">
      <c r="B1" t="s">
        <v>181</v>
      </c>
      <c r="C1" t="s">
        <v>182</v>
      </c>
      <c r="D1" t="s">
        <v>183</v>
      </c>
      <c r="E1" t="s">
        <v>184</v>
      </c>
      <c r="F1" t="s">
        <v>106</v>
      </c>
      <c r="G1" t="s">
        <v>107</v>
      </c>
      <c r="H1" t="s">
        <v>108</v>
      </c>
      <c r="I1" t="s">
        <v>109</v>
      </c>
      <c r="J1" t="s">
        <v>185</v>
      </c>
      <c r="K1" t="s">
        <v>110</v>
      </c>
      <c r="L1" t="s">
        <v>111</v>
      </c>
      <c r="M1" t="s">
        <v>47</v>
      </c>
      <c r="N1" t="s">
        <v>74</v>
      </c>
      <c r="O1" t="s">
        <v>112</v>
      </c>
      <c r="P1" t="s">
        <v>113</v>
      </c>
      <c r="Q1" t="s">
        <v>114</v>
      </c>
      <c r="R1" t="s">
        <v>49</v>
      </c>
    </row>
    <row r="2" spans="1:19">
      <c r="A2" s="1">
        <f>+生产计划单!C2</f>
        <v>44235</v>
      </c>
      <c r="B2" s="2">
        <f>+生产计划单!D2</f>
        <v>0</v>
      </c>
      <c r="C2">
        <f>+生产计划单!G3</f>
        <v>0</v>
      </c>
      <c r="D2">
        <f>+生产计划单!E2</f>
        <v>0</v>
      </c>
      <c r="E2">
        <f>+结算单!N20</f>
        <v>0</v>
      </c>
      <c r="F2">
        <f>+结算单!R23</f>
        <v>0</v>
      </c>
      <c r="G2">
        <f>+结算单!S23</f>
        <v>0</v>
      </c>
      <c r="H2">
        <f>+结算单!T23</f>
        <v>0</v>
      </c>
      <c r="I2">
        <f>+结算单!V23</f>
        <v>0</v>
      </c>
      <c r="J2">
        <f>+结算单!R27</f>
        <v>0</v>
      </c>
      <c r="K2">
        <f>+结算单!X23</f>
        <v>0</v>
      </c>
      <c r="L2">
        <f>+结算单!Y23</f>
        <v>0</v>
      </c>
      <c r="M2">
        <f>+结算单!Z23</f>
        <v>0</v>
      </c>
      <c r="N2">
        <f>+结算单!AB23</f>
        <v>0</v>
      </c>
      <c r="O2">
        <f>+结算单!AC23</f>
        <v>0</v>
      </c>
      <c r="P2">
        <f>+结算单!AD23</f>
        <v>0</v>
      </c>
      <c r="Q2">
        <f>+结算单!AE23</f>
        <v>0</v>
      </c>
      <c r="R2">
        <f>+结算单!AG23</f>
        <v>0</v>
      </c>
      <c r="S2">
        <f>+生产计划单!G3</f>
        <v>0</v>
      </c>
    </row>
  </sheetData>
  <phoneticPr fontId="4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3</vt:i4>
      </vt:variant>
    </vt:vector>
  </HeadingPairs>
  <TitlesOfParts>
    <vt:vector size="14" baseType="lpstr">
      <vt:lpstr>生产计划单</vt:lpstr>
      <vt:lpstr>结算单</vt:lpstr>
      <vt:lpstr>切割穿孔对应表</vt:lpstr>
      <vt:lpstr>折弯对应表</vt:lpstr>
      <vt:lpstr>原价格表</vt:lpstr>
      <vt:lpstr>切割速度</vt:lpstr>
      <vt:lpstr>焊接对应表</vt:lpstr>
      <vt:lpstr>钻孔攻丝对应表</vt:lpstr>
      <vt:lpstr>此表内应用的excel函数</vt:lpstr>
      <vt:lpstr>计算模板更新日志</vt:lpstr>
      <vt:lpstr>数据统计</vt:lpstr>
      <vt:lpstr>结算单!Print_Area</vt:lpstr>
      <vt:lpstr>生产计划单!Print_Area</vt:lpstr>
      <vt:lpstr>生产计划单!Print_Titles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2006-09-13T11:21:00Z</dcterms:created>
  <dcterms:modified xsi:type="dcterms:W3CDTF">2021-03-01T08:16:37Z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